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Pelhrimov\PE_Pod_Florianem\kros\PDPS_bez_krizovatky_opr_VRN\"/>
    </mc:Choice>
  </mc:AlternateContent>
  <xr:revisionPtr revIDLastSave="0" documentId="8_{BC548FB8-B9D7-41A7-BE53-4789FA9B1BB5}" xr6:coauthVersionLast="47" xr6:coauthVersionMax="47" xr10:uidLastSave="{00000000-0000-0000-0000-000000000000}"/>
  <bookViews>
    <workbookView xWindow="18570" yWindow="2235" windowWidth="30765" windowHeight="27720" xr2:uid="{00000000-000D-0000-FFFF-FFFF00000000}"/>
  </bookViews>
  <sheets>
    <sheet name="Rekapitulace stavby" sheetId="1" r:id="rId1"/>
    <sheet name="02 - Ostatní a vedlejší n..." sheetId="2" r:id="rId2"/>
    <sheet name="101 - Komunikace" sheetId="3" r:id="rId3"/>
    <sheet name="301 - Vodovod" sheetId="4" r:id="rId4"/>
    <sheet name="302 - Jednotná kanalizace" sheetId="5" r:id="rId5"/>
    <sheet name="303 - Vodovodní a kanaliz..." sheetId="6" r:id="rId6"/>
    <sheet name="401 - Veřejné osvětlení" sheetId="7" r:id="rId7"/>
  </sheets>
  <definedNames>
    <definedName name="_xlnm._FilterDatabase" localSheetId="1" hidden="1">'02 - Ostatní a vedlejší n...'!$C$122:$K$190</definedName>
    <definedName name="_xlnm._FilterDatabase" localSheetId="2" hidden="1">'101 - Komunikace'!$C$127:$K$1090</definedName>
    <definedName name="_xlnm._FilterDatabase" localSheetId="3" hidden="1">'301 - Vodovod'!$C$121:$K$389</definedName>
    <definedName name="_xlnm._FilterDatabase" localSheetId="4" hidden="1">'302 - Jednotná kanalizace'!$C$122:$K$434</definedName>
    <definedName name="_xlnm._FilterDatabase" localSheetId="5" hidden="1">'303 - Vodovodní a kanaliz...'!$C$122:$K$381</definedName>
    <definedName name="_xlnm._FilterDatabase" localSheetId="6" hidden="1">'401 - Veřejné osvětlení'!$C$123:$K$301</definedName>
    <definedName name="_xlnm.Print_Titles" localSheetId="1">'02 - Ostatní a vedlejší n...'!$122:$122</definedName>
    <definedName name="_xlnm.Print_Titles" localSheetId="2">'101 - Komunikace'!$127:$127</definedName>
    <definedName name="_xlnm.Print_Titles" localSheetId="3">'301 - Vodovod'!$121:$121</definedName>
    <definedName name="_xlnm.Print_Titles" localSheetId="4">'302 - Jednotná kanalizace'!$122:$122</definedName>
    <definedName name="_xlnm.Print_Titles" localSheetId="5">'303 - Vodovodní a kanaliz...'!$122:$122</definedName>
    <definedName name="_xlnm.Print_Titles" localSheetId="6">'401 - Veřejné osvětlení'!$123:$123</definedName>
    <definedName name="_xlnm.Print_Titles" localSheetId="0">'Rekapitulace stavby'!$92:$92</definedName>
    <definedName name="_xlnm.Print_Area" localSheetId="1">'02 - Ostatní a vedlejší n...'!$C$4:$J$39,'02 - Ostatní a vedlejší n...'!$C$50:$J$76,'02 - Ostatní a vedlejší n...'!$C$82:$J$104,'02 - Ostatní a vedlejší n...'!$C$110:$K$190</definedName>
    <definedName name="_xlnm.Print_Area" localSheetId="2">'101 - Komunikace'!$C$4:$J$39,'101 - Komunikace'!$C$50:$J$76,'101 - Komunikace'!$C$82:$J$109,'101 - Komunikace'!$C$115:$K$1090</definedName>
    <definedName name="_xlnm.Print_Area" localSheetId="3">'301 - Vodovod'!$C$4:$J$39,'301 - Vodovod'!$C$50:$J$76,'301 - Vodovod'!$C$82:$J$103,'301 - Vodovod'!$C$109:$K$389</definedName>
    <definedName name="_xlnm.Print_Area" localSheetId="4">'302 - Jednotná kanalizace'!$C$4:$J$39,'302 - Jednotná kanalizace'!$C$50:$J$76,'302 - Jednotná kanalizace'!$C$82:$J$104,'302 - Jednotná kanalizace'!$C$110:$K$434</definedName>
    <definedName name="_xlnm.Print_Area" localSheetId="5">'303 - Vodovodní a kanaliz...'!$C$4:$J$39,'303 - Vodovodní a kanaliz...'!$C$50:$J$76,'303 - Vodovodní a kanaliz...'!$C$82:$J$104,'303 - Vodovodní a kanaliz...'!$C$110:$K$381</definedName>
    <definedName name="_xlnm.Print_Area" localSheetId="6">'401 - Veřejné osvětlení'!$C$4:$J$39,'401 - Veřejné osvětlení'!$C$50:$J$76,'401 - Veřejné osvětlení'!$C$82:$J$105,'401 - Veřejné osvětlení'!$C$111:$K$301</definedName>
    <definedName name="_xlnm.Print_Area" localSheetId="0">'Rekapitulace stavby'!$D$4:$AO$76,'Rekapitulace stavby'!$C$82:$AQ$101</definedName>
  </definedNames>
  <calcPr calcId="181029"/>
</workbook>
</file>

<file path=xl/calcChain.xml><?xml version="1.0" encoding="utf-8"?>
<calcChain xmlns="http://schemas.openxmlformats.org/spreadsheetml/2006/main">
  <c r="J37" i="7" l="1"/>
  <c r="J36" i="7"/>
  <c r="AY100" i="1"/>
  <c r="J35" i="7"/>
  <c r="AX100" i="1" s="1"/>
  <c r="BI298" i="7"/>
  <c r="BH298" i="7"/>
  <c r="BG298" i="7"/>
  <c r="BF298" i="7"/>
  <c r="T298" i="7"/>
  <c r="R298" i="7"/>
  <c r="P298" i="7"/>
  <c r="BI294" i="7"/>
  <c r="BH294" i="7"/>
  <c r="BG294" i="7"/>
  <c r="BF294" i="7"/>
  <c r="T294" i="7"/>
  <c r="R294" i="7"/>
  <c r="P294" i="7"/>
  <c r="BI289" i="7"/>
  <c r="BH289" i="7"/>
  <c r="BG289" i="7"/>
  <c r="BF289" i="7"/>
  <c r="T289" i="7"/>
  <c r="R289" i="7"/>
  <c r="P289" i="7"/>
  <c r="BI285" i="7"/>
  <c r="BH285" i="7"/>
  <c r="BG285" i="7"/>
  <c r="BF285" i="7"/>
  <c r="T285" i="7"/>
  <c r="R285" i="7"/>
  <c r="P285" i="7"/>
  <c r="BI281" i="7"/>
  <c r="BH281" i="7"/>
  <c r="BG281" i="7"/>
  <c r="BF281" i="7"/>
  <c r="T281" i="7"/>
  <c r="R281" i="7"/>
  <c r="P281" i="7"/>
  <c r="BI275" i="7"/>
  <c r="BH275" i="7"/>
  <c r="BG275" i="7"/>
  <c r="BF275" i="7"/>
  <c r="T275" i="7"/>
  <c r="R275" i="7"/>
  <c r="P275" i="7"/>
  <c r="BI271" i="7"/>
  <c r="BH271" i="7"/>
  <c r="BG271" i="7"/>
  <c r="BF271" i="7"/>
  <c r="T271" i="7"/>
  <c r="R271" i="7"/>
  <c r="P271" i="7"/>
  <c r="BI267" i="7"/>
  <c r="BH267" i="7"/>
  <c r="BG267" i="7"/>
  <c r="BF267" i="7"/>
  <c r="T267" i="7"/>
  <c r="R267" i="7"/>
  <c r="P267" i="7"/>
  <c r="BI262" i="7"/>
  <c r="BH262" i="7"/>
  <c r="BG262" i="7"/>
  <c r="BF262" i="7"/>
  <c r="T262" i="7"/>
  <c r="R262" i="7"/>
  <c r="P262" i="7"/>
  <c r="BI259" i="7"/>
  <c r="BH259" i="7"/>
  <c r="BG259" i="7"/>
  <c r="BF259" i="7"/>
  <c r="T259" i="7"/>
  <c r="R259" i="7"/>
  <c r="P259" i="7"/>
  <c r="BI255" i="7"/>
  <c r="BH255" i="7"/>
  <c r="BG255" i="7"/>
  <c r="BF255" i="7"/>
  <c r="T255" i="7"/>
  <c r="R255" i="7"/>
  <c r="P255" i="7"/>
  <c r="BI252" i="7"/>
  <c r="BH252" i="7"/>
  <c r="BG252" i="7"/>
  <c r="BF252" i="7"/>
  <c r="T252" i="7"/>
  <c r="R252" i="7"/>
  <c r="P252" i="7"/>
  <c r="BI249" i="7"/>
  <c r="BH249" i="7"/>
  <c r="BG249" i="7"/>
  <c r="BF249" i="7"/>
  <c r="T249" i="7"/>
  <c r="R249" i="7"/>
  <c r="P249" i="7"/>
  <c r="BI246" i="7"/>
  <c r="BH246" i="7"/>
  <c r="BG246" i="7"/>
  <c r="BF246" i="7"/>
  <c r="T246" i="7"/>
  <c r="R246" i="7"/>
  <c r="P246" i="7"/>
  <c r="BI243" i="7"/>
  <c r="BH243" i="7"/>
  <c r="BG243" i="7"/>
  <c r="BF243" i="7"/>
  <c r="T243" i="7"/>
  <c r="R243" i="7"/>
  <c r="P243" i="7"/>
  <c r="BI239" i="7"/>
  <c r="BH239" i="7"/>
  <c r="BG239" i="7"/>
  <c r="BF239" i="7"/>
  <c r="T239" i="7"/>
  <c r="R239" i="7"/>
  <c r="P239" i="7"/>
  <c r="BI232" i="7"/>
  <c r="BH232" i="7"/>
  <c r="BG232" i="7"/>
  <c r="BF232" i="7"/>
  <c r="T232" i="7"/>
  <c r="R232" i="7"/>
  <c r="P232" i="7"/>
  <c r="BI229" i="7"/>
  <c r="BH229" i="7"/>
  <c r="BG229" i="7"/>
  <c r="BF229" i="7"/>
  <c r="T229" i="7"/>
  <c r="R229" i="7"/>
  <c r="P229" i="7"/>
  <c r="BI225" i="7"/>
  <c r="BH225" i="7"/>
  <c r="BG225" i="7"/>
  <c r="BF225" i="7"/>
  <c r="T225" i="7"/>
  <c r="R225" i="7"/>
  <c r="P225" i="7"/>
  <c r="BI222" i="7"/>
  <c r="BH222" i="7"/>
  <c r="BG222" i="7"/>
  <c r="BF222" i="7"/>
  <c r="T222" i="7"/>
  <c r="R222" i="7"/>
  <c r="P222" i="7"/>
  <c r="BI219" i="7"/>
  <c r="BH219" i="7"/>
  <c r="BG219" i="7"/>
  <c r="BF219" i="7"/>
  <c r="T219" i="7"/>
  <c r="R219" i="7"/>
  <c r="P219" i="7"/>
  <c r="BI215" i="7"/>
  <c r="BH215" i="7"/>
  <c r="BG215" i="7"/>
  <c r="BF215" i="7"/>
  <c r="T215" i="7"/>
  <c r="R215" i="7"/>
  <c r="P215" i="7"/>
  <c r="BI212" i="7"/>
  <c r="BH212" i="7"/>
  <c r="BG212" i="7"/>
  <c r="BF212" i="7"/>
  <c r="T212" i="7"/>
  <c r="R212" i="7"/>
  <c r="P212" i="7"/>
  <c r="BI209" i="7"/>
  <c r="BH209" i="7"/>
  <c r="BG209" i="7"/>
  <c r="BF209" i="7"/>
  <c r="T209" i="7"/>
  <c r="R209" i="7"/>
  <c r="P209" i="7"/>
  <c r="BI206" i="7"/>
  <c r="BH206" i="7"/>
  <c r="BG206" i="7"/>
  <c r="BF206" i="7"/>
  <c r="T206" i="7"/>
  <c r="R206" i="7"/>
  <c r="P206" i="7"/>
  <c r="BI203" i="7"/>
  <c r="BH203" i="7"/>
  <c r="BG203" i="7"/>
  <c r="BF203" i="7"/>
  <c r="T203" i="7"/>
  <c r="R203" i="7"/>
  <c r="P203" i="7"/>
  <c r="BI200" i="7"/>
  <c r="BH200" i="7"/>
  <c r="BG200" i="7"/>
  <c r="BF200" i="7"/>
  <c r="T200" i="7"/>
  <c r="R200" i="7"/>
  <c r="P200" i="7"/>
  <c r="BI197" i="7"/>
  <c r="BH197" i="7"/>
  <c r="BG197" i="7"/>
  <c r="BF197" i="7"/>
  <c r="T197" i="7"/>
  <c r="R197" i="7"/>
  <c r="P197" i="7"/>
  <c r="BI194" i="7"/>
  <c r="BH194" i="7"/>
  <c r="BG194" i="7"/>
  <c r="BF194" i="7"/>
  <c r="T194" i="7"/>
  <c r="R194" i="7"/>
  <c r="P194" i="7"/>
  <c r="BI191" i="7"/>
  <c r="BH191" i="7"/>
  <c r="BG191" i="7"/>
  <c r="BF191" i="7"/>
  <c r="T191" i="7"/>
  <c r="R191" i="7"/>
  <c r="P191" i="7"/>
  <c r="BI188" i="7"/>
  <c r="BH188" i="7"/>
  <c r="BG188" i="7"/>
  <c r="BF188" i="7"/>
  <c r="T188" i="7"/>
  <c r="R188" i="7"/>
  <c r="P188" i="7"/>
  <c r="BI185" i="7"/>
  <c r="BH185" i="7"/>
  <c r="BG185" i="7"/>
  <c r="BF185" i="7"/>
  <c r="T185" i="7"/>
  <c r="R185" i="7"/>
  <c r="P185" i="7"/>
  <c r="BI182" i="7"/>
  <c r="BH182" i="7"/>
  <c r="BG182" i="7"/>
  <c r="BF182" i="7"/>
  <c r="T182" i="7"/>
  <c r="R182" i="7"/>
  <c r="P182" i="7"/>
  <c r="BI179" i="7"/>
  <c r="BH179" i="7"/>
  <c r="BG179" i="7"/>
  <c r="BF179" i="7"/>
  <c r="T179" i="7"/>
  <c r="R179" i="7"/>
  <c r="P179" i="7"/>
  <c r="BI175" i="7"/>
  <c r="BH175" i="7"/>
  <c r="BG175" i="7"/>
  <c r="BF175" i="7"/>
  <c r="T175" i="7"/>
  <c r="R175" i="7"/>
  <c r="P175" i="7"/>
  <c r="BI172" i="7"/>
  <c r="BH172" i="7"/>
  <c r="BG172" i="7"/>
  <c r="BF172" i="7"/>
  <c r="T172" i="7"/>
  <c r="R172" i="7"/>
  <c r="P172" i="7"/>
  <c r="BI169" i="7"/>
  <c r="BH169" i="7"/>
  <c r="BG169" i="7"/>
  <c r="BF169" i="7"/>
  <c r="T169" i="7"/>
  <c r="R169" i="7"/>
  <c r="P169" i="7"/>
  <c r="BI166" i="7"/>
  <c r="BH166" i="7"/>
  <c r="BG166" i="7"/>
  <c r="BF166" i="7"/>
  <c r="T166" i="7"/>
  <c r="R166" i="7"/>
  <c r="P166" i="7"/>
  <c r="BI163" i="7"/>
  <c r="BH163" i="7"/>
  <c r="BG163" i="7"/>
  <c r="BF163" i="7"/>
  <c r="T163" i="7"/>
  <c r="R163" i="7"/>
  <c r="P163" i="7"/>
  <c r="BI160" i="7"/>
  <c r="BH160" i="7"/>
  <c r="BG160" i="7"/>
  <c r="BF160" i="7"/>
  <c r="T160" i="7"/>
  <c r="R160" i="7"/>
  <c r="P160" i="7"/>
  <c r="BI157" i="7"/>
  <c r="BH157" i="7"/>
  <c r="BG157" i="7"/>
  <c r="BF157" i="7"/>
  <c r="T157" i="7"/>
  <c r="R157" i="7"/>
  <c r="P157" i="7"/>
  <c r="BI154" i="7"/>
  <c r="BH154" i="7"/>
  <c r="BG154" i="7"/>
  <c r="BF154" i="7"/>
  <c r="T154" i="7"/>
  <c r="R154" i="7"/>
  <c r="P154" i="7"/>
  <c r="BI151" i="7"/>
  <c r="BH151" i="7"/>
  <c r="BG151" i="7"/>
  <c r="BF151" i="7"/>
  <c r="T151" i="7"/>
  <c r="R151" i="7"/>
  <c r="P151" i="7"/>
  <c r="BI148" i="7"/>
  <c r="BH148" i="7"/>
  <c r="BG148" i="7"/>
  <c r="BF148" i="7"/>
  <c r="T148" i="7"/>
  <c r="R148" i="7"/>
  <c r="P148" i="7"/>
  <c r="BI143" i="7"/>
  <c r="BH143" i="7"/>
  <c r="BG143" i="7"/>
  <c r="BF143" i="7"/>
  <c r="T143" i="7"/>
  <c r="R143" i="7"/>
  <c r="P143" i="7"/>
  <c r="BI138" i="7"/>
  <c r="BH138" i="7"/>
  <c r="BG138" i="7"/>
  <c r="BF138" i="7"/>
  <c r="T138" i="7"/>
  <c r="R138" i="7"/>
  <c r="P138" i="7"/>
  <c r="BI135" i="7"/>
  <c r="BH135" i="7"/>
  <c r="BG135" i="7"/>
  <c r="BF135" i="7"/>
  <c r="T135" i="7"/>
  <c r="R135" i="7"/>
  <c r="P135" i="7"/>
  <c r="BI132" i="7"/>
  <c r="BH132" i="7"/>
  <c r="BG132" i="7"/>
  <c r="BF132" i="7"/>
  <c r="T132" i="7"/>
  <c r="R132" i="7"/>
  <c r="P132" i="7"/>
  <c r="BI127" i="7"/>
  <c r="BH127" i="7"/>
  <c r="BG127" i="7"/>
  <c r="BF127" i="7"/>
  <c r="T127" i="7"/>
  <c r="R127" i="7"/>
  <c r="P127" i="7"/>
  <c r="J121" i="7"/>
  <c r="J120" i="7"/>
  <c r="F120" i="7"/>
  <c r="F118" i="7"/>
  <c r="E116" i="7"/>
  <c r="J92" i="7"/>
  <c r="J91" i="7"/>
  <c r="F91" i="7"/>
  <c r="F89" i="7"/>
  <c r="E87" i="7"/>
  <c r="J18" i="7"/>
  <c r="E18" i="7"/>
  <c r="F121" i="7" s="1"/>
  <c r="J17" i="7"/>
  <c r="J12" i="7"/>
  <c r="J89" i="7"/>
  <c r="E7" i="7"/>
  <c r="E114" i="7" s="1"/>
  <c r="J37" i="6"/>
  <c r="J36" i="6"/>
  <c r="AY99" i="1"/>
  <c r="J35" i="6"/>
  <c r="AX99" i="1" s="1"/>
  <c r="BI380" i="6"/>
  <c r="BH380" i="6"/>
  <c r="BG380" i="6"/>
  <c r="BF380" i="6"/>
  <c r="T380" i="6"/>
  <c r="T379" i="6" s="1"/>
  <c r="R380" i="6"/>
  <c r="R379" i="6" s="1"/>
  <c r="P380" i="6"/>
  <c r="P379" i="6"/>
  <c r="BI376" i="6"/>
  <c r="BH376" i="6"/>
  <c r="BG376" i="6"/>
  <c r="BF376" i="6"/>
  <c r="T376" i="6"/>
  <c r="R376" i="6"/>
  <c r="P376" i="6"/>
  <c r="BI372" i="6"/>
  <c r="BH372" i="6"/>
  <c r="BG372" i="6"/>
  <c r="BF372" i="6"/>
  <c r="T372" i="6"/>
  <c r="R372" i="6"/>
  <c r="P372" i="6"/>
  <c r="BI368" i="6"/>
  <c r="BH368" i="6"/>
  <c r="BG368" i="6"/>
  <c r="BF368" i="6"/>
  <c r="T368" i="6"/>
  <c r="R368" i="6"/>
  <c r="P368" i="6"/>
  <c r="BI362" i="6"/>
  <c r="BH362" i="6"/>
  <c r="BG362" i="6"/>
  <c r="BF362" i="6"/>
  <c r="T362" i="6"/>
  <c r="R362" i="6"/>
  <c r="P362" i="6"/>
  <c r="BI357" i="6"/>
  <c r="BH357" i="6"/>
  <c r="BG357" i="6"/>
  <c r="BF357" i="6"/>
  <c r="T357" i="6"/>
  <c r="R357" i="6"/>
  <c r="P357" i="6"/>
  <c r="BI352" i="6"/>
  <c r="BH352" i="6"/>
  <c r="BG352" i="6"/>
  <c r="BF352" i="6"/>
  <c r="T352" i="6"/>
  <c r="R352" i="6"/>
  <c r="P352" i="6"/>
  <c r="BI348" i="6"/>
  <c r="BH348" i="6"/>
  <c r="BG348" i="6"/>
  <c r="BF348" i="6"/>
  <c r="T348" i="6"/>
  <c r="R348" i="6"/>
  <c r="P348" i="6"/>
  <c r="BI345" i="6"/>
  <c r="BH345" i="6"/>
  <c r="BG345" i="6"/>
  <c r="BF345" i="6"/>
  <c r="T345" i="6"/>
  <c r="R345" i="6"/>
  <c r="P345" i="6"/>
  <c r="BI341" i="6"/>
  <c r="BH341" i="6"/>
  <c r="BG341" i="6"/>
  <c r="BF341" i="6"/>
  <c r="T341" i="6"/>
  <c r="R341" i="6"/>
  <c r="P341" i="6"/>
  <c r="BI336" i="6"/>
  <c r="BH336" i="6"/>
  <c r="BG336" i="6"/>
  <c r="BF336" i="6"/>
  <c r="T336" i="6"/>
  <c r="R336" i="6"/>
  <c r="P336" i="6"/>
  <c r="BI333" i="6"/>
  <c r="BH333" i="6"/>
  <c r="BG333" i="6"/>
  <c r="BF333" i="6"/>
  <c r="T333" i="6"/>
  <c r="R333" i="6"/>
  <c r="P333" i="6"/>
  <c r="BI330" i="6"/>
  <c r="BH330" i="6"/>
  <c r="BG330" i="6"/>
  <c r="BF330" i="6"/>
  <c r="T330" i="6"/>
  <c r="R330" i="6"/>
  <c r="P330" i="6"/>
  <c r="BI327" i="6"/>
  <c r="BH327" i="6"/>
  <c r="BG327" i="6"/>
  <c r="BF327" i="6"/>
  <c r="T327" i="6"/>
  <c r="R327" i="6"/>
  <c r="P327" i="6"/>
  <c r="BI324" i="6"/>
  <c r="BH324" i="6"/>
  <c r="BG324" i="6"/>
  <c r="BF324" i="6"/>
  <c r="T324" i="6"/>
  <c r="R324" i="6"/>
  <c r="P324" i="6"/>
  <c r="BI321" i="6"/>
  <c r="BH321" i="6"/>
  <c r="BG321" i="6"/>
  <c r="BF321" i="6"/>
  <c r="T321" i="6"/>
  <c r="R321" i="6"/>
  <c r="P321" i="6"/>
  <c r="BI318" i="6"/>
  <c r="BH318" i="6"/>
  <c r="BG318" i="6"/>
  <c r="BF318" i="6"/>
  <c r="T318" i="6"/>
  <c r="R318" i="6"/>
  <c r="P318" i="6"/>
  <c r="BI314" i="6"/>
  <c r="BH314" i="6"/>
  <c r="BG314" i="6"/>
  <c r="BF314" i="6"/>
  <c r="T314" i="6"/>
  <c r="R314" i="6"/>
  <c r="P314" i="6"/>
  <c r="BI310" i="6"/>
  <c r="BH310" i="6"/>
  <c r="BG310" i="6"/>
  <c r="BF310" i="6"/>
  <c r="T310" i="6"/>
  <c r="R310" i="6"/>
  <c r="P310" i="6"/>
  <c r="BI304" i="6"/>
  <c r="BH304" i="6"/>
  <c r="BG304" i="6"/>
  <c r="BF304" i="6"/>
  <c r="T304" i="6"/>
  <c r="R304" i="6"/>
  <c r="P304" i="6"/>
  <c r="BI301" i="6"/>
  <c r="BH301" i="6"/>
  <c r="BG301" i="6"/>
  <c r="BF301" i="6"/>
  <c r="T301" i="6"/>
  <c r="R301" i="6"/>
  <c r="P301" i="6"/>
  <c r="BI297" i="6"/>
  <c r="BH297" i="6"/>
  <c r="BG297" i="6"/>
  <c r="BF297" i="6"/>
  <c r="T297" i="6"/>
  <c r="R297" i="6"/>
  <c r="P297" i="6"/>
  <c r="BI294" i="6"/>
  <c r="BH294" i="6"/>
  <c r="BG294" i="6"/>
  <c r="BF294" i="6"/>
  <c r="T294" i="6"/>
  <c r="R294" i="6"/>
  <c r="P294" i="6"/>
  <c r="BI290" i="6"/>
  <c r="BH290" i="6"/>
  <c r="BG290" i="6"/>
  <c r="BF290" i="6"/>
  <c r="T290" i="6"/>
  <c r="R290" i="6"/>
  <c r="P290" i="6"/>
  <c r="BI286" i="6"/>
  <c r="BH286" i="6"/>
  <c r="BG286" i="6"/>
  <c r="BF286" i="6"/>
  <c r="T286" i="6"/>
  <c r="R286" i="6"/>
  <c r="P286" i="6"/>
  <c r="BI283" i="6"/>
  <c r="BH283" i="6"/>
  <c r="BG283" i="6"/>
  <c r="BF283" i="6"/>
  <c r="T283" i="6"/>
  <c r="R283" i="6"/>
  <c r="P283" i="6"/>
  <c r="BI280" i="6"/>
  <c r="BH280" i="6"/>
  <c r="BG280" i="6"/>
  <c r="BF280" i="6"/>
  <c r="T280" i="6"/>
  <c r="R280" i="6"/>
  <c r="P280" i="6"/>
  <c r="BI277" i="6"/>
  <c r="BH277" i="6"/>
  <c r="BG277" i="6"/>
  <c r="BF277" i="6"/>
  <c r="T277" i="6"/>
  <c r="R277" i="6"/>
  <c r="P277" i="6"/>
  <c r="BI273" i="6"/>
  <c r="BH273" i="6"/>
  <c r="BG273" i="6"/>
  <c r="BF273" i="6"/>
  <c r="T273" i="6"/>
  <c r="R273" i="6"/>
  <c r="P273" i="6"/>
  <c r="BI270" i="6"/>
  <c r="BH270" i="6"/>
  <c r="BG270" i="6"/>
  <c r="BF270" i="6"/>
  <c r="T270" i="6"/>
  <c r="R270" i="6"/>
  <c r="P270" i="6"/>
  <c r="BI266" i="6"/>
  <c r="BH266" i="6"/>
  <c r="BG266" i="6"/>
  <c r="BF266" i="6"/>
  <c r="T266" i="6"/>
  <c r="R266" i="6"/>
  <c r="P266" i="6"/>
  <c r="BI263" i="6"/>
  <c r="BH263" i="6"/>
  <c r="BG263" i="6"/>
  <c r="BF263" i="6"/>
  <c r="T263" i="6"/>
  <c r="R263" i="6"/>
  <c r="P263" i="6"/>
  <c r="BI259" i="6"/>
  <c r="BH259" i="6"/>
  <c r="BG259" i="6"/>
  <c r="BF259" i="6"/>
  <c r="T259" i="6"/>
  <c r="R259" i="6"/>
  <c r="P259" i="6"/>
  <c r="BI256" i="6"/>
  <c r="BH256" i="6"/>
  <c r="BG256" i="6"/>
  <c r="BF256" i="6"/>
  <c r="T256" i="6"/>
  <c r="R256" i="6"/>
  <c r="P256" i="6"/>
  <c r="BI252" i="6"/>
  <c r="BH252" i="6"/>
  <c r="BG252" i="6"/>
  <c r="BF252" i="6"/>
  <c r="T252" i="6"/>
  <c r="R252" i="6"/>
  <c r="P252" i="6"/>
  <c r="BI249" i="6"/>
  <c r="BH249" i="6"/>
  <c r="BG249" i="6"/>
  <c r="BF249" i="6"/>
  <c r="T249" i="6"/>
  <c r="R249" i="6"/>
  <c r="P249" i="6"/>
  <c r="BI245" i="6"/>
  <c r="BH245" i="6"/>
  <c r="BG245" i="6"/>
  <c r="BF245" i="6"/>
  <c r="T245" i="6"/>
  <c r="R245" i="6"/>
  <c r="P245" i="6"/>
  <c r="BI237" i="6"/>
  <c r="BH237" i="6"/>
  <c r="BG237" i="6"/>
  <c r="BF237" i="6"/>
  <c r="T237" i="6"/>
  <c r="T236" i="6"/>
  <c r="R237" i="6"/>
  <c r="R236" i="6" s="1"/>
  <c r="P237" i="6"/>
  <c r="P236" i="6" s="1"/>
  <c r="BI229" i="6"/>
  <c r="BH229" i="6"/>
  <c r="BG229" i="6"/>
  <c r="BF229" i="6"/>
  <c r="T229" i="6"/>
  <c r="T228" i="6" s="1"/>
  <c r="R229" i="6"/>
  <c r="R228" i="6"/>
  <c r="P229" i="6"/>
  <c r="P228" i="6" s="1"/>
  <c r="BI225" i="6"/>
  <c r="BH225" i="6"/>
  <c r="BG225" i="6"/>
  <c r="BF225" i="6"/>
  <c r="T225" i="6"/>
  <c r="R225" i="6"/>
  <c r="P225" i="6"/>
  <c r="BI209" i="6"/>
  <c r="BH209" i="6"/>
  <c r="BG209" i="6"/>
  <c r="BF209" i="6"/>
  <c r="T209" i="6"/>
  <c r="R209" i="6"/>
  <c r="P209" i="6"/>
  <c r="BI195" i="6"/>
  <c r="BH195" i="6"/>
  <c r="BG195" i="6"/>
  <c r="BF195" i="6"/>
  <c r="T195" i="6"/>
  <c r="R195" i="6"/>
  <c r="P195" i="6"/>
  <c r="BI192" i="6"/>
  <c r="BH192" i="6"/>
  <c r="BG192" i="6"/>
  <c r="BF192" i="6"/>
  <c r="T192" i="6"/>
  <c r="R192" i="6"/>
  <c r="P192" i="6"/>
  <c r="BI188" i="6"/>
  <c r="BH188" i="6"/>
  <c r="BG188" i="6"/>
  <c r="BF188" i="6"/>
  <c r="T188" i="6"/>
  <c r="R188" i="6"/>
  <c r="P188" i="6"/>
  <c r="BI182" i="6"/>
  <c r="BH182" i="6"/>
  <c r="BG182" i="6"/>
  <c r="BF182" i="6"/>
  <c r="T182" i="6"/>
  <c r="R182" i="6"/>
  <c r="P182" i="6"/>
  <c r="BI178" i="6"/>
  <c r="BH178" i="6"/>
  <c r="BG178" i="6"/>
  <c r="BF178" i="6"/>
  <c r="T178" i="6"/>
  <c r="R178" i="6"/>
  <c r="P178" i="6"/>
  <c r="BI172" i="6"/>
  <c r="BH172" i="6"/>
  <c r="BG172" i="6"/>
  <c r="BF172" i="6"/>
  <c r="T172" i="6"/>
  <c r="R172" i="6"/>
  <c r="P172" i="6"/>
  <c r="BI169" i="6"/>
  <c r="BH169" i="6"/>
  <c r="BG169" i="6"/>
  <c r="BF169" i="6"/>
  <c r="T169" i="6"/>
  <c r="R169" i="6"/>
  <c r="P169" i="6"/>
  <c r="BI166" i="6"/>
  <c r="BH166" i="6"/>
  <c r="BG166" i="6"/>
  <c r="BF166" i="6"/>
  <c r="T166" i="6"/>
  <c r="R166" i="6"/>
  <c r="P166" i="6"/>
  <c r="BI162" i="6"/>
  <c r="BH162" i="6"/>
  <c r="BG162" i="6"/>
  <c r="BF162" i="6"/>
  <c r="T162" i="6"/>
  <c r="R162" i="6"/>
  <c r="P162" i="6"/>
  <c r="BI155" i="6"/>
  <c r="BH155" i="6"/>
  <c r="BG155" i="6"/>
  <c r="BF155" i="6"/>
  <c r="T155" i="6"/>
  <c r="R155" i="6"/>
  <c r="P155" i="6"/>
  <c r="BI151" i="6"/>
  <c r="BH151" i="6"/>
  <c r="BG151" i="6"/>
  <c r="BF151" i="6"/>
  <c r="T151" i="6"/>
  <c r="R151" i="6"/>
  <c r="P151" i="6"/>
  <c r="BI144" i="6"/>
  <c r="BH144" i="6"/>
  <c r="BG144" i="6"/>
  <c r="BF144" i="6"/>
  <c r="T144" i="6"/>
  <c r="R144" i="6"/>
  <c r="P144" i="6"/>
  <c r="BI137" i="6"/>
  <c r="BH137" i="6"/>
  <c r="BG137" i="6"/>
  <c r="BF137" i="6"/>
  <c r="T137" i="6"/>
  <c r="R137" i="6"/>
  <c r="P137" i="6"/>
  <c r="BI130" i="6"/>
  <c r="BH130" i="6"/>
  <c r="BG130" i="6"/>
  <c r="BF130" i="6"/>
  <c r="T130" i="6"/>
  <c r="R130" i="6"/>
  <c r="P130" i="6"/>
  <c r="BI126" i="6"/>
  <c r="BH126" i="6"/>
  <c r="BG126" i="6"/>
  <c r="BF126" i="6"/>
  <c r="T126" i="6"/>
  <c r="R126" i="6"/>
  <c r="P126" i="6"/>
  <c r="J119" i="6"/>
  <c r="F119" i="6"/>
  <c r="F117" i="6"/>
  <c r="E115" i="6"/>
  <c r="J91" i="6"/>
  <c r="F91" i="6"/>
  <c r="F89" i="6"/>
  <c r="E87" i="6"/>
  <c r="J24" i="6"/>
  <c r="E24" i="6"/>
  <c r="J120" i="6" s="1"/>
  <c r="J23" i="6"/>
  <c r="J18" i="6"/>
  <c r="E18" i="6"/>
  <c r="F92" i="6" s="1"/>
  <c r="J17" i="6"/>
  <c r="J12" i="6"/>
  <c r="J117" i="6"/>
  <c r="E7" i="6"/>
  <c r="E113" i="6"/>
  <c r="J37" i="5"/>
  <c r="J36" i="5"/>
  <c r="AY98" i="1" s="1"/>
  <c r="J35" i="5"/>
  <c r="AX98" i="1" s="1"/>
  <c r="BI433" i="5"/>
  <c r="BH433" i="5"/>
  <c r="BG433" i="5"/>
  <c r="BF433" i="5"/>
  <c r="T433" i="5"/>
  <c r="T432" i="5" s="1"/>
  <c r="R433" i="5"/>
  <c r="R432" i="5" s="1"/>
  <c r="P433" i="5"/>
  <c r="P432" i="5" s="1"/>
  <c r="BI429" i="5"/>
  <c r="BH429" i="5"/>
  <c r="BG429" i="5"/>
  <c r="BF429" i="5"/>
  <c r="T429" i="5"/>
  <c r="R429" i="5"/>
  <c r="P429" i="5"/>
  <c r="BI426" i="5"/>
  <c r="BH426" i="5"/>
  <c r="BG426" i="5"/>
  <c r="BF426" i="5"/>
  <c r="T426" i="5"/>
  <c r="R426" i="5"/>
  <c r="P426" i="5"/>
  <c r="BI423" i="5"/>
  <c r="BH423" i="5"/>
  <c r="BG423" i="5"/>
  <c r="BF423" i="5"/>
  <c r="T423" i="5"/>
  <c r="R423" i="5"/>
  <c r="P423" i="5"/>
  <c r="BI420" i="5"/>
  <c r="BH420" i="5"/>
  <c r="BG420" i="5"/>
  <c r="BF420" i="5"/>
  <c r="T420" i="5"/>
  <c r="R420" i="5"/>
  <c r="P420" i="5"/>
  <c r="BI411" i="5"/>
  <c r="BH411" i="5"/>
  <c r="BG411" i="5"/>
  <c r="BF411" i="5"/>
  <c r="T411" i="5"/>
  <c r="R411" i="5"/>
  <c r="P411" i="5"/>
  <c r="BI402" i="5"/>
  <c r="BH402" i="5"/>
  <c r="BG402" i="5"/>
  <c r="BF402" i="5"/>
  <c r="T402" i="5"/>
  <c r="R402" i="5"/>
  <c r="P402" i="5"/>
  <c r="BI398" i="5"/>
  <c r="BH398" i="5"/>
  <c r="BG398" i="5"/>
  <c r="BF398" i="5"/>
  <c r="T398" i="5"/>
  <c r="R398" i="5"/>
  <c r="P398" i="5"/>
  <c r="BI394" i="5"/>
  <c r="BH394" i="5"/>
  <c r="BG394" i="5"/>
  <c r="BF394" i="5"/>
  <c r="T394" i="5"/>
  <c r="R394" i="5"/>
  <c r="P394" i="5"/>
  <c r="BI390" i="5"/>
  <c r="BH390" i="5"/>
  <c r="BG390" i="5"/>
  <c r="BF390" i="5"/>
  <c r="T390" i="5"/>
  <c r="R390" i="5"/>
  <c r="P390" i="5"/>
  <c r="BI386" i="5"/>
  <c r="BH386" i="5"/>
  <c r="BG386" i="5"/>
  <c r="BF386" i="5"/>
  <c r="T386" i="5"/>
  <c r="R386" i="5"/>
  <c r="P386" i="5"/>
  <c r="BI383" i="5"/>
  <c r="BH383" i="5"/>
  <c r="BG383" i="5"/>
  <c r="BF383" i="5"/>
  <c r="T383" i="5"/>
  <c r="R383" i="5"/>
  <c r="P383" i="5"/>
  <c r="BI380" i="5"/>
  <c r="BH380" i="5"/>
  <c r="BG380" i="5"/>
  <c r="BF380" i="5"/>
  <c r="T380" i="5"/>
  <c r="R380" i="5"/>
  <c r="P380" i="5"/>
  <c r="BI377" i="5"/>
  <c r="BH377" i="5"/>
  <c r="BG377" i="5"/>
  <c r="BF377" i="5"/>
  <c r="T377" i="5"/>
  <c r="R377" i="5"/>
  <c r="P377" i="5"/>
  <c r="BI374" i="5"/>
  <c r="BH374" i="5"/>
  <c r="BG374" i="5"/>
  <c r="BF374" i="5"/>
  <c r="T374" i="5"/>
  <c r="R374" i="5"/>
  <c r="P374" i="5"/>
  <c r="BI371" i="5"/>
  <c r="BH371" i="5"/>
  <c r="BG371" i="5"/>
  <c r="BF371" i="5"/>
  <c r="T371" i="5"/>
  <c r="R371" i="5"/>
  <c r="P371" i="5"/>
  <c r="BI367" i="5"/>
  <c r="BH367" i="5"/>
  <c r="BG367" i="5"/>
  <c r="BF367" i="5"/>
  <c r="T367" i="5"/>
  <c r="R367" i="5"/>
  <c r="P367" i="5"/>
  <c r="BI361" i="5"/>
  <c r="BH361" i="5"/>
  <c r="BG361" i="5"/>
  <c r="BF361" i="5"/>
  <c r="T361" i="5"/>
  <c r="R361" i="5"/>
  <c r="P361" i="5"/>
  <c r="BI358" i="5"/>
  <c r="BH358" i="5"/>
  <c r="BG358" i="5"/>
  <c r="BF358" i="5"/>
  <c r="T358" i="5"/>
  <c r="R358" i="5"/>
  <c r="P358" i="5"/>
  <c r="BI355" i="5"/>
  <c r="BH355" i="5"/>
  <c r="BG355" i="5"/>
  <c r="BF355" i="5"/>
  <c r="T355" i="5"/>
  <c r="R355" i="5"/>
  <c r="P355" i="5"/>
  <c r="BI351" i="5"/>
  <c r="BH351" i="5"/>
  <c r="BG351" i="5"/>
  <c r="BF351" i="5"/>
  <c r="T351" i="5"/>
  <c r="R351" i="5"/>
  <c r="P351" i="5"/>
  <c r="BI347" i="5"/>
  <c r="BH347" i="5"/>
  <c r="BG347" i="5"/>
  <c r="BF347" i="5"/>
  <c r="T347" i="5"/>
  <c r="R347" i="5"/>
  <c r="P347" i="5"/>
  <c r="BI340" i="5"/>
  <c r="BH340" i="5"/>
  <c r="BG340" i="5"/>
  <c r="BF340" i="5"/>
  <c r="T340" i="5"/>
  <c r="R340" i="5"/>
  <c r="P340" i="5"/>
  <c r="BI336" i="5"/>
  <c r="BH336" i="5"/>
  <c r="BG336" i="5"/>
  <c r="BF336" i="5"/>
  <c r="T336" i="5"/>
  <c r="R336" i="5"/>
  <c r="P336" i="5"/>
  <c r="BI333" i="5"/>
  <c r="BH333" i="5"/>
  <c r="BG333" i="5"/>
  <c r="BF333" i="5"/>
  <c r="T333" i="5"/>
  <c r="R333" i="5"/>
  <c r="P333" i="5"/>
  <c r="BI330" i="5"/>
  <c r="BH330" i="5"/>
  <c r="BG330" i="5"/>
  <c r="BF330" i="5"/>
  <c r="T330" i="5"/>
  <c r="R330" i="5"/>
  <c r="P330" i="5"/>
  <c r="BI327" i="5"/>
  <c r="BH327" i="5"/>
  <c r="BG327" i="5"/>
  <c r="BF327" i="5"/>
  <c r="T327" i="5"/>
  <c r="R327" i="5"/>
  <c r="P327" i="5"/>
  <c r="BI324" i="5"/>
  <c r="BH324" i="5"/>
  <c r="BG324" i="5"/>
  <c r="BF324" i="5"/>
  <c r="T324" i="5"/>
  <c r="R324" i="5"/>
  <c r="P324" i="5"/>
  <c r="BI321" i="5"/>
  <c r="BH321" i="5"/>
  <c r="BG321" i="5"/>
  <c r="BF321" i="5"/>
  <c r="T321" i="5"/>
  <c r="R321" i="5"/>
  <c r="P321" i="5"/>
  <c r="BI318" i="5"/>
  <c r="BH318" i="5"/>
  <c r="BG318" i="5"/>
  <c r="BF318" i="5"/>
  <c r="T318" i="5"/>
  <c r="R318" i="5"/>
  <c r="P318" i="5"/>
  <c r="BI313" i="5"/>
  <c r="BH313" i="5"/>
  <c r="BG313" i="5"/>
  <c r="BF313" i="5"/>
  <c r="T313" i="5"/>
  <c r="R313" i="5"/>
  <c r="P313" i="5"/>
  <c r="BI309" i="5"/>
  <c r="BH309" i="5"/>
  <c r="BG309" i="5"/>
  <c r="BF309" i="5"/>
  <c r="T309" i="5"/>
  <c r="R309" i="5"/>
  <c r="P309" i="5"/>
  <c r="BI305" i="5"/>
  <c r="BH305" i="5"/>
  <c r="BG305" i="5"/>
  <c r="BF305" i="5"/>
  <c r="T305" i="5"/>
  <c r="R305" i="5"/>
  <c r="P305" i="5"/>
  <c r="BI301" i="5"/>
  <c r="BH301" i="5"/>
  <c r="BG301" i="5"/>
  <c r="BF301" i="5"/>
  <c r="T301" i="5"/>
  <c r="R301" i="5"/>
  <c r="P301" i="5"/>
  <c r="BI297" i="5"/>
  <c r="BH297" i="5"/>
  <c r="BG297" i="5"/>
  <c r="BF297" i="5"/>
  <c r="T297" i="5"/>
  <c r="R297" i="5"/>
  <c r="P297" i="5"/>
  <c r="BI293" i="5"/>
  <c r="BH293" i="5"/>
  <c r="BG293" i="5"/>
  <c r="BF293" i="5"/>
  <c r="T293" i="5"/>
  <c r="R293" i="5"/>
  <c r="P293" i="5"/>
  <c r="BI289" i="5"/>
  <c r="BH289" i="5"/>
  <c r="BG289" i="5"/>
  <c r="BF289" i="5"/>
  <c r="T289" i="5"/>
  <c r="R289" i="5"/>
  <c r="P289" i="5"/>
  <c r="BI284" i="5"/>
  <c r="BH284" i="5"/>
  <c r="BG284" i="5"/>
  <c r="BF284" i="5"/>
  <c r="T284" i="5"/>
  <c r="R284" i="5"/>
  <c r="P284" i="5"/>
  <c r="BI279" i="5"/>
  <c r="BH279" i="5"/>
  <c r="BG279" i="5"/>
  <c r="BF279" i="5"/>
  <c r="T279" i="5"/>
  <c r="R279" i="5"/>
  <c r="P279" i="5"/>
  <c r="BI274" i="5"/>
  <c r="BH274" i="5"/>
  <c r="BG274" i="5"/>
  <c r="BF274" i="5"/>
  <c r="T274" i="5"/>
  <c r="R274" i="5"/>
  <c r="P274" i="5"/>
  <c r="BI269" i="5"/>
  <c r="BH269" i="5"/>
  <c r="BG269" i="5"/>
  <c r="BF269" i="5"/>
  <c r="T269" i="5"/>
  <c r="R269" i="5"/>
  <c r="P269" i="5"/>
  <c r="BI265" i="5"/>
  <c r="BH265" i="5"/>
  <c r="BG265" i="5"/>
  <c r="BF265" i="5"/>
  <c r="T265" i="5"/>
  <c r="R265" i="5"/>
  <c r="P265" i="5"/>
  <c r="BI261" i="5"/>
  <c r="BH261" i="5"/>
  <c r="BG261" i="5"/>
  <c r="BF261" i="5"/>
  <c r="T261" i="5"/>
  <c r="R261" i="5"/>
  <c r="P261" i="5"/>
  <c r="BI257" i="5"/>
  <c r="BH257" i="5"/>
  <c r="BG257" i="5"/>
  <c r="BF257" i="5"/>
  <c r="T257" i="5"/>
  <c r="R257" i="5"/>
  <c r="P257" i="5"/>
  <c r="BI253" i="5"/>
  <c r="BH253" i="5"/>
  <c r="BG253" i="5"/>
  <c r="BF253" i="5"/>
  <c r="T253" i="5"/>
  <c r="R253" i="5"/>
  <c r="P253" i="5"/>
  <c r="BI250" i="5"/>
  <c r="BH250" i="5"/>
  <c r="BG250" i="5"/>
  <c r="BF250" i="5"/>
  <c r="T250" i="5"/>
  <c r="R250" i="5"/>
  <c r="P250" i="5"/>
  <c r="BI247" i="5"/>
  <c r="BH247" i="5"/>
  <c r="BG247" i="5"/>
  <c r="BF247" i="5"/>
  <c r="T247" i="5"/>
  <c r="R247" i="5"/>
  <c r="P247" i="5"/>
  <c r="BI244" i="5"/>
  <c r="BH244" i="5"/>
  <c r="BG244" i="5"/>
  <c r="BF244" i="5"/>
  <c r="T244" i="5"/>
  <c r="R244" i="5"/>
  <c r="P244" i="5"/>
  <c r="BI241" i="5"/>
  <c r="BH241" i="5"/>
  <c r="BG241" i="5"/>
  <c r="BF241" i="5"/>
  <c r="T241" i="5"/>
  <c r="R241" i="5"/>
  <c r="P241" i="5"/>
  <c r="BI235" i="5"/>
  <c r="BH235" i="5"/>
  <c r="BG235" i="5"/>
  <c r="BF235" i="5"/>
  <c r="T235" i="5"/>
  <c r="R235" i="5"/>
  <c r="P235" i="5"/>
  <c r="BI231" i="5"/>
  <c r="BH231" i="5"/>
  <c r="BG231" i="5"/>
  <c r="BF231" i="5"/>
  <c r="T231" i="5"/>
  <c r="T223" i="5"/>
  <c r="R231" i="5"/>
  <c r="P231" i="5"/>
  <c r="BI224" i="5"/>
  <c r="BH224" i="5"/>
  <c r="BG224" i="5"/>
  <c r="BF224" i="5"/>
  <c r="T224" i="5"/>
  <c r="R224" i="5"/>
  <c r="R223" i="5" s="1"/>
  <c r="P224" i="5"/>
  <c r="P223" i="5" s="1"/>
  <c r="BI208" i="5"/>
  <c r="BH208" i="5"/>
  <c r="BG208" i="5"/>
  <c r="BF208" i="5"/>
  <c r="T208" i="5"/>
  <c r="R208" i="5"/>
  <c r="P208" i="5"/>
  <c r="BI195" i="5"/>
  <c r="BH195" i="5"/>
  <c r="BG195" i="5"/>
  <c r="BF195" i="5"/>
  <c r="T195" i="5"/>
  <c r="R195" i="5"/>
  <c r="P195" i="5"/>
  <c r="BI192" i="5"/>
  <c r="BH192" i="5"/>
  <c r="BG192" i="5"/>
  <c r="BF192" i="5"/>
  <c r="T192" i="5"/>
  <c r="R192" i="5"/>
  <c r="P192" i="5"/>
  <c r="BI188" i="5"/>
  <c r="BH188" i="5"/>
  <c r="BG188" i="5"/>
  <c r="BF188" i="5"/>
  <c r="T188" i="5"/>
  <c r="R188" i="5"/>
  <c r="P188" i="5"/>
  <c r="BI181" i="5"/>
  <c r="BH181" i="5"/>
  <c r="BG181" i="5"/>
  <c r="BF181" i="5"/>
  <c r="T181" i="5"/>
  <c r="R181" i="5"/>
  <c r="P181" i="5"/>
  <c r="BI177" i="5"/>
  <c r="BH177" i="5"/>
  <c r="BG177" i="5"/>
  <c r="BF177" i="5"/>
  <c r="T177" i="5"/>
  <c r="R177" i="5"/>
  <c r="P177" i="5"/>
  <c r="BI169" i="5"/>
  <c r="BH169" i="5"/>
  <c r="BG169" i="5"/>
  <c r="BF169" i="5"/>
  <c r="T169" i="5"/>
  <c r="R169" i="5"/>
  <c r="P169" i="5"/>
  <c r="BI165" i="5"/>
  <c r="BH165" i="5"/>
  <c r="BG165" i="5"/>
  <c r="BF165" i="5"/>
  <c r="T165" i="5"/>
  <c r="R165" i="5"/>
  <c r="P165" i="5"/>
  <c r="BI162" i="5"/>
  <c r="BH162" i="5"/>
  <c r="BG162" i="5"/>
  <c r="BF162" i="5"/>
  <c r="T162" i="5"/>
  <c r="R162" i="5"/>
  <c r="P162" i="5"/>
  <c r="BI159" i="5"/>
  <c r="BH159" i="5"/>
  <c r="BG159" i="5"/>
  <c r="BF159" i="5"/>
  <c r="T159" i="5"/>
  <c r="R159" i="5"/>
  <c r="P159" i="5"/>
  <c r="BI156" i="5"/>
  <c r="BH156" i="5"/>
  <c r="BG156" i="5"/>
  <c r="BF156" i="5"/>
  <c r="T156" i="5"/>
  <c r="R156" i="5"/>
  <c r="P156" i="5"/>
  <c r="BI153" i="5"/>
  <c r="BH153" i="5"/>
  <c r="BG153" i="5"/>
  <c r="BF153" i="5"/>
  <c r="T153" i="5"/>
  <c r="R153" i="5"/>
  <c r="P153" i="5"/>
  <c r="BI149" i="5"/>
  <c r="BH149" i="5"/>
  <c r="BG149" i="5"/>
  <c r="BF149" i="5"/>
  <c r="T149" i="5"/>
  <c r="R149" i="5"/>
  <c r="P149" i="5"/>
  <c r="BI145" i="5"/>
  <c r="BH145" i="5"/>
  <c r="BG145" i="5"/>
  <c r="BF145" i="5"/>
  <c r="T145" i="5"/>
  <c r="R145" i="5"/>
  <c r="P145" i="5"/>
  <c r="BI140" i="5"/>
  <c r="BH140" i="5"/>
  <c r="BG140" i="5"/>
  <c r="BF140" i="5"/>
  <c r="T140" i="5"/>
  <c r="R140" i="5"/>
  <c r="P140" i="5"/>
  <c r="BI135" i="5"/>
  <c r="BH135" i="5"/>
  <c r="BG135" i="5"/>
  <c r="BF135" i="5"/>
  <c r="T135" i="5"/>
  <c r="R135" i="5"/>
  <c r="P135" i="5"/>
  <c r="BI130" i="5"/>
  <c r="BH130" i="5"/>
  <c r="BG130" i="5"/>
  <c r="BF130" i="5"/>
  <c r="T130" i="5"/>
  <c r="R130" i="5"/>
  <c r="P130" i="5"/>
  <c r="BI126" i="5"/>
  <c r="BH126" i="5"/>
  <c r="BG126" i="5"/>
  <c r="BF126" i="5"/>
  <c r="T126" i="5"/>
  <c r="R126" i="5"/>
  <c r="P126" i="5"/>
  <c r="J119" i="5"/>
  <c r="F119" i="5"/>
  <c r="F117" i="5"/>
  <c r="E115" i="5"/>
  <c r="J91" i="5"/>
  <c r="F91" i="5"/>
  <c r="F89" i="5"/>
  <c r="E87" i="5"/>
  <c r="J24" i="5"/>
  <c r="E24" i="5"/>
  <c r="J120" i="5" s="1"/>
  <c r="J23" i="5"/>
  <c r="J18" i="5"/>
  <c r="E18" i="5"/>
  <c r="F120" i="5"/>
  <c r="J17" i="5"/>
  <c r="J12" i="5"/>
  <c r="J117" i="5" s="1"/>
  <c r="E7" i="5"/>
  <c r="E113" i="5" s="1"/>
  <c r="J37" i="4"/>
  <c r="J36" i="4"/>
  <c r="AY97" i="1" s="1"/>
  <c r="J35" i="4"/>
  <c r="AX97" i="1"/>
  <c r="BI388" i="4"/>
  <c r="BH388" i="4"/>
  <c r="BG388" i="4"/>
  <c r="BF388" i="4"/>
  <c r="T388" i="4"/>
  <c r="T387" i="4"/>
  <c r="R388" i="4"/>
  <c r="R387" i="4" s="1"/>
  <c r="P388" i="4"/>
  <c r="P387" i="4" s="1"/>
  <c r="BI380" i="4"/>
  <c r="BH380" i="4"/>
  <c r="BG380" i="4"/>
  <c r="BF380" i="4"/>
  <c r="T380" i="4"/>
  <c r="R380" i="4"/>
  <c r="P380" i="4"/>
  <c r="BI373" i="4"/>
  <c r="BH373" i="4"/>
  <c r="BG373" i="4"/>
  <c r="BF373" i="4"/>
  <c r="T373" i="4"/>
  <c r="T372" i="4" s="1"/>
  <c r="R373" i="4"/>
  <c r="R372" i="4" s="1"/>
  <c r="P373" i="4"/>
  <c r="P372" i="4" s="1"/>
  <c r="BI369" i="4"/>
  <c r="BH369" i="4"/>
  <c r="BG369" i="4"/>
  <c r="BF369" i="4"/>
  <c r="T369" i="4"/>
  <c r="R369" i="4"/>
  <c r="P369" i="4"/>
  <c r="BI363" i="4"/>
  <c r="BH363" i="4"/>
  <c r="BG363" i="4"/>
  <c r="BF363" i="4"/>
  <c r="T363" i="4"/>
  <c r="R363" i="4"/>
  <c r="P363" i="4"/>
  <c r="BI359" i="4"/>
  <c r="BH359" i="4"/>
  <c r="BG359" i="4"/>
  <c r="BF359" i="4"/>
  <c r="T359" i="4"/>
  <c r="R359" i="4"/>
  <c r="P359" i="4"/>
  <c r="BI354" i="4"/>
  <c r="BH354" i="4"/>
  <c r="BG354" i="4"/>
  <c r="BF354" i="4"/>
  <c r="T354" i="4"/>
  <c r="R354" i="4"/>
  <c r="P354" i="4"/>
  <c r="BI350" i="4"/>
  <c r="BH350" i="4"/>
  <c r="BG350" i="4"/>
  <c r="BF350" i="4"/>
  <c r="T350" i="4"/>
  <c r="R350" i="4"/>
  <c r="P350" i="4"/>
  <c r="BI347" i="4"/>
  <c r="BH347" i="4"/>
  <c r="BG347" i="4"/>
  <c r="BF347" i="4"/>
  <c r="T347" i="4"/>
  <c r="R347" i="4"/>
  <c r="P347" i="4"/>
  <c r="BI342" i="4"/>
  <c r="BH342" i="4"/>
  <c r="BG342" i="4"/>
  <c r="BF342" i="4"/>
  <c r="T342" i="4"/>
  <c r="R342" i="4"/>
  <c r="P342" i="4"/>
  <c r="BI338" i="4"/>
  <c r="BH338" i="4"/>
  <c r="BG338" i="4"/>
  <c r="BF338" i="4"/>
  <c r="T338" i="4"/>
  <c r="R338" i="4"/>
  <c r="P338" i="4"/>
  <c r="BI335" i="4"/>
  <c r="BH335" i="4"/>
  <c r="BG335" i="4"/>
  <c r="BF335" i="4"/>
  <c r="T335" i="4"/>
  <c r="R335" i="4"/>
  <c r="P335" i="4"/>
  <c r="BI332" i="4"/>
  <c r="BH332" i="4"/>
  <c r="BG332" i="4"/>
  <c r="BF332" i="4"/>
  <c r="T332" i="4"/>
  <c r="R332" i="4"/>
  <c r="P332" i="4"/>
  <c r="BI329" i="4"/>
  <c r="BH329" i="4"/>
  <c r="BG329" i="4"/>
  <c r="BF329" i="4"/>
  <c r="T329" i="4"/>
  <c r="R329" i="4"/>
  <c r="P329" i="4"/>
  <c r="BI326" i="4"/>
  <c r="BH326" i="4"/>
  <c r="BG326" i="4"/>
  <c r="BF326" i="4"/>
  <c r="T326" i="4"/>
  <c r="R326" i="4"/>
  <c r="P326" i="4"/>
  <c r="BI323" i="4"/>
  <c r="BH323" i="4"/>
  <c r="BG323" i="4"/>
  <c r="BF323" i="4"/>
  <c r="T323" i="4"/>
  <c r="R323" i="4"/>
  <c r="P323" i="4"/>
  <c r="BI320" i="4"/>
  <c r="BH320" i="4"/>
  <c r="BG320" i="4"/>
  <c r="BF320" i="4"/>
  <c r="T320" i="4"/>
  <c r="R320" i="4"/>
  <c r="P320" i="4"/>
  <c r="BI316" i="4"/>
  <c r="BH316" i="4"/>
  <c r="BG316" i="4"/>
  <c r="BF316" i="4"/>
  <c r="T316" i="4"/>
  <c r="R316" i="4"/>
  <c r="P316" i="4"/>
  <c r="BI313" i="4"/>
  <c r="BH313" i="4"/>
  <c r="BG313" i="4"/>
  <c r="BF313" i="4"/>
  <c r="T313" i="4"/>
  <c r="R313" i="4"/>
  <c r="P313" i="4"/>
  <c r="BI310" i="4"/>
  <c r="BH310" i="4"/>
  <c r="BG310" i="4"/>
  <c r="BF310" i="4"/>
  <c r="T310" i="4"/>
  <c r="R310" i="4"/>
  <c r="P310" i="4"/>
  <c r="BI307" i="4"/>
  <c r="BH307" i="4"/>
  <c r="BG307" i="4"/>
  <c r="BF307" i="4"/>
  <c r="T307" i="4"/>
  <c r="R307" i="4"/>
  <c r="P307" i="4"/>
  <c r="BI304" i="4"/>
  <c r="BH304" i="4"/>
  <c r="BG304" i="4"/>
  <c r="BF304" i="4"/>
  <c r="T304" i="4"/>
  <c r="R304" i="4"/>
  <c r="P304" i="4"/>
  <c r="BI301" i="4"/>
  <c r="BH301" i="4"/>
  <c r="BG301" i="4"/>
  <c r="BF301" i="4"/>
  <c r="T301" i="4"/>
  <c r="R301" i="4"/>
  <c r="P301" i="4"/>
  <c r="BI298" i="4"/>
  <c r="BH298" i="4"/>
  <c r="BG298" i="4"/>
  <c r="BF298" i="4"/>
  <c r="T298" i="4"/>
  <c r="R298" i="4"/>
  <c r="P298" i="4"/>
  <c r="BI295" i="4"/>
  <c r="BH295" i="4"/>
  <c r="BG295" i="4"/>
  <c r="BF295" i="4"/>
  <c r="T295" i="4"/>
  <c r="R295" i="4"/>
  <c r="P295" i="4"/>
  <c r="BI292" i="4"/>
  <c r="BH292" i="4"/>
  <c r="BG292" i="4"/>
  <c r="BF292" i="4"/>
  <c r="T292" i="4"/>
  <c r="R292" i="4"/>
  <c r="P292" i="4"/>
  <c r="BI289" i="4"/>
  <c r="BH289" i="4"/>
  <c r="BG289" i="4"/>
  <c r="BF289" i="4"/>
  <c r="T289" i="4"/>
  <c r="R289" i="4"/>
  <c r="P289" i="4"/>
  <c r="BI286" i="4"/>
  <c r="BH286" i="4"/>
  <c r="BG286" i="4"/>
  <c r="BF286" i="4"/>
  <c r="T286" i="4"/>
  <c r="R286" i="4"/>
  <c r="P286" i="4"/>
  <c r="BI279" i="4"/>
  <c r="BH279" i="4"/>
  <c r="BG279" i="4"/>
  <c r="BF279" i="4"/>
  <c r="T279" i="4"/>
  <c r="R279" i="4"/>
  <c r="P279" i="4"/>
  <c r="BI276" i="4"/>
  <c r="BH276" i="4"/>
  <c r="BG276" i="4"/>
  <c r="BF276" i="4"/>
  <c r="T276" i="4"/>
  <c r="R276" i="4"/>
  <c r="P276" i="4"/>
  <c r="BI273" i="4"/>
  <c r="BH273" i="4"/>
  <c r="BG273" i="4"/>
  <c r="BF273" i="4"/>
  <c r="T273" i="4"/>
  <c r="R273" i="4"/>
  <c r="P273" i="4"/>
  <c r="BI270" i="4"/>
  <c r="BH270" i="4"/>
  <c r="BG270" i="4"/>
  <c r="BF270" i="4"/>
  <c r="T270" i="4"/>
  <c r="R270" i="4"/>
  <c r="P270" i="4"/>
  <c r="BI267" i="4"/>
  <c r="BH267" i="4"/>
  <c r="BG267" i="4"/>
  <c r="BF267" i="4"/>
  <c r="T267" i="4"/>
  <c r="R267" i="4"/>
  <c r="P267" i="4"/>
  <c r="BI262" i="4"/>
  <c r="BH262" i="4"/>
  <c r="BG262" i="4"/>
  <c r="BF262" i="4"/>
  <c r="T262" i="4"/>
  <c r="R262" i="4"/>
  <c r="P262" i="4"/>
  <c r="BI259" i="4"/>
  <c r="BH259" i="4"/>
  <c r="BG259" i="4"/>
  <c r="BF259" i="4"/>
  <c r="T259" i="4"/>
  <c r="R259" i="4"/>
  <c r="P259" i="4"/>
  <c r="BI256" i="4"/>
  <c r="BH256" i="4"/>
  <c r="BG256" i="4"/>
  <c r="BF256" i="4"/>
  <c r="T256" i="4"/>
  <c r="R256" i="4"/>
  <c r="P256" i="4"/>
  <c r="BI252" i="4"/>
  <c r="BH252" i="4"/>
  <c r="BG252" i="4"/>
  <c r="BF252" i="4"/>
  <c r="T252" i="4"/>
  <c r="R252" i="4"/>
  <c r="P252" i="4"/>
  <c r="BI248" i="4"/>
  <c r="BH248" i="4"/>
  <c r="BG248" i="4"/>
  <c r="BF248" i="4"/>
  <c r="T248" i="4"/>
  <c r="R248" i="4"/>
  <c r="P248" i="4"/>
  <c r="BI245" i="4"/>
  <c r="BH245" i="4"/>
  <c r="BG245" i="4"/>
  <c r="BF245" i="4"/>
  <c r="T245" i="4"/>
  <c r="R245" i="4"/>
  <c r="P245" i="4"/>
  <c r="BI239" i="4"/>
  <c r="BH239" i="4"/>
  <c r="BG239" i="4"/>
  <c r="BF239" i="4"/>
  <c r="T239" i="4"/>
  <c r="R239" i="4"/>
  <c r="P239" i="4"/>
  <c r="BI235" i="4"/>
  <c r="BH235" i="4"/>
  <c r="BG235" i="4"/>
  <c r="BF235" i="4"/>
  <c r="T235" i="4"/>
  <c r="R235" i="4"/>
  <c r="P235" i="4"/>
  <c r="BI231" i="4"/>
  <c r="BH231" i="4"/>
  <c r="BG231" i="4"/>
  <c r="BF231" i="4"/>
  <c r="T231" i="4"/>
  <c r="R231" i="4"/>
  <c r="P231" i="4"/>
  <c r="BI227" i="4"/>
  <c r="BH227" i="4"/>
  <c r="BG227" i="4"/>
  <c r="BF227" i="4"/>
  <c r="T227" i="4"/>
  <c r="R227" i="4"/>
  <c r="P227" i="4"/>
  <c r="BI221" i="4"/>
  <c r="BH221" i="4"/>
  <c r="BG221" i="4"/>
  <c r="BF221" i="4"/>
  <c r="T221" i="4"/>
  <c r="R221" i="4"/>
  <c r="P221" i="4"/>
  <c r="BI217" i="4"/>
  <c r="BH217" i="4"/>
  <c r="BG217" i="4"/>
  <c r="BF217" i="4"/>
  <c r="T217" i="4"/>
  <c r="R217" i="4"/>
  <c r="P217" i="4"/>
  <c r="BI213" i="4"/>
  <c r="BH213" i="4"/>
  <c r="BG213" i="4"/>
  <c r="BF213" i="4"/>
  <c r="T213" i="4"/>
  <c r="R213" i="4"/>
  <c r="P213" i="4"/>
  <c r="BI207" i="4"/>
  <c r="BH207" i="4"/>
  <c r="BG207" i="4"/>
  <c r="BF207" i="4"/>
  <c r="T207" i="4"/>
  <c r="T206" i="4"/>
  <c r="R207" i="4"/>
  <c r="R206" i="4"/>
  <c r="P207" i="4"/>
  <c r="P206" i="4"/>
  <c r="BI203" i="4"/>
  <c r="BH203" i="4"/>
  <c r="BG203" i="4"/>
  <c r="BF203" i="4"/>
  <c r="T203" i="4"/>
  <c r="R203" i="4"/>
  <c r="P203" i="4"/>
  <c r="BI194" i="4"/>
  <c r="BH194" i="4"/>
  <c r="BG194" i="4"/>
  <c r="BF194" i="4"/>
  <c r="T194" i="4"/>
  <c r="R194" i="4"/>
  <c r="P194" i="4"/>
  <c r="BI185" i="4"/>
  <c r="BH185" i="4"/>
  <c r="BG185" i="4"/>
  <c r="BF185" i="4"/>
  <c r="T185" i="4"/>
  <c r="R185" i="4"/>
  <c r="P185" i="4"/>
  <c r="BI182" i="4"/>
  <c r="BH182" i="4"/>
  <c r="BG182" i="4"/>
  <c r="BF182" i="4"/>
  <c r="T182" i="4"/>
  <c r="R182" i="4"/>
  <c r="P182" i="4"/>
  <c r="BI178" i="4"/>
  <c r="BH178" i="4"/>
  <c r="BG178" i="4"/>
  <c r="BF178" i="4"/>
  <c r="T178" i="4"/>
  <c r="R178" i="4"/>
  <c r="P178" i="4"/>
  <c r="BI171" i="4"/>
  <c r="BH171" i="4"/>
  <c r="BG171" i="4"/>
  <c r="BF171" i="4"/>
  <c r="T171" i="4"/>
  <c r="R171" i="4"/>
  <c r="P171" i="4"/>
  <c r="BI167" i="4"/>
  <c r="BH167" i="4"/>
  <c r="BG167" i="4"/>
  <c r="BF167" i="4"/>
  <c r="T167" i="4"/>
  <c r="R167" i="4"/>
  <c r="P167" i="4"/>
  <c r="BI159" i="4"/>
  <c r="BH159" i="4"/>
  <c r="BG159" i="4"/>
  <c r="BF159" i="4"/>
  <c r="T159" i="4"/>
  <c r="R159" i="4"/>
  <c r="P159" i="4"/>
  <c r="BI156" i="4"/>
  <c r="BH156" i="4"/>
  <c r="BG156" i="4"/>
  <c r="BF156" i="4"/>
  <c r="T156" i="4"/>
  <c r="R156" i="4"/>
  <c r="P156" i="4"/>
  <c r="BI151" i="4"/>
  <c r="BH151" i="4"/>
  <c r="BG151" i="4"/>
  <c r="BF151" i="4"/>
  <c r="T151" i="4"/>
  <c r="R151" i="4"/>
  <c r="P151" i="4"/>
  <c r="BI148" i="4"/>
  <c r="BH148" i="4"/>
  <c r="BG148" i="4"/>
  <c r="BF148" i="4"/>
  <c r="T148" i="4"/>
  <c r="R148" i="4"/>
  <c r="P148" i="4"/>
  <c r="BI144" i="4"/>
  <c r="BH144" i="4"/>
  <c r="BG144" i="4"/>
  <c r="BF144" i="4"/>
  <c r="T144" i="4"/>
  <c r="R144" i="4"/>
  <c r="P144" i="4"/>
  <c r="BI139" i="4"/>
  <c r="BH139" i="4"/>
  <c r="BG139" i="4"/>
  <c r="BF139" i="4"/>
  <c r="T139" i="4"/>
  <c r="R139" i="4"/>
  <c r="P139" i="4"/>
  <c r="BI134" i="4"/>
  <c r="BH134" i="4"/>
  <c r="BG134" i="4"/>
  <c r="BF134" i="4"/>
  <c r="T134" i="4"/>
  <c r="R134" i="4"/>
  <c r="P134" i="4"/>
  <c r="BI129" i="4"/>
  <c r="BH129" i="4"/>
  <c r="BG129" i="4"/>
  <c r="BF129" i="4"/>
  <c r="T129" i="4"/>
  <c r="R129" i="4"/>
  <c r="P129" i="4"/>
  <c r="BI125" i="4"/>
  <c r="BH125" i="4"/>
  <c r="BG125" i="4"/>
  <c r="BF125" i="4"/>
  <c r="T125" i="4"/>
  <c r="R125" i="4"/>
  <c r="P125" i="4"/>
  <c r="J118" i="4"/>
  <c r="F118" i="4"/>
  <c r="F116" i="4"/>
  <c r="E114" i="4"/>
  <c r="J91" i="4"/>
  <c r="F91" i="4"/>
  <c r="F89" i="4"/>
  <c r="E87" i="4"/>
  <c r="J24" i="4"/>
  <c r="E24" i="4"/>
  <c r="J119" i="4" s="1"/>
  <c r="J23" i="4"/>
  <c r="J18" i="4"/>
  <c r="E18" i="4"/>
  <c r="F119" i="4" s="1"/>
  <c r="J17" i="4"/>
  <c r="J12" i="4"/>
  <c r="J116" i="4"/>
  <c r="E7" i="4"/>
  <c r="E112" i="4"/>
  <c r="J37" i="3"/>
  <c r="J36" i="3"/>
  <c r="AY96" i="1"/>
  <c r="J35" i="3"/>
  <c r="AX96" i="1" s="1"/>
  <c r="BI1089" i="3"/>
  <c r="BH1089" i="3"/>
  <c r="BG1089" i="3"/>
  <c r="BF1089" i="3"/>
  <c r="T1089" i="3"/>
  <c r="R1089" i="3"/>
  <c r="P1089" i="3"/>
  <c r="BI1086" i="3"/>
  <c r="BH1086" i="3"/>
  <c r="BG1086" i="3"/>
  <c r="BF1086" i="3"/>
  <c r="T1086" i="3"/>
  <c r="R1086" i="3"/>
  <c r="P1086" i="3"/>
  <c r="BI1077" i="3"/>
  <c r="BH1077" i="3"/>
  <c r="BG1077" i="3"/>
  <c r="BF1077" i="3"/>
  <c r="T1077" i="3"/>
  <c r="R1077" i="3"/>
  <c r="P1077" i="3"/>
  <c r="BI1071" i="3"/>
  <c r="BH1071" i="3"/>
  <c r="BG1071" i="3"/>
  <c r="BF1071" i="3"/>
  <c r="T1071" i="3"/>
  <c r="R1071" i="3"/>
  <c r="P1071" i="3"/>
  <c r="BI1069" i="3"/>
  <c r="BH1069" i="3"/>
  <c r="BG1069" i="3"/>
  <c r="BF1069" i="3"/>
  <c r="T1069" i="3"/>
  <c r="T1068" i="3" s="1"/>
  <c r="R1069" i="3"/>
  <c r="R1068" i="3" s="1"/>
  <c r="P1069" i="3"/>
  <c r="P1068" i="3" s="1"/>
  <c r="BI1065" i="3"/>
  <c r="BH1065" i="3"/>
  <c r="BG1065" i="3"/>
  <c r="BF1065" i="3"/>
  <c r="T1065" i="3"/>
  <c r="R1065" i="3"/>
  <c r="P1065" i="3"/>
  <c r="BI1059" i="3"/>
  <c r="BH1059" i="3"/>
  <c r="BG1059" i="3"/>
  <c r="BF1059" i="3"/>
  <c r="T1059" i="3"/>
  <c r="R1059" i="3"/>
  <c r="P1059" i="3"/>
  <c r="BI1047" i="3"/>
  <c r="BH1047" i="3"/>
  <c r="BG1047" i="3"/>
  <c r="BF1047" i="3"/>
  <c r="T1047" i="3"/>
  <c r="R1047" i="3"/>
  <c r="P1047" i="3"/>
  <c r="BI1042" i="3"/>
  <c r="BH1042" i="3"/>
  <c r="BG1042" i="3"/>
  <c r="BF1042" i="3"/>
  <c r="T1042" i="3"/>
  <c r="R1042" i="3"/>
  <c r="P1042" i="3"/>
  <c r="BI1039" i="3"/>
  <c r="BH1039" i="3"/>
  <c r="BG1039" i="3"/>
  <c r="BF1039" i="3"/>
  <c r="T1039" i="3"/>
  <c r="R1039" i="3"/>
  <c r="P1039" i="3"/>
  <c r="BI1025" i="3"/>
  <c r="BH1025" i="3"/>
  <c r="BG1025" i="3"/>
  <c r="BF1025" i="3"/>
  <c r="T1025" i="3"/>
  <c r="R1025" i="3"/>
  <c r="P1025" i="3"/>
  <c r="BI1009" i="3"/>
  <c r="BH1009" i="3"/>
  <c r="BG1009" i="3"/>
  <c r="BF1009" i="3"/>
  <c r="T1009" i="3"/>
  <c r="R1009" i="3"/>
  <c r="P1009" i="3"/>
  <c r="BI993" i="3"/>
  <c r="BH993" i="3"/>
  <c r="BG993" i="3"/>
  <c r="BF993" i="3"/>
  <c r="T993" i="3"/>
  <c r="R993" i="3"/>
  <c r="P993" i="3"/>
  <c r="BI975" i="3"/>
  <c r="BH975" i="3"/>
  <c r="BG975" i="3"/>
  <c r="BF975" i="3"/>
  <c r="T975" i="3"/>
  <c r="R975" i="3"/>
  <c r="P975" i="3"/>
  <c r="BI966" i="3"/>
  <c r="BH966" i="3"/>
  <c r="BG966" i="3"/>
  <c r="BF966" i="3"/>
  <c r="T966" i="3"/>
  <c r="R966" i="3"/>
  <c r="P966" i="3"/>
  <c r="BI954" i="3"/>
  <c r="BH954" i="3"/>
  <c r="BG954" i="3"/>
  <c r="BF954" i="3"/>
  <c r="T954" i="3"/>
  <c r="R954" i="3"/>
  <c r="P954" i="3"/>
  <c r="BI950" i="3"/>
  <c r="BH950" i="3"/>
  <c r="BG950" i="3"/>
  <c r="BF950" i="3"/>
  <c r="T950" i="3"/>
  <c r="R950" i="3"/>
  <c r="P950" i="3"/>
  <c r="BI945" i="3"/>
  <c r="BH945" i="3"/>
  <c r="BG945" i="3"/>
  <c r="BF945" i="3"/>
  <c r="T945" i="3"/>
  <c r="R945" i="3"/>
  <c r="P945" i="3"/>
  <c r="BI941" i="3"/>
  <c r="BH941" i="3"/>
  <c r="BG941" i="3"/>
  <c r="BF941" i="3"/>
  <c r="T941" i="3"/>
  <c r="R941" i="3"/>
  <c r="P941" i="3"/>
  <c r="BI938" i="3"/>
  <c r="BH938" i="3"/>
  <c r="BG938" i="3"/>
  <c r="BF938" i="3"/>
  <c r="T938" i="3"/>
  <c r="R938" i="3"/>
  <c r="P938" i="3"/>
  <c r="BI931" i="3"/>
  <c r="BH931" i="3"/>
  <c r="BG931" i="3"/>
  <c r="BF931" i="3"/>
  <c r="T931" i="3"/>
  <c r="R931" i="3"/>
  <c r="P931" i="3"/>
  <c r="BI928" i="3"/>
  <c r="BH928" i="3"/>
  <c r="BG928" i="3"/>
  <c r="BF928" i="3"/>
  <c r="T928" i="3"/>
  <c r="R928" i="3"/>
  <c r="P928" i="3"/>
  <c r="BI925" i="3"/>
  <c r="BH925" i="3"/>
  <c r="BG925" i="3"/>
  <c r="BF925" i="3"/>
  <c r="T925" i="3"/>
  <c r="R925" i="3"/>
  <c r="P925" i="3"/>
  <c r="BI917" i="3"/>
  <c r="BH917" i="3"/>
  <c r="BG917" i="3"/>
  <c r="BF917" i="3"/>
  <c r="T917" i="3"/>
  <c r="R917" i="3"/>
  <c r="P917" i="3"/>
  <c r="BI913" i="3"/>
  <c r="BH913" i="3"/>
  <c r="BG913" i="3"/>
  <c r="BF913" i="3"/>
  <c r="T913" i="3"/>
  <c r="R913" i="3"/>
  <c r="P913" i="3"/>
  <c r="BI908" i="3"/>
  <c r="BH908" i="3"/>
  <c r="BG908" i="3"/>
  <c r="BF908" i="3"/>
  <c r="T908" i="3"/>
  <c r="R908" i="3"/>
  <c r="P908" i="3"/>
  <c r="BI903" i="3"/>
  <c r="BH903" i="3"/>
  <c r="BG903" i="3"/>
  <c r="BF903" i="3"/>
  <c r="T903" i="3"/>
  <c r="R903" i="3"/>
  <c r="P903" i="3"/>
  <c r="BI900" i="3"/>
  <c r="BH900" i="3"/>
  <c r="BG900" i="3"/>
  <c r="BF900" i="3"/>
  <c r="T900" i="3"/>
  <c r="R900" i="3"/>
  <c r="P900" i="3"/>
  <c r="BI893" i="3"/>
  <c r="BH893" i="3"/>
  <c r="BG893" i="3"/>
  <c r="BF893" i="3"/>
  <c r="T893" i="3"/>
  <c r="R893" i="3"/>
  <c r="P893" i="3"/>
  <c r="BI889" i="3"/>
  <c r="BH889" i="3"/>
  <c r="BG889" i="3"/>
  <c r="BF889" i="3"/>
  <c r="T889" i="3"/>
  <c r="R889" i="3"/>
  <c r="P889" i="3"/>
  <c r="BI884" i="3"/>
  <c r="BH884" i="3"/>
  <c r="BG884" i="3"/>
  <c r="BF884" i="3"/>
  <c r="T884" i="3"/>
  <c r="R884" i="3"/>
  <c r="P884" i="3"/>
  <c r="BI881" i="3"/>
  <c r="BH881" i="3"/>
  <c r="BG881" i="3"/>
  <c r="BF881" i="3"/>
  <c r="T881" i="3"/>
  <c r="R881" i="3"/>
  <c r="P881" i="3"/>
  <c r="BI878" i="3"/>
  <c r="BH878" i="3"/>
  <c r="BG878" i="3"/>
  <c r="BF878" i="3"/>
  <c r="T878" i="3"/>
  <c r="R878" i="3"/>
  <c r="P878" i="3"/>
  <c r="BI875" i="3"/>
  <c r="BH875" i="3"/>
  <c r="BG875" i="3"/>
  <c r="BF875" i="3"/>
  <c r="T875" i="3"/>
  <c r="R875" i="3"/>
  <c r="P875" i="3"/>
  <c r="BI869" i="3"/>
  <c r="BH869" i="3"/>
  <c r="BG869" i="3"/>
  <c r="BF869" i="3"/>
  <c r="T869" i="3"/>
  <c r="R869" i="3"/>
  <c r="P869" i="3"/>
  <c r="BI865" i="3"/>
  <c r="BH865" i="3"/>
  <c r="BG865" i="3"/>
  <c r="BF865" i="3"/>
  <c r="T865" i="3"/>
  <c r="R865" i="3"/>
  <c r="P865" i="3"/>
  <c r="BI862" i="3"/>
  <c r="BH862" i="3"/>
  <c r="BG862" i="3"/>
  <c r="BF862" i="3"/>
  <c r="T862" i="3"/>
  <c r="R862" i="3"/>
  <c r="P862" i="3"/>
  <c r="BI858" i="3"/>
  <c r="BH858" i="3"/>
  <c r="BG858" i="3"/>
  <c r="BF858" i="3"/>
  <c r="T858" i="3"/>
  <c r="R858" i="3"/>
  <c r="P858" i="3"/>
  <c r="BI855" i="3"/>
  <c r="BH855" i="3"/>
  <c r="BG855" i="3"/>
  <c r="BF855" i="3"/>
  <c r="T855" i="3"/>
  <c r="R855" i="3"/>
  <c r="P855" i="3"/>
  <c r="BI852" i="3"/>
  <c r="BH852" i="3"/>
  <c r="BG852" i="3"/>
  <c r="BF852" i="3"/>
  <c r="T852" i="3"/>
  <c r="R852" i="3"/>
  <c r="P852" i="3"/>
  <c r="BI847" i="3"/>
  <c r="BH847" i="3"/>
  <c r="BG847" i="3"/>
  <c r="BF847" i="3"/>
  <c r="T847" i="3"/>
  <c r="R847" i="3"/>
  <c r="P847" i="3"/>
  <c r="BI844" i="3"/>
  <c r="BH844" i="3"/>
  <c r="BG844" i="3"/>
  <c r="BF844" i="3"/>
  <c r="T844" i="3"/>
  <c r="R844" i="3"/>
  <c r="P844" i="3"/>
  <c r="BI838" i="3"/>
  <c r="BH838" i="3"/>
  <c r="BG838" i="3"/>
  <c r="BF838" i="3"/>
  <c r="T838" i="3"/>
  <c r="R838" i="3"/>
  <c r="P838" i="3"/>
  <c r="BI831" i="3"/>
  <c r="BH831" i="3"/>
  <c r="BG831" i="3"/>
  <c r="BF831" i="3"/>
  <c r="T831" i="3"/>
  <c r="R831" i="3"/>
  <c r="P831" i="3"/>
  <c r="BI828" i="3"/>
  <c r="BH828" i="3"/>
  <c r="BG828" i="3"/>
  <c r="BF828" i="3"/>
  <c r="T828" i="3"/>
  <c r="R828" i="3"/>
  <c r="P828" i="3"/>
  <c r="BI825" i="3"/>
  <c r="BH825" i="3"/>
  <c r="BG825" i="3"/>
  <c r="BF825" i="3"/>
  <c r="T825" i="3"/>
  <c r="R825" i="3"/>
  <c r="P825" i="3"/>
  <c r="BI822" i="3"/>
  <c r="BH822" i="3"/>
  <c r="BG822" i="3"/>
  <c r="BF822" i="3"/>
  <c r="T822" i="3"/>
  <c r="R822" i="3"/>
  <c r="P822" i="3"/>
  <c r="BI815" i="3"/>
  <c r="BH815" i="3"/>
  <c r="BG815" i="3"/>
  <c r="BF815" i="3"/>
  <c r="T815" i="3"/>
  <c r="R815" i="3"/>
  <c r="P815" i="3"/>
  <c r="BI810" i="3"/>
  <c r="BH810" i="3"/>
  <c r="BG810" i="3"/>
  <c r="BF810" i="3"/>
  <c r="T810" i="3"/>
  <c r="R810" i="3"/>
  <c r="P810" i="3"/>
  <c r="BI807" i="3"/>
  <c r="BH807" i="3"/>
  <c r="BG807" i="3"/>
  <c r="BF807" i="3"/>
  <c r="T807" i="3"/>
  <c r="R807" i="3"/>
  <c r="P807" i="3"/>
  <c r="BI804" i="3"/>
  <c r="BH804" i="3"/>
  <c r="BG804" i="3"/>
  <c r="BF804" i="3"/>
  <c r="T804" i="3"/>
  <c r="R804" i="3"/>
  <c r="P804" i="3"/>
  <c r="BI801" i="3"/>
  <c r="BH801" i="3"/>
  <c r="BG801" i="3"/>
  <c r="BF801" i="3"/>
  <c r="T801" i="3"/>
  <c r="R801" i="3"/>
  <c r="P801" i="3"/>
  <c r="BI798" i="3"/>
  <c r="BH798" i="3"/>
  <c r="BG798" i="3"/>
  <c r="BF798" i="3"/>
  <c r="T798" i="3"/>
  <c r="R798" i="3"/>
  <c r="P798" i="3"/>
  <c r="BI795" i="3"/>
  <c r="BH795" i="3"/>
  <c r="BG795" i="3"/>
  <c r="BF795" i="3"/>
  <c r="T795" i="3"/>
  <c r="R795" i="3"/>
  <c r="P795" i="3"/>
  <c r="BI791" i="3"/>
  <c r="BH791" i="3"/>
  <c r="BG791" i="3"/>
  <c r="BF791" i="3"/>
  <c r="T791" i="3"/>
  <c r="R791" i="3"/>
  <c r="P791" i="3"/>
  <c r="BI788" i="3"/>
  <c r="BH788" i="3"/>
  <c r="BG788" i="3"/>
  <c r="BF788" i="3"/>
  <c r="T788" i="3"/>
  <c r="R788" i="3"/>
  <c r="P788" i="3"/>
  <c r="BI782" i="3"/>
  <c r="BH782" i="3"/>
  <c r="BG782" i="3"/>
  <c r="BF782" i="3"/>
  <c r="T782" i="3"/>
  <c r="R782" i="3"/>
  <c r="P782" i="3"/>
  <c r="BI778" i="3"/>
  <c r="BH778" i="3"/>
  <c r="BG778" i="3"/>
  <c r="BF778" i="3"/>
  <c r="T778" i="3"/>
  <c r="R778" i="3"/>
  <c r="P778" i="3"/>
  <c r="BI774" i="3"/>
  <c r="BH774" i="3"/>
  <c r="BG774" i="3"/>
  <c r="BF774" i="3"/>
  <c r="T774" i="3"/>
  <c r="R774" i="3"/>
  <c r="P774" i="3"/>
  <c r="BI769" i="3"/>
  <c r="BH769" i="3"/>
  <c r="BG769" i="3"/>
  <c r="BF769" i="3"/>
  <c r="T769" i="3"/>
  <c r="R769" i="3"/>
  <c r="P769" i="3"/>
  <c r="BI764" i="3"/>
  <c r="BH764" i="3"/>
  <c r="BG764" i="3"/>
  <c r="BF764" i="3"/>
  <c r="T764" i="3"/>
  <c r="R764" i="3"/>
  <c r="P764" i="3"/>
  <c r="BI761" i="3"/>
  <c r="BH761" i="3"/>
  <c r="BG761" i="3"/>
  <c r="BF761" i="3"/>
  <c r="T761" i="3"/>
  <c r="R761" i="3"/>
  <c r="P761" i="3"/>
  <c r="BI758" i="3"/>
  <c r="BH758" i="3"/>
  <c r="BG758" i="3"/>
  <c r="BF758" i="3"/>
  <c r="T758" i="3"/>
  <c r="R758" i="3"/>
  <c r="P758" i="3"/>
  <c r="BI755" i="3"/>
  <c r="BH755" i="3"/>
  <c r="BG755" i="3"/>
  <c r="BF755" i="3"/>
  <c r="T755" i="3"/>
  <c r="R755" i="3"/>
  <c r="P755" i="3"/>
  <c r="BI752" i="3"/>
  <c r="BH752" i="3"/>
  <c r="BG752" i="3"/>
  <c r="BF752" i="3"/>
  <c r="T752" i="3"/>
  <c r="R752" i="3"/>
  <c r="P752" i="3"/>
  <c r="BI746" i="3"/>
  <c r="BH746" i="3"/>
  <c r="BG746" i="3"/>
  <c r="BF746" i="3"/>
  <c r="T746" i="3"/>
  <c r="R746" i="3"/>
  <c r="P746" i="3"/>
  <c r="BI741" i="3"/>
  <c r="BH741" i="3"/>
  <c r="BG741" i="3"/>
  <c r="BF741" i="3"/>
  <c r="T741" i="3"/>
  <c r="R741" i="3"/>
  <c r="P741" i="3"/>
  <c r="BI738" i="3"/>
  <c r="BH738" i="3"/>
  <c r="BG738" i="3"/>
  <c r="BF738" i="3"/>
  <c r="T738" i="3"/>
  <c r="R738" i="3"/>
  <c r="P738" i="3"/>
  <c r="BI735" i="3"/>
  <c r="BH735" i="3"/>
  <c r="BG735" i="3"/>
  <c r="BF735" i="3"/>
  <c r="T735" i="3"/>
  <c r="R735" i="3"/>
  <c r="P735" i="3"/>
  <c r="BI731" i="3"/>
  <c r="BH731" i="3"/>
  <c r="BG731" i="3"/>
  <c r="BF731" i="3"/>
  <c r="T731" i="3"/>
  <c r="R731" i="3"/>
  <c r="P731" i="3"/>
  <c r="BI728" i="3"/>
  <c r="BH728" i="3"/>
  <c r="BG728" i="3"/>
  <c r="BF728" i="3"/>
  <c r="T728" i="3"/>
  <c r="R728" i="3"/>
  <c r="P728" i="3"/>
  <c r="BI725" i="3"/>
  <c r="BH725" i="3"/>
  <c r="BG725" i="3"/>
  <c r="BF725" i="3"/>
  <c r="T725" i="3"/>
  <c r="R725" i="3"/>
  <c r="P725" i="3"/>
  <c r="BI722" i="3"/>
  <c r="BH722" i="3"/>
  <c r="BG722" i="3"/>
  <c r="BF722" i="3"/>
  <c r="T722" i="3"/>
  <c r="R722" i="3"/>
  <c r="P722" i="3"/>
  <c r="BI718" i="3"/>
  <c r="BH718" i="3"/>
  <c r="BG718" i="3"/>
  <c r="BF718" i="3"/>
  <c r="T718" i="3"/>
  <c r="R718" i="3"/>
  <c r="P718" i="3"/>
  <c r="BI714" i="3"/>
  <c r="BH714" i="3"/>
  <c r="BG714" i="3"/>
  <c r="BF714" i="3"/>
  <c r="T714" i="3"/>
  <c r="R714" i="3"/>
  <c r="P714" i="3"/>
  <c r="BI710" i="3"/>
  <c r="BH710" i="3"/>
  <c r="BG710" i="3"/>
  <c r="BF710" i="3"/>
  <c r="T710" i="3"/>
  <c r="R710" i="3"/>
  <c r="P710" i="3"/>
  <c r="BI707" i="3"/>
  <c r="BH707" i="3"/>
  <c r="BG707" i="3"/>
  <c r="BF707" i="3"/>
  <c r="T707" i="3"/>
  <c r="R707" i="3"/>
  <c r="P707" i="3"/>
  <c r="BI704" i="3"/>
  <c r="BH704" i="3"/>
  <c r="BG704" i="3"/>
  <c r="BF704" i="3"/>
  <c r="T704" i="3"/>
  <c r="R704" i="3"/>
  <c r="P704" i="3"/>
  <c r="BI701" i="3"/>
  <c r="BH701" i="3"/>
  <c r="BG701" i="3"/>
  <c r="BF701" i="3"/>
  <c r="T701" i="3"/>
  <c r="R701" i="3"/>
  <c r="P701" i="3"/>
  <c r="BI698" i="3"/>
  <c r="BH698" i="3"/>
  <c r="BG698" i="3"/>
  <c r="BF698" i="3"/>
  <c r="T698" i="3"/>
  <c r="R698" i="3"/>
  <c r="P698" i="3"/>
  <c r="BI695" i="3"/>
  <c r="BH695" i="3"/>
  <c r="BG695" i="3"/>
  <c r="BF695" i="3"/>
  <c r="T695" i="3"/>
  <c r="R695" i="3"/>
  <c r="P695" i="3"/>
  <c r="BI692" i="3"/>
  <c r="BH692" i="3"/>
  <c r="BG692" i="3"/>
  <c r="BF692" i="3"/>
  <c r="T692" i="3"/>
  <c r="R692" i="3"/>
  <c r="P692" i="3"/>
  <c r="BI689" i="3"/>
  <c r="BH689" i="3"/>
  <c r="BG689" i="3"/>
  <c r="BF689" i="3"/>
  <c r="T689" i="3"/>
  <c r="R689" i="3"/>
  <c r="P689" i="3"/>
  <c r="BI686" i="3"/>
  <c r="BH686" i="3"/>
  <c r="BG686" i="3"/>
  <c r="BF686" i="3"/>
  <c r="T686" i="3"/>
  <c r="R686" i="3"/>
  <c r="P686" i="3"/>
  <c r="BI683" i="3"/>
  <c r="BH683" i="3"/>
  <c r="BG683" i="3"/>
  <c r="BF683" i="3"/>
  <c r="T683" i="3"/>
  <c r="R683" i="3"/>
  <c r="P683" i="3"/>
  <c r="BI680" i="3"/>
  <c r="BH680" i="3"/>
  <c r="BG680" i="3"/>
  <c r="BF680" i="3"/>
  <c r="T680" i="3"/>
  <c r="R680" i="3"/>
  <c r="P680" i="3"/>
  <c r="BI677" i="3"/>
  <c r="BH677" i="3"/>
  <c r="BG677" i="3"/>
  <c r="BF677" i="3"/>
  <c r="T677" i="3"/>
  <c r="R677" i="3"/>
  <c r="P677" i="3"/>
  <c r="BI672" i="3"/>
  <c r="BH672" i="3"/>
  <c r="BG672" i="3"/>
  <c r="BF672" i="3"/>
  <c r="T672" i="3"/>
  <c r="R672" i="3"/>
  <c r="P672" i="3"/>
  <c r="BI668" i="3"/>
  <c r="BH668" i="3"/>
  <c r="BG668" i="3"/>
  <c r="BF668" i="3"/>
  <c r="T668" i="3"/>
  <c r="R668" i="3"/>
  <c r="P668" i="3"/>
  <c r="BI665" i="3"/>
  <c r="BH665" i="3"/>
  <c r="BG665" i="3"/>
  <c r="BF665" i="3"/>
  <c r="T665" i="3"/>
  <c r="R665" i="3"/>
  <c r="P665" i="3"/>
  <c r="BI659" i="3"/>
  <c r="BH659" i="3"/>
  <c r="BG659" i="3"/>
  <c r="BF659" i="3"/>
  <c r="T659" i="3"/>
  <c r="R659" i="3"/>
  <c r="P659" i="3"/>
  <c r="BI653" i="3"/>
  <c r="BH653" i="3"/>
  <c r="BG653" i="3"/>
  <c r="BF653" i="3"/>
  <c r="T653" i="3"/>
  <c r="R653" i="3"/>
  <c r="P653" i="3"/>
  <c r="BI648" i="3"/>
  <c r="BH648" i="3"/>
  <c r="BG648" i="3"/>
  <c r="BF648" i="3"/>
  <c r="T648" i="3"/>
  <c r="R648" i="3"/>
  <c r="P648" i="3"/>
  <c r="BI644" i="3"/>
  <c r="BH644" i="3"/>
  <c r="BG644" i="3"/>
  <c r="BF644" i="3"/>
  <c r="T644" i="3"/>
  <c r="R644" i="3"/>
  <c r="P644" i="3"/>
  <c r="BI639" i="3"/>
  <c r="BH639" i="3"/>
  <c r="BG639" i="3"/>
  <c r="BF639" i="3"/>
  <c r="T639" i="3"/>
  <c r="R639" i="3"/>
  <c r="P639" i="3"/>
  <c r="BI636" i="3"/>
  <c r="BH636" i="3"/>
  <c r="BG636" i="3"/>
  <c r="BF636" i="3"/>
  <c r="T636" i="3"/>
  <c r="R636" i="3"/>
  <c r="P636" i="3"/>
  <c r="BI630" i="3"/>
  <c r="BH630" i="3"/>
  <c r="BG630" i="3"/>
  <c r="BF630" i="3"/>
  <c r="T630" i="3"/>
  <c r="R630" i="3"/>
  <c r="P630" i="3"/>
  <c r="BI625" i="3"/>
  <c r="BH625" i="3"/>
  <c r="BG625" i="3"/>
  <c r="BF625" i="3"/>
  <c r="T625" i="3"/>
  <c r="R625" i="3"/>
  <c r="P625" i="3"/>
  <c r="BI620" i="3"/>
  <c r="BH620" i="3"/>
  <c r="BG620" i="3"/>
  <c r="BF620" i="3"/>
  <c r="T620" i="3"/>
  <c r="R620" i="3"/>
  <c r="P620" i="3"/>
  <c r="BI613" i="3"/>
  <c r="BH613" i="3"/>
  <c r="BG613" i="3"/>
  <c r="BF613" i="3"/>
  <c r="T613" i="3"/>
  <c r="R613" i="3"/>
  <c r="P613" i="3"/>
  <c r="BI608" i="3"/>
  <c r="BH608" i="3"/>
  <c r="BG608" i="3"/>
  <c r="BF608" i="3"/>
  <c r="T608" i="3"/>
  <c r="R608" i="3"/>
  <c r="P608" i="3"/>
  <c r="BI602" i="3"/>
  <c r="BH602" i="3"/>
  <c r="BG602" i="3"/>
  <c r="BF602" i="3"/>
  <c r="T602" i="3"/>
  <c r="R602" i="3"/>
  <c r="P602" i="3"/>
  <c r="BI595" i="3"/>
  <c r="BH595" i="3"/>
  <c r="BG595" i="3"/>
  <c r="BF595" i="3"/>
  <c r="T595" i="3"/>
  <c r="R595" i="3"/>
  <c r="P595" i="3"/>
  <c r="BI591" i="3"/>
  <c r="BH591" i="3"/>
  <c r="BG591" i="3"/>
  <c r="BF591" i="3"/>
  <c r="T591" i="3"/>
  <c r="R591" i="3"/>
  <c r="P591" i="3"/>
  <c r="BI580" i="3"/>
  <c r="BH580" i="3"/>
  <c r="BG580" i="3"/>
  <c r="BF580" i="3"/>
  <c r="T580" i="3"/>
  <c r="R580" i="3"/>
  <c r="P580" i="3"/>
  <c r="BI574" i="3"/>
  <c r="BH574" i="3"/>
  <c r="BG574" i="3"/>
  <c r="BF574" i="3"/>
  <c r="T574" i="3"/>
  <c r="R574" i="3"/>
  <c r="P574" i="3"/>
  <c r="BI571" i="3"/>
  <c r="BH571" i="3"/>
  <c r="BG571" i="3"/>
  <c r="BF571" i="3"/>
  <c r="T571" i="3"/>
  <c r="R571" i="3"/>
  <c r="P571" i="3"/>
  <c r="BI567" i="3"/>
  <c r="BH567" i="3"/>
  <c r="BG567" i="3"/>
  <c r="BF567" i="3"/>
  <c r="T567" i="3"/>
  <c r="R567" i="3"/>
  <c r="P567" i="3"/>
  <c r="BI561" i="3"/>
  <c r="BH561" i="3"/>
  <c r="BG561" i="3"/>
  <c r="BF561" i="3"/>
  <c r="T561" i="3"/>
  <c r="R561" i="3"/>
  <c r="P561" i="3"/>
  <c r="BI555" i="3"/>
  <c r="BH555" i="3"/>
  <c r="BG555" i="3"/>
  <c r="BF555" i="3"/>
  <c r="T555" i="3"/>
  <c r="R555" i="3"/>
  <c r="P555" i="3"/>
  <c r="BI549" i="3"/>
  <c r="BH549" i="3"/>
  <c r="BG549" i="3"/>
  <c r="BF549" i="3"/>
  <c r="T549" i="3"/>
  <c r="R549" i="3"/>
  <c r="P549" i="3"/>
  <c r="BI544" i="3"/>
  <c r="BH544" i="3"/>
  <c r="BG544" i="3"/>
  <c r="BF544" i="3"/>
  <c r="T544" i="3"/>
  <c r="R544" i="3"/>
  <c r="P544" i="3"/>
  <c r="BI541" i="3"/>
  <c r="BH541" i="3"/>
  <c r="BG541" i="3"/>
  <c r="BF541" i="3"/>
  <c r="T541" i="3"/>
  <c r="R541" i="3"/>
  <c r="P541" i="3"/>
  <c r="BI536" i="3"/>
  <c r="BH536" i="3"/>
  <c r="BG536" i="3"/>
  <c r="BF536" i="3"/>
  <c r="T536" i="3"/>
  <c r="R536" i="3"/>
  <c r="P536" i="3"/>
  <c r="BI533" i="3"/>
  <c r="BH533" i="3"/>
  <c r="BG533" i="3"/>
  <c r="BF533" i="3"/>
  <c r="T533" i="3"/>
  <c r="R533" i="3"/>
  <c r="P533" i="3"/>
  <c r="BI527" i="3"/>
  <c r="BH527" i="3"/>
  <c r="BG527" i="3"/>
  <c r="BF527" i="3"/>
  <c r="T527" i="3"/>
  <c r="R527" i="3"/>
  <c r="P527" i="3"/>
  <c r="BI523" i="3"/>
  <c r="BH523" i="3"/>
  <c r="BG523" i="3"/>
  <c r="BF523" i="3"/>
  <c r="T523" i="3"/>
  <c r="R523" i="3"/>
  <c r="P523" i="3"/>
  <c r="BI519" i="3"/>
  <c r="BH519" i="3"/>
  <c r="BG519" i="3"/>
  <c r="BF519" i="3"/>
  <c r="T519" i="3"/>
  <c r="R519" i="3"/>
  <c r="P519" i="3"/>
  <c r="BI510" i="3"/>
  <c r="BH510" i="3"/>
  <c r="BG510" i="3"/>
  <c r="BF510" i="3"/>
  <c r="T510" i="3"/>
  <c r="R510" i="3"/>
  <c r="P510" i="3"/>
  <c r="BI500" i="3"/>
  <c r="BH500" i="3"/>
  <c r="BG500" i="3"/>
  <c r="BF500" i="3"/>
  <c r="T500" i="3"/>
  <c r="R500" i="3"/>
  <c r="P500" i="3"/>
  <c r="BI494" i="3"/>
  <c r="BH494" i="3"/>
  <c r="BG494" i="3"/>
  <c r="BF494" i="3"/>
  <c r="T494" i="3"/>
  <c r="R494" i="3"/>
  <c r="P494" i="3"/>
  <c r="BI490" i="3"/>
  <c r="BH490" i="3"/>
  <c r="BG490" i="3"/>
  <c r="BF490" i="3"/>
  <c r="T490" i="3"/>
  <c r="R490" i="3"/>
  <c r="P490" i="3"/>
  <c r="BI486" i="3"/>
  <c r="BH486" i="3"/>
  <c r="BG486" i="3"/>
  <c r="BF486" i="3"/>
  <c r="T486" i="3"/>
  <c r="R486" i="3"/>
  <c r="P486" i="3"/>
  <c r="BI482" i="3"/>
  <c r="BH482" i="3"/>
  <c r="BG482" i="3"/>
  <c r="BF482" i="3"/>
  <c r="T482" i="3"/>
  <c r="R482" i="3"/>
  <c r="P482" i="3"/>
  <c r="BI477" i="3"/>
  <c r="BH477" i="3"/>
  <c r="BG477" i="3"/>
  <c r="BF477" i="3"/>
  <c r="T477" i="3"/>
  <c r="R477" i="3"/>
  <c r="P477" i="3"/>
  <c r="BI474" i="3"/>
  <c r="BH474" i="3"/>
  <c r="BG474" i="3"/>
  <c r="BF474" i="3"/>
  <c r="T474" i="3"/>
  <c r="R474" i="3"/>
  <c r="P474" i="3"/>
  <c r="BI470" i="3"/>
  <c r="BH470" i="3"/>
  <c r="BG470" i="3"/>
  <c r="BF470" i="3"/>
  <c r="T470" i="3"/>
  <c r="R470" i="3"/>
  <c r="P470" i="3"/>
  <c r="BI467" i="3"/>
  <c r="BH467" i="3"/>
  <c r="BG467" i="3"/>
  <c r="BF467" i="3"/>
  <c r="T467" i="3"/>
  <c r="R467" i="3"/>
  <c r="P467" i="3"/>
  <c r="BI464" i="3"/>
  <c r="BH464" i="3"/>
  <c r="BG464" i="3"/>
  <c r="BF464" i="3"/>
  <c r="T464" i="3"/>
  <c r="R464" i="3"/>
  <c r="P464" i="3"/>
  <c r="BI459" i="3"/>
  <c r="BH459" i="3"/>
  <c r="BG459" i="3"/>
  <c r="BF459" i="3"/>
  <c r="T459" i="3"/>
  <c r="R459" i="3"/>
  <c r="P459" i="3"/>
  <c r="BI454" i="3"/>
  <c r="BH454" i="3"/>
  <c r="BG454" i="3"/>
  <c r="BF454" i="3"/>
  <c r="T454" i="3"/>
  <c r="T445" i="3"/>
  <c r="R454" i="3"/>
  <c r="P454" i="3"/>
  <c r="P445" i="3"/>
  <c r="BI446" i="3"/>
  <c r="BH446" i="3"/>
  <c r="BG446" i="3"/>
  <c r="BF446" i="3"/>
  <c r="T446" i="3"/>
  <c r="R446" i="3"/>
  <c r="R445" i="3" s="1"/>
  <c r="P446" i="3"/>
  <c r="BI441" i="3"/>
  <c r="BH441" i="3"/>
  <c r="BG441" i="3"/>
  <c r="BF441" i="3"/>
  <c r="T441" i="3"/>
  <c r="R441" i="3"/>
  <c r="P441" i="3"/>
  <c r="BI438" i="3"/>
  <c r="BH438" i="3"/>
  <c r="BG438" i="3"/>
  <c r="BF438" i="3"/>
  <c r="T438" i="3"/>
  <c r="R438" i="3"/>
  <c r="P438" i="3"/>
  <c r="BI435" i="3"/>
  <c r="BH435" i="3"/>
  <c r="BG435" i="3"/>
  <c r="BF435" i="3"/>
  <c r="T435" i="3"/>
  <c r="R435" i="3"/>
  <c r="P435" i="3"/>
  <c r="BI432" i="3"/>
  <c r="BH432" i="3"/>
  <c r="BG432" i="3"/>
  <c r="BF432" i="3"/>
  <c r="T432" i="3"/>
  <c r="R432" i="3"/>
  <c r="P432" i="3"/>
  <c r="BI429" i="3"/>
  <c r="BH429" i="3"/>
  <c r="BG429" i="3"/>
  <c r="BF429" i="3"/>
  <c r="T429" i="3"/>
  <c r="R429" i="3"/>
  <c r="P429" i="3"/>
  <c r="BI426" i="3"/>
  <c r="BH426" i="3"/>
  <c r="BG426" i="3"/>
  <c r="BF426" i="3"/>
  <c r="T426" i="3"/>
  <c r="R426" i="3"/>
  <c r="P426" i="3"/>
  <c r="BI422" i="3"/>
  <c r="BH422" i="3"/>
  <c r="BG422" i="3"/>
  <c r="BF422" i="3"/>
  <c r="T422" i="3"/>
  <c r="R422" i="3"/>
  <c r="P422" i="3"/>
  <c r="BI419" i="3"/>
  <c r="BH419" i="3"/>
  <c r="BG419" i="3"/>
  <c r="BF419" i="3"/>
  <c r="T419" i="3"/>
  <c r="R419" i="3"/>
  <c r="P419" i="3"/>
  <c r="BI416" i="3"/>
  <c r="BH416" i="3"/>
  <c r="BG416" i="3"/>
  <c r="BF416" i="3"/>
  <c r="T416" i="3"/>
  <c r="R416" i="3"/>
  <c r="P416" i="3"/>
  <c r="BI412" i="3"/>
  <c r="BH412" i="3"/>
  <c r="BG412" i="3"/>
  <c r="BF412" i="3"/>
  <c r="T412" i="3"/>
  <c r="R412" i="3"/>
  <c r="P412" i="3"/>
  <c r="BI409" i="3"/>
  <c r="BH409" i="3"/>
  <c r="BG409" i="3"/>
  <c r="BF409" i="3"/>
  <c r="T409" i="3"/>
  <c r="R409" i="3"/>
  <c r="P409" i="3"/>
  <c r="BI404" i="3"/>
  <c r="BH404" i="3"/>
  <c r="BG404" i="3"/>
  <c r="BF404" i="3"/>
  <c r="T404" i="3"/>
  <c r="R404" i="3"/>
  <c r="P404" i="3"/>
  <c r="BI397" i="3"/>
  <c r="BH397" i="3"/>
  <c r="BG397" i="3"/>
  <c r="BF397" i="3"/>
  <c r="T397" i="3"/>
  <c r="R397" i="3"/>
  <c r="P397" i="3"/>
  <c r="BI394" i="3"/>
  <c r="BH394" i="3"/>
  <c r="BG394" i="3"/>
  <c r="BF394" i="3"/>
  <c r="T394" i="3"/>
  <c r="R394" i="3"/>
  <c r="P394" i="3"/>
  <c r="BI390" i="3"/>
  <c r="BH390" i="3"/>
  <c r="BG390" i="3"/>
  <c r="BF390" i="3"/>
  <c r="T390" i="3"/>
  <c r="R390" i="3"/>
  <c r="P390" i="3"/>
  <c r="BI387" i="3"/>
  <c r="BH387" i="3"/>
  <c r="BG387" i="3"/>
  <c r="BF387" i="3"/>
  <c r="T387" i="3"/>
  <c r="R387" i="3"/>
  <c r="P387" i="3"/>
  <c r="BI384" i="3"/>
  <c r="BH384" i="3"/>
  <c r="BG384" i="3"/>
  <c r="BF384" i="3"/>
  <c r="T384" i="3"/>
  <c r="R384" i="3"/>
  <c r="P384" i="3"/>
  <c r="BI381" i="3"/>
  <c r="BH381" i="3"/>
  <c r="BG381" i="3"/>
  <c r="BF381" i="3"/>
  <c r="T381" i="3"/>
  <c r="R381" i="3"/>
  <c r="P381" i="3"/>
  <c r="BI378" i="3"/>
  <c r="BH378" i="3"/>
  <c r="BG378" i="3"/>
  <c r="BF378" i="3"/>
  <c r="T378" i="3"/>
  <c r="R378" i="3"/>
  <c r="P378" i="3"/>
  <c r="BI375" i="3"/>
  <c r="BH375" i="3"/>
  <c r="BG375" i="3"/>
  <c r="BF375" i="3"/>
  <c r="T375" i="3"/>
  <c r="R375" i="3"/>
  <c r="P375" i="3"/>
  <c r="BI366" i="3"/>
  <c r="BH366" i="3"/>
  <c r="BG366" i="3"/>
  <c r="BF366" i="3"/>
  <c r="T366" i="3"/>
  <c r="R366" i="3"/>
  <c r="P366" i="3"/>
  <c r="BI353" i="3"/>
  <c r="BH353" i="3"/>
  <c r="BG353" i="3"/>
  <c r="BF353" i="3"/>
  <c r="T353" i="3"/>
  <c r="R353" i="3"/>
  <c r="P353" i="3"/>
  <c r="BI342" i="3"/>
  <c r="BH342" i="3"/>
  <c r="BG342" i="3"/>
  <c r="BF342" i="3"/>
  <c r="T342" i="3"/>
  <c r="R342" i="3"/>
  <c r="P342" i="3"/>
  <c r="BI338" i="3"/>
  <c r="BH338" i="3"/>
  <c r="BG338" i="3"/>
  <c r="BF338" i="3"/>
  <c r="T338" i="3"/>
  <c r="R338" i="3"/>
  <c r="P338" i="3"/>
  <c r="BI335" i="3"/>
  <c r="BH335" i="3"/>
  <c r="BG335" i="3"/>
  <c r="BF335" i="3"/>
  <c r="T335" i="3"/>
  <c r="R335" i="3"/>
  <c r="P335" i="3"/>
  <c r="BI330" i="3"/>
  <c r="BH330" i="3"/>
  <c r="BG330" i="3"/>
  <c r="BF330" i="3"/>
  <c r="T330" i="3"/>
  <c r="R330" i="3"/>
  <c r="P330" i="3"/>
  <c r="BI323" i="3"/>
  <c r="BH323" i="3"/>
  <c r="BG323" i="3"/>
  <c r="BF323" i="3"/>
  <c r="T323" i="3"/>
  <c r="R323" i="3"/>
  <c r="P323" i="3"/>
  <c r="BI318" i="3"/>
  <c r="BH318" i="3"/>
  <c r="BG318" i="3"/>
  <c r="BF318" i="3"/>
  <c r="T318" i="3"/>
  <c r="R318" i="3"/>
  <c r="P318" i="3"/>
  <c r="BI309" i="3"/>
  <c r="BH309" i="3"/>
  <c r="BG309" i="3"/>
  <c r="BF309" i="3"/>
  <c r="T309" i="3"/>
  <c r="R309" i="3"/>
  <c r="P309" i="3"/>
  <c r="BI306" i="3"/>
  <c r="BH306" i="3"/>
  <c r="BG306" i="3"/>
  <c r="BF306" i="3"/>
  <c r="T306" i="3"/>
  <c r="R306" i="3"/>
  <c r="P306" i="3"/>
  <c r="BI302" i="3"/>
  <c r="BH302" i="3"/>
  <c r="BG302" i="3"/>
  <c r="BF302" i="3"/>
  <c r="T302" i="3"/>
  <c r="R302" i="3"/>
  <c r="P302" i="3"/>
  <c r="BI299" i="3"/>
  <c r="BH299" i="3"/>
  <c r="BG299" i="3"/>
  <c r="BF299" i="3"/>
  <c r="T299" i="3"/>
  <c r="R299" i="3"/>
  <c r="P299" i="3"/>
  <c r="BI296" i="3"/>
  <c r="BH296" i="3"/>
  <c r="BG296" i="3"/>
  <c r="BF296" i="3"/>
  <c r="T296" i="3"/>
  <c r="R296" i="3"/>
  <c r="P296" i="3"/>
  <c r="BI291" i="3"/>
  <c r="BH291" i="3"/>
  <c r="BG291" i="3"/>
  <c r="BF291" i="3"/>
  <c r="T291" i="3"/>
  <c r="R291" i="3"/>
  <c r="P291" i="3"/>
  <c r="BI286" i="3"/>
  <c r="BH286" i="3"/>
  <c r="BG286" i="3"/>
  <c r="BF286" i="3"/>
  <c r="T286" i="3"/>
  <c r="R286" i="3"/>
  <c r="P286" i="3"/>
  <c r="BI283" i="3"/>
  <c r="BH283" i="3"/>
  <c r="BG283" i="3"/>
  <c r="BF283" i="3"/>
  <c r="T283" i="3"/>
  <c r="R283" i="3"/>
  <c r="P283" i="3"/>
  <c r="BI280" i="3"/>
  <c r="BH280" i="3"/>
  <c r="BG280" i="3"/>
  <c r="BF280" i="3"/>
  <c r="T280" i="3"/>
  <c r="R280" i="3"/>
  <c r="P280" i="3"/>
  <c r="BI277" i="3"/>
  <c r="BH277" i="3"/>
  <c r="BG277" i="3"/>
  <c r="BF277" i="3"/>
  <c r="T277" i="3"/>
  <c r="R277" i="3"/>
  <c r="P277" i="3"/>
  <c r="BI274" i="3"/>
  <c r="BH274" i="3"/>
  <c r="BG274" i="3"/>
  <c r="BF274" i="3"/>
  <c r="T274" i="3"/>
  <c r="R274" i="3"/>
  <c r="P274" i="3"/>
  <c r="BI268" i="3"/>
  <c r="BH268" i="3"/>
  <c r="BG268" i="3"/>
  <c r="BF268" i="3"/>
  <c r="T268" i="3"/>
  <c r="R268" i="3"/>
  <c r="P268" i="3"/>
  <c r="BI262" i="3"/>
  <c r="BH262" i="3"/>
  <c r="BG262" i="3"/>
  <c r="BF262" i="3"/>
  <c r="T262" i="3"/>
  <c r="R262" i="3"/>
  <c r="P262" i="3"/>
  <c r="BI258" i="3"/>
  <c r="BH258" i="3"/>
  <c r="BG258" i="3"/>
  <c r="BF258" i="3"/>
  <c r="T258" i="3"/>
  <c r="R258" i="3"/>
  <c r="P258" i="3"/>
  <c r="BI255" i="3"/>
  <c r="BH255" i="3"/>
  <c r="BG255" i="3"/>
  <c r="BF255" i="3"/>
  <c r="T255" i="3"/>
  <c r="R255" i="3"/>
  <c r="P255" i="3"/>
  <c r="BI251" i="3"/>
  <c r="BH251" i="3"/>
  <c r="BG251" i="3"/>
  <c r="BF251" i="3"/>
  <c r="T251" i="3"/>
  <c r="R251" i="3"/>
  <c r="P251" i="3"/>
  <c r="BI248" i="3"/>
  <c r="BH248" i="3"/>
  <c r="BG248" i="3"/>
  <c r="BF248" i="3"/>
  <c r="T248" i="3"/>
  <c r="R248" i="3"/>
  <c r="P248" i="3"/>
  <c r="BI242" i="3"/>
  <c r="BH242" i="3"/>
  <c r="BG242" i="3"/>
  <c r="BF242" i="3"/>
  <c r="T242" i="3"/>
  <c r="R242" i="3"/>
  <c r="P242" i="3"/>
  <c r="BI239" i="3"/>
  <c r="BH239" i="3"/>
  <c r="BG239" i="3"/>
  <c r="BF239" i="3"/>
  <c r="T239" i="3"/>
  <c r="R239" i="3"/>
  <c r="P239" i="3"/>
  <c r="BI236" i="3"/>
  <c r="BH236" i="3"/>
  <c r="BG236" i="3"/>
  <c r="BF236" i="3"/>
  <c r="T236" i="3"/>
  <c r="R236" i="3"/>
  <c r="P236" i="3"/>
  <c r="BI233" i="3"/>
  <c r="BH233" i="3"/>
  <c r="BG233" i="3"/>
  <c r="BF233" i="3"/>
  <c r="T233" i="3"/>
  <c r="R233" i="3"/>
  <c r="P233" i="3"/>
  <c r="BI228" i="3"/>
  <c r="BH228" i="3"/>
  <c r="BG228" i="3"/>
  <c r="BF228" i="3"/>
  <c r="T228" i="3"/>
  <c r="R228" i="3"/>
  <c r="P228" i="3"/>
  <c r="BI222" i="3"/>
  <c r="BH222" i="3"/>
  <c r="BG222" i="3"/>
  <c r="BF222" i="3"/>
  <c r="T222" i="3"/>
  <c r="R222" i="3"/>
  <c r="P222" i="3"/>
  <c r="BI217" i="3"/>
  <c r="BH217" i="3"/>
  <c r="BG217" i="3"/>
  <c r="BF217" i="3"/>
  <c r="T217" i="3"/>
  <c r="R217" i="3"/>
  <c r="P217" i="3"/>
  <c r="BI214" i="3"/>
  <c r="BH214" i="3"/>
  <c r="BG214" i="3"/>
  <c r="BF214" i="3"/>
  <c r="T214" i="3"/>
  <c r="R214" i="3"/>
  <c r="P214" i="3"/>
  <c r="BI211" i="3"/>
  <c r="BH211" i="3"/>
  <c r="BG211" i="3"/>
  <c r="BF211" i="3"/>
  <c r="T211" i="3"/>
  <c r="R211" i="3"/>
  <c r="P211" i="3"/>
  <c r="BI205" i="3"/>
  <c r="BH205" i="3"/>
  <c r="BG205" i="3"/>
  <c r="BF205" i="3"/>
  <c r="T205" i="3"/>
  <c r="R205" i="3"/>
  <c r="P205" i="3"/>
  <c r="BI199" i="3"/>
  <c r="BH199" i="3"/>
  <c r="BG199" i="3"/>
  <c r="BF199" i="3"/>
  <c r="T199" i="3"/>
  <c r="R199" i="3"/>
  <c r="P199" i="3"/>
  <c r="BI193" i="3"/>
  <c r="BH193" i="3"/>
  <c r="BG193" i="3"/>
  <c r="BF193" i="3"/>
  <c r="T193" i="3"/>
  <c r="R193" i="3"/>
  <c r="P193" i="3"/>
  <c r="BI185" i="3"/>
  <c r="BH185" i="3"/>
  <c r="BG185" i="3"/>
  <c r="BF185" i="3"/>
  <c r="T185" i="3"/>
  <c r="R185" i="3"/>
  <c r="P185" i="3"/>
  <c r="BI182" i="3"/>
  <c r="BH182" i="3"/>
  <c r="BG182" i="3"/>
  <c r="BF182" i="3"/>
  <c r="T182" i="3"/>
  <c r="R182" i="3"/>
  <c r="P182" i="3"/>
  <c r="BI178" i="3"/>
  <c r="BH178" i="3"/>
  <c r="BG178" i="3"/>
  <c r="BF178" i="3"/>
  <c r="T178" i="3"/>
  <c r="R178" i="3"/>
  <c r="P178" i="3"/>
  <c r="BI171" i="3"/>
  <c r="BH171" i="3"/>
  <c r="BG171" i="3"/>
  <c r="BF171" i="3"/>
  <c r="T171" i="3"/>
  <c r="R171" i="3"/>
  <c r="P171" i="3"/>
  <c r="BI168" i="3"/>
  <c r="BH168" i="3"/>
  <c r="BG168" i="3"/>
  <c r="BF168" i="3"/>
  <c r="T168" i="3"/>
  <c r="R168" i="3"/>
  <c r="P168" i="3"/>
  <c r="BI163" i="3"/>
  <c r="BH163" i="3"/>
  <c r="BG163" i="3"/>
  <c r="BF163" i="3"/>
  <c r="T163" i="3"/>
  <c r="R163" i="3"/>
  <c r="P163" i="3"/>
  <c r="BI158" i="3"/>
  <c r="BH158" i="3"/>
  <c r="BG158" i="3"/>
  <c r="BF158" i="3"/>
  <c r="T158" i="3"/>
  <c r="R158" i="3"/>
  <c r="P158" i="3"/>
  <c r="BI155" i="3"/>
  <c r="BH155" i="3"/>
  <c r="BG155" i="3"/>
  <c r="BF155" i="3"/>
  <c r="T155" i="3"/>
  <c r="R155" i="3"/>
  <c r="P155" i="3"/>
  <c r="BI152" i="3"/>
  <c r="BH152" i="3"/>
  <c r="BG152" i="3"/>
  <c r="BF152" i="3"/>
  <c r="T152" i="3"/>
  <c r="R152" i="3"/>
  <c r="P152" i="3"/>
  <c r="BI149" i="3"/>
  <c r="BH149" i="3"/>
  <c r="BG149" i="3"/>
  <c r="BF149" i="3"/>
  <c r="T149" i="3"/>
  <c r="R149" i="3"/>
  <c r="P149" i="3"/>
  <c r="BI146" i="3"/>
  <c r="BH146" i="3"/>
  <c r="BG146" i="3"/>
  <c r="BF146" i="3"/>
  <c r="T146" i="3"/>
  <c r="R146" i="3"/>
  <c r="P146" i="3"/>
  <c r="BI143" i="3"/>
  <c r="BH143" i="3"/>
  <c r="BG143" i="3"/>
  <c r="BF143" i="3"/>
  <c r="T143" i="3"/>
  <c r="R143" i="3"/>
  <c r="P143" i="3"/>
  <c r="BI140" i="3"/>
  <c r="BH140" i="3"/>
  <c r="BG140" i="3"/>
  <c r="BF140" i="3"/>
  <c r="T140" i="3"/>
  <c r="R140" i="3"/>
  <c r="P140" i="3"/>
  <c r="BI137" i="3"/>
  <c r="BH137" i="3"/>
  <c r="BG137" i="3"/>
  <c r="BF137" i="3"/>
  <c r="T137" i="3"/>
  <c r="R137" i="3"/>
  <c r="P137" i="3"/>
  <c r="BI134" i="3"/>
  <c r="BH134" i="3"/>
  <c r="BG134" i="3"/>
  <c r="BF134" i="3"/>
  <c r="T134" i="3"/>
  <c r="R134" i="3"/>
  <c r="P134" i="3"/>
  <c r="BI131" i="3"/>
  <c r="BH131" i="3"/>
  <c r="BG131" i="3"/>
  <c r="BF131" i="3"/>
  <c r="T131" i="3"/>
  <c r="R131" i="3"/>
  <c r="P131" i="3"/>
  <c r="J124" i="3"/>
  <c r="F124" i="3"/>
  <c r="F122" i="3"/>
  <c r="E120" i="3"/>
  <c r="J91" i="3"/>
  <c r="F91" i="3"/>
  <c r="F89" i="3"/>
  <c r="E87" i="3"/>
  <c r="J24" i="3"/>
  <c r="E24" i="3"/>
  <c r="J125" i="3" s="1"/>
  <c r="J23" i="3"/>
  <c r="J18" i="3"/>
  <c r="E18" i="3"/>
  <c r="F125" i="3" s="1"/>
  <c r="J17" i="3"/>
  <c r="J12" i="3"/>
  <c r="J122" i="3"/>
  <c r="E7" i="3"/>
  <c r="E118" i="3" s="1"/>
  <c r="J124" i="2"/>
  <c r="J37" i="2"/>
  <c r="J36" i="2"/>
  <c r="AY95" i="1"/>
  <c r="J35" i="2"/>
  <c r="AX95" i="1"/>
  <c r="BI188" i="2"/>
  <c r="BH188" i="2"/>
  <c r="BG188" i="2"/>
  <c r="BF188" i="2"/>
  <c r="T188" i="2"/>
  <c r="T187" i="2" s="1"/>
  <c r="R188" i="2"/>
  <c r="R187" i="2"/>
  <c r="P188" i="2"/>
  <c r="P187" i="2"/>
  <c r="BI184" i="2"/>
  <c r="BH184" i="2"/>
  <c r="BG184" i="2"/>
  <c r="BF184" i="2"/>
  <c r="T184" i="2"/>
  <c r="T183" i="2"/>
  <c r="R184" i="2"/>
  <c r="R183" i="2" s="1"/>
  <c r="P184" i="2"/>
  <c r="P183" i="2"/>
  <c r="BI178" i="2"/>
  <c r="BH178" i="2"/>
  <c r="BG178" i="2"/>
  <c r="BF178" i="2"/>
  <c r="T178" i="2"/>
  <c r="R178" i="2"/>
  <c r="P178" i="2"/>
  <c r="BI174" i="2"/>
  <c r="BH174" i="2"/>
  <c r="BG174" i="2"/>
  <c r="BF174" i="2"/>
  <c r="T174" i="2"/>
  <c r="R174" i="2"/>
  <c r="P174" i="2"/>
  <c r="BI169" i="2"/>
  <c r="BH169" i="2"/>
  <c r="BG169" i="2"/>
  <c r="BF169" i="2"/>
  <c r="T169" i="2"/>
  <c r="R169" i="2"/>
  <c r="P169" i="2"/>
  <c r="BI164" i="2"/>
  <c r="BH164" i="2"/>
  <c r="BG164" i="2"/>
  <c r="BF164" i="2"/>
  <c r="T164" i="2"/>
  <c r="R164" i="2"/>
  <c r="P164" i="2"/>
  <c r="BI158" i="2"/>
  <c r="BH158" i="2"/>
  <c r="BG158" i="2"/>
  <c r="BF158" i="2"/>
  <c r="T158" i="2"/>
  <c r="R158" i="2"/>
  <c r="P158" i="2"/>
  <c r="BI154" i="2"/>
  <c r="BH154" i="2"/>
  <c r="BG154" i="2"/>
  <c r="BF154" i="2"/>
  <c r="T154" i="2"/>
  <c r="R154" i="2"/>
  <c r="P154" i="2"/>
  <c r="BI150" i="2"/>
  <c r="BH150" i="2"/>
  <c r="BG150" i="2"/>
  <c r="BF150" i="2"/>
  <c r="T150" i="2"/>
  <c r="R150" i="2"/>
  <c r="P150" i="2"/>
  <c r="BI145" i="2"/>
  <c r="BH145" i="2"/>
  <c r="BG145" i="2"/>
  <c r="BF145" i="2"/>
  <c r="T145" i="2"/>
  <c r="R145" i="2"/>
  <c r="P145" i="2"/>
  <c r="BI140" i="2"/>
  <c r="BH140" i="2"/>
  <c r="BG140" i="2"/>
  <c r="BF140" i="2"/>
  <c r="T140" i="2"/>
  <c r="R140" i="2"/>
  <c r="P140" i="2"/>
  <c r="BI136" i="2"/>
  <c r="BH136" i="2"/>
  <c r="BG136" i="2"/>
  <c r="BF136" i="2"/>
  <c r="T136" i="2"/>
  <c r="R136" i="2"/>
  <c r="P136" i="2"/>
  <c r="BI131" i="2"/>
  <c r="BH131" i="2"/>
  <c r="BG131" i="2"/>
  <c r="BF131" i="2"/>
  <c r="T131" i="2"/>
  <c r="R131" i="2"/>
  <c r="P131" i="2"/>
  <c r="BI127" i="2"/>
  <c r="BH127" i="2"/>
  <c r="BG127" i="2"/>
  <c r="BF127" i="2"/>
  <c r="T127" i="2"/>
  <c r="R127" i="2"/>
  <c r="P127" i="2"/>
  <c r="J97" i="2"/>
  <c r="J119" i="2"/>
  <c r="F119" i="2"/>
  <c r="F117" i="2"/>
  <c r="E115" i="2"/>
  <c r="J91" i="2"/>
  <c r="F91" i="2"/>
  <c r="F89" i="2"/>
  <c r="E87" i="2"/>
  <c r="J24" i="2"/>
  <c r="E24" i="2"/>
  <c r="J120" i="2"/>
  <c r="J23" i="2"/>
  <c r="J18" i="2"/>
  <c r="E18" i="2"/>
  <c r="F120" i="2" s="1"/>
  <c r="J17" i="2"/>
  <c r="J12" i="2"/>
  <c r="J117" i="2" s="1"/>
  <c r="E7" i="2"/>
  <c r="E113" i="2" s="1"/>
  <c r="L90" i="1"/>
  <c r="AM90" i="1"/>
  <c r="AM89" i="1"/>
  <c r="L89" i="1"/>
  <c r="AM87" i="1"/>
  <c r="L87" i="1"/>
  <c r="L85" i="1"/>
  <c r="L84" i="1"/>
  <c r="J188" i="2"/>
  <c r="BK184" i="2"/>
  <c r="BK178" i="2"/>
  <c r="BK174" i="2"/>
  <c r="BK164" i="2"/>
  <c r="BK154" i="2"/>
  <c r="BK150" i="2"/>
  <c r="BK145" i="2"/>
  <c r="BK140" i="2"/>
  <c r="BK136" i="2"/>
  <c r="BK131" i="2"/>
  <c r="BK127" i="2"/>
  <c r="AS94" i="1"/>
  <c r="BK1071" i="3"/>
  <c r="BK1065" i="3"/>
  <c r="BK1047" i="3"/>
  <c r="BK1042" i="3"/>
  <c r="J1025" i="3"/>
  <c r="J993" i="3"/>
  <c r="BK954" i="3"/>
  <c r="BK945" i="3"/>
  <c r="J938" i="3"/>
  <c r="BK928" i="3"/>
  <c r="BK917" i="3"/>
  <c r="J908" i="3"/>
  <c r="J900" i="3"/>
  <c r="J889" i="3"/>
  <c r="J881" i="3"/>
  <c r="J875" i="3"/>
  <c r="BK865" i="3"/>
  <c r="J858" i="3"/>
  <c r="BK852" i="3"/>
  <c r="J844" i="3"/>
  <c r="J831" i="3"/>
  <c r="J828" i="3"/>
  <c r="J822" i="3"/>
  <c r="J810" i="3"/>
  <c r="BK804" i="3"/>
  <c r="J795" i="3"/>
  <c r="J788" i="3"/>
  <c r="J778" i="3"/>
  <c r="J769" i="3"/>
  <c r="BK761" i="3"/>
  <c r="J755" i="3"/>
  <c r="J746" i="3"/>
  <c r="BK738" i="3"/>
  <c r="BK731" i="3"/>
  <c r="J725" i="3"/>
  <c r="BK718" i="3"/>
  <c r="J710" i="3"/>
  <c r="BK704" i="3"/>
  <c r="BK698" i="3"/>
  <c r="J692" i="3"/>
  <c r="BK686" i="3"/>
  <c r="J680" i="3"/>
  <c r="J672" i="3"/>
  <c r="J668" i="3"/>
  <c r="BK659" i="3"/>
  <c r="BK648" i="3"/>
  <c r="J639" i="3"/>
  <c r="J636" i="3"/>
  <c r="BK625" i="3"/>
  <c r="J613" i="3"/>
  <c r="BK602" i="3"/>
  <c r="J591" i="3"/>
  <c r="BK574" i="3"/>
  <c r="J567" i="3"/>
  <c r="J555" i="3"/>
  <c r="J544" i="3"/>
  <c r="BK536" i="3"/>
  <c r="J527" i="3"/>
  <c r="J519" i="3"/>
  <c r="J500" i="3"/>
  <c r="BK490" i="3"/>
  <c r="BK482" i="3"/>
  <c r="J474" i="3"/>
  <c r="J464" i="3"/>
  <c r="J454" i="3"/>
  <c r="J441" i="3"/>
  <c r="BK438" i="3"/>
  <c r="BK432" i="3"/>
  <c r="J422" i="3"/>
  <c r="J416" i="3"/>
  <c r="J409" i="3"/>
  <c r="BK397" i="3"/>
  <c r="J390" i="3"/>
  <c r="BK387" i="3"/>
  <c r="J381" i="3"/>
  <c r="J375" i="3"/>
  <c r="J353" i="3"/>
  <c r="BK335" i="3"/>
  <c r="BK323" i="3"/>
  <c r="J318" i="3"/>
  <c r="J306" i="3"/>
  <c r="BK299" i="3"/>
  <c r="BK291" i="3"/>
  <c r="BK283" i="3"/>
  <c r="BK277" i="3"/>
  <c r="J268" i="3"/>
  <c r="J258" i="3"/>
  <c r="J251" i="3"/>
  <c r="BK242" i="3"/>
  <c r="J236" i="3"/>
  <c r="J233" i="3"/>
  <c r="BK222" i="3"/>
  <c r="J211" i="3"/>
  <c r="J199" i="3"/>
  <c r="J185" i="3"/>
  <c r="J178" i="3"/>
  <c r="BK168" i="3"/>
  <c r="J158" i="3"/>
  <c r="J152" i="3"/>
  <c r="BK146" i="3"/>
  <c r="BK140" i="3"/>
  <c r="BK134" i="3"/>
  <c r="J131" i="3"/>
  <c r="BK1086" i="3"/>
  <c r="BK1077" i="3"/>
  <c r="J1069" i="3"/>
  <c r="J1059" i="3"/>
  <c r="J1042" i="3"/>
  <c r="BK1025" i="3"/>
  <c r="BK993" i="3"/>
  <c r="BK966" i="3"/>
  <c r="J954" i="3"/>
  <c r="J941" i="3"/>
  <c r="BK931" i="3"/>
  <c r="BK925" i="3"/>
  <c r="J913" i="3"/>
  <c r="J903" i="3"/>
  <c r="BK900" i="3"/>
  <c r="BK889" i="3"/>
  <c r="BK878" i="3"/>
  <c r="J869" i="3"/>
  <c r="J862" i="3"/>
  <c r="J855" i="3"/>
  <c r="J847" i="3"/>
  <c r="J838" i="3"/>
  <c r="BK828" i="3"/>
  <c r="BK822" i="3"/>
  <c r="BK810" i="3"/>
  <c r="J804" i="3"/>
  <c r="BK798" i="3"/>
  <c r="BK791" i="3"/>
  <c r="J782" i="3"/>
  <c r="BK769" i="3"/>
  <c r="J761" i="3"/>
  <c r="BK755" i="3"/>
  <c r="BK746" i="3"/>
  <c r="BK741" i="3"/>
  <c r="J735" i="3"/>
  <c r="BK728" i="3"/>
  <c r="J718" i="3"/>
  <c r="BK710" i="3"/>
  <c r="J704" i="3"/>
  <c r="J698" i="3"/>
  <c r="BK692" i="3"/>
  <c r="J686" i="3"/>
  <c r="J677" i="3"/>
  <c r="J665" i="3"/>
  <c r="J653" i="3"/>
  <c r="J648" i="3"/>
  <c r="BK636" i="3"/>
  <c r="J625" i="3"/>
  <c r="BK613" i="3"/>
  <c r="J602" i="3"/>
  <c r="BK591" i="3"/>
  <c r="J574" i="3"/>
  <c r="BK567" i="3"/>
  <c r="BK555" i="3"/>
  <c r="BK544" i="3"/>
  <c r="J533" i="3"/>
  <c r="J523" i="3"/>
  <c r="BK519" i="3"/>
  <c r="BK500" i="3"/>
  <c r="J490" i="3"/>
  <c r="J482" i="3"/>
  <c r="BK474" i="3"/>
  <c r="BK467" i="3"/>
  <c r="J459" i="3"/>
  <c r="J446" i="3"/>
  <c r="J438" i="3"/>
  <c r="J432" i="3"/>
  <c r="BK426" i="3"/>
  <c r="BK419" i="3"/>
  <c r="J412" i="3"/>
  <c r="BK404" i="3"/>
  <c r="BK394" i="3"/>
  <c r="J387" i="3"/>
  <c r="BK384" i="3"/>
  <c r="BK378" i="3"/>
  <c r="J366" i="3"/>
  <c r="BK342" i="3"/>
  <c r="J335" i="3"/>
  <c r="J323" i="3"/>
  <c r="BK318" i="3"/>
  <c r="J309" i="3"/>
  <c r="J299" i="3"/>
  <c r="BK286" i="3"/>
  <c r="J280" i="3"/>
  <c r="BK274" i="3"/>
  <c r="J262" i="3"/>
  <c r="J255" i="3"/>
  <c r="J248" i="3"/>
  <c r="BK239" i="3"/>
  <c r="BK233" i="3"/>
  <c r="J222" i="3"/>
  <c r="BK214" i="3"/>
  <c r="BK211" i="3"/>
  <c r="BK199" i="3"/>
  <c r="BK185" i="3"/>
  <c r="BK178" i="3"/>
  <c r="J168" i="3"/>
  <c r="BK158" i="3"/>
  <c r="BK152" i="3"/>
  <c r="J146" i="3"/>
  <c r="J140" i="3"/>
  <c r="J134" i="3"/>
  <c r="J380" i="4"/>
  <c r="J369" i="4"/>
  <c r="BK359" i="4"/>
  <c r="J350" i="4"/>
  <c r="BK342" i="4"/>
  <c r="J335" i="4"/>
  <c r="J329" i="4"/>
  <c r="J323" i="4"/>
  <c r="J316" i="4"/>
  <c r="J310" i="4"/>
  <c r="BK304" i="4"/>
  <c r="J298" i="4"/>
  <c r="BK289" i="4"/>
  <c r="J279" i="4"/>
  <c r="BK273" i="4"/>
  <c r="J267" i="4"/>
  <c r="J259" i="4"/>
  <c r="J252" i="4"/>
  <c r="BK245" i="4"/>
  <c r="J235" i="4"/>
  <c r="BK227" i="4"/>
  <c r="J217" i="4"/>
  <c r="J207" i="4"/>
  <c r="J194" i="4"/>
  <c r="J182" i="4"/>
  <c r="BK167" i="4"/>
  <c r="J156" i="4"/>
  <c r="J148" i="4"/>
  <c r="J139" i="4"/>
  <c r="J129" i="4"/>
  <c r="J388" i="4"/>
  <c r="J373" i="4"/>
  <c r="J363" i="4"/>
  <c r="BK354" i="4"/>
  <c r="J347" i="4"/>
  <c r="J338" i="4"/>
  <c r="BK332" i="4"/>
  <c r="BK326" i="4"/>
  <c r="BK320" i="4"/>
  <c r="BK313" i="4"/>
  <c r="BK307" i="4"/>
  <c r="BK301" i="4"/>
  <c r="BK295" i="4"/>
  <c r="J295" i="4"/>
  <c r="J289" i="4"/>
  <c r="BK276" i="4"/>
  <c r="BK270" i="4"/>
  <c r="BK262" i="4"/>
  <c r="J256" i="4"/>
  <c r="BK248" i="4"/>
  <c r="J239" i="4"/>
  <c r="J231" i="4"/>
  <c r="J221" i="4"/>
  <c r="J213" i="4"/>
  <c r="BK203" i="4"/>
  <c r="BK185" i="4"/>
  <c r="BK178" i="4"/>
  <c r="J171" i="4"/>
  <c r="BK159" i="4"/>
  <c r="J151" i="4"/>
  <c r="J144" i="4"/>
  <c r="BK134" i="4"/>
  <c r="BK125" i="4"/>
  <c r="BK429" i="5"/>
  <c r="BK423" i="5"/>
  <c r="BK411" i="5"/>
  <c r="J398" i="5"/>
  <c r="J390" i="5"/>
  <c r="J383" i="5"/>
  <c r="J377" i="5"/>
  <c r="BK371" i="5"/>
  <c r="BK361" i="5"/>
  <c r="J355" i="5"/>
  <c r="J347" i="5"/>
  <c r="J340" i="5"/>
  <c r="BK333" i="5"/>
  <c r="BK327" i="5"/>
  <c r="J321" i="5"/>
  <c r="BK313" i="5"/>
  <c r="BK305" i="5"/>
  <c r="J297" i="5"/>
  <c r="BK293" i="5"/>
  <c r="J284" i="5"/>
  <c r="J274" i="5"/>
  <c r="J261" i="5"/>
  <c r="BK253" i="5"/>
  <c r="BK247" i="5"/>
  <c r="J241" i="5"/>
  <c r="BK231" i="5"/>
  <c r="BK208" i="5"/>
  <c r="J188" i="5"/>
  <c r="J177" i="5"/>
  <c r="J165" i="5"/>
  <c r="BK162" i="5"/>
  <c r="J156" i="5"/>
  <c r="J149" i="5"/>
  <c r="J140" i="5"/>
  <c r="J130" i="5"/>
  <c r="J126" i="5"/>
  <c r="J429" i="5"/>
  <c r="J423" i="5"/>
  <c r="J420" i="5"/>
  <c r="J402" i="5"/>
  <c r="BK394" i="5"/>
  <c r="BK383" i="5"/>
  <c r="BK377" i="5"/>
  <c r="J371" i="5"/>
  <c r="J361" i="5"/>
  <c r="BK358" i="5"/>
  <c r="J351" i="5"/>
  <c r="J336" i="5"/>
  <c r="J330" i="5"/>
  <c r="BK324" i="5"/>
  <c r="BK318" i="5"/>
  <c r="J309" i="5"/>
  <c r="J305" i="5"/>
  <c r="BK297" i="5"/>
  <c r="BK284" i="5"/>
  <c r="BK274" i="5"/>
  <c r="J265" i="5"/>
  <c r="J257" i="5"/>
  <c r="J250" i="5"/>
  <c r="BK244" i="5"/>
  <c r="J235" i="5"/>
  <c r="J224" i="5"/>
  <c r="BK195" i="5"/>
  <c r="BK188" i="5"/>
  <c r="BK177" i="5"/>
  <c r="BK165" i="5"/>
  <c r="BK159" i="5"/>
  <c r="BK149" i="5"/>
  <c r="BK140" i="5"/>
  <c r="BK130" i="5"/>
  <c r="BK372" i="6"/>
  <c r="BK362" i="6"/>
  <c r="BK352" i="6"/>
  <c r="J345" i="6"/>
  <c r="BK336" i="6"/>
  <c r="J324" i="6"/>
  <c r="J318" i="6"/>
  <c r="BK310" i="6"/>
  <c r="BK301" i="6"/>
  <c r="BK294" i="6"/>
  <c r="J286" i="6"/>
  <c r="J280" i="6"/>
  <c r="J273" i="6"/>
  <c r="BK266" i="6"/>
  <c r="J259" i="6"/>
  <c r="J252" i="6"/>
  <c r="BK245" i="6"/>
  <c r="BK229" i="6"/>
  <c r="BK209" i="6"/>
  <c r="BK192" i="6"/>
  <c r="BK182" i="6"/>
  <c r="BK172" i="6"/>
  <c r="BK166" i="6"/>
  <c r="BK155" i="6"/>
  <c r="J144" i="6"/>
  <c r="BK130" i="6"/>
  <c r="BK126" i="6"/>
  <c r="J380" i="6"/>
  <c r="J372" i="6"/>
  <c r="J362" i="6"/>
  <c r="J352" i="6"/>
  <c r="BK345" i="6"/>
  <c r="J336" i="6"/>
  <c r="BK330" i="6"/>
  <c r="BK327" i="6"/>
  <c r="J321" i="6"/>
  <c r="J310" i="6"/>
  <c r="J301" i="6"/>
  <c r="J294" i="6"/>
  <c r="BK290" i="6"/>
  <c r="J283" i="6"/>
  <c r="BK277" i="6"/>
  <c r="BK270" i="6"/>
  <c r="BK263" i="6"/>
  <c r="J256" i="6"/>
  <c r="J245" i="6"/>
  <c r="J229" i="6"/>
  <c r="J209" i="6"/>
  <c r="J192" i="6"/>
  <c r="J182" i="6"/>
  <c r="J172" i="6"/>
  <c r="J166" i="6"/>
  <c r="J155" i="6"/>
  <c r="BK144" i="6"/>
  <c r="J126" i="6"/>
  <c r="BK298" i="7"/>
  <c r="BK289" i="7"/>
  <c r="BK281" i="7"/>
  <c r="J275" i="7"/>
  <c r="J271" i="7"/>
  <c r="BK262" i="7"/>
  <c r="J259" i="7"/>
  <c r="J252" i="7"/>
  <c r="BK246" i="7"/>
  <c r="J239" i="7"/>
  <c r="J229" i="7"/>
  <c r="BK222" i="7"/>
  <c r="BK215" i="7"/>
  <c r="BK209" i="7"/>
  <c r="BK203" i="7"/>
  <c r="J197" i="7"/>
  <c r="BK191" i="7"/>
  <c r="J185" i="7"/>
  <c r="J179" i="7"/>
  <c r="BK172" i="7"/>
  <c r="BK166" i="7"/>
  <c r="J160" i="7"/>
  <c r="J157" i="7"/>
  <c r="J154" i="7"/>
  <c r="BK151" i="7"/>
  <c r="BK143" i="7"/>
  <c r="J298" i="7"/>
  <c r="BK294" i="7"/>
  <c r="J289" i="7"/>
  <c r="J285" i="7"/>
  <c r="J281" i="7"/>
  <c r="BK267" i="7"/>
  <c r="BK259" i="7"/>
  <c r="J255" i="7"/>
  <c r="BK252" i="7"/>
  <c r="J249" i="7"/>
  <c r="J246" i="7"/>
  <c r="J243" i="7"/>
  <c r="BK239" i="7"/>
  <c r="BK232" i="7"/>
  <c r="BK229" i="7"/>
  <c r="J225" i="7"/>
  <c r="J219" i="7"/>
  <c r="J215" i="7"/>
  <c r="J209" i="7"/>
  <c r="J203" i="7"/>
  <c r="BK197" i="7"/>
  <c r="J191" i="7"/>
  <c r="BK185" i="7"/>
  <c r="BK179" i="7"/>
  <c r="J172" i="7"/>
  <c r="BK169" i="7"/>
  <c r="BK163" i="7"/>
  <c r="BK157" i="7"/>
  <c r="J151" i="7"/>
  <c r="J143" i="7"/>
  <c r="BK135" i="7"/>
  <c r="J132" i="7"/>
  <c r="BK188" i="2"/>
  <c r="J184" i="2"/>
  <c r="J178" i="2"/>
  <c r="J174" i="2"/>
  <c r="BK158" i="2"/>
  <c r="J158" i="2"/>
  <c r="J154" i="2"/>
  <c r="J150" i="2"/>
  <c r="J145" i="2"/>
  <c r="J140" i="2"/>
  <c r="J136" i="2"/>
  <c r="J131" i="2"/>
  <c r="J127" i="2"/>
  <c r="BK169" i="2"/>
  <c r="J169" i="2"/>
  <c r="J164" i="2"/>
  <c r="J1089" i="3"/>
  <c r="J1077" i="3"/>
  <c r="BK1069" i="3"/>
  <c r="BK1059" i="3"/>
  <c r="BK1039" i="3"/>
  <c r="J1009" i="3"/>
  <c r="BK975" i="3"/>
  <c r="J966" i="3"/>
  <c r="J950" i="3"/>
  <c r="BK941" i="3"/>
  <c r="J931" i="3"/>
  <c r="J925" i="3"/>
  <c r="BK913" i="3"/>
  <c r="BK903" i="3"/>
  <c r="J893" i="3"/>
  <c r="J884" i="3"/>
  <c r="J878" i="3"/>
  <c r="BK869" i="3"/>
  <c r="BK862" i="3"/>
  <c r="BK855" i="3"/>
  <c r="BK847" i="3"/>
  <c r="BK838" i="3"/>
  <c r="BK825" i="3"/>
  <c r="BK815" i="3"/>
  <c r="J807" i="3"/>
  <c r="J801" i="3"/>
  <c r="J798" i="3"/>
  <c r="J791" i="3"/>
  <c r="BK782" i="3"/>
  <c r="BK774" i="3"/>
  <c r="J764" i="3"/>
  <c r="BK758" i="3"/>
  <c r="BK752" i="3"/>
  <c r="J741" i="3"/>
  <c r="BK735" i="3"/>
  <c r="J728" i="3"/>
  <c r="J722" i="3"/>
  <c r="J714" i="3"/>
  <c r="J707" i="3"/>
  <c r="J701" i="3"/>
  <c r="BK695" i="3"/>
  <c r="J689" i="3"/>
  <c r="J683" i="3"/>
  <c r="BK677" i="3"/>
  <c r="BK668" i="3"/>
  <c r="BK665" i="3"/>
  <c r="BK653" i="3"/>
  <c r="J644" i="3"/>
  <c r="J630" i="3"/>
  <c r="J620" i="3"/>
  <c r="BK608" i="3"/>
  <c r="BK595" i="3"/>
  <c r="BK580" i="3"/>
  <c r="J571" i="3"/>
  <c r="BK561" i="3"/>
  <c r="BK549" i="3"/>
  <c r="BK541" i="3"/>
  <c r="BK533" i="3"/>
  <c r="BK523" i="3"/>
  <c r="J510" i="3"/>
  <c r="J494" i="3"/>
  <c r="BK486" i="3"/>
  <c r="BK477" i="3"/>
  <c r="BK470" i="3"/>
  <c r="J467" i="3"/>
  <c r="BK459" i="3"/>
  <c r="BK446" i="3"/>
  <c r="J435" i="3"/>
  <c r="J429" i="3"/>
  <c r="J426" i="3"/>
  <c r="J419" i="3"/>
  <c r="BK412" i="3"/>
  <c r="J404" i="3"/>
  <c r="J394" i="3"/>
  <c r="J384" i="3"/>
  <c r="J378" i="3"/>
  <c r="BK366" i="3"/>
  <c r="J342" i="3"/>
  <c r="BK338" i="3"/>
  <c r="BK330" i="3"/>
  <c r="BK309" i="3"/>
  <c r="J302" i="3"/>
  <c r="J296" i="3"/>
  <c r="J286" i="3"/>
  <c r="BK280" i="3"/>
  <c r="J274" i="3"/>
  <c r="BK262" i="3"/>
  <c r="BK255" i="3"/>
  <c r="BK248" i="3"/>
  <c r="J239" i="3"/>
  <c r="J228" i="3"/>
  <c r="BK217" i="3"/>
  <c r="J205" i="3"/>
  <c r="J193" i="3"/>
  <c r="J182" i="3"/>
  <c r="BK171" i="3"/>
  <c r="BK163" i="3"/>
  <c r="J155" i="3"/>
  <c r="J149" i="3"/>
  <c r="BK143" i="3"/>
  <c r="BK137" i="3"/>
  <c r="BK131" i="3"/>
  <c r="BK1089" i="3"/>
  <c r="J1086" i="3"/>
  <c r="J1071" i="3"/>
  <c r="J1065" i="3"/>
  <c r="J1047" i="3"/>
  <c r="J1039" i="3"/>
  <c r="BK1009" i="3"/>
  <c r="J975" i="3"/>
  <c r="BK950" i="3"/>
  <c r="J945" i="3"/>
  <c r="BK938" i="3"/>
  <c r="J928" i="3"/>
  <c r="J917" i="3"/>
  <c r="BK908" i="3"/>
  <c r="BK893" i="3"/>
  <c r="BK884" i="3"/>
  <c r="BK881" i="3"/>
  <c r="BK875" i="3"/>
  <c r="J865" i="3"/>
  <c r="BK858" i="3"/>
  <c r="J852" i="3"/>
  <c r="BK844" i="3"/>
  <c r="BK831" i="3"/>
  <c r="J825" i="3"/>
  <c r="J815" i="3"/>
  <c r="BK807" i="3"/>
  <c r="BK801" i="3"/>
  <c r="BK795" i="3"/>
  <c r="BK788" i="3"/>
  <c r="BK778" i="3"/>
  <c r="J774" i="3"/>
  <c r="BK764" i="3"/>
  <c r="J758" i="3"/>
  <c r="J752" i="3"/>
  <c r="J738" i="3"/>
  <c r="J731" i="3"/>
  <c r="BK725" i="3"/>
  <c r="BK722" i="3"/>
  <c r="BK714" i="3"/>
  <c r="BK707" i="3"/>
  <c r="BK701" i="3"/>
  <c r="J695" i="3"/>
  <c r="BK689" i="3"/>
  <c r="BK683" i="3"/>
  <c r="BK680" i="3"/>
  <c r="BK672" i="3"/>
  <c r="J659" i="3"/>
  <c r="BK644" i="3"/>
  <c r="BK639" i="3"/>
  <c r="BK630" i="3"/>
  <c r="BK620" i="3"/>
  <c r="J608" i="3"/>
  <c r="J595" i="3"/>
  <c r="J580" i="3"/>
  <c r="BK571" i="3"/>
  <c r="J561" i="3"/>
  <c r="J549" i="3"/>
  <c r="J541" i="3"/>
  <c r="J536" i="3"/>
  <c r="BK527" i="3"/>
  <c r="BK510" i="3"/>
  <c r="BK494" i="3"/>
  <c r="J486" i="3"/>
  <c r="J477" i="3"/>
  <c r="J470" i="3"/>
  <c r="BK464" i="3"/>
  <c r="BK454" i="3"/>
  <c r="BK441" i="3"/>
  <c r="BK435" i="3"/>
  <c r="BK429" i="3"/>
  <c r="BK422" i="3"/>
  <c r="BK416" i="3"/>
  <c r="BK409" i="3"/>
  <c r="J397" i="3"/>
  <c r="BK390" i="3"/>
  <c r="BK381" i="3"/>
  <c r="BK375" i="3"/>
  <c r="BK353" i="3"/>
  <c r="J338" i="3"/>
  <c r="J330" i="3"/>
  <c r="BK306" i="3"/>
  <c r="BK302" i="3"/>
  <c r="BK296" i="3"/>
  <c r="J291" i="3"/>
  <c r="J283" i="3"/>
  <c r="J277" i="3"/>
  <c r="BK268" i="3"/>
  <c r="BK258" i="3"/>
  <c r="BK251" i="3"/>
  <c r="J242" i="3"/>
  <c r="BK236" i="3"/>
  <c r="BK228" i="3"/>
  <c r="J217" i="3"/>
  <c r="J214" i="3"/>
  <c r="BK205" i="3"/>
  <c r="BK193" i="3"/>
  <c r="BK182" i="3"/>
  <c r="J171" i="3"/>
  <c r="J163" i="3"/>
  <c r="BK155" i="3"/>
  <c r="BK149" i="3"/>
  <c r="J143" i="3"/>
  <c r="J137" i="3"/>
  <c r="BK388" i="4"/>
  <c r="BK373" i="4"/>
  <c r="BK363" i="4"/>
  <c r="J354" i="4"/>
  <c r="BK347" i="4"/>
  <c r="BK338" i="4"/>
  <c r="J332" i="4"/>
  <c r="J326" i="4"/>
  <c r="J320" i="4"/>
  <c r="J313" i="4"/>
  <c r="J307" i="4"/>
  <c r="J301" i="4"/>
  <c r="J292" i="4"/>
  <c r="J286" i="4"/>
  <c r="J276" i="4"/>
  <c r="J270" i="4"/>
  <c r="J262" i="4"/>
  <c r="BK256" i="4"/>
  <c r="J248" i="4"/>
  <c r="BK239" i="4"/>
  <c r="BK231" i="4"/>
  <c r="BK221" i="4"/>
  <c r="BK213" i="4"/>
  <c r="J203" i="4"/>
  <c r="J185" i="4"/>
  <c r="J178" i="4"/>
  <c r="J159" i="4"/>
  <c r="BK151" i="4"/>
  <c r="BK144" i="4"/>
  <c r="J134" i="4"/>
  <c r="J125" i="4"/>
  <c r="BK380" i="4"/>
  <c r="BK369" i="4"/>
  <c r="J359" i="4"/>
  <c r="BK350" i="4"/>
  <c r="J342" i="4"/>
  <c r="BK335" i="4"/>
  <c r="BK329" i="4"/>
  <c r="BK323" i="4"/>
  <c r="BK316" i="4"/>
  <c r="BK310" i="4"/>
  <c r="J304" i="4"/>
  <c r="BK298" i="4"/>
  <c r="BK292" i="4"/>
  <c r="BK286" i="4"/>
  <c r="BK279" i="4"/>
  <c r="J273" i="4"/>
  <c r="BK267" i="4"/>
  <c r="BK259" i="4"/>
  <c r="BK252" i="4"/>
  <c r="J245" i="4"/>
  <c r="BK235" i="4"/>
  <c r="J227" i="4"/>
  <c r="BK217" i="4"/>
  <c r="BK207" i="4"/>
  <c r="BK194" i="4"/>
  <c r="BK182" i="4"/>
  <c r="BK171" i="4"/>
  <c r="J167" i="4"/>
  <c r="BK156" i="4"/>
  <c r="BK148" i="4"/>
  <c r="BK139" i="4"/>
  <c r="BK129" i="4"/>
  <c r="J433" i="5"/>
  <c r="BK426" i="5"/>
  <c r="BK420" i="5"/>
  <c r="BK402" i="5"/>
  <c r="J394" i="5"/>
  <c r="J386" i="5"/>
  <c r="BK380" i="5"/>
  <c r="BK374" i="5"/>
  <c r="J367" i="5"/>
  <c r="J358" i="5"/>
  <c r="BK351" i="5"/>
  <c r="BK340" i="5"/>
  <c r="BK336" i="5"/>
  <c r="BK330" i="5"/>
  <c r="J324" i="5"/>
  <c r="J318" i="5"/>
  <c r="BK309" i="5"/>
  <c r="BK301" i="5"/>
  <c r="J289" i="5"/>
  <c r="BK279" i="5"/>
  <c r="BK269" i="5"/>
  <c r="BK265" i="5"/>
  <c r="BK257" i="5"/>
  <c r="BK250" i="5"/>
  <c r="J244" i="5"/>
  <c r="BK235" i="5"/>
  <c r="BK224" i="5"/>
  <c r="J195" i="5"/>
  <c r="BK192" i="5"/>
  <c r="BK181" i="5"/>
  <c r="BK169" i="5"/>
  <c r="J159" i="5"/>
  <c r="BK153" i="5"/>
  <c r="BK145" i="5"/>
  <c r="BK135" i="5"/>
  <c r="BK126" i="5"/>
  <c r="BK433" i="5"/>
  <c r="J426" i="5"/>
  <c r="J411" i="5"/>
  <c r="BK398" i="5"/>
  <c r="BK390" i="5"/>
  <c r="BK386" i="5"/>
  <c r="J380" i="5"/>
  <c r="J374" i="5"/>
  <c r="BK367" i="5"/>
  <c r="BK355" i="5"/>
  <c r="BK347" i="5"/>
  <c r="J333" i="5"/>
  <c r="J327" i="5"/>
  <c r="BK321" i="5"/>
  <c r="J313" i="5"/>
  <c r="J301" i="5"/>
  <c r="J293" i="5"/>
  <c r="BK289" i="5"/>
  <c r="J279" i="5"/>
  <c r="J269" i="5"/>
  <c r="BK261" i="5"/>
  <c r="J253" i="5"/>
  <c r="J247" i="5"/>
  <c r="BK241" i="5"/>
  <c r="J231" i="5"/>
  <c r="J208" i="5"/>
  <c r="J192" i="5"/>
  <c r="J181" i="5"/>
  <c r="J169" i="5"/>
  <c r="J162" i="5"/>
  <c r="BK156" i="5"/>
  <c r="J153" i="5"/>
  <c r="J145" i="5"/>
  <c r="J135" i="5"/>
  <c r="BK376" i="6"/>
  <c r="J368" i="6"/>
  <c r="BK357" i="6"/>
  <c r="J348" i="6"/>
  <c r="J341" i="6"/>
  <c r="J333" i="6"/>
  <c r="J327" i="6"/>
  <c r="BK321" i="6"/>
  <c r="J314" i="6"/>
  <c r="BK304" i="6"/>
  <c r="J297" i="6"/>
  <c r="J290" i="6"/>
  <c r="BK283" i="6"/>
  <c r="J277" i="6"/>
  <c r="J270" i="6"/>
  <c r="J263" i="6"/>
  <c r="BK256" i="6"/>
  <c r="BK249" i="6"/>
  <c r="J237" i="6"/>
  <c r="J225" i="6"/>
  <c r="J195" i="6"/>
  <c r="BK188" i="6"/>
  <c r="J178" i="6"/>
  <c r="BK169" i="6"/>
  <c r="J162" i="6"/>
  <c r="J151" i="6"/>
  <c r="J137" i="6"/>
  <c r="J130" i="6"/>
  <c r="BK380" i="6"/>
  <c r="J376" i="6"/>
  <c r="BK368" i="6"/>
  <c r="J357" i="6"/>
  <c r="BK348" i="6"/>
  <c r="BK341" i="6"/>
  <c r="BK333" i="6"/>
  <c r="J330" i="6"/>
  <c r="BK324" i="6"/>
  <c r="BK318" i="6"/>
  <c r="BK314" i="6"/>
  <c r="J304" i="6"/>
  <c r="BK297" i="6"/>
  <c r="BK286" i="6"/>
  <c r="BK280" i="6"/>
  <c r="BK273" i="6"/>
  <c r="J266" i="6"/>
  <c r="BK259" i="6"/>
  <c r="BK252" i="6"/>
  <c r="J249" i="6"/>
  <c r="BK237" i="6"/>
  <c r="BK225" i="6"/>
  <c r="BK195" i="6"/>
  <c r="J188" i="6"/>
  <c r="BK178" i="6"/>
  <c r="J169" i="6"/>
  <c r="BK162" i="6"/>
  <c r="BK151" i="6"/>
  <c r="BK137" i="6"/>
  <c r="J294" i="7"/>
  <c r="BK285" i="7"/>
  <c r="BK275" i="7"/>
  <c r="BK271" i="7"/>
  <c r="J267" i="7"/>
  <c r="J262" i="7"/>
  <c r="BK255" i="7"/>
  <c r="BK249" i="7"/>
  <c r="BK243" i="7"/>
  <c r="J232" i="7"/>
  <c r="BK225" i="7"/>
  <c r="BK219" i="7"/>
  <c r="J212" i="7"/>
  <c r="J206" i="7"/>
  <c r="BK200" i="7"/>
  <c r="J194" i="7"/>
  <c r="J188" i="7"/>
  <c r="BK182" i="7"/>
  <c r="BK175" i="7"/>
  <c r="J169" i="7"/>
  <c r="J163" i="7"/>
  <c r="J148" i="7"/>
  <c r="BK138" i="7"/>
  <c r="BK132" i="7"/>
  <c r="BK127" i="7"/>
  <c r="J222" i="7"/>
  <c r="BK212" i="7"/>
  <c r="BK206" i="7"/>
  <c r="J200" i="7"/>
  <c r="BK194" i="7"/>
  <c r="BK188" i="7"/>
  <c r="J182" i="7"/>
  <c r="J175" i="7"/>
  <c r="J166" i="7"/>
  <c r="BK160" i="7"/>
  <c r="BK154" i="7"/>
  <c r="BK148" i="7"/>
  <c r="J138" i="7"/>
  <c r="J135" i="7"/>
  <c r="J127" i="7"/>
  <c r="P126" i="2" l="1"/>
  <c r="T126" i="2"/>
  <c r="P149" i="2"/>
  <c r="T149" i="2"/>
  <c r="P163" i="2"/>
  <c r="R163" i="2"/>
  <c r="P130" i="3"/>
  <c r="T130" i="3"/>
  <c r="P458" i="3"/>
  <c r="T458" i="3"/>
  <c r="P481" i="3"/>
  <c r="R481" i="3"/>
  <c r="T481" i="3"/>
  <c r="P493" i="3"/>
  <c r="R493" i="3"/>
  <c r="BK664" i="3"/>
  <c r="J664" i="3" s="1"/>
  <c r="J103" i="3" s="1"/>
  <c r="R664" i="3"/>
  <c r="BK734" i="3"/>
  <c r="J734" i="3" s="1"/>
  <c r="J104" i="3" s="1"/>
  <c r="T734" i="3"/>
  <c r="P944" i="3"/>
  <c r="R944" i="3"/>
  <c r="BK1085" i="3"/>
  <c r="J1085" i="3"/>
  <c r="J108" i="3"/>
  <c r="P1085" i="3"/>
  <c r="P1084" i="3"/>
  <c r="R1085" i="3"/>
  <c r="R1084" i="3"/>
  <c r="BK124" i="4"/>
  <c r="J124" i="4"/>
  <c r="J98" i="4"/>
  <c r="T124" i="4"/>
  <c r="BK212" i="4"/>
  <c r="J212" i="4" s="1"/>
  <c r="J100" i="4" s="1"/>
  <c r="R212" i="4"/>
  <c r="P125" i="5"/>
  <c r="R125" i="5"/>
  <c r="BK234" i="5"/>
  <c r="J234" i="5"/>
  <c r="J100" i="5" s="1"/>
  <c r="R234" i="5"/>
  <c r="T234" i="5"/>
  <c r="P256" i="5"/>
  <c r="R256" i="5"/>
  <c r="BK393" i="5"/>
  <c r="J393" i="5"/>
  <c r="J102" i="5"/>
  <c r="T393" i="5"/>
  <c r="P125" i="6"/>
  <c r="T125" i="6"/>
  <c r="BK244" i="6"/>
  <c r="J244" i="6" s="1"/>
  <c r="J101" i="6" s="1"/>
  <c r="T244" i="6"/>
  <c r="P367" i="6"/>
  <c r="R367" i="6"/>
  <c r="BK126" i="7"/>
  <c r="J126" i="7"/>
  <c r="J98" i="7"/>
  <c r="R126" i="7"/>
  <c r="R125" i="7"/>
  <c r="BK142" i="7"/>
  <c r="R142" i="7"/>
  <c r="BK218" i="7"/>
  <c r="J218" i="7" s="1"/>
  <c r="J101" i="7" s="1"/>
  <c r="R218" i="7"/>
  <c r="P280" i="7"/>
  <c r="BK126" i="2"/>
  <c r="J126" i="2"/>
  <c r="J99" i="2"/>
  <c r="R126" i="2"/>
  <c r="BK149" i="2"/>
  <c r="J149" i="2"/>
  <c r="J100" i="2"/>
  <c r="R149" i="2"/>
  <c r="BK163" i="2"/>
  <c r="J163" i="2"/>
  <c r="J101" i="2"/>
  <c r="T163" i="2"/>
  <c r="BK130" i="3"/>
  <c r="J130" i="3" s="1"/>
  <c r="J98" i="3" s="1"/>
  <c r="R130" i="3"/>
  <c r="BK458" i="3"/>
  <c r="J458" i="3"/>
  <c r="J100" i="3"/>
  <c r="R458" i="3"/>
  <c r="BK481" i="3"/>
  <c r="J481" i="3"/>
  <c r="J101" i="3"/>
  <c r="BK493" i="3"/>
  <c r="J493" i="3"/>
  <c r="J102" i="3" s="1"/>
  <c r="T493" i="3"/>
  <c r="P664" i="3"/>
  <c r="T664" i="3"/>
  <c r="P734" i="3"/>
  <c r="R734" i="3"/>
  <c r="BK944" i="3"/>
  <c r="J944" i="3" s="1"/>
  <c r="J105" i="3" s="1"/>
  <c r="T944" i="3"/>
  <c r="T1085" i="3"/>
  <c r="T1084" i="3" s="1"/>
  <c r="P124" i="4"/>
  <c r="R124" i="4"/>
  <c r="R123" i="4" s="1"/>
  <c r="R122" i="4" s="1"/>
  <c r="P212" i="4"/>
  <c r="T212" i="4"/>
  <c r="BK125" i="5"/>
  <c r="T125" i="5"/>
  <c r="P234" i="5"/>
  <c r="BK256" i="5"/>
  <c r="J256" i="5" s="1"/>
  <c r="J101" i="5" s="1"/>
  <c r="T256" i="5"/>
  <c r="P393" i="5"/>
  <c r="R393" i="5"/>
  <c r="BK125" i="6"/>
  <c r="J125" i="6"/>
  <c r="J98" i="6"/>
  <c r="R125" i="6"/>
  <c r="P244" i="6"/>
  <c r="R244" i="6"/>
  <c r="BK367" i="6"/>
  <c r="J367" i="6" s="1"/>
  <c r="J102" i="6" s="1"/>
  <c r="T367" i="6"/>
  <c r="P126" i="7"/>
  <c r="P125" i="7" s="1"/>
  <c r="T126" i="7"/>
  <c r="T125" i="7"/>
  <c r="P142" i="7"/>
  <c r="T142" i="7"/>
  <c r="P218" i="7"/>
  <c r="T218" i="7"/>
  <c r="BK280" i="7"/>
  <c r="J280" i="7" s="1"/>
  <c r="J102" i="7" s="1"/>
  <c r="R280" i="7"/>
  <c r="T280" i="7"/>
  <c r="BK293" i="7"/>
  <c r="J293" i="7"/>
  <c r="J104" i="7"/>
  <c r="P293" i="7"/>
  <c r="P292" i="7" s="1"/>
  <c r="R293" i="7"/>
  <c r="R292" i="7" s="1"/>
  <c r="T293" i="7"/>
  <c r="T292" i="7" s="1"/>
  <c r="BK183" i="2"/>
  <c r="J183" i="2" s="1"/>
  <c r="J102" i="2" s="1"/>
  <c r="BK1068" i="3"/>
  <c r="J1068" i="3"/>
  <c r="J106" i="3"/>
  <c r="BK372" i="4"/>
  <c r="J372" i="4" s="1"/>
  <c r="J101" i="4" s="1"/>
  <c r="BK387" i="4"/>
  <c r="J387" i="4"/>
  <c r="J102" i="4" s="1"/>
  <c r="BK223" i="5"/>
  <c r="J223" i="5" s="1"/>
  <c r="J99" i="5" s="1"/>
  <c r="BK432" i="5"/>
  <c r="J432" i="5"/>
  <c r="J103" i="5"/>
  <c r="BK379" i="6"/>
  <c r="J379" i="6" s="1"/>
  <c r="J103" i="6" s="1"/>
  <c r="BK187" i="2"/>
  <c r="J187" i="2"/>
  <c r="J103" i="2" s="1"/>
  <c r="BK445" i="3"/>
  <c r="J445" i="3" s="1"/>
  <c r="J99" i="3" s="1"/>
  <c r="BK206" i="4"/>
  <c r="J206" i="4"/>
  <c r="J99" i="4"/>
  <c r="BK228" i="6"/>
  <c r="J228" i="6" s="1"/>
  <c r="J99" i="6" s="1"/>
  <c r="BK236" i="6"/>
  <c r="J236" i="6"/>
  <c r="J100" i="6" s="1"/>
  <c r="E85" i="7"/>
  <c r="J118" i="7"/>
  <c r="BE132" i="7"/>
  <c r="BE143" i="7"/>
  <c r="BE148" i="7"/>
  <c r="BE151" i="7"/>
  <c r="BE157" i="7"/>
  <c r="BE160" i="7"/>
  <c r="BE166" i="7"/>
  <c r="BE182" i="7"/>
  <c r="BE185" i="7"/>
  <c r="BE188" i="7"/>
  <c r="BE191" i="7"/>
  <c r="BE194" i="7"/>
  <c r="BE203" i="7"/>
  <c r="BE209" i="7"/>
  <c r="BE215" i="7"/>
  <c r="BE219" i="7"/>
  <c r="BE225" i="7"/>
  <c r="BE229" i="7"/>
  <c r="BE243" i="7"/>
  <c r="BE249" i="7"/>
  <c r="BE255" i="7"/>
  <c r="BE262" i="7"/>
  <c r="BE285" i="7"/>
  <c r="BE298" i="7"/>
  <c r="F92" i="7"/>
  <c r="BE127" i="7"/>
  <c r="BE135" i="7"/>
  <c r="BE138" i="7"/>
  <c r="BE154" i="7"/>
  <c r="BE163" i="7"/>
  <c r="BE169" i="7"/>
  <c r="BE172" i="7"/>
  <c r="BE175" i="7"/>
  <c r="BE179" i="7"/>
  <c r="BE197" i="7"/>
  <c r="BE200" i="7"/>
  <c r="BE206" i="7"/>
  <c r="BE212" i="7"/>
  <c r="BE222" i="7"/>
  <c r="BE232" i="7"/>
  <c r="BE239" i="7"/>
  <c r="BE246" i="7"/>
  <c r="BE252" i="7"/>
  <c r="BE259" i="7"/>
  <c r="BE267" i="7"/>
  <c r="BE271" i="7"/>
  <c r="BE275" i="7"/>
  <c r="BE281" i="7"/>
  <c r="BE289" i="7"/>
  <c r="BE294" i="7"/>
  <c r="J125" i="5"/>
  <c r="J98" i="5"/>
  <c r="J92" i="6"/>
  <c r="F120" i="6"/>
  <c r="BE126" i="6"/>
  <c r="BE130" i="6"/>
  <c r="BE144" i="6"/>
  <c r="BE155" i="6"/>
  <c r="BE172" i="6"/>
  <c r="BE178" i="6"/>
  <c r="BE192" i="6"/>
  <c r="BE209" i="6"/>
  <c r="BE225" i="6"/>
  <c r="BE229" i="6"/>
  <c r="BE237" i="6"/>
  <c r="BE249" i="6"/>
  <c r="BE256" i="6"/>
  <c r="BE259" i="6"/>
  <c r="BE266" i="6"/>
  <c r="BE270" i="6"/>
  <c r="BE273" i="6"/>
  <c r="BE286" i="6"/>
  <c r="BE290" i="6"/>
  <c r="BE294" i="6"/>
  <c r="BE301" i="6"/>
  <c r="BE310" i="6"/>
  <c r="BE314" i="6"/>
  <c r="BE321" i="6"/>
  <c r="BE327" i="6"/>
  <c r="BE330" i="6"/>
  <c r="BE333" i="6"/>
  <c r="BE345" i="6"/>
  <c r="BE362" i="6"/>
  <c r="BE376" i="6"/>
  <c r="BE380" i="6"/>
  <c r="E85" i="6"/>
  <c r="J89" i="6"/>
  <c r="BE137" i="6"/>
  <c r="BE151" i="6"/>
  <c r="BE162" i="6"/>
  <c r="BE166" i="6"/>
  <c r="BE169" i="6"/>
  <c r="BE182" i="6"/>
  <c r="BE188" i="6"/>
  <c r="BE195" i="6"/>
  <c r="BE245" i="6"/>
  <c r="BE252" i="6"/>
  <c r="BE263" i="6"/>
  <c r="BE277" i="6"/>
  <c r="BE280" i="6"/>
  <c r="BE283" i="6"/>
  <c r="BE297" i="6"/>
  <c r="BE304" i="6"/>
  <c r="BE318" i="6"/>
  <c r="BE324" i="6"/>
  <c r="BE336" i="6"/>
  <c r="BE341" i="6"/>
  <c r="BE348" i="6"/>
  <c r="BE352" i="6"/>
  <c r="BE357" i="6"/>
  <c r="BE368" i="6"/>
  <c r="BE372" i="6"/>
  <c r="J89" i="5"/>
  <c r="J92" i="5"/>
  <c r="BE126" i="5"/>
  <c r="BE145" i="5"/>
  <c r="BE153" i="5"/>
  <c r="BE156" i="5"/>
  <c r="BE162" i="5"/>
  <c r="BE169" i="5"/>
  <c r="BE181" i="5"/>
  <c r="BE208" i="5"/>
  <c r="BE235" i="5"/>
  <c r="BE244" i="5"/>
  <c r="BE250" i="5"/>
  <c r="BE253" i="5"/>
  <c r="BE257" i="5"/>
  <c r="BE265" i="5"/>
  <c r="BE269" i="5"/>
  <c r="BE284" i="5"/>
  <c r="BE289" i="5"/>
  <c r="BE293" i="5"/>
  <c r="BE305" i="5"/>
  <c r="BE318" i="5"/>
  <c r="BE321" i="5"/>
  <c r="BE336" i="5"/>
  <c r="BE340" i="5"/>
  <c r="BE355" i="5"/>
  <c r="BE361" i="5"/>
  <c r="BE371" i="5"/>
  <c r="BE374" i="5"/>
  <c r="BE380" i="5"/>
  <c r="BE383" i="5"/>
  <c r="BE394" i="5"/>
  <c r="BE411" i="5"/>
  <c r="BE420" i="5"/>
  <c r="BE426" i="5"/>
  <c r="E85" i="5"/>
  <c r="F92" i="5"/>
  <c r="BE130" i="5"/>
  <c r="BE135" i="5"/>
  <c r="BE140" i="5"/>
  <c r="BE149" i="5"/>
  <c r="BE159" i="5"/>
  <c r="BE165" i="5"/>
  <c r="BE177" i="5"/>
  <c r="BE188" i="5"/>
  <c r="BE192" i="5"/>
  <c r="BE195" i="5"/>
  <c r="BE224" i="5"/>
  <c r="BE231" i="5"/>
  <c r="BE241" i="5"/>
  <c r="BE247" i="5"/>
  <c r="BE261" i="5"/>
  <c r="BE274" i="5"/>
  <c r="BE279" i="5"/>
  <c r="BE297" i="5"/>
  <c r="BE301" i="5"/>
  <c r="BE309" i="5"/>
  <c r="BE313" i="5"/>
  <c r="BE324" i="5"/>
  <c r="BE327" i="5"/>
  <c r="BE330" i="5"/>
  <c r="BE333" i="5"/>
  <c r="BE347" i="5"/>
  <c r="BE351" i="5"/>
  <c r="BE358" i="5"/>
  <c r="BE367" i="5"/>
  <c r="BE377" i="5"/>
  <c r="BE386" i="5"/>
  <c r="BE390" i="5"/>
  <c r="BE398" i="5"/>
  <c r="BE402" i="5"/>
  <c r="BE423" i="5"/>
  <c r="BE429" i="5"/>
  <c r="BE433" i="5"/>
  <c r="BK129" i="3"/>
  <c r="J129" i="3" s="1"/>
  <c r="J97" i="3" s="1"/>
  <c r="F92" i="4"/>
  <c r="J92" i="4"/>
  <c r="BE125" i="4"/>
  <c r="BE139" i="4"/>
  <c r="BE144" i="4"/>
  <c r="BE148" i="4"/>
  <c r="BE151" i="4"/>
  <c r="BE159" i="4"/>
  <c r="BE167" i="4"/>
  <c r="BE185" i="4"/>
  <c r="BE203" i="4"/>
  <c r="BE207" i="4"/>
  <c r="BE217" i="4"/>
  <c r="BE221" i="4"/>
  <c r="BE235" i="4"/>
  <c r="BE245" i="4"/>
  <c r="BE248" i="4"/>
  <c r="BE252" i="4"/>
  <c r="BE270" i="4"/>
  <c r="BE276" i="4"/>
  <c r="BE292" i="4"/>
  <c r="BE301" i="4"/>
  <c r="BE304" i="4"/>
  <c r="BE307" i="4"/>
  <c r="BE313" i="4"/>
  <c r="BE316" i="4"/>
  <c r="BE320" i="4"/>
  <c r="BE323" i="4"/>
  <c r="BE338" i="4"/>
  <c r="BE342" i="4"/>
  <c r="BE347" i="4"/>
  <c r="BE354" i="4"/>
  <c r="BE359" i="4"/>
  <c r="BE363" i="4"/>
  <c r="BE369" i="4"/>
  <c r="BE373" i="4"/>
  <c r="BE380" i="4"/>
  <c r="BE388" i="4"/>
  <c r="E85" i="4"/>
  <c r="J89" i="4"/>
  <c r="BE129" i="4"/>
  <c r="BE134" i="4"/>
  <c r="BE156" i="4"/>
  <c r="BE171" i="4"/>
  <c r="BE178" i="4"/>
  <c r="BE182" i="4"/>
  <c r="BE194" i="4"/>
  <c r="BE213" i="4"/>
  <c r="BE227" i="4"/>
  <c r="BE231" i="4"/>
  <c r="BE239" i="4"/>
  <c r="BE256" i="4"/>
  <c r="BE259" i="4"/>
  <c r="BE262" i="4"/>
  <c r="BE267" i="4"/>
  <c r="BE273" i="4"/>
  <c r="BE279" i="4"/>
  <c r="BE286" i="4"/>
  <c r="BE289" i="4"/>
  <c r="BE295" i="4"/>
  <c r="BE298" i="4"/>
  <c r="BE310" i="4"/>
  <c r="BE326" i="4"/>
  <c r="BE329" i="4"/>
  <c r="BE332" i="4"/>
  <c r="BE335" i="4"/>
  <c r="BE350" i="4"/>
  <c r="J92" i="3"/>
  <c r="BE158" i="3"/>
  <c r="BE178" i="3"/>
  <c r="BE182" i="3"/>
  <c r="BE199" i="3"/>
  <c r="BE211" i="3"/>
  <c r="BE222" i="3"/>
  <c r="BE228" i="3"/>
  <c r="BE233" i="3"/>
  <c r="BE236" i="3"/>
  <c r="BE248" i="3"/>
  <c r="BE255" i="3"/>
  <c r="BE268" i="3"/>
  <c r="BE283" i="3"/>
  <c r="BE291" i="3"/>
  <c r="BE302" i="3"/>
  <c r="BE309" i="3"/>
  <c r="BE338" i="3"/>
  <c r="BE342" i="3"/>
  <c r="BE366" i="3"/>
  <c r="BE375" i="3"/>
  <c r="BE381" i="3"/>
  <c r="BE387" i="3"/>
  <c r="BE390" i="3"/>
  <c r="BE397" i="3"/>
  <c r="BE404" i="3"/>
  <c r="BE412" i="3"/>
  <c r="BE416" i="3"/>
  <c r="BE422" i="3"/>
  <c r="BE426" i="3"/>
  <c r="BE432" i="3"/>
  <c r="BE438" i="3"/>
  <c r="BE446" i="3"/>
  <c r="BE454" i="3"/>
  <c r="BE459" i="3"/>
  <c r="BE464" i="3"/>
  <c r="BE470" i="3"/>
  <c r="BE482" i="3"/>
  <c r="BE494" i="3"/>
  <c r="BE500" i="3"/>
  <c r="BE510" i="3"/>
  <c r="BE523" i="3"/>
  <c r="BE541" i="3"/>
  <c r="BE549" i="3"/>
  <c r="BE561" i="3"/>
  <c r="BE567" i="3"/>
  <c r="BE580" i="3"/>
  <c r="BE591" i="3"/>
  <c r="BE595" i="3"/>
  <c r="BE608" i="3"/>
  <c r="BE620" i="3"/>
  <c r="BE625" i="3"/>
  <c r="BE630" i="3"/>
  <c r="BE639" i="3"/>
  <c r="BE677" i="3"/>
  <c r="BE680" i="3"/>
  <c r="BE689" i="3"/>
  <c r="BE698" i="3"/>
  <c r="BE704" i="3"/>
  <c r="BE707" i="3"/>
  <c r="BE710" i="3"/>
  <c r="BE718" i="3"/>
  <c r="BE722" i="3"/>
  <c r="BE725" i="3"/>
  <c r="BE735" i="3"/>
  <c r="BE738" i="3"/>
  <c r="BE741" i="3"/>
  <c r="BE752" i="3"/>
  <c r="BE761" i="3"/>
  <c r="BE774" i="3"/>
  <c r="BE782" i="3"/>
  <c r="BE788" i="3"/>
  <c r="BE795" i="3"/>
  <c r="BE798" i="3"/>
  <c r="BE804" i="3"/>
  <c r="BE807" i="3"/>
  <c r="BE815" i="3"/>
  <c r="BE825" i="3"/>
  <c r="BE828" i="3"/>
  <c r="BE838" i="3"/>
  <c r="BE855" i="3"/>
  <c r="BE875" i="3"/>
  <c r="BE878" i="3"/>
  <c r="BE881" i="3"/>
  <c r="BE884" i="3"/>
  <c r="BE889" i="3"/>
  <c r="BE893" i="3"/>
  <c r="BE903" i="3"/>
  <c r="BE913" i="3"/>
  <c r="BE928" i="3"/>
  <c r="BE931" i="3"/>
  <c r="BE941" i="3"/>
  <c r="BE945" i="3"/>
  <c r="BE954" i="3"/>
  <c r="BE975" i="3"/>
  <c r="BE993" i="3"/>
  <c r="BE1059" i="3"/>
  <c r="BE1065" i="3"/>
  <c r="BE1071" i="3"/>
  <c r="BE1077" i="3"/>
  <c r="BE1089" i="3"/>
  <c r="E85" i="3"/>
  <c r="J89" i="3"/>
  <c r="F92" i="3"/>
  <c r="BE131" i="3"/>
  <c r="BE134" i="3"/>
  <c r="BE137" i="3"/>
  <c r="BE140" i="3"/>
  <c r="BE143" i="3"/>
  <c r="BE146" i="3"/>
  <c r="BE149" i="3"/>
  <c r="BE152" i="3"/>
  <c r="BE155" i="3"/>
  <c r="BE163" i="3"/>
  <c r="BE168" i="3"/>
  <c r="BE171" i="3"/>
  <c r="BE185" i="3"/>
  <c r="BE193" i="3"/>
  <c r="BE205" i="3"/>
  <c r="BE214" i="3"/>
  <c r="BE217" i="3"/>
  <c r="BE239" i="3"/>
  <c r="BE242" i="3"/>
  <c r="BE251" i="3"/>
  <c r="BE258" i="3"/>
  <c r="BE262" i="3"/>
  <c r="BE274" i="3"/>
  <c r="BE277" i="3"/>
  <c r="BE280" i="3"/>
  <c r="BE286" i="3"/>
  <c r="BE296" i="3"/>
  <c r="BE299" i="3"/>
  <c r="BE306" i="3"/>
  <c r="BE318" i="3"/>
  <c r="BE323" i="3"/>
  <c r="BE330" i="3"/>
  <c r="BE335" i="3"/>
  <c r="BE353" i="3"/>
  <c r="BE378" i="3"/>
  <c r="BE384" i="3"/>
  <c r="BE394" i="3"/>
  <c r="BE409" i="3"/>
  <c r="BE419" i="3"/>
  <c r="BE429" i="3"/>
  <c r="BE435" i="3"/>
  <c r="BE441" i="3"/>
  <c r="BE467" i="3"/>
  <c r="BE474" i="3"/>
  <c r="BE477" i="3"/>
  <c r="BE486" i="3"/>
  <c r="BE490" i="3"/>
  <c r="BE519" i="3"/>
  <c r="BE527" i="3"/>
  <c r="BE533" i="3"/>
  <c r="BE536" i="3"/>
  <c r="BE544" i="3"/>
  <c r="BE555" i="3"/>
  <c r="BE571" i="3"/>
  <c r="BE574" i="3"/>
  <c r="BE602" i="3"/>
  <c r="BE613" i="3"/>
  <c r="BE636" i="3"/>
  <c r="BE644" i="3"/>
  <c r="BE648" i="3"/>
  <c r="BE653" i="3"/>
  <c r="BE659" i="3"/>
  <c r="BE665" i="3"/>
  <c r="BE668" i="3"/>
  <c r="BE672" i="3"/>
  <c r="BE683" i="3"/>
  <c r="BE686" i="3"/>
  <c r="BE692" i="3"/>
  <c r="BE695" i="3"/>
  <c r="BE701" i="3"/>
  <c r="BE714" i="3"/>
  <c r="BE728" i="3"/>
  <c r="BE731" i="3"/>
  <c r="BE746" i="3"/>
  <c r="BE755" i="3"/>
  <c r="BE758" i="3"/>
  <c r="BE764" i="3"/>
  <c r="BE769" i="3"/>
  <c r="BE778" i="3"/>
  <c r="BE791" i="3"/>
  <c r="BE801" i="3"/>
  <c r="BE810" i="3"/>
  <c r="BE822" i="3"/>
  <c r="BE831" i="3"/>
  <c r="BE844" i="3"/>
  <c r="BE847" i="3"/>
  <c r="BE852" i="3"/>
  <c r="BE858" i="3"/>
  <c r="BE862" i="3"/>
  <c r="BE865" i="3"/>
  <c r="BE869" i="3"/>
  <c r="BE900" i="3"/>
  <c r="BE908" i="3"/>
  <c r="BE917" i="3"/>
  <c r="BE925" i="3"/>
  <c r="BE938" i="3"/>
  <c r="BE950" i="3"/>
  <c r="BE966" i="3"/>
  <c r="BE1009" i="3"/>
  <c r="BE1025" i="3"/>
  <c r="BE1039" i="3"/>
  <c r="BE1042" i="3"/>
  <c r="BE1047" i="3"/>
  <c r="BE1069" i="3"/>
  <c r="BE1086" i="3"/>
  <c r="BE158" i="2"/>
  <c r="BE164" i="2"/>
  <c r="BE188" i="2"/>
  <c r="E85" i="2"/>
  <c r="J89" i="2"/>
  <c r="F92" i="2"/>
  <c r="J92" i="2"/>
  <c r="BE127" i="2"/>
  <c r="BE131" i="2"/>
  <c r="BE136" i="2"/>
  <c r="BE140" i="2"/>
  <c r="BE145" i="2"/>
  <c r="BE150" i="2"/>
  <c r="BE154" i="2"/>
  <c r="BE169" i="2"/>
  <c r="BE174" i="2"/>
  <c r="BE178" i="2"/>
  <c r="BE184" i="2"/>
  <c r="F35" i="2"/>
  <c r="BB95" i="1"/>
  <c r="J34" i="2"/>
  <c r="AW95" i="1" s="1"/>
  <c r="F37" i="2"/>
  <c r="BD95" i="1"/>
  <c r="F34" i="3"/>
  <c r="BA96" i="1" s="1"/>
  <c r="F35" i="3"/>
  <c r="BB96" i="1"/>
  <c r="F37" i="3"/>
  <c r="BD96" i="1" s="1"/>
  <c r="F35" i="4"/>
  <c r="BB97" i="1"/>
  <c r="F35" i="5"/>
  <c r="BB98" i="1" s="1"/>
  <c r="F34" i="5"/>
  <c r="BA98" i="1"/>
  <c r="F37" i="5"/>
  <c r="BD98" i="1" s="1"/>
  <c r="F34" i="6"/>
  <c r="BA99" i="1"/>
  <c r="F37" i="6"/>
  <c r="BD99" i="1" s="1"/>
  <c r="F34" i="7"/>
  <c r="BA100" i="1"/>
  <c r="F35" i="7"/>
  <c r="BB100" i="1" s="1"/>
  <c r="F37" i="7"/>
  <c r="BD100" i="1"/>
  <c r="F34" i="2"/>
  <c r="BA95" i="1" s="1"/>
  <c r="F36" i="2"/>
  <c r="BC95" i="1"/>
  <c r="J34" i="3"/>
  <c r="AW96" i="1" s="1"/>
  <c r="F36" i="3"/>
  <c r="BC96" i="1" s="1"/>
  <c r="F34" i="4"/>
  <c r="BA97" i="1" s="1"/>
  <c r="F37" i="4"/>
  <c r="BD97" i="1"/>
  <c r="F36" i="4"/>
  <c r="BC97" i="1" s="1"/>
  <c r="J34" i="4"/>
  <c r="AW97" i="1"/>
  <c r="J34" i="5"/>
  <c r="AW98" i="1" s="1"/>
  <c r="F36" i="5"/>
  <c r="BC98" i="1"/>
  <c r="J34" i="6"/>
  <c r="AW99" i="1" s="1"/>
  <c r="F35" i="6"/>
  <c r="BB99" i="1"/>
  <c r="F36" i="6"/>
  <c r="BC99" i="1" s="1"/>
  <c r="J34" i="7"/>
  <c r="AW100" i="1"/>
  <c r="F36" i="7"/>
  <c r="BC100" i="1" s="1"/>
  <c r="T141" i="7" l="1"/>
  <c r="R124" i="6"/>
  <c r="R123" i="6"/>
  <c r="BK124" i="5"/>
  <c r="J124" i="5" s="1"/>
  <c r="J97" i="5" s="1"/>
  <c r="P123" i="4"/>
  <c r="P122" i="4"/>
  <c r="AU97" i="1"/>
  <c r="R129" i="3"/>
  <c r="R128" i="3" s="1"/>
  <c r="R125" i="2"/>
  <c r="R123" i="2" s="1"/>
  <c r="R141" i="7"/>
  <c r="R124" i="7"/>
  <c r="P124" i="6"/>
  <c r="P123" i="6" s="1"/>
  <c r="AU99" i="1" s="1"/>
  <c r="R124" i="5"/>
  <c r="R123" i="5"/>
  <c r="T123" i="4"/>
  <c r="T122" i="4"/>
  <c r="T129" i="3"/>
  <c r="T128" i="3"/>
  <c r="P141" i="7"/>
  <c r="T124" i="7"/>
  <c r="P124" i="7"/>
  <c r="AU100" i="1"/>
  <c r="T124" i="5"/>
  <c r="T123" i="5"/>
  <c r="BK141" i="7"/>
  <c r="J141" i="7"/>
  <c r="J99" i="7"/>
  <c r="T124" i="6"/>
  <c r="T123" i="6" s="1"/>
  <c r="P124" i="5"/>
  <c r="P123" i="5" s="1"/>
  <c r="AU98" i="1" s="1"/>
  <c r="P129" i="3"/>
  <c r="P128" i="3"/>
  <c r="AU96" i="1" s="1"/>
  <c r="T125" i="2"/>
  <c r="T123" i="2"/>
  <c r="P125" i="2"/>
  <c r="P123" i="2"/>
  <c r="AU95" i="1"/>
  <c r="BK125" i="2"/>
  <c r="J125" i="2"/>
  <c r="J98" i="2" s="1"/>
  <c r="BK1084" i="3"/>
  <c r="J1084" i="3"/>
  <c r="J107" i="3"/>
  <c r="BK124" i="6"/>
  <c r="J124" i="6"/>
  <c r="J97" i="6"/>
  <c r="J142" i="7"/>
  <c r="J100" i="7"/>
  <c r="BK123" i="4"/>
  <c r="J123" i="4" s="1"/>
  <c r="J97" i="4" s="1"/>
  <c r="BK125" i="7"/>
  <c r="J125" i="7"/>
  <c r="J97" i="7"/>
  <c r="BK292" i="7"/>
  <c r="J292" i="7" s="1"/>
  <c r="J103" i="7" s="1"/>
  <c r="BK128" i="3"/>
  <c r="J128" i="3"/>
  <c r="J30" i="3" s="1"/>
  <c r="AG96" i="1" s="1"/>
  <c r="J33" i="2"/>
  <c r="AV95" i="1"/>
  <c r="AT95" i="1" s="1"/>
  <c r="F33" i="3"/>
  <c r="AZ96" i="1" s="1"/>
  <c r="F33" i="4"/>
  <c r="AZ97" i="1" s="1"/>
  <c r="F33" i="5"/>
  <c r="AZ98" i="1" s="1"/>
  <c r="J33" i="6"/>
  <c r="AV99" i="1" s="1"/>
  <c r="AT99" i="1" s="1"/>
  <c r="J33" i="7"/>
  <c r="AV100" i="1" s="1"/>
  <c r="AT100" i="1" s="1"/>
  <c r="BC94" i="1"/>
  <c r="W32" i="1"/>
  <c r="F33" i="2"/>
  <c r="AZ95" i="1" s="1"/>
  <c r="J33" i="3"/>
  <c r="AV96" i="1" s="1"/>
  <c r="AT96" i="1" s="1"/>
  <c r="J33" i="4"/>
  <c r="AV97" i="1" s="1"/>
  <c r="AT97" i="1" s="1"/>
  <c r="J33" i="5"/>
  <c r="AV98" i="1" s="1"/>
  <c r="AT98" i="1" s="1"/>
  <c r="F33" i="6"/>
  <c r="AZ99" i="1" s="1"/>
  <c r="BA94" i="1"/>
  <c r="W30" i="1"/>
  <c r="BB94" i="1"/>
  <c r="W31" i="1"/>
  <c r="F33" i="7"/>
  <c r="AZ100" i="1" s="1"/>
  <c r="BD94" i="1"/>
  <c r="W33" i="1" s="1"/>
  <c r="BK123" i="2" l="1"/>
  <c r="J123" i="2"/>
  <c r="J96" i="2"/>
  <c r="BK123" i="5"/>
  <c r="J123" i="5"/>
  <c r="BK122" i="4"/>
  <c r="J122" i="4"/>
  <c r="J96" i="4"/>
  <c r="BK123" i="6"/>
  <c r="J123" i="6"/>
  <c r="J96" i="6"/>
  <c r="BK124" i="7"/>
  <c r="J124" i="7" s="1"/>
  <c r="J96" i="7" s="1"/>
  <c r="AN96" i="1"/>
  <c r="J96" i="3"/>
  <c r="J39" i="3"/>
  <c r="AU94" i="1"/>
  <c r="J30" i="5"/>
  <c r="AG98" i="1"/>
  <c r="AW94" i="1"/>
  <c r="AK30" i="1"/>
  <c r="AZ94" i="1"/>
  <c r="W29" i="1" s="1"/>
  <c r="AY94" i="1"/>
  <c r="AX94" i="1"/>
  <c r="J39" i="5" l="1"/>
  <c r="J96" i="5"/>
  <c r="AN98" i="1"/>
  <c r="J30" i="7"/>
  <c r="AG100" i="1"/>
  <c r="J30" i="6"/>
  <c r="AG99" i="1"/>
  <c r="J30" i="2"/>
  <c r="AG95" i="1"/>
  <c r="J30" i="4"/>
  <c r="AG97" i="1"/>
  <c r="AV94" i="1"/>
  <c r="AK29" i="1" s="1"/>
  <c r="J39" i="6" l="1"/>
  <c r="J39" i="2"/>
  <c r="J39" i="4"/>
  <c r="J39" i="7"/>
  <c r="AN95" i="1"/>
  <c r="AN99" i="1"/>
  <c r="AN100" i="1"/>
  <c r="AN97" i="1"/>
  <c r="AG94" i="1"/>
  <c r="AK26" i="1" s="1"/>
  <c r="AT94" i="1"/>
  <c r="AN94" i="1"/>
  <c r="AK35" i="1" l="1"/>
</calcChain>
</file>

<file path=xl/sharedStrings.xml><?xml version="1.0" encoding="utf-8"?>
<sst xmlns="http://schemas.openxmlformats.org/spreadsheetml/2006/main" count="19870" uniqueCount="2700">
  <si>
    <t>Export Komplet</t>
  </si>
  <si>
    <t/>
  </si>
  <si>
    <t>2.0</t>
  </si>
  <si>
    <t>ZAMOK</t>
  </si>
  <si>
    <t>False</t>
  </si>
  <si>
    <t>{cece15a6-40c1-4fb6-9e83-e55bac34d576}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</si>
  <si>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</si>
  <si>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</si>
  <si>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</si>
  <si>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</si>
  <si>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</si>
  <si>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</si>
  <si>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</si>
  <si>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</si>
  <si>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1192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</si>
  <si>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</si>
  <si>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</si>
  <si>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Rekonstrukce ul. Pod Floriánem Pelhřimov</t>
  </si>
  <si>
    <t>KSO:</t>
  </si>
  <si>
    <t>CC-CZ:</t>
  </si>
  <si>
    <t>Místo:</t>
  </si>
  <si>
    <t>Pelhřimov</t>
  </si>
  <si>
    <t>Datum:</t>
  </si>
  <si>
    <t>22. 5. 2024</t>
  </si>
  <si>
    <t>Zadavatel:</t>
  </si>
  <si>
    <t>IČ:</t>
  </si>
  <si>
    <t>Město Pelhřimov</t>
  </si>
  <si>
    <t>DIČ:</t>
  </si>
  <si>
    <t>Uchazeč:</t>
  </si>
  <si>
    <t>Vyplň údaj</t>
  </si>
  <si>
    <t>Projektant:</t>
  </si>
  <si>
    <t>WAY project s.r.o.</t>
  </si>
  <si>
    <t>True</t>
  </si>
  <si>
    <t>Zpracovatel:</t>
  </si>
  <si>
    <t xml:space="preserve"> 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</si>
  <si>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</si>
  <si>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</si>
  <si>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</si>
  <si>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</si>
  <si>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</si>
  <si>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</si>
  <si>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</si>
  <si>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</si>
  <si>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</si>
  <si>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</si>
  <si>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</si>
  <si>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</si>
  <si>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</si>
  <si>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</si>
  <si>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</si>
  <si>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</si>
  <si>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</si>
  <si>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</si>
  <si>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</si>
  <si>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</si>
  <si>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</si>
  <si>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</si>
  <si>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</si>
  <si>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</si>
  <si>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</si>
  <si>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</si>
  <si>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</si>
  <si>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</si>
  <si>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</si>
  <si>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</si>
  <si>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</si>
  <si>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</si>
  <si>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</si>
  <si>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</si>
  <si>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</si>
  <si>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</si>
  <si>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</si>
  <si>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</si>
  <si>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</si>
  <si>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</si>
  <si>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</si>
  <si>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</si>
  <si>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</si>
  <si>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</si>
  <si>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</si>
  <si>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</si>
  <si>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02</t>
  </si>
  <si>
    <t>Ostatní a vedlejší náklady</t>
  </si>
  <si>
    <t>STA</t>
  </si>
  <si>
    <t>1</t>
  </si>
  <si>
    <t>{4b976255-ec59-4741-b059-7aaa90b0c9e1}</t>
  </si>
  <si>
    <t>2</t>
  </si>
  <si>
    <t>101</t>
  </si>
  <si>
    <t>Komunikace</t>
  </si>
  <si>
    <t>{5fc65b71-bcee-4e95-a058-353d45497247}</t>
  </si>
  <si>
    <t>822 27 72</t>
  </si>
  <si>
    <t>301</t>
  </si>
  <si>
    <t>Vodovod</t>
  </si>
  <si>
    <t>{f465e2c0-9724-4d13-b440-c3bd0dbacc76}</t>
  </si>
  <si>
    <t>827 11 12</t>
  </si>
  <si>
    <t>302</t>
  </si>
  <si>
    <t>Jednotná kanalizace</t>
  </si>
  <si>
    <t>{02b1da2b-9590-43ad-8fe6-71180a239d80}</t>
  </si>
  <si>
    <t>827 21 52</t>
  </si>
  <si>
    <t>303</t>
  </si>
  <si>
    <t>Vodovodní a kanalizační přípojky</t>
  </si>
  <si>
    <t>{8fadc087-b48a-4bf8-ac8d-9aa13fd4d9ff}</t>
  </si>
  <si>
    <t>401</t>
  </si>
  <si>
    <t>Veřejné osvětlení</t>
  </si>
  <si>
    <t>{938fe4e3-b947-4d5b-806b-41de0ab3050a}</t>
  </si>
  <si>
    <t>KRYCÍ LIST SOUPISU PRACÍ</t>
  </si>
  <si>
    <t>Objekt:</t>
  </si>
  <si>
    <t>02 - Ostatní a vedlejší náklady</t>
  </si>
  <si>
    <t>REKAPITULACE ČLENĚNÍ SOUPISU PRACÍ</t>
  </si>
  <si>
    <t>Kód dílu - Popis</t>
  </si>
  <si>
    <t>Cena celkem [CZK]</t>
  </si>
  <si>
    <t>Náklady ze soupisu prací</t>
  </si>
  <si>
    <t>-1</t>
  </si>
  <si>
    <t>OST - Ostatní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</si>
  <si>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</si>
  <si>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</si>
  <si>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</si>
  <si>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</si>
  <si>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VRN5 - Finanční náklady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</si>
  <si>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</si>
  <si>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</si>
  <si>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</si>
  <si>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</si>
  <si>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</si>
  <si>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</si>
  <si>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</si>
  <si>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</si>
  <si>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</si>
  <si>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</si>
  <si>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</si>
  <si>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</si>
  <si>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</si>
  <si>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</si>
  <si>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OST</t>
  </si>
  <si>
    <t>Ostatní</t>
  </si>
  <si>
    <t>4</t>
  </si>
  <si>
    <t>ROZPOCET</t>
  </si>
  <si>
    <t>VRN</t>
  </si>
  <si>
    <t>Vedlejší rozpočtové náklady</t>
  </si>
  <si>
    <t>5</t>
  </si>
  <si>
    <t>VRN1</t>
  </si>
  <si>
    <t>Průzkumné, geodetické a projektové práce</t>
  </si>
  <si>
    <t>K</t>
  </si>
  <si>
    <t>011103000</t>
  </si>
  <si>
    <t>Geologický průzkum bez rozlišení</t>
  </si>
  <si>
    <t>kpl</t>
  </si>
  <si>
    <t>CS ÚRS 2024 01</t>
  </si>
  <si>
    <t>1024</t>
  </si>
  <si>
    <t>1453692752</t>
  </si>
  <si>
    <t>PP</t>
  </si>
  <si>
    <t>VV</t>
  </si>
  <si>
    <t>prohlídka a posouzení podloží pozemních komunkací geotechnikem včetně návrhu opatření</t>
  </si>
  <si>
    <t>"pro stavbu jako celek" 1</t>
  </si>
  <si>
    <t>012203000</t>
  </si>
  <si>
    <t>Geodetické práce při provádění stavby</t>
  </si>
  <si>
    <t>783900981</t>
  </si>
  <si>
    <t>podrobné vytýčení podle vytyčovacích protokolů</t>
  </si>
  <si>
    <t>podrobné vytýčení výšek povrchu podle příčných řezů</t>
  </si>
  <si>
    <t>3</t>
  </si>
  <si>
    <t>012303000</t>
  </si>
  <si>
    <t>Geodetické práce po výstavbě</t>
  </si>
  <si>
    <t>1945371473</t>
  </si>
  <si>
    <t>Zaměření skutečného provedení stavby</t>
  </si>
  <si>
    <t>013254000</t>
  </si>
  <si>
    <t>Dokumentace skutečného provedení stavby</t>
  </si>
  <si>
    <t>1847896869</t>
  </si>
  <si>
    <t>vypracování  dokumentace skutečného provedení</t>
  </si>
  <si>
    <t>PD ve 4 vyhotoveních</t>
  </si>
  <si>
    <t>013294000</t>
  </si>
  <si>
    <t>Ostatní dokumentace</t>
  </si>
  <si>
    <t>522170879</t>
  </si>
  <si>
    <t>realizační dokumentace dle potřeby zhotovitele</t>
  </si>
  <si>
    <t>VRN3</t>
  </si>
  <si>
    <t>Zařízení staveniště</t>
  </si>
  <si>
    <t>6</t>
  </si>
  <si>
    <t>032403000</t>
  </si>
  <si>
    <t>Provizorní komunikace</t>
  </si>
  <si>
    <t>1907019671</t>
  </si>
  <si>
    <t>koridory pro pěší a cyklisty por zajištění požadavků BOZP</t>
  </si>
  <si>
    <t>"bere se pro stavbu jako celek" 1</t>
  </si>
  <si>
    <t>7</t>
  </si>
  <si>
    <t>034203000</t>
  </si>
  <si>
    <t>Opatření na ochranu pozemků sousedních se staveništěm</t>
  </si>
  <si>
    <t>1448706443</t>
  </si>
  <si>
    <t xml:space="preserve">Vypracování pasportu statického stavu přilehlé zástavby </t>
  </si>
  <si>
    <t>8</t>
  </si>
  <si>
    <t>034303000</t>
  </si>
  <si>
    <t>Dopravní značení na staveništi</t>
  </si>
  <si>
    <t>kp</t>
  </si>
  <si>
    <t>608775638</t>
  </si>
  <si>
    <t>dopravně inženýrské opatření</t>
  </si>
  <si>
    <t>označení omezení provozu, vč. přeznačování v průběhu stavby</t>
  </si>
  <si>
    <t>VRN4</t>
  </si>
  <si>
    <t>Inženýrská činnost</t>
  </si>
  <si>
    <t>9</t>
  </si>
  <si>
    <t>043103000w</t>
  </si>
  <si>
    <t>Zkoušky bez rozlišení -Zkoušky materiálů zkušebnou zhotovitele</t>
  </si>
  <si>
    <t>-1971255087</t>
  </si>
  <si>
    <t>zajištění všech zkoušek materiálů  dle požadavků TKP a ZTKP</t>
  </si>
  <si>
    <t>"Zkoušky materiálů zhotovitelem, pro stavbu jako celek" 1</t>
  </si>
  <si>
    <t>včetně zkoušek vzorkování dle vyhl. č. 283/2023 Sb.</t>
  </si>
  <si>
    <t>10</t>
  </si>
  <si>
    <t>043103000w1</t>
  </si>
  <si>
    <t>Zkoušky bez rozlišení -Zkoušky materiálů nezávislou zkušebnou</t>
  </si>
  <si>
    <t>Kč</t>
  </si>
  <si>
    <t>-508693731</t>
  </si>
  <si>
    <t>"bere se pro stavbu jako celek" 15000</t>
  </si>
  <si>
    <t>Čerpat po odsouhlasení TDI.</t>
  </si>
  <si>
    <t>11</t>
  </si>
  <si>
    <t>043194000w</t>
  </si>
  <si>
    <t>Ostatní zkoušky - Zkoušky konstrukcí a prací zkušebnou zhotovitele</t>
  </si>
  <si>
    <t>-1158889668</t>
  </si>
  <si>
    <t>zajištění všech zkoušek konstrukcí a prací dle požadavků TKP a ZTKP</t>
  </si>
  <si>
    <t>"Pro stavbu jako celek" 1</t>
  </si>
  <si>
    <t>043194000w1</t>
  </si>
  <si>
    <t>Ostatní zkoušky - Zkoušky konstrukcí a prací nezávislou zkušebnou</t>
  </si>
  <si>
    <t>1686548342</t>
  </si>
  <si>
    <t>"bere se pro celou stavbu jako celek" 15000</t>
  </si>
  <si>
    <t>VRN5</t>
  </si>
  <si>
    <t>Finanční náklady</t>
  </si>
  <si>
    <t>13</t>
  </si>
  <si>
    <t>053002000</t>
  </si>
  <si>
    <t>Poplatky</t>
  </si>
  <si>
    <t>-433381608</t>
  </si>
  <si>
    <t>"za vytýčení inženýrských sítí pro stavbu jako celek" 1</t>
  </si>
  <si>
    <t>VRN9</t>
  </si>
  <si>
    <t>Ostatní náklady</t>
  </si>
  <si>
    <t>14</t>
  </si>
  <si>
    <t>091003000w</t>
  </si>
  <si>
    <t>Ostatní náklady - další opatření na BOZP při práci na staveništi</t>
  </si>
  <si>
    <t>-364273459</t>
  </si>
  <si>
    <t>101 - Komunikace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</si>
  <si>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</si>
  <si>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</si>
  <si>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</si>
  <si>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</si>
  <si>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</si>
  <si>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</si>
  <si>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</si>
  <si>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</si>
  <si>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</si>
  <si>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</si>
  <si>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</si>
  <si>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</si>
  <si>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>HSV</t>
  </si>
  <si>
    <t>Práce a dodávky HSV</t>
  </si>
  <si>
    <t>Zemní práce</t>
  </si>
  <si>
    <t>111251102</t>
  </si>
  <si>
    <t>Odstranění křovin a stromů průměru kmene do 100 mm i s kořeny sklonu terénu do 1:5 z celkové plochy přes 100 do 500 m2 strojně</t>
  </si>
  <si>
    <t>m2</t>
  </si>
  <si>
    <t>1154487902</t>
  </si>
  <si>
    <t>Odstranění křovin a stromů s odstraněním kořenů strojně průměru kmene do 100 mm v rovině nebo ve svahu sklonu terénu do 1:5, při celkové ploše přes 100 do 500 m2</t>
  </si>
  <si>
    <t>"odstranění keřů dle výk.výměr" 189,89</t>
  </si>
  <si>
    <t>112101101</t>
  </si>
  <si>
    <t>Odstranění stromů listnatých průměru kmene přes 100 do 300 mm</t>
  </si>
  <si>
    <t>kus</t>
  </si>
  <si>
    <t>1075054991</t>
  </si>
  <si>
    <t>Odstranění stromů s odřezáním kmene a s odvětvením listnatých, průměru kmene přes 100 do 300 mm</t>
  </si>
  <si>
    <t>"strom o prům. 0.1-0,30 m dle výk. výměr" 6</t>
  </si>
  <si>
    <t>112101102</t>
  </si>
  <si>
    <t>Odstranění stromů listnatých průměru kmene přes 300 do 500 mm</t>
  </si>
  <si>
    <t>-877024014</t>
  </si>
  <si>
    <t>Odstranění stromů s odřezáním kmene a s odvětvením listnatých, průměru kmene přes 300 do 500 mm</t>
  </si>
  <si>
    <t>"strom o prům. do 0.5 m dle výk. výměr" 2</t>
  </si>
  <si>
    <t>112101122</t>
  </si>
  <si>
    <t>Odstranění stromů jehličnatých průměru kmene přes 300 do 500 mm</t>
  </si>
  <si>
    <t>2085286239</t>
  </si>
  <si>
    <t>Odstranění stromů s odřezáním kmene a s odvětvením jehličnatých bez odkornění, průměru kmene přes 300 do 500 mm</t>
  </si>
  <si>
    <t>112155215</t>
  </si>
  <si>
    <t>Štěpkování solitérních stromků a větví průměru kmene do 300 mm s naložením</t>
  </si>
  <si>
    <t>1278635136</t>
  </si>
  <si>
    <t>Štěpkování s naložením na dopravní prostředek a odvozem do 20 km stromků a větví solitérů, průměru kmene do 300 mm</t>
  </si>
  <si>
    <t>"dle odstranění stromů" 6</t>
  </si>
  <si>
    <t>112155221</t>
  </si>
  <si>
    <t>Štěpkování solitérních stromků a větví průměru kmene přes 300 do 500 mm s naložením</t>
  </si>
  <si>
    <t>1674680526</t>
  </si>
  <si>
    <t>Štěpkování s naložením na dopravní prostředek a odvozem do 20 km stromků a větví solitérů, průměru kmene přes 300 do 500 mm</t>
  </si>
  <si>
    <t>"dle odstranění stromů" 2+2</t>
  </si>
  <si>
    <t>112155311</t>
  </si>
  <si>
    <t>Štěpkování keřového porostu středně hustého s naložením</t>
  </si>
  <si>
    <t>946939363</t>
  </si>
  <si>
    <t>Štěpkování s naložením na dopravní prostředek a odvozem do 20 km keřového porostu středně hustého</t>
  </si>
  <si>
    <t>"dle odstranění keřů" 189,89</t>
  </si>
  <si>
    <t>112251101</t>
  </si>
  <si>
    <t>Odstranění pařezů průměru přes 100 do 300 mm</t>
  </si>
  <si>
    <t>-57151657</t>
  </si>
  <si>
    <t>Odstranění pařezů strojně s jejich vykopáním nebo vytrháním průměru přes 100 do 300 mm</t>
  </si>
  <si>
    <t>112251102</t>
  </si>
  <si>
    <t>Odstranění pařezů průměru přes 300 do 500 mm</t>
  </si>
  <si>
    <t>-962810807</t>
  </si>
  <si>
    <t>Odstranění pařezů strojně s jejich vykopáním nebo vytrháním průměru přes 300 do 500 mm</t>
  </si>
  <si>
    <t>113106144</t>
  </si>
  <si>
    <t>Rozebrání dlažeb ze zámkových dlaždic komunikací pro pěší strojně pl přes 50 m2</t>
  </si>
  <si>
    <t>1068508195</t>
  </si>
  <si>
    <t>Rozebrání dlažeb komunikací pro pěší s přemístěním hmot na skládku na vzdálenost do 3 m nebo s naložením na dopravní prostředek s ložem z kameniva nebo živice a s jakoukoliv výplní spár strojně plochy jednotlivě přes 50 m2 ze zámkové dlažby</t>
  </si>
  <si>
    <t>odstranění ZD dlažby z chodníku</t>
  </si>
  <si>
    <t>"dle výk. výměr" 933,75</t>
  </si>
  <si>
    <t>min 50% bude použito zpětně, přesné množství se stanoví dle skutečnosti</t>
  </si>
  <si>
    <t>113106131</t>
  </si>
  <si>
    <t>Rozebrání dlažeb z mozaiky komunikací pro pěší strojně pl do 50 m2</t>
  </si>
  <si>
    <t>1552800758</t>
  </si>
  <si>
    <t>Rozebrání dlažeb komunikací pro pěší s přemístěním hmot na skládku na vzdálenost do 3 m nebo s naložením na dopravní prostředek s ložem z kameniva nebo živice a s jakoukoliv výplní spár strojně plochy jednotlivě do 50 m2 z mozaiky</t>
  </si>
  <si>
    <t>odstranění kam.mozaiky z chodníku</t>
  </si>
  <si>
    <t>"dle výk. výměr" 1,19</t>
  </si>
  <si>
    <t xml:space="preserve"> bude použito zpětně</t>
  </si>
  <si>
    <t>113106187</t>
  </si>
  <si>
    <t>Rozebrání dlažeb vozovek ze zámkové dlažby s ložem z kameniva strojně pl do 50 m2</t>
  </si>
  <si>
    <t>-552862434</t>
  </si>
  <si>
    <t>Rozebrání dlažeb vozovek a ploch s přemístěním hmot na skládku na vzdálenost do 3 m nebo s naložením na dopravní prostředek, s jakoukoliv výplní spár strojně plochy jednotlivě do 50 m2 ze zámkové dlažby s ložem z kameniva</t>
  </si>
  <si>
    <t>"odstranění ZD dlažby z vozovky, dle výk. výměr" 6,73</t>
  </si>
  <si>
    <t>113106132</t>
  </si>
  <si>
    <t>Rozebrání dlažeb z betonových nebo kamenných dlaždic komunikací pro pěší strojně pl do 50 m2</t>
  </si>
  <si>
    <t>2032908130</t>
  </si>
  <si>
    <t>Rozebrání dlažeb komunikací pro pěší s přemístěním hmot na skládku na vzdálenost do 3 m nebo s naložením na dopravní prostředek s ložem z kameniva nebo živice a s jakoukoliv výplní spár strojně plochy jednotlivě do 50 m2 z betonových, kameninových nebo dl</t>
  </si>
  <si>
    <t>"odstranění bet. dlaždic 500*500, dle výk. výměr" 35,14</t>
  </si>
  <si>
    <t>"odstranění bet. dlaždic 400*400, dle výk. výměr" 0,62</t>
  </si>
  <si>
    <t>"odstranění bet. dlaždic 300*300, dle výk. výměr" 4,7</t>
  </si>
  <si>
    <t>potřebné množství bude použito zpětně</t>
  </si>
  <si>
    <t>Součet</t>
  </si>
  <si>
    <t>113107332</t>
  </si>
  <si>
    <t>Odstranění podkladu z betonu prostého tl přes 150 do 300 mm strojně pl do 50 m2</t>
  </si>
  <si>
    <t>-1327795938</t>
  </si>
  <si>
    <t>Odstranění podkladů nebo krytů strojně plochy jednotlivě do 50 m2 s přemístěním hmot na skládku na vzdálenost do 3 m nebo s naložením na dopravní prostředek z betonu prostého, o tl. vrstvy přes 150 do 300 mm</t>
  </si>
  <si>
    <t>odstranění betonového krytu tl.200 mm</t>
  </si>
  <si>
    <t>"dle výk. výměr"9,84</t>
  </si>
  <si>
    <t>15</t>
  </si>
  <si>
    <t>113107222</t>
  </si>
  <si>
    <t>Odstranění podkladu z kameniva drceného tl přes 100 do 200 mm strojně pl přes 200 m2</t>
  </si>
  <si>
    <t>187420450</t>
  </si>
  <si>
    <t>Odstranění podkladů nebo krytů strojně plochy jednotlivě přes 200 m2 s přemístěním hmot na skládku na vzdálenost do 20 m nebo s naložením na dopravní prostředek z kameniva hrubého drceného, o tl. vrstvy přes 100 do 200 mm</t>
  </si>
  <si>
    <t>"odstranění kce chodníku z LA,dle výk.výměr" 771</t>
  </si>
  <si>
    <t>16</t>
  </si>
  <si>
    <t>113107221</t>
  </si>
  <si>
    <t>Odstranění podkladu z kameniva drceného tl do 100 mm strojně pl přes 200 m2</t>
  </si>
  <si>
    <t>-451173578</t>
  </si>
  <si>
    <t>Odstranění podkladů nebo krytů strojně plochy jednotlivě přes 200 m2 s přemístěním hmot na skládku na vzdálenost do 20 m nebo s naložením na dopravní prostředek z kameniva hrubého drceného, o tl. vrstvy do 100 mm</t>
  </si>
  <si>
    <t>"odstranění kce vozovky tl.250 mm- kryt AB, dle výk.výměr" 238,63</t>
  </si>
  <si>
    <t>"odstranění kce chodníku ZD, dle výk. výměr" 933,75</t>
  </si>
  <si>
    <t>"odstranění kce chodníku AB, dle výk. výměr" 17,05</t>
  </si>
  <si>
    <t>"odstranění kce chodníku z mozaiky, dle výk. výměr" 1,19</t>
  </si>
  <si>
    <t>102,074t se použije do výměny AZ</t>
  </si>
  <si>
    <t>17</t>
  </si>
  <si>
    <t>113107322</t>
  </si>
  <si>
    <t>Odstranění podkladu z kameniva drceného tl přes 100 do 200 mm strojně pl do 50 m2</t>
  </si>
  <si>
    <t>647957347</t>
  </si>
  <si>
    <t>Odstranění podkladů nebo krytů strojně plochy jednotlivě do 50 m2 s přemístěním hmot na skládku na vzdálenost do 3 m nebo s naložením na dopravní prostředek z kameniva hrubého drceného, o tl. vrstvy přes 100 do 200 mm</t>
  </si>
  <si>
    <t>"odstranění kce chodníku z dl.500*500mm,dle výk.výměr"35,14</t>
  </si>
  <si>
    <t>"odstranění kce chodníku z dl.400*400mm,dle výk.výměr"0,62</t>
  </si>
  <si>
    <t>"odstranění kce chodníku z dl.300*300mm,dle výk.výměr"4,7</t>
  </si>
  <si>
    <t>18</t>
  </si>
  <si>
    <t>113107225</t>
  </si>
  <si>
    <t>Odstranění podkladu z kameniva drceného tl přes 400 do 500 mm strojně pl přes 200 m2</t>
  </si>
  <si>
    <t>-964134706</t>
  </si>
  <si>
    <t>Odstranění podkladů nebo krytů strojně plochy jednotlivě přes 200 m2 s přemístěním hmot na skládku na vzdálenost do 20 m nebo s naložením na dopravní prostředek z kameniva hrubého drceného, o tl. vrstvy přes 400 do 500 mm</t>
  </si>
  <si>
    <t>"odstranění kce vozovky AB, dle výk.výměr"3289,63-6,73</t>
  </si>
  <si>
    <t>"odstranění kce vozovky ZD, dle výk.výměr"6,73</t>
  </si>
  <si>
    <t>použije se do výměny AZ</t>
  </si>
  <si>
    <t>19</t>
  </si>
  <si>
    <t>113107243</t>
  </si>
  <si>
    <t>Odstranění podkladu živičného tl přes 100 do 150 mm strojně pl přes 200 m2</t>
  </si>
  <si>
    <t>-1098976799</t>
  </si>
  <si>
    <t>Odstranění podkladů nebo krytů strojně plochy jednotlivě přes 200 m2 s přemístěním hmot na skládku na vzdálenost do 20 m nebo s naložením na dopravní prostředek živičných, o tl. vrstvy přes 100 do 150 mm</t>
  </si>
  <si>
    <t>"odstranění kce vozovky tl.600 mm- penetrační makadam, tl.120 mm, dle výk.výměr" 3289,63-6,73</t>
  </si>
  <si>
    <t>"odstranění kce vozovky tl.250 mm- penetrační makadam, tl.120 mm, dle výk.výměr" 238,63</t>
  </si>
  <si>
    <t>Dle diagnostiky tř. ZAS-T1, po předrcení se použije do výměny AZ</t>
  </si>
  <si>
    <t>20</t>
  </si>
  <si>
    <t>113107241</t>
  </si>
  <si>
    <t>Odstranění podkladu živičného tl 50 mm strojně pl přes 200 m2</t>
  </si>
  <si>
    <t>1479558712</t>
  </si>
  <si>
    <t>Odstranění podkladů nebo krytů strojně plochy jednotlivě přes 200 m2 s přemístěním hmot na skládku na vzdálenost do 20 m nebo s naložením na dopravní prostředek živičných, o tl. vrstvy do 50 mm</t>
  </si>
  <si>
    <t>"odstranění krytu LA chodníku, dle výk.výměr" 771</t>
  </si>
  <si>
    <t>113107342</t>
  </si>
  <si>
    <t>Odstranění podkladu živičného tl přes 50 do 100 mm strojně pl do 50 m2</t>
  </si>
  <si>
    <t>1551434302</t>
  </si>
  <si>
    <t>Odstranění podkladů nebo krytů strojně plochy jednotlivě do 50 m2 s přemístěním hmot na skládku na vzdálenost do 3 m nebo s naložením na dopravní prostředek živičných, o tl. vrstvy přes 50 do 100 mm</t>
  </si>
  <si>
    <t>"odstranění krytu AB chodníku, dle výk.výměr" 17,05</t>
  </si>
  <si>
    <t>22</t>
  </si>
  <si>
    <t>113154112</t>
  </si>
  <si>
    <t>Frézování živičného krytu tl 40 mm pruh š 0,5 m pl do 500 m2 bez překážek v trase</t>
  </si>
  <si>
    <t>1977818680</t>
  </si>
  <si>
    <t>Frézování živičného podkladu nebo krytu s naložením na dopravní prostředek plochy do 500 m2 bez překážek v trase pruhu šířky do 0,5 m, tloušťky vrstvy 40 mm</t>
  </si>
  <si>
    <t>"uvažuje se pro povrch úpravu vozovky podél obrub, dle výk. výměr" 6,02</t>
  </si>
  <si>
    <t>"uvažuje se pro odfrézování náběhových klínů na ploše 91,3m2, dle výk. výměr 2,54m3" 91,3</t>
  </si>
  <si>
    <t>23</t>
  </si>
  <si>
    <t>113154334</t>
  </si>
  <si>
    <t>Frézování živičného krytu tl 100 mm pruh š přes 1 do 2 m pl přes 1000 do 10000 m2 bez překážek v trase</t>
  </si>
  <si>
    <t>-1836697537</t>
  </si>
  <si>
    <t>Frézování živičného podkladu nebo krytu s naložením na dopravní prostředek plochy přes 1 000 do 10 000 m2 bez překážek v trase pruhu šířky přes 1 m do 2 m, tloušťky vrstvy 100 mm</t>
  </si>
  <si>
    <t>uvažuje se frézování v tl. 60 mm, dle diagnostiky ZAS-T2</t>
  </si>
  <si>
    <t>"odstranění plochy vozovky, kce tl. 600, dle výk. výměr" 3289,63-6,73</t>
  </si>
  <si>
    <t>"odstranění plochy vozovky, kce tl. 250, dle výk. výměr" 238,63</t>
  </si>
  <si>
    <t>24</t>
  </si>
  <si>
    <t>113202111</t>
  </si>
  <si>
    <t>Vytrhání obrub krajníků obrubníků stojatých</t>
  </si>
  <si>
    <t>m</t>
  </si>
  <si>
    <t>1045617037</t>
  </si>
  <si>
    <t>Vytrhání obrub s vybouráním lože, s přemístěním hmot na skládku na vzdálenost do 3 m nebo s naložením na dopravní prostředek z krajníků nebo obrubníků stojatých</t>
  </si>
  <si>
    <t>"Vytrhání betonových obrubníků silničních stojatých starých dle výk. výměr" 505,8</t>
  </si>
  <si>
    <t>"Vytrhání betonových obrubníků silničních stojatých nových (70% bude použito zpět), dle výk. výměr" 520,4</t>
  </si>
  <si>
    <t>25</t>
  </si>
  <si>
    <t>113201112</t>
  </si>
  <si>
    <t>Vytrhání obrub silničních ležatých</t>
  </si>
  <si>
    <t>-114800446</t>
  </si>
  <si>
    <t>Vytrhání obrub s vybouráním lože, s přemístěním hmot na skládku na vzdálenost do 3 m nebo s naložením na dopravní prostředek silničních ležatých</t>
  </si>
  <si>
    <t>"Vytrhání betonových obrubníků silničních ležatých dle výk. výměr" 17,40</t>
  </si>
  <si>
    <t>26</t>
  </si>
  <si>
    <t>113204111</t>
  </si>
  <si>
    <t>Vytrhání obrub záhonových</t>
  </si>
  <si>
    <t>2013620907</t>
  </si>
  <si>
    <t>Vytrhání obrub s vybouráním lože, s přemístěním hmot na skládku na vzdálenost do 3 m nebo s naložením na dopravní prostředek záhonových</t>
  </si>
  <si>
    <t>"Vytrhání betonových obrubníků parkových dle výk. výměr" 767</t>
  </si>
  <si>
    <t>27</t>
  </si>
  <si>
    <t>121151123</t>
  </si>
  <si>
    <t>Sejmutí ornice plochy přes 500 m2 tl vrstvy do 200 mm strojně</t>
  </si>
  <si>
    <t>-579185262</t>
  </si>
  <si>
    <t>Sejmutí ornice strojně při souvislé ploše přes 500 m2, tl. vrstvy do 200 mm</t>
  </si>
  <si>
    <t>"odhumusování tl. 0.1 m dle výk. výměr" 1173,89</t>
  </si>
  <si>
    <t>28</t>
  </si>
  <si>
    <t>122251106</t>
  </si>
  <si>
    <t>Odkopávky a prokopávky nezapažené v hornině třídy těžitelnosti I skupiny 3 objem do 5000 m3 strojně</t>
  </si>
  <si>
    <t>m3</t>
  </si>
  <si>
    <t>-328410005</t>
  </si>
  <si>
    <t>Odkopávky a prokopávky nezapažené strojně v hornině třídy těžitelnosti I skupiny 3 přes 1 000 do 5 000 m3</t>
  </si>
  <si>
    <t>"výkop pro nové konstrukce dle výk. výměr" 498,46</t>
  </si>
  <si>
    <t>"výkop pro výměnu AZ bez žeber drenáží, dle výk. výměr" 1239,12</t>
  </si>
  <si>
    <t>"výkop pro výměnu AZ v místě žeber drenáží, dle výk. výměr" 110,09</t>
  </si>
  <si>
    <t>29</t>
  </si>
  <si>
    <t>129001101</t>
  </si>
  <si>
    <t>Příplatek za ztížení odkopávky nebo prokopávky v blízkosti inženýrských sítí</t>
  </si>
  <si>
    <t>738686993</t>
  </si>
  <si>
    <t>Příplatek k cenám vykopávek za ztížení vykopávky v blízkosti podzemního vedení nebo výbušnin v horninách jakékoliv třídy</t>
  </si>
  <si>
    <t>"bere se cca 30% odkopávky" 1847,67*0,3</t>
  </si>
  <si>
    <t>30</t>
  </si>
  <si>
    <t>131111331</t>
  </si>
  <si>
    <t>Vrtání jamek pro plotové sloupky D do 100 mm ručně s motorovým vrtákem</t>
  </si>
  <si>
    <t>127564484</t>
  </si>
  <si>
    <t>Vrtání jamek ručním motorovým vrtákem průměru do 100 mm</t>
  </si>
  <si>
    <t>"pro sloupky nového oplocení, uvažováno 13 sloupků, 2 vzpěry, hl.1,2m" (13+2)*1,2</t>
  </si>
  <si>
    <t>vč.likvidace zeminy</t>
  </si>
  <si>
    <t>31</t>
  </si>
  <si>
    <t>132251104</t>
  </si>
  <si>
    <t>Hloubení rýh nezapažených š do 800 mm v hornině třídy těžitelnosti I skupiny 3 objem přes 100 m3 strojně</t>
  </si>
  <si>
    <t>666211055</t>
  </si>
  <si>
    <t>Hloubení nezapažených rýh šířky do 800 mm strojně s urovnáním dna do předepsaného profilu a spádu v hornině třídy těžitelnosti I skupiny 3 přes 100 m3</t>
  </si>
  <si>
    <t>"pro drenáž š. 0.5, prům. hl. 0.4, délka dle výk. výměr" 0,5*0,4*613,5</t>
  </si>
  <si>
    <t>32</t>
  </si>
  <si>
    <t>132354203</t>
  </si>
  <si>
    <t>Hloubení zapažených rýh š do 2000 mm v hornině třídy těžitelnosti II skupiny 4 objem do 100 m3</t>
  </si>
  <si>
    <t>-830970342</t>
  </si>
  <si>
    <t>Hloubení zapažených rýh šířky přes 800 do 2 000 mm strojně s urovnáním dna do předepsaného profilu a spádu v hornině třídy těžitelnosti II skupiny 4 přes 50 do 100 m3</t>
  </si>
  <si>
    <t xml:space="preserve">výkop pro přípojky odvod. zařízení, uvažuje se  hl. prům. 1,43 m </t>
  </si>
  <si>
    <t>"šířka 0.9 m, dle výk. výměr" 51,6*0,9*1,43</t>
  </si>
  <si>
    <t>33</t>
  </si>
  <si>
    <t>133354103</t>
  </si>
  <si>
    <t>Hloubení šachet zapažených v hornině třídy těžitelnosti II skupiny 4 objem do 100 m3</t>
  </si>
  <si>
    <t>-448183291</t>
  </si>
  <si>
    <t>Hloubení zapažených šachet strojně v hornině třídy těžitelnosti II skupiny 4 přes 50 do 100 m3</t>
  </si>
  <si>
    <t>"pro jednoduché ul. vpusti, půdor. 1,2x1,2m, cca hl. 1,51m pod plání " 1,2*1,2*1,51*15</t>
  </si>
  <si>
    <t>"pro dvojité ul. vpusti, půdor. 1,2x1,8m, cca hl. 1,51m pod plání " 1,2*1,8*1,51*1</t>
  </si>
  <si>
    <t>"pro drenážní šachtu 1,40*1,4m, cca hl. 1,0m pod plání " 1,4*1,4*1*1</t>
  </si>
  <si>
    <t>34</t>
  </si>
  <si>
    <t>151101101</t>
  </si>
  <si>
    <t>Zřízení příložného pažení a rozepření stěn rýh hl do 2 m</t>
  </si>
  <si>
    <t>-1558145004</t>
  </si>
  <si>
    <t>Zřízení pažení a rozepření stěn rýh pro podzemní vedení příložné pro jakoukoliv mezerovitost, hloubky do 2 m</t>
  </si>
  <si>
    <t>"Pro šachty uličních vpustí pod plání" 1,2*4*1,51*15</t>
  </si>
  <si>
    <t>"Pro šachty dvojitých uličních vpustí pod plání" (1,2*2*1,8*2)*1,51*1</t>
  </si>
  <si>
    <t>"Pro rýhy přípojek pod plání" 51,6*1,43*2</t>
  </si>
  <si>
    <t>35</t>
  </si>
  <si>
    <t>151101111</t>
  </si>
  <si>
    <t>Odstranění příložného pažení a rozepření stěn rýh hl do 2 m</t>
  </si>
  <si>
    <t>-240507331</t>
  </si>
  <si>
    <t>Odstranění pažení a rozepření stěn rýh pro podzemní vedení s uložením materiálu na vzdálenost do 3 m od kraje výkopu příložné, hloubky do 2 m</t>
  </si>
  <si>
    <t>"dle zřízení" 269,342</t>
  </si>
  <si>
    <t>36</t>
  </si>
  <si>
    <t>162201411</t>
  </si>
  <si>
    <t>Vodorovné přemístění kmenů stromů listnatých do 1 km D kmene přes 100 do 300 mm</t>
  </si>
  <si>
    <t>-656704908</t>
  </si>
  <si>
    <t>Vodorovné přemístění větví, kmenů nebo pařezů s naložením, složením a dopravou do 1000 m kmenů stromů listnatých, průměru přes 100 do 300 mm</t>
  </si>
  <si>
    <t>37</t>
  </si>
  <si>
    <t>162201412</t>
  </si>
  <si>
    <t>Vodorovné přemístění kmenů stromů listnatých do 1 km D kmene přes 300 do 500 mm</t>
  </si>
  <si>
    <t>815441588</t>
  </si>
  <si>
    <t>Vodorovné přemístění větví, kmenů nebo pařezů s naložením, složením a dopravou do 1000 m kmenů stromů listnatých, průměru přes 300 do 500 mm</t>
  </si>
  <si>
    <t>"dle odstranění stromů" 2</t>
  </si>
  <si>
    <t>38</t>
  </si>
  <si>
    <t>162201416</t>
  </si>
  <si>
    <t>Vodorovné přemístění kmenů stromů jehličnatých do 1 km D kmene přes 300 do 500 mm</t>
  </si>
  <si>
    <t>1148457406</t>
  </si>
  <si>
    <t>Vodorovné přemístění větví, kmenů nebo pařezů s naložením, složením a dopravou do 1000 m kmenů stromů jehličnatých, průměru přes 300 do 500 mm</t>
  </si>
  <si>
    <t>39</t>
  </si>
  <si>
    <t>162201421</t>
  </si>
  <si>
    <t>Vodorovné přemístění pařezů do 1 km D přes 100 do 300 mm</t>
  </si>
  <si>
    <t>169386208</t>
  </si>
  <si>
    <t>Vodorovné přemístění větví, kmenů nebo pařezů s naložením, složením a dopravou do 1000 m pařezů kmenů, průměru přes 100 do 300 mm</t>
  </si>
  <si>
    <t>Na deponii dle určení objednatele do 3 km</t>
  </si>
  <si>
    <t>včetně příp.poplatku za skládkovné</t>
  </si>
  <si>
    <t>40</t>
  </si>
  <si>
    <t>162201422</t>
  </si>
  <si>
    <t>Vodorovné přemístění pařezů do 1 km D přes 300 do 500 mm</t>
  </si>
  <si>
    <t>-1999820664</t>
  </si>
  <si>
    <t>Vodorovné přemístění větví, kmenů nebo pařezů s naložením, složením a dopravou do 1000 m pařezů kmenů, průměru přes 300 do 500 mm</t>
  </si>
  <si>
    <t>41</t>
  </si>
  <si>
    <t>162301971</t>
  </si>
  <si>
    <t>Příplatek k vodorovnému přemístění pařezů D přes 100 do 300 mm ZKD 1 km</t>
  </si>
  <si>
    <t>-1692666235</t>
  </si>
  <si>
    <t>Vodorovné přemístění větví, kmenů nebo pařezů s naložením, složením a dopravou Příplatek k cenám za každých dalších i započatých 1000 m přes 1000 m pařezů kmenů, průměru přes 100 do 300 mm</t>
  </si>
  <si>
    <t>"Na deponii dle určení objednatele do 3 km" 6*(3-1)</t>
  </si>
  <si>
    <t>42</t>
  </si>
  <si>
    <t>162301972</t>
  </si>
  <si>
    <t>Příplatek k vodorovnému přemístění pařezů D přes 300 do 500 mm ZKD 1 km</t>
  </si>
  <si>
    <t>-222963133</t>
  </si>
  <si>
    <t>Vodorovné přemístění větví, kmenů nebo pařezů s naložením, složením a dopravou Příplatek k cenám za každých dalších i započatých 1000 m přes 1000 m pařezů kmenů, průměru přes 300 do 500 mm</t>
  </si>
  <si>
    <t>"Na deponii dle určení objednatele do 3 km" 4*(3-1)</t>
  </si>
  <si>
    <t>43</t>
  </si>
  <si>
    <t>162551108</t>
  </si>
  <si>
    <t>Vodorovné přemístění přes 2 500 do 3000 m výkopku/sypaniny z horniny třídy těžitelnosti I skupiny 1 až 3</t>
  </si>
  <si>
    <t>1443379047</t>
  </si>
  <si>
    <t>Vodorovné přemístění výkopku nebo sypaniny po suchu na obvyklém dopravním prostředku, bez naložení výkopku, avšak se složením bez rozhrnutí z horniny třídy těžitelnosti I skupiny 1 až 3 na vzdálenost přes 2 500 do 3 000 m</t>
  </si>
  <si>
    <t>přebytečná ornice na deponii stavebníka do 3 km</t>
  </si>
  <si>
    <t>(1173,89-607,05-380,58)*0,1</t>
  </si>
  <si>
    <t>44</t>
  </si>
  <si>
    <t>171251201</t>
  </si>
  <si>
    <t>Uložení sypaniny na skládky nebo meziskládky</t>
  </si>
  <si>
    <t>-1644790877</t>
  </si>
  <si>
    <t>Uložení sypaniny na skládky nebo meziskládky bez hutnění s upravením uložené sypaniny do předepsaného tvaru</t>
  </si>
  <si>
    <t>" uložení ornice, dle vodor. přemístění" 18,626</t>
  </si>
  <si>
    <t>45</t>
  </si>
  <si>
    <t>162751117</t>
  </si>
  <si>
    <t>Vodorovné přemístění přes 9 000 do 10000 m výkopku/sypaniny z horniny třídy těžitelnosti I skupiny 1 až 3</t>
  </si>
  <si>
    <t>-476592062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</si>
  <si>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</si>
  <si>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přebytečná zemina z výkopů</t>
  </si>
  <si>
    <t>uvažován odvoz na skládku dle určení objednatele do 25 km</t>
  </si>
  <si>
    <t>"odkopávka" 1847,67</t>
  </si>
  <si>
    <t>"rýhy, tř.těž.I" 122,7</t>
  </si>
  <si>
    <t>"odečte se zásyp" -71,27</t>
  </si>
  <si>
    <t>"odečte se dod. násyp" -62,05</t>
  </si>
  <si>
    <t>46</t>
  </si>
  <si>
    <t>162751119</t>
  </si>
  <si>
    <t>Příplatek k vodorovnému přemístění výkopku/sypaniny z horniny třídy těžitelnosti I skupiny 1 až 3 ZKD 1000 m přes 10000 m</t>
  </si>
  <si>
    <t>-2101630611</t>
  </si>
  <si>
    <t xml:space="preserve"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</t>
  </si>
  <si>
    <t>"dle vodor. přemístění" 1837,05*(25-10)</t>
  </si>
  <si>
    <t>47</t>
  </si>
  <si>
    <t>162751137</t>
  </si>
  <si>
    <t>Vodorovné přemístění přes 9 000 do 10000 m výkopku/sypaniny z horniny třídy těžitelnosti II skupiny 4 a 5</t>
  </si>
  <si>
    <t>-1316918668</t>
  </si>
  <si>
    <t>Vodorovné přemístění výkopku nebo sypaniny po suchu na obvyklém dopravním prostředku, bez naložení výkopku, avšak se složením bez rozhrnutí z horniny třídy těžitelnosti II skupiny 4 a 5 na vzdálenost přes 9 000 do 10 000 m</t>
  </si>
  <si>
    <t>uvažován odvoz na deponii dle určení stavebníka do 25 km</t>
  </si>
  <si>
    <t>"rýhy pro přípojky, tř. těž. II" 66,409</t>
  </si>
  <si>
    <t>"šachty, tř. těž. II" 37,838</t>
  </si>
  <si>
    <t>48</t>
  </si>
  <si>
    <t>162751139</t>
  </si>
  <si>
    <t>Příplatek k vodorovnému přemístění výkopku/sypaniny z horniny třídy těžitelnosti II skupiny 4 a 5 ZKD 1000 m přes 10000 m</t>
  </si>
  <si>
    <t>1099488908</t>
  </si>
  <si>
    <t xml:space="preserve">Vodorovné přemístění výkopku nebo sypaniny po suchu na obvyklém dopravním prostředku, bez naložení výkopku, avšak se složením bez rozhrnutí z horniny třídy těžitelnosti II skupiny 4 a 5 na vzdálenost Příplatek k ceně za každých dalších i započatých 1 000 </t>
  </si>
  <si>
    <t>"dle vodorovné dopravy, tř.těž.II" 104,247*(25-10)</t>
  </si>
  <si>
    <t>49</t>
  </si>
  <si>
    <t>171201231</t>
  </si>
  <si>
    <t>Poplatek za uložení zeminy a kamení na recyklační skládce (skládkovné) kód odpadu 17 05 04</t>
  </si>
  <si>
    <t>t</t>
  </si>
  <si>
    <t>909994487</t>
  </si>
  <si>
    <t>Poplatek za uložení stavebního odpadu na recyklační skládce (skládkovné) zeminy a kamení zatříděného do Katalogu odpadů pod kódem 17 05 04</t>
  </si>
  <si>
    <t>"dle vodorovného přemístění, 1.8t/m3" (1837,05+104,247)*1,8</t>
  </si>
  <si>
    <t>50</t>
  </si>
  <si>
    <t>171152112</t>
  </si>
  <si>
    <t>Uložení sypaniny z hornin nesoudržných a sypkých do násypů zhutněných mimo aktivní zónu silnic a dálnic</t>
  </si>
  <si>
    <t>-1151528357</t>
  </si>
  <si>
    <t>Uložení sypaniny do zhutněných násypů pro silnice, dálnice a letiště s rozprostřením sypaniny ve vrstvách, s hrubým urovnáním a uzavřením povrchu násypu z hornin nesoudržných sypkých mimo aktivní zónu</t>
  </si>
  <si>
    <t>"pro dodatečný násyp dle výk. výměr" 62,05</t>
  </si>
  <si>
    <t>využije se vhodná zemina z výkopů</t>
  </si>
  <si>
    <t>51</t>
  </si>
  <si>
    <t>171152111</t>
  </si>
  <si>
    <t>Uložení sypaniny z hornin nesoudržných a sypkých do násypů zhutněných v aktivní zóně silnic a dálnic</t>
  </si>
  <si>
    <t>-2142317063</t>
  </si>
  <si>
    <t>Uložení sypaniny do zhutněných násypů pro silnice, dálnice a letiště s rozprostřením sypaniny ve vrstvách, s hrubým urovnáním a uzavřením povrchu násypu z hornin nesoudržných sypkých v aktivní zóně</t>
  </si>
  <si>
    <t>"násyp, dle výk.výměr"  41,24</t>
  </si>
  <si>
    <t>"násyp výměny zeminy, dle výk.výměr"  1528,48+271,33</t>
  </si>
  <si>
    <t>Vhodná nenamrzavá zemina do aktivní zóny dle ČSN 736133</t>
  </si>
  <si>
    <t>materiál pro násyp, dle uložení v tunách   1841,05*2,0=3682,1 t</t>
  </si>
  <si>
    <t>použije se vybouraný předrcený penetrační makadam z vozovky    1112,803 t</t>
  </si>
  <si>
    <t>použije se vybouraný ŠD z odstraněné vozovky tl.600mm   2467,223 t</t>
  </si>
  <si>
    <t>použije se část vybourané ŠD z odstraněné vozovky tl.250 m a chodníků       3682,1-1112,803-2467,223=102,074 t</t>
  </si>
  <si>
    <t>vykazovat dle skutečnosti</t>
  </si>
  <si>
    <t>52</t>
  </si>
  <si>
    <t>174101101</t>
  </si>
  <si>
    <t>Zásyp jam, šachet rýh nebo kolem objektů sypaninou se zhutněním</t>
  </si>
  <si>
    <t>100568210</t>
  </si>
  <si>
    <t>Zásyp sypaninou z jakékoliv horniny strojně s uložením výkopku ve vrstvách se zhutněním jam, šachet, rýh nebo kolem objektů v těchto vykopávkách</t>
  </si>
  <si>
    <t>"výkop rýh do pro přípojky" 66,409</t>
  </si>
  <si>
    <t>"výkop šachet" 37,838</t>
  </si>
  <si>
    <t>"zásyp po bourané vpusti do hl.cca 1,2m pod plání" (0,3*0,3)*3,14*1,2*10</t>
  </si>
  <si>
    <t>"odečte se obsyp přípojek vč. potrubí" -23,22</t>
  </si>
  <si>
    <t xml:space="preserve">odečte se zemina vytlačená tělesy ul. vpustí </t>
  </si>
  <si>
    <t>-0,275*0,275*3,14*2,0*(15+2)</t>
  </si>
  <si>
    <t>odečete se zemina vytlačená drenážní šachtou</t>
  </si>
  <si>
    <t>-0,37*0,37*3,14*1,0*1</t>
  </si>
  <si>
    <t>odečte se lože pro potrubí</t>
  </si>
  <si>
    <t>-0,9*0,1*51,6</t>
  </si>
  <si>
    <t>53</t>
  </si>
  <si>
    <t>175151101</t>
  </si>
  <si>
    <t>Obsypání potrubí strojně sypaninou bez prohození, uloženou do 3 m</t>
  </si>
  <si>
    <t>-472783130</t>
  </si>
  <si>
    <t>Obsypání potrubí strojně sypaninou z vhodných třídy těžitelnosti I a II, skupiny 1 až 4 nebo materiálem připraveným podél výkopu ve vzdálenosti do 3 m od jeho kraje, pro jakoukoliv hloubku výkopu a míru zhutnění bez prohození sypaniny</t>
  </si>
  <si>
    <t>přípojky do výšky 0,3 m nad povrch potrubí</t>
  </si>
  <si>
    <t>"De200" (0,20+0,3)*0,9*51,6</t>
  </si>
  <si>
    <t>odečte se zemina vytlačená potrubím</t>
  </si>
  <si>
    <t>"De200" -(0,1*0,1)*3,14*51,6</t>
  </si>
  <si>
    <t>materiál frakce 0/4 formou nadrceného recyklátu dodá objednatel</t>
  </si>
  <si>
    <t>kalkulovat včetně naložení a dopravy ze skládky v ul.Rynárecká</t>
  </si>
  <si>
    <t>54</t>
  </si>
  <si>
    <t>181351113</t>
  </si>
  <si>
    <t>Rozprostření ornice tl vrstvy do 200 mm pl přes 500 m2 v rovině nebo ve svahu do 1:5 strojně</t>
  </si>
  <si>
    <t>590308626</t>
  </si>
  <si>
    <t>Rozprostření a urovnání ornice v rovině nebo ve svahu sklonu do 1:5 strojně při souvislé ploše přes 500 m2, tl. vrstvy do 200 mm</t>
  </si>
  <si>
    <t>"ohumusování v rovině tl.100 mm dle výk. výměr" 607,05</t>
  </si>
  <si>
    <t>55</t>
  </si>
  <si>
    <t>182351123</t>
  </si>
  <si>
    <t>Rozprostření ornice pl přes 100 do 500 m2 ve svahu přes 1:5 tl vrstvy do 200 mm strojně</t>
  </si>
  <si>
    <t>1800726073</t>
  </si>
  <si>
    <t>Rozprostření a urovnání ornice ve svahu sklonu přes 1:5 strojně při souvislé ploše přes 100 do 500 m2, tl. vrstvy do 200 mm</t>
  </si>
  <si>
    <t>"ohumusování ve svahu tl.100 mm dle výk. výměr" 380,58</t>
  </si>
  <si>
    <t>56</t>
  </si>
  <si>
    <t>182251101</t>
  </si>
  <si>
    <t>Svahování násypů strojně</t>
  </si>
  <si>
    <t>861392917</t>
  </si>
  <si>
    <t>Svahování trvalých svahů do projektovaných profilů strojně s potřebným přemístěním výkopku při svahování násypů v jakékoliv hornině</t>
  </si>
  <si>
    <t>"dle ohumusování ve svahu dle výk. výměr" 380,58</t>
  </si>
  <si>
    <t>57</t>
  </si>
  <si>
    <t>181411131</t>
  </si>
  <si>
    <t>Založení parkového trávníku výsevem pl do 1000 m2 v rovině a ve svahu do 1:5</t>
  </si>
  <si>
    <t>998714460</t>
  </si>
  <si>
    <t>Založení trávníku na půdě předem připravené plochy do 1000 m2 výsevem včetně utažení parkového v rovině nebo na svahu do 1:5</t>
  </si>
  <si>
    <t>"dle ohumusování v rovině dle výk. výměr" 607,05</t>
  </si>
  <si>
    <t>58</t>
  </si>
  <si>
    <t>181411132</t>
  </si>
  <si>
    <t>Založení parkového trávníku výsevem pl do 1000 m2 ve svahu přes 1:5 do 1:2</t>
  </si>
  <si>
    <t>2093334440</t>
  </si>
  <si>
    <t>Založení trávníku na půdě předem připravené plochy do 1000 m2 výsevem včetně utažení parkového na svahu přes 1:5 do 1:2</t>
  </si>
  <si>
    <t>59</t>
  </si>
  <si>
    <t>M</t>
  </si>
  <si>
    <t>00572410</t>
  </si>
  <si>
    <t>osivo směs travní parková</t>
  </si>
  <si>
    <t>kg</t>
  </si>
  <si>
    <t>-1124438157</t>
  </si>
  <si>
    <t>dle ohumusování dle výk. výměr, cca 0.03 kg/m2</t>
  </si>
  <si>
    <t>(607,05+380,58)*0,03</t>
  </si>
  <si>
    <t>60</t>
  </si>
  <si>
    <t>181951111</t>
  </si>
  <si>
    <t>Úprava pláně v hornině třídy těžitelnosti I skupiny 1 až 3 bez zhutnění strojně</t>
  </si>
  <si>
    <t>2100996507</t>
  </si>
  <si>
    <t>Úprava pláně vyrovnáním výškových rozdílů strojně v hornině třídy těžitelnosti I, skupiny 1 až 3 bez zhutnění</t>
  </si>
  <si>
    <t>"uvažuje se pro plochy ohumusování v rovině dle výk. výměr" 607,05</t>
  </si>
  <si>
    <t>61</t>
  </si>
  <si>
    <t>181951112</t>
  </si>
  <si>
    <t>Úprava pláně v hornině třídy těžitelnosti I skupiny 1 až 3 se zhutněním strojně</t>
  </si>
  <si>
    <t>-746915973</t>
  </si>
  <si>
    <t>Úprava pláně vyrovnáním výškových rozdílů strojně v hornině třídy těžitelnosti I, skupiny 1 až 3 se zhutněním</t>
  </si>
  <si>
    <t>"plochy pod vozovkou, park. zálivy, zesíl.přejezdy, dle výk.výměr" 4097,38</t>
  </si>
  <si>
    <t>"plochy pod chodníkem"1618,12+1,2+2,81+0,62+0,91</t>
  </si>
  <si>
    <t>"plocha parapláně v AZ tl.500, dle výk. výměr" 3363,7</t>
  </si>
  <si>
    <t>"plocha parapláně v AZ tl.400, dle výk. výměr" 678,33</t>
  </si>
  <si>
    <t>62</t>
  </si>
  <si>
    <t>183111312</t>
  </si>
  <si>
    <t>Jamky pro výsadbu s výměnou 100 % půdy zeminy skupiny 1 až 4 obj přes 0,002 do 0,005 m3 v rovině a svahu do 1:5</t>
  </si>
  <si>
    <t>-1227566536</t>
  </si>
  <si>
    <t>Hloubení jamek pro vysazování rostlin v zemině skupiny 1 až 4 s výměnou půdy z 100% v rovině nebo na svahu do 1:5, objemu přes 0,002 do 0,005 m3</t>
  </si>
  <si>
    <t>uvažovat jamky 0.005 m3 pro přesazované stromy</t>
  </si>
  <si>
    <t>do míst dle určení stavebníka</t>
  </si>
  <si>
    <t>"dle výk.výměr" 12</t>
  </si>
  <si>
    <t>63</t>
  </si>
  <si>
    <t>10321100</t>
  </si>
  <si>
    <t>zahradní substrát pro výsadbu VL</t>
  </si>
  <si>
    <t>-2016119100</t>
  </si>
  <si>
    <t>"dle jamek" 0,005*12</t>
  </si>
  <si>
    <t>64</t>
  </si>
  <si>
    <t>184102117</t>
  </si>
  <si>
    <t>Výsadba dřeviny s balem D přes 0,8 do 1 m do jamky se zalitím v rovině a svahu do 1:5</t>
  </si>
  <si>
    <t>-12844082</t>
  </si>
  <si>
    <t>Výsadba dřeviny s balem do předem vyhloubené jamky se zalitím v rovině nebo na svahu do 1:5, při průměru balu přes 800 do 1000 mm</t>
  </si>
  <si>
    <t>"pro přesazované stromy dle výk. výměr" 12</t>
  </si>
  <si>
    <t>včetně patřičného zalévání po přesazení</t>
  </si>
  <si>
    <t>65</t>
  </si>
  <si>
    <t>184215133</t>
  </si>
  <si>
    <t>Ukotvení kmene dřevin v rovině nebo na svahu do 1:5 třemi kůly D do 0,1 m dl přes 2 do 3 m</t>
  </si>
  <si>
    <t>990605304</t>
  </si>
  <si>
    <t>Ukotvení dřeviny kůly v rovině nebo na svahu do 1:5 třemi kůly, délky přes 2 do 3 m</t>
  </si>
  <si>
    <t>66</t>
  </si>
  <si>
    <t>60591257</t>
  </si>
  <si>
    <t>kůl vyvazovací dřevěný impregnovaný D 8cm dl 3m</t>
  </si>
  <si>
    <t>1920117713</t>
  </si>
  <si>
    <t>"pro přesazované stromy, 3ks" 3*12</t>
  </si>
  <si>
    <t>67</t>
  </si>
  <si>
    <t>184401112</t>
  </si>
  <si>
    <t>Příprava dřevin k přesazení bez výměny půdy s vyhnojením s balem D přes 0,8 do 1 m v rovině a svahu do 1:5</t>
  </si>
  <si>
    <t>1924330257</t>
  </si>
  <si>
    <t>Příprava dřeviny k přesazení v rovině nebo na svahu do 1:5 s balem, při průměru balu přes 0,8 do 1 m</t>
  </si>
  <si>
    <t>včetně prolití před přesazením</t>
  </si>
  <si>
    <t>68</t>
  </si>
  <si>
    <t>184501121</t>
  </si>
  <si>
    <t>Zhotovení obalu z juty v jedné vrstvě v rovině a svahu do 1:5</t>
  </si>
  <si>
    <t>2008030876</t>
  </si>
  <si>
    <t>Zhotovení obalu kmene a spodních částí větví stromu z juty v jedné vrstvě v rovině nebo na svahu do 1:5</t>
  </si>
  <si>
    <t>"bere se cca 0,3 m2 na přesazované stromy" 12*0,3</t>
  </si>
  <si>
    <t>69</t>
  </si>
  <si>
    <t>184502115</t>
  </si>
  <si>
    <t>Vyzvednutí dřeviny k přesazení s balem D přes 0,8 do 1,0 m v rovině a svahu do 1:5</t>
  </si>
  <si>
    <t>-1461107876</t>
  </si>
  <si>
    <t>Vyzvednutí dřeviny k přesazení s balem v rovině nebo na svahu do 1:5, při průměru balu přes 800 do 1000 mm</t>
  </si>
  <si>
    <t>70</t>
  </si>
  <si>
    <t>184801121</t>
  </si>
  <si>
    <t>Ošetřování vysazených dřevin soliterních v rovině a svahu do 1:5</t>
  </si>
  <si>
    <t>2136397956</t>
  </si>
  <si>
    <t>Ošetření vysazených dřevin solitérních v rovině nebo na svahu do 1:5</t>
  </si>
  <si>
    <t>"ochranný nátěr kmenů stromů proti korní spále" 12</t>
  </si>
  <si>
    <t>71</t>
  </si>
  <si>
    <t>184911431</t>
  </si>
  <si>
    <t>Mulčování rostlin kůrou tl přes 0,1 do 0,15 m v rovině a svahu do 1:5</t>
  </si>
  <si>
    <t>-144802968</t>
  </si>
  <si>
    <t>Mulčování vysazených rostlin mulčovací kůrou, tl. přes 100 do 150 mm v rovině nebo na svahu do 1:5</t>
  </si>
  <si>
    <t>"pro přesasazované stromy cca 1,0 m2" 1,0*12</t>
  </si>
  <si>
    <t>72</t>
  </si>
  <si>
    <t>103911000</t>
  </si>
  <si>
    <t>kůra mulčovací VL</t>
  </si>
  <si>
    <t>226557418</t>
  </si>
  <si>
    <t>"dle mulčování" 12*0,15</t>
  </si>
  <si>
    <t>73</t>
  </si>
  <si>
    <t>185804312</t>
  </si>
  <si>
    <t>Zalití rostlin vodou plocha přes 20 m2</t>
  </si>
  <si>
    <t>458163185</t>
  </si>
  <si>
    <t>Zalití rostlin vodou plochy záhonů jednotlivě přes 20 m2</t>
  </si>
  <si>
    <t>uvažuje se 10x po 10 l na 1 m2 travnatých ploch</t>
  </si>
  <si>
    <t>(607,05+380,58)*10*10*0,001</t>
  </si>
  <si>
    <t>Zakládání</t>
  </si>
  <si>
    <t>74</t>
  </si>
  <si>
    <t>211561111</t>
  </si>
  <si>
    <t>Výplň odvodňovacích žeber nebo trativodů kamenivem hrubým drceným frakce 4 až 16 mm</t>
  </si>
  <si>
    <t>1327113568</t>
  </si>
  <si>
    <t>Výplň kamenivem do rýh odvodňovacích žeber nebo trativodů bez zhutnění, s úpravou povrchu výplně kamenivem hrubým drceným frakce 4 až 16 mm</t>
  </si>
  <si>
    <t>pro drenáž komunikace DN100 dle výk. výměr, uvažována fr.8/16</t>
  </si>
  <si>
    <t>uvažuje se výplň drenážních žeber nezapočtená v pol. č. 212752101</t>
  </si>
  <si>
    <t>"dle vzorového řezu" 0,5*0,6*613,5</t>
  </si>
  <si>
    <t>odečte se obsyp započtený v pol. č. 212752101, 0.1 m3/m</t>
  </si>
  <si>
    <t>"kubatura" -613,5*0,1</t>
  </si>
  <si>
    <t>75</t>
  </si>
  <si>
    <t>212752101</t>
  </si>
  <si>
    <t>Trativod z drenážních trubek korugovaných PE-HD SN 4 perforace 360° včetně lože otevřený výkop DN 100 pro liniové stavby</t>
  </si>
  <si>
    <t>433983656</t>
  </si>
  <si>
    <t>Trativody z drenážních trubek pro liniové stavby a komunikace se zřízením štěrkového lože pod trubky a s jejich obsypem v otevřeném výkopu trubka korugovaná sendvičová PE-HD SN 4 celoperforovaná 360° DN 100</t>
  </si>
  <si>
    <t>"drenáž dle výk.výměr" 613,5</t>
  </si>
  <si>
    <t>součástí položky je obsyp kamenivem v množstí 0.1m3/m</t>
  </si>
  <si>
    <t>Svislé a kompletní konstrukce</t>
  </si>
  <si>
    <t>76</t>
  </si>
  <si>
    <t>338171123</t>
  </si>
  <si>
    <t>Osazování sloupků a vzpěr plotových ocelových v přes 2 do 2,6 m se zabetonováním</t>
  </si>
  <si>
    <t>661258702</t>
  </si>
  <si>
    <t>Montáž sloupků a vzpěr plotových ocelových trubkových nebo profilovaných výšky přes 2 do 2,6 m se zabetonováním do 0,08 m3 do připravených jamek</t>
  </si>
  <si>
    <t>"bere se 13 ks sloupků" 13</t>
  </si>
  <si>
    <t>"bere se 2 ks vzpěr" 2</t>
  </si>
  <si>
    <t>77</t>
  </si>
  <si>
    <t>55342262</t>
  </si>
  <si>
    <t>sloupek plotový koncový Pz a komaxitový 2350/48x1,5mm</t>
  </si>
  <si>
    <t>-1023987243</t>
  </si>
  <si>
    <t>"dle osazení" 13</t>
  </si>
  <si>
    <t>78</t>
  </si>
  <si>
    <t>55342270</t>
  </si>
  <si>
    <t>vzpěra plotová 38x1,5mm včetně krytky s uchem 1500mm</t>
  </si>
  <si>
    <t>-1101536695</t>
  </si>
  <si>
    <t>"dle osazení" 2</t>
  </si>
  <si>
    <t>79</t>
  </si>
  <si>
    <t>348401120</t>
  </si>
  <si>
    <t>Montáž oplocení ze strojového pletiva s napínacími dráty v do 1,6 m</t>
  </si>
  <si>
    <t>1037881218</t>
  </si>
  <si>
    <t>Montáž oplocení z pletiva strojového s napínacími dráty do 1,6 m</t>
  </si>
  <si>
    <t>"pro nové oplocení dle výk. výměr" 30,8</t>
  </si>
  <si>
    <t>včetně dodání potřebného vázacího drátu</t>
  </si>
  <si>
    <t>80</t>
  </si>
  <si>
    <t>31327502</t>
  </si>
  <si>
    <t>pletivo drátěné plastifikované se čtvercovými oky 50/2,2mm v 1500mm</t>
  </si>
  <si>
    <t>1652218743</t>
  </si>
  <si>
    <t>"dle montáže" 30,8</t>
  </si>
  <si>
    <t>81</t>
  </si>
  <si>
    <t>15619100</t>
  </si>
  <si>
    <t>drát kruhový poplastovaný napínací 2,5/3,5mm</t>
  </si>
  <si>
    <t>-1511710444</t>
  </si>
  <si>
    <t>"uvažuje se 3x délka nového oplocení, dle montáže" 3*30,8</t>
  </si>
  <si>
    <t>včetně napínáků</t>
  </si>
  <si>
    <t>Vodorovné konstrukce</t>
  </si>
  <si>
    <t>82</t>
  </si>
  <si>
    <t>451572111</t>
  </si>
  <si>
    <t>Lože pod potrubí otevřený výkop z kameniva drobného těženého</t>
  </si>
  <si>
    <t>1178178458</t>
  </si>
  <si>
    <t>Lože pod potrubí, stoky a drobné objekty v otevřeném výkopu z kameniva drobného těženého 0 až 4 mm</t>
  </si>
  <si>
    <t>pod přípojky dle výkazu výměr</t>
  </si>
  <si>
    <t>"kubatura" 0,9*0,1*51,6</t>
  </si>
  <si>
    <t>83</t>
  </si>
  <si>
    <t>452112112</t>
  </si>
  <si>
    <t>Osazení betonových prstenců nebo rámů v do 100 mm pod poklopy a mříže</t>
  </si>
  <si>
    <t>1430797421</t>
  </si>
  <si>
    <t>Osazení betonových dílců prstenců nebo rámů pod poklopy a mříže, výšky do 100 mm</t>
  </si>
  <si>
    <t>pro nové uliční vpusti</t>
  </si>
  <si>
    <t>"dle výk. výměr" 15+2</t>
  </si>
  <si>
    <t>84</t>
  </si>
  <si>
    <t>592238640</t>
  </si>
  <si>
    <t>prstenec pro uliční vpusť vyrovnávací betonový 390x60x130mm</t>
  </si>
  <si>
    <t>-1026569966</t>
  </si>
  <si>
    <t>"dle osazení" 15+2</t>
  </si>
  <si>
    <t>Komunikace pozemní</t>
  </si>
  <si>
    <t>85</t>
  </si>
  <si>
    <t>564851111</t>
  </si>
  <si>
    <t>Podklad ze štěrkodrtě ŠD plochy přes 100 m2 tl 150 mm</t>
  </si>
  <si>
    <t>972216882</t>
  </si>
  <si>
    <t>Podklad ze štěrkodrti ŠD s rozprostřením a zhutněním plochy přes 100 m2, po zhutnění tl. 150 mm</t>
  </si>
  <si>
    <t>Pro konstrukci vozovky tl.150mm, ŠDa 0/32</t>
  </si>
  <si>
    <t>"dle výk. výměr" 3359,8</t>
  </si>
  <si>
    <t>"odečte se plocha překopů, dle výk. výměr" -179,8</t>
  </si>
  <si>
    <t>86</t>
  </si>
  <si>
    <t>564851112</t>
  </si>
  <si>
    <t>Podklad ze štěrkodrtě ŠD plochy přes 100 m2 tl 160 mm</t>
  </si>
  <si>
    <t>2005973031</t>
  </si>
  <si>
    <t>Podklad ze štěrkodrti ŠD s rozprostřením a zhutněním plochy přes 100 m2, po zhutnění tl. 160 mm</t>
  </si>
  <si>
    <t>v tl. min 150 mm, prům 160 mm, ŠDa 0/63, ochranná vrstva</t>
  </si>
  <si>
    <t>"pro kci vozovky dle výk. výměr" 3359,8</t>
  </si>
  <si>
    <t>"odečte se plocha překopů dle výk. výměr" -179,8</t>
  </si>
  <si>
    <t>"odečte se plocha vozovky s jednostr.spádem u parkoviště na délce 59 m (cca mezi řezy č.45-56)" -59*6,2</t>
  </si>
  <si>
    <t>"pro kci park.zálivů" 401,7</t>
  </si>
  <si>
    <t>"pro kci bezpečn.odstupu a chodn.přejezdů" 169,62</t>
  </si>
  <si>
    <t>"odečte se plocha park.zálivů s protistranným spádem na délce 59 m, vč.bezpečn.odstupu a rozšíření (cca mezi řezy č.45-56)" -59*3,4</t>
  </si>
  <si>
    <t>87</t>
  </si>
  <si>
    <t>564861112</t>
  </si>
  <si>
    <t>Podklad ze štěrkodrtě ŠD plochy přes 100 m2 tl 210 mm</t>
  </si>
  <si>
    <t>1179637995</t>
  </si>
  <si>
    <t>Podklad ze štěrkodrti ŠD s rozprostřením a zhutněním plochy přes 100 m2, po zhutnění tl. 210 mm</t>
  </si>
  <si>
    <t>v tl. min 200 mm, prům 210 mm, ŠDa 0/32</t>
  </si>
  <si>
    <t>"pro kci chodníků ZD dle výk. výměr" 1618,2</t>
  </si>
  <si>
    <t>"pro kci chodníků dl. 300x300, dle výk. výměr" 0,91</t>
  </si>
  <si>
    <t>"pro kci chodníků dl. 400x400, dle výk. výměr" 0,62</t>
  </si>
  <si>
    <t>"pro kci chodníků dl. 500x500, dle výk. výměr" 2,81</t>
  </si>
  <si>
    <t>"pro kci chodníků mozaika, dle výk. výměr" 1,2</t>
  </si>
  <si>
    <t>88</t>
  </si>
  <si>
    <t>564861113</t>
  </si>
  <si>
    <t>Podklad ze štěrkodrtě ŠD plochy přes 100 m2 tl 220 mm</t>
  </si>
  <si>
    <t>-2074423565</t>
  </si>
  <si>
    <t>Podklad ze štěrkodrti ŠD s rozprostřením a zhutněním plochy přes 100 m2, po zhutnění tl. 220 mm</t>
  </si>
  <si>
    <t>v tl. min 150 mm, prům 220 mm, ŠDa 0/32</t>
  </si>
  <si>
    <t>"plocha park.zálivů s protistranným spádem na délce 59 m, vč.bezpečn.odstupu a rozšíření (cca mezi řezy č.45-56)" 59*3,4</t>
  </si>
  <si>
    <t>89</t>
  </si>
  <si>
    <t>564871113</t>
  </si>
  <si>
    <t>Podklad ze štěrkodrtě ŠD plochy přes 100 m2 tl. 270 mm</t>
  </si>
  <si>
    <t>455434472</t>
  </si>
  <si>
    <t>Podklad ze štěrkodrti ŠD s rozprostřením a zhutněním plochy přes 100 m2, po zhutnění tl. 270 mm</t>
  </si>
  <si>
    <t>v tl. min 150 mm, prům 270 mm, ŠDa 0/63, ochranná vrstva</t>
  </si>
  <si>
    <t>"plocha vozovky s jednostr.spádem u parkoviště na délce 59 m (cca mezi řezy č.45-56)" 59*6,2</t>
  </si>
  <si>
    <t>90</t>
  </si>
  <si>
    <t>567921111</t>
  </si>
  <si>
    <t>Podklad z mezerovitého betonu MCB tl 120 mm</t>
  </si>
  <si>
    <t>-1427415932</t>
  </si>
  <si>
    <t>Podklad z mezerovitého betonu MCB tl. 120 mm</t>
  </si>
  <si>
    <t>MCB v tl. 120 mm</t>
  </si>
  <si>
    <t>"pro kci chodn.přejezdu a bezpečn.pásu, dle výk. výměr" 169,62</t>
  </si>
  <si>
    <t>"pro kci parkovacího zálivu, dle výk. výměr" 401,7</t>
  </si>
  <si>
    <t>91</t>
  </si>
  <si>
    <t>569831111</t>
  </si>
  <si>
    <t>Zpevnění krajnic štěrkodrtí tl 100 mm</t>
  </si>
  <si>
    <t>-2111192269</t>
  </si>
  <si>
    <t>Zpevnění krajnic nebo komunikací pro pěší s rozprostřením a zhutněním, po zhutnění štěrkodrtí tl. 100 mm</t>
  </si>
  <si>
    <t>"dosypání sjezdů z ŠD tl. 100 mm dle výk. výměr" 21,84</t>
  </si>
  <si>
    <t>92</t>
  </si>
  <si>
    <t>572341111</t>
  </si>
  <si>
    <t>Vyspravení krytu komunikací po překopech pl přes 15 m2 asfalt betonem ACO (AB) tl přes 30 do 50 mm</t>
  </si>
  <si>
    <t>-1957056875</t>
  </si>
  <si>
    <t>Vyspravení krytu komunikací po překopech inženýrských sítí plochy přes 15 m2 asfaltovým betonem ACO (AB), po zhutnění tl. přes 30 do 50 mm</t>
  </si>
  <si>
    <t xml:space="preserve">"pro povrch. úpravu  vozovky podél obrub, ACO 11 tl. 40 mm, dle výk.výměr" 6,02 </t>
  </si>
  <si>
    <t>"obrusná vrstva po překopech, dle výk.výměr" 179,8</t>
  </si>
  <si>
    <t>93</t>
  </si>
  <si>
    <t>572341112</t>
  </si>
  <si>
    <t>Vyspravení krytu komunikací po překopech pl přes 15 m2 asfalt betonem ACO (AB) tl přes 50 do 70 mm</t>
  </si>
  <si>
    <t>-723303835</t>
  </si>
  <si>
    <t>Vyspravení krytu komunikací po překopech inženýrských sítí plochy přes 15 m2 asfaltovým betonem ACO (AB), po zhutnění tl. přes 50 do 70 mm</t>
  </si>
  <si>
    <t>"podkladní vrstva vozovky po překopech, ACP 16+, tl.70 mm, dle výk.výměr" 179,8</t>
  </si>
  <si>
    <t>94</t>
  </si>
  <si>
    <t>566901232</t>
  </si>
  <si>
    <t>Vyspravení podkladu po překopech inženýrských sítí plochy přes 15 m2 štěrkodrtí tl. 150 mm</t>
  </si>
  <si>
    <t>-1396816186</t>
  </si>
  <si>
    <t>Vyspravení podkladu po překopech inženýrských sítí plochy přes 15 m2 s rozprostřením a zhutněním štěrkodrtí tl. 150 mm</t>
  </si>
  <si>
    <t>"podkladní vrstva vozovky po překopech, ŠD 0/32, tl.150 mm ve dvou vrstvách, dle výk.výměr" 179,8*2</t>
  </si>
  <si>
    <t>"podkladní vrstva vozovky po překopech, ŠD 0/32, tl.150 mm, plocha nové vozovky s krytem CB, dle výk.výměr" 6,4</t>
  </si>
  <si>
    <t>95</t>
  </si>
  <si>
    <t>573211108</t>
  </si>
  <si>
    <t>Postřik živičný spojovací z asfaltu v množství 0,40 kg/m2</t>
  </si>
  <si>
    <t>-310488023</t>
  </si>
  <si>
    <t>Postřik spojovací PS bez posypu kamenivem z asfaltu silničního, v množství 0,40 kg/m2</t>
  </si>
  <si>
    <t>PS-B, pod ACO v množství 0,35 kg/m2</t>
  </si>
  <si>
    <t>"kce vozovky dle výk. výměr" 3359,8</t>
  </si>
  <si>
    <t>"povrch.úprava podél obrub, dle výk. výměr" 6,02</t>
  </si>
  <si>
    <t>96</t>
  </si>
  <si>
    <t>577134121</t>
  </si>
  <si>
    <t>Asfaltový beton vrstva obrusná ACO 11+ (ABS) tř. I tl 40 mm š přes 3 m z nemodifikovaného asfaltu</t>
  </si>
  <si>
    <t>1446183134</t>
  </si>
  <si>
    <t>Asfaltový beton vrstva obrusná ACO 11 (ABS) s rozprostřením a se zhutněním z nemodifikovaného asfaltu v pruhu šířky přes 3 m tř. I (ACO 11+), po zhutnění tl. 40 mm</t>
  </si>
  <si>
    <t>uvažováno ACO 11, tl. 40 mm</t>
  </si>
  <si>
    <t>" kce vozovky dle výk. výměr" 3359,8</t>
  </si>
  <si>
    <t>" odečte se plocha překopů dle výk. výměr" -179,8</t>
  </si>
  <si>
    <t>97</t>
  </si>
  <si>
    <t>565155121</t>
  </si>
  <si>
    <t>Asfaltový beton vrstva podkladní ACP 16 (obalované kamenivo OKS) tl 70 mm š přes 3 m</t>
  </si>
  <si>
    <t>1868018661</t>
  </si>
  <si>
    <t>Asfaltový beton vrstva podkladní ACP 16 (obalované kamenivo střednězrnné - OKS) s rozprostřením a zhutněním v pruhu šířky přes 3 m, po zhutnění tl. 70 mm</t>
  </si>
  <si>
    <t>uvažováno ACP16+, tl. 70 mm</t>
  </si>
  <si>
    <t>98</t>
  </si>
  <si>
    <t>581151312</t>
  </si>
  <si>
    <t>Kryt cementobetonový vozovek skupiny CB III tl 270 mm</t>
  </si>
  <si>
    <t>-688494183</t>
  </si>
  <si>
    <t>Kryt cementobetonový silničních komunikací skupiny CB III tl. 270 mm</t>
  </si>
  <si>
    <t>"plocha nové kce vozovky CB tl.270 mm, dle výk.výměr" 6,4</t>
  </si>
  <si>
    <t>výsprava po překopech inž.sítí</t>
  </si>
  <si>
    <t>99</t>
  </si>
  <si>
    <t>591411111</t>
  </si>
  <si>
    <t>Kladení dlažby z mozaiky jednobarevné komunikací pro pěší lože z kameniva</t>
  </si>
  <si>
    <t>1593579558</t>
  </si>
  <si>
    <t>Kladení dlažby z mozaiky komunikací pro pěší s vyplněním spár, s dvojím beraněním a se smetením přebytečného materiálu na vzdálenost do 3 m jednobarevné, s ložem tl. do 40 mm z kameniva</t>
  </si>
  <si>
    <t>"plocha chodníku z mozaiky, použije se stávající, dle výk.výměr" 1,2</t>
  </si>
  <si>
    <t>100</t>
  </si>
  <si>
    <t>596211113</t>
  </si>
  <si>
    <t>Kladení zámkové dlažby komunikací pro pěší ručně tl 60 mm skupiny A pl přes 300 m2</t>
  </si>
  <si>
    <t>-1890888356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</si>
  <si>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A, pro ploc</t>
  </si>
  <si>
    <t>"nová kce chodníků, dle výk. výměr" 1618,2</t>
  </si>
  <si>
    <t>"odečte se plocha umělé vodící linie dle výk. výměr" -16</t>
  </si>
  <si>
    <t>v místech překopů přípojek se použije stávající typ dlažby</t>
  </si>
  <si>
    <t>59245012</t>
  </si>
  <si>
    <t>dlažba zámková betonová tvaru I 200x165mm tl 60mm barevná</t>
  </si>
  <si>
    <t>-382190977</t>
  </si>
  <si>
    <t>"pro chodníky/sjezdy/nástupiště, barva červená, tl.60 mm,dle výk.výměr" 1618,2</t>
  </si>
  <si>
    <t>"odečte se var.a sign.pásy, dle výk.výměr" -113,02</t>
  </si>
  <si>
    <t>"odečte se umělá vodící linie, dle výk.výměr" -16</t>
  </si>
  <si>
    <t>"odečte se kontrastní pás, dle výk.výměr" -7,2</t>
  </si>
  <si>
    <t>"odečte se dlažba bez zkosených hran, dle výk.výměr" -85,14</t>
  </si>
  <si>
    <t>"odečte se zpětně použitá dlažba 50%" -933,75*0,5</t>
  </si>
  <si>
    <t xml:space="preserve">čerpat dle skutečnosti-v místě překopů přípojek se použije stávající dlažba </t>
  </si>
  <si>
    <t>929,965*1,01 'Přepočtené koeficientem množství</t>
  </si>
  <si>
    <t>102</t>
  </si>
  <si>
    <t>59245015</t>
  </si>
  <si>
    <t>dlažba zámková betonová tvaru I 200x165mm tl 60mm přírodní</t>
  </si>
  <si>
    <t>934792849</t>
  </si>
  <si>
    <t>"pro kontrastní pás, dle výk.výměr" 7,2</t>
  </si>
  <si>
    <t>7,2*1,03 'Přepočtené koeficientem množství</t>
  </si>
  <si>
    <t>103</t>
  </si>
  <si>
    <t>59245019</t>
  </si>
  <si>
    <t>dlažba pro nevidomé betonová 200x100mm tl 60mm přírodní</t>
  </si>
  <si>
    <t>1018318021</t>
  </si>
  <si>
    <t>dlažba pro nevidomé, barva přírodní, 200*100mm, přičteno ztratné 3%</t>
  </si>
  <si>
    <t>"varovné a signální pásy dle výk. výměr" 113,02</t>
  </si>
  <si>
    <t>"odečte se zpětně použitá dl.pro nevidomé, 60% z plochy stáv. var.pásů 55 m2"  -55*0,6</t>
  </si>
  <si>
    <t>80,02*1,03 'Přepočtené koeficientem množství</t>
  </si>
  <si>
    <t>104</t>
  </si>
  <si>
    <t>59245012.1</t>
  </si>
  <si>
    <t>dlažba zámková betonová tvaru I 200x165x60mm barevná bez zkosených hran</t>
  </si>
  <si>
    <t>-1628051935</t>
  </si>
  <si>
    <t>dle kladení, přičteno ztratné 3%</t>
  </si>
  <si>
    <t>"ZD s rovnou hranou, lemování varovných pásů, dle výk,výměr" 85,14</t>
  </si>
  <si>
    <t>barva červená</t>
  </si>
  <si>
    <t>85,14*1,03 'Přepočtené koeficientem množství</t>
  </si>
  <si>
    <t>105</t>
  </si>
  <si>
    <t>596212212</t>
  </si>
  <si>
    <t>Kladení zámkové dlažby pozemních komunikací ručně tl 80 mm skupiny A pl přes 100 do 300 m2</t>
  </si>
  <si>
    <t>-1560632298</t>
  </si>
  <si>
    <t>Kladení dlažby z betonových zámkových dlaždic pozemních komunikací ručně s ložem z kameniva těženého nebo drceného tl. do 50 mm, s vyplněním spár, s dvojitým hutněním vibrováním a se smetením přebytečného materiálu na krajnici tl. 80 mm skupiny A, pro plo</t>
  </si>
  <si>
    <t>"kce chodníkového přejezdu a bezpečn.odstupu, dle výk. výměr" 169,62</t>
  </si>
  <si>
    <t>"kladení dlažby mezi spáry obrubníků,29ks" 0,1*0,2*29</t>
  </si>
  <si>
    <t>106</t>
  </si>
  <si>
    <t>59245010</t>
  </si>
  <si>
    <t>dlažba zámková betonová tvaru I 200x165mm tl 80mm barevná</t>
  </si>
  <si>
    <t>1338535248</t>
  </si>
  <si>
    <t>" barva červená, dle výk.výměr" 169,62</t>
  </si>
  <si>
    <t>"odečte se dlažba bez zkosených hran, dle výk.výměr" -2,4</t>
  </si>
  <si>
    <t>" odečte se var.pásy, dle výk.výměr" -2,9</t>
  </si>
  <si>
    <t>164,32*1,02 'Přepočtené koeficientem množství</t>
  </si>
  <si>
    <t>107</t>
  </si>
  <si>
    <t>59245225</t>
  </si>
  <si>
    <t>dlažba pro nevidomé betonová 200x100mm tl 80mm přírodní</t>
  </si>
  <si>
    <t>-1332028962</t>
  </si>
  <si>
    <t>dlažba pro nevidomé, barva přírodní, přičteno ztratné 3%</t>
  </si>
  <si>
    <t>"varovné a signální pásy pro chodn.přejezd, dle výk. výměr" 2,9</t>
  </si>
  <si>
    <t>2,9*1,03 'Přepočtené koeficientem množství</t>
  </si>
  <si>
    <t>108</t>
  </si>
  <si>
    <t>59245020</t>
  </si>
  <si>
    <t>dlažba skladebná betonová 200x100mm tl 80mm přírodní</t>
  </si>
  <si>
    <t>-1288777590</t>
  </si>
  <si>
    <t>dlažba pro osazení do spár obrubníků, barva přírodní, přičteno ztratné 3%</t>
  </si>
  <si>
    <t>"dle montáže" 0,58</t>
  </si>
  <si>
    <t>0,58*1,03 'Přepočtené koeficientem množství</t>
  </si>
  <si>
    <t>109</t>
  </si>
  <si>
    <t>59245010.1</t>
  </si>
  <si>
    <t>dlažba zámková betonová tvaru I 200x165x80mm barevná bez zkosených hran</t>
  </si>
  <si>
    <t>-254214985</t>
  </si>
  <si>
    <t>"ZD s rovnou hranou, lemování varovných pásů, dle výk,výměr" 2,4</t>
  </si>
  <si>
    <t>2,4*1,03 'Přepočtené koeficientem množství</t>
  </si>
  <si>
    <t>110</t>
  </si>
  <si>
    <t>596411114</t>
  </si>
  <si>
    <t>Kladení dlažby z vegetačních tvárnic komunikací pro pěší tl do 80 mm pl přes 300 m2</t>
  </si>
  <si>
    <t>568569959</t>
  </si>
  <si>
    <t>Kladení dlažby z betonových vegetačních dlaždic komunikací pro pěší s ložem z kameniva těženého nebo drceného tl. do 40 mm, s vyplněním spár a vegetačních otvorů, s hutněním vibrováním tl. do 80 mm, pro plochy přes 300 m2</t>
  </si>
  <si>
    <t>"plocha park.zálivu zatrav. dl. dle výk. výměr" 401,7</t>
  </si>
  <si>
    <t>111</t>
  </si>
  <si>
    <t>59245035</t>
  </si>
  <si>
    <t>dlažba plošná vegetační betonová 200x200mm tl 80mm přírodní</t>
  </si>
  <si>
    <t>-248319566</t>
  </si>
  <si>
    <t>"plocha parkovacích stání,přírodní, dle kladení" 401,7</t>
  </si>
  <si>
    <t>přičteno ztratné 1%</t>
  </si>
  <si>
    <t>401,7*1,01 'Přepočtené koeficientem množství</t>
  </si>
  <si>
    <t>112</t>
  </si>
  <si>
    <t>58343810</t>
  </si>
  <si>
    <t>kamenivo drcené hrubé frakce 4/8</t>
  </si>
  <si>
    <t>-1371598826</t>
  </si>
  <si>
    <t>Pro výplň spár dlažby se širokou spárou, předpoklad 27,8% plochy</t>
  </si>
  <si>
    <t>401,7*0,278*0,08*2,0</t>
  </si>
  <si>
    <t>113</t>
  </si>
  <si>
    <t>596811120</t>
  </si>
  <si>
    <t>Kladení betonové dlažby komunikací pro pěší do lože z kameniva velikosti do 0,09 m2 pl do 50 m2</t>
  </si>
  <si>
    <t>1840292198</t>
  </si>
  <si>
    <t>Kladení dlažby z betonových nebo kameninových dlaždic komunikací pro pěší s vyplněním spár a se smetením přebytečného materiálu na vzdálenost do 3 m s ložem z kameniva těženého tl. do 30 mm velikosti dlaždic do 0,09 m2 (bez zámku), pro plochy do 50 m2</t>
  </si>
  <si>
    <t>"pro dlažbu umělých vodících linií zesíl. kce dle výk. výměr" 16</t>
  </si>
  <si>
    <t>"plocha chodníku z dl. 300x300mm, použije se stávající dlažba, dle výk. výměr" 0,91</t>
  </si>
  <si>
    <t>114</t>
  </si>
  <si>
    <t>59212315</t>
  </si>
  <si>
    <t>dlaždice betonová pro nástupiště s varovným pásem sloučeným s vodící linií 495x400x60mm</t>
  </si>
  <si>
    <t>-917372035</t>
  </si>
  <si>
    <t>uvažuje se pro dlažbu umělé vodící linie s drážkami, barva šedá</t>
  </si>
  <si>
    <t>"na ploše chodníku dle výk. výměr" 16/0,4/0,5</t>
  </si>
  <si>
    <t>přičteno ztratné 3%</t>
  </si>
  <si>
    <t>80*1,03 'Přepočtené koeficientem množství</t>
  </si>
  <si>
    <t>115</t>
  </si>
  <si>
    <t>596811220</t>
  </si>
  <si>
    <t>Kladení betonové dlažby komunikací pro pěší do lože z kameniva velikosti přes 0,09 do 0,25 m2 pl do 50 m2</t>
  </si>
  <si>
    <t>265823353</t>
  </si>
  <si>
    <t>Kladení dlažby z betonových nebo kameninových dlaždic komunikací pro pěší s vyplněním spár a se smetením přebytečného materiálu na vzdálenost do 3 m s ložem z kameniva těženého tl. do 30 mm velikosti dlaždic přes 0,09 m2 do 0,25 m2, pro plochy do 50 m2</t>
  </si>
  <si>
    <t>"plocha chodníku z dl. 400x400mm, použije se stávající dlažba, dle výk. výměr" 0,62</t>
  </si>
  <si>
    <t>"plocha chodníku z dl. 500x500mm, použije se stávající dlažba, dle výk. výměr" 2,81</t>
  </si>
  <si>
    <t>Trubní vedení</t>
  </si>
  <si>
    <t>116</t>
  </si>
  <si>
    <t>871350320</t>
  </si>
  <si>
    <t>Montáž kanalizačního potrubí hladkého plnostěnného SN 12 z polypropylenu DN 200</t>
  </si>
  <si>
    <t>-926617376</t>
  </si>
  <si>
    <t>Montáž kanalizačního potrubí z polypropylenu PP hladkého plnostěnného SN 12 DN 200</t>
  </si>
  <si>
    <t>"potrubí přípojek z PP, De200, dle výk. výměr" 51,6</t>
  </si>
  <si>
    <t>117</t>
  </si>
  <si>
    <t>28614219</t>
  </si>
  <si>
    <t>trubka kanalizační PP plnostěnná jednovrstvá DN 200x6000mm SN10</t>
  </si>
  <si>
    <t>-1122080222</t>
  </si>
  <si>
    <t>"dle montáže, přičteno ztratné 1.5%" 51,6</t>
  </si>
  <si>
    <t>51,6*1,015 'Přepočtené koeficientem množství</t>
  </si>
  <si>
    <t>118</t>
  </si>
  <si>
    <t>877350330</t>
  </si>
  <si>
    <t>Montáž spojek na kanalizačním potrubí z PP nebo tvrdého PVC trub hladkých plnostěnných DN 200</t>
  </si>
  <si>
    <t>-1422263113</t>
  </si>
  <si>
    <t>Montáž tvarovek na kanalizačním plastovém potrubí z PP nebo PVC-U hladkého plnostěnného spojek nebo redukcí DN 200</t>
  </si>
  <si>
    <t>dle počtu přípojek na novou  kanalizaci, bere se 1ks/přípojku</t>
  </si>
  <si>
    <t>"dle situace 16 ks" 16</t>
  </si>
  <si>
    <t>119</t>
  </si>
  <si>
    <t>OSM.223840</t>
  </si>
  <si>
    <t>KGUSM přech. PVC/kam. DN 200 SN8</t>
  </si>
  <si>
    <t>-575801243</t>
  </si>
  <si>
    <t>"dle montáže" 16</t>
  </si>
  <si>
    <t>120</t>
  </si>
  <si>
    <t>890411851</t>
  </si>
  <si>
    <t>Bourání šachet z prefabrikovaných skruží strojně obestavěného prostoru do 1,5 m3</t>
  </si>
  <si>
    <t>-352432377</t>
  </si>
  <si>
    <t>Bourání šachet a jímek strojně velikosti obestavěného prostoru do 1,5 m3 z prefabrikovaných skruží</t>
  </si>
  <si>
    <t>"bourání rušených uličních vpustí" 3,14*0,35*0,35*1,5*10</t>
  </si>
  <si>
    <t>121</t>
  </si>
  <si>
    <t>895111121</t>
  </si>
  <si>
    <t>Drenážní šachtice normální z betonových dílců DN 600 mm hloubky do 1 m</t>
  </si>
  <si>
    <t>1868141160</t>
  </si>
  <si>
    <t>"pro spojení drenáží, dle výk.výměr" 1</t>
  </si>
  <si>
    <t>122</t>
  </si>
  <si>
    <t>895941302</t>
  </si>
  <si>
    <t>Osazení vpusti uliční DN 450 z betonových dílců dno s kalištěm</t>
  </si>
  <si>
    <t>101344670</t>
  </si>
  <si>
    <t>Osazení vpusti uliční z betonových dílců DN 450 dno s kalištěm</t>
  </si>
  <si>
    <t>"nová uliční vpust, dle výk. výměr" 15+2</t>
  </si>
  <si>
    <t>123</t>
  </si>
  <si>
    <t>59224495</t>
  </si>
  <si>
    <t>vpusť uliční DN 450 kaliště nízké 450/240x50mm</t>
  </si>
  <si>
    <t>953803133</t>
  </si>
  <si>
    <t>124</t>
  </si>
  <si>
    <t>895941322</t>
  </si>
  <si>
    <t>Osazení vpusti uliční DN 450 z betonových dílců skruž středová 295 mm</t>
  </si>
  <si>
    <t>757677770</t>
  </si>
  <si>
    <t>Osazení vpusti uliční z betonových dílců DN 450 skruž středová 295 mm</t>
  </si>
  <si>
    <t>125</t>
  </si>
  <si>
    <t>59223862</t>
  </si>
  <si>
    <t>skruž betonová středová pro uliční vpusť 450x295x50mm</t>
  </si>
  <si>
    <t>-2139431170</t>
  </si>
  <si>
    <t>126</t>
  </si>
  <si>
    <t>895941323</t>
  </si>
  <si>
    <t>Osazení vpusti uliční DN 450 z betonových dílců skruž středová 570 mm</t>
  </si>
  <si>
    <t>-1355731744</t>
  </si>
  <si>
    <t>Osazení vpusti uliční z betonových dílců DN 450 skruž středová 570 mm</t>
  </si>
  <si>
    <t>127</t>
  </si>
  <si>
    <t>59224488</t>
  </si>
  <si>
    <t>skruž betonová středová pro uliční vpusť 450x570x50mm</t>
  </si>
  <si>
    <t>-2087163719</t>
  </si>
  <si>
    <t>128</t>
  </si>
  <si>
    <t>895941331</t>
  </si>
  <si>
    <t>Osazení vpusti uliční DN 450 z betonových dílců skruž průběžná s výtokem</t>
  </si>
  <si>
    <t>-274237310</t>
  </si>
  <si>
    <t>Osazení vpusti uliční z betonových dílců DN 450 skruž průběžná s výtokem</t>
  </si>
  <si>
    <t>129</t>
  </si>
  <si>
    <t>59224492</t>
  </si>
  <si>
    <t>skruž betonová s odtokem 200mm PVC pro uliční vpusť 450x450x50mm</t>
  </si>
  <si>
    <t>-1861832020</t>
  </si>
  <si>
    <t>130</t>
  </si>
  <si>
    <t>899132121</t>
  </si>
  <si>
    <t>Výměna (výšková úprava) poklopu kanalizačního pevného s ošetřením podkladu hloubky do 25 cm</t>
  </si>
  <si>
    <t>522374407</t>
  </si>
  <si>
    <t>Výměna (výšková úprava) poklopu kanalizačního s rámem pevným s ošetřením podkladních vrstev hloubky do 25 cm</t>
  </si>
  <si>
    <t>"úprava st. poklopů do nové nivelety, dle výk. výměr" 3</t>
  </si>
  <si>
    <t>použijí se stáv.poklopy</t>
  </si>
  <si>
    <t>131</t>
  </si>
  <si>
    <t>899132212</t>
  </si>
  <si>
    <t>Výměna (výšková úprava) poklopu vodovodního samonivelačního nebo pevného šoupátkového</t>
  </si>
  <si>
    <t>-1844504671</t>
  </si>
  <si>
    <t>"úprava st. krycích hrnců šoupat do nové nivelety, dle výk. výměr" 5</t>
  </si>
  <si>
    <t>použijí se stávající poklopy</t>
  </si>
  <si>
    <t>132</t>
  </si>
  <si>
    <t>899132213</t>
  </si>
  <si>
    <t>Výměna (výšková úprava) poklopu vodovodního samonivelačního nebo pevného hydrantového</t>
  </si>
  <si>
    <t>-356303592</t>
  </si>
  <si>
    <t>"úprava st. krycích hrnců hydrantů do nové nivelety, dle výk. výměr" 1</t>
  </si>
  <si>
    <t>133</t>
  </si>
  <si>
    <t>899202211</t>
  </si>
  <si>
    <t>Demontáž mříží litinových včetně rámů hmotnosti přes 50 do 100 kg</t>
  </si>
  <si>
    <t>-1958321888</t>
  </si>
  <si>
    <t>Demontáž mříží litinových včetně rámů, hmotnosti jednotlivě přes 50 do 100 Kg</t>
  </si>
  <si>
    <t>"rušené UV dle výk. výměr" 10</t>
  </si>
  <si>
    <t>134</t>
  </si>
  <si>
    <t>899204112</t>
  </si>
  <si>
    <t>Osazení mříží litinových včetně rámů a košů na bahno pro třídu zatížení D400, E600</t>
  </si>
  <si>
    <t>41670198</t>
  </si>
  <si>
    <t>135</t>
  </si>
  <si>
    <t>28661789</t>
  </si>
  <si>
    <t>koš kalový ocelový pro silniční vpusť 425mm vč. madla</t>
  </si>
  <si>
    <t>-618815205</t>
  </si>
  <si>
    <t>136</t>
  </si>
  <si>
    <t>59224481</t>
  </si>
  <si>
    <t>mříž vtoková s rámem pro uliční vpusť 500x500, zatížení 40 tun</t>
  </si>
  <si>
    <t>-341316330</t>
  </si>
  <si>
    <t>"pro ul. vpust, s pantem, dle osazení" 15+2</t>
  </si>
  <si>
    <t>Ostatní konstrukce a práce, bourání</t>
  </si>
  <si>
    <t>137</t>
  </si>
  <si>
    <t>912211111</t>
  </si>
  <si>
    <t>Montáž směrového sloupku silničního plastového prosté uložení bez betonového základu</t>
  </si>
  <si>
    <t>-2002774221</t>
  </si>
  <si>
    <t>Montáž směrového sloupku plastového s odrazkou prostým uložením bez betonového základu silničního</t>
  </si>
  <si>
    <t>"červené sloupky Z11g, dle výk. výměr" 2</t>
  </si>
  <si>
    <t>138</t>
  </si>
  <si>
    <t>40445162</t>
  </si>
  <si>
    <t>sloupek směrový silniční plastový 1,0m</t>
  </si>
  <si>
    <t>-1450044461</t>
  </si>
  <si>
    <t>"červené sloupky Z11g, dle osazení" 2</t>
  </si>
  <si>
    <t>139</t>
  </si>
  <si>
    <t>914111111</t>
  </si>
  <si>
    <t>Montáž svislé dopravní značky do velikosti 1 m2 objímkami na sloupek nebo konzolu</t>
  </si>
  <si>
    <t>1295963010</t>
  </si>
  <si>
    <t>Montáž svislé dopravní značky základní velikosti do 1 m2 objímkami na sloupky nebo konzoly</t>
  </si>
  <si>
    <t>"nové SDZ, dle výk. výměr" 29</t>
  </si>
  <si>
    <t>"nové označníky, dle výk. výměr" 2</t>
  </si>
  <si>
    <t>140</t>
  </si>
  <si>
    <t>40445620</t>
  </si>
  <si>
    <t>zákazové, příkazové dopravní značky B1-B34, C1-15 700mm</t>
  </si>
  <si>
    <t>-2106456238</t>
  </si>
  <si>
    <t>"SDZ B2, dle TZ" 3</t>
  </si>
  <si>
    <t>"SDZ B24a, TZ" 2</t>
  </si>
  <si>
    <t>"SDZ B24b, TZ" 2</t>
  </si>
  <si>
    <t>141</t>
  </si>
  <si>
    <t>40445622</t>
  </si>
  <si>
    <t>informativní značky provozní IP1-IP3, IP4b-IP7, IP10a, b 750x750mm</t>
  </si>
  <si>
    <t>-1813537243</t>
  </si>
  <si>
    <t>"SDZ IP4b, dle TZ" 4</t>
  </si>
  <si>
    <t>142</t>
  </si>
  <si>
    <t>40445612</t>
  </si>
  <si>
    <t>značky upravující přednost P2, P3, P8 750mm</t>
  </si>
  <si>
    <t>-1226865410</t>
  </si>
  <si>
    <t>"SDZ P2, dle TZ" 5</t>
  </si>
  <si>
    <t>143</t>
  </si>
  <si>
    <t>40445608</t>
  </si>
  <si>
    <t>značky upravující přednost P1, P4 700mm</t>
  </si>
  <si>
    <t>162301981</t>
  </si>
  <si>
    <t>"SDZ P4, dle TZ" 2</t>
  </si>
  <si>
    <t>144</t>
  </si>
  <si>
    <t>40445647</t>
  </si>
  <si>
    <t>dodatkové tabulky E1, E2a,b , E6, E9, E10 E12c, E17 500x500mm</t>
  </si>
  <si>
    <t>-598691687</t>
  </si>
  <si>
    <t>"SDZ E2b, dle TZ" 1</t>
  </si>
  <si>
    <t>145</t>
  </si>
  <si>
    <t>40445654</t>
  </si>
  <si>
    <t>informativní značky zónové IZ5 1000x750mm</t>
  </si>
  <si>
    <t>1266970257</t>
  </si>
  <si>
    <t>"SDZ IZ5a, dle TZ" 2</t>
  </si>
  <si>
    <t>"SDZ IZ5b, dle TZ" 2</t>
  </si>
  <si>
    <t>146</t>
  </si>
  <si>
    <t>40445651</t>
  </si>
  <si>
    <t>informativní značky zónové IZ1, IZ2, IZ8 1000x1000mm</t>
  </si>
  <si>
    <t>-185142103</t>
  </si>
  <si>
    <t>"SDZ IZ8a, dle TZ" 3</t>
  </si>
  <si>
    <t>"SDZ IZ8b, dle TZ" 3</t>
  </si>
  <si>
    <t>147</t>
  </si>
  <si>
    <t>40445644</t>
  </si>
  <si>
    <t>informativní značky jiné IJ4a 500x500mm</t>
  </si>
  <si>
    <t>1286470563</t>
  </si>
  <si>
    <t>"SDZ IJ4a označníky, dle TZ" 2</t>
  </si>
  <si>
    <t>stejný typ jako již osazené označníky  ve městě</t>
  </si>
  <si>
    <t>148</t>
  </si>
  <si>
    <t>914111112</t>
  </si>
  <si>
    <t>Montáž svislé dopravní značky do velikosti 1 m2 páskováním na sloup</t>
  </si>
  <si>
    <t>-777138357</t>
  </si>
  <si>
    <t>Montáž svislé dopravní značky základní velikosti do 1 m2 páskováním na sloupy</t>
  </si>
  <si>
    <t>"přemístění SDZ, dle výk. výměr" 4</t>
  </si>
  <si>
    <t xml:space="preserve">osazení značek na nový sloup VO </t>
  </si>
  <si>
    <t>149</t>
  </si>
  <si>
    <t>914511112</t>
  </si>
  <si>
    <t>Montáž sloupku dopravních značek délky do 3,5 m s betonovým základem a patkou D 60 mm</t>
  </si>
  <si>
    <t>-840768467</t>
  </si>
  <si>
    <t>Montáž sloupku dopravních značek délky do 3,5 m do hliníkové patky pro sloupek D 60 mm</t>
  </si>
  <si>
    <t>"sloupky pro nové SDZ, dle výk. výměr" 24</t>
  </si>
  <si>
    <t>"sloupky pro přemisťované SDZ, dle výk. výměr" 6</t>
  </si>
  <si>
    <t>"dvojsloupek pro označník MHD, dle výk. výměr" 2*2</t>
  </si>
  <si>
    <t>150</t>
  </si>
  <si>
    <t>40445225</t>
  </si>
  <si>
    <t>sloupek pro dopravní značku Zn D 60mm v 3,5m</t>
  </si>
  <si>
    <t>-1695304885</t>
  </si>
  <si>
    <t>"dle montáže nových SDZ" 24</t>
  </si>
  <si>
    <t>151</t>
  </si>
  <si>
    <t>40445225.1</t>
  </si>
  <si>
    <t>dvojitý sloupek pro označník MHD, v 3,5m</t>
  </si>
  <si>
    <t>807728709</t>
  </si>
  <si>
    <t>"dle výk.výměr" 2</t>
  </si>
  <si>
    <t>stejný typ jako již osazené kce ve městě, zámečnická výroba vč.nátěru</t>
  </si>
  <si>
    <t>152</t>
  </si>
  <si>
    <t>915111112</t>
  </si>
  <si>
    <t>Vodorovné dopravní značení dělící čáry souvislé š 125 mm retroreflexní bílá barva</t>
  </si>
  <si>
    <t>745168453</t>
  </si>
  <si>
    <t>Vodorovné dopravní značení stříkané barvou dělící čára šířky 125 mm souvislá bílá retroreflexní</t>
  </si>
  <si>
    <t>"V11a, dle výk. výměr" 115,1</t>
  </si>
  <si>
    <t>153</t>
  </si>
  <si>
    <t>915121122</t>
  </si>
  <si>
    <t>Vodorovné dopravní značení vodící čáry přerušované š 250 mm retroreflexní bílá barva</t>
  </si>
  <si>
    <t>1543911647</t>
  </si>
  <si>
    <t>Vodorovné dopravní značení stříkané barvou vodící čára bílá šířky 250 mm přerušovaná retroreflexní</t>
  </si>
  <si>
    <t>"V7b, dle výk. výměr" 60,1</t>
  </si>
  <si>
    <t>154</t>
  </si>
  <si>
    <t>915131112</t>
  </si>
  <si>
    <t>Vodorovné dopravní značení přechody pro chodce, šipky, symboly retroreflexní bílá barva</t>
  </si>
  <si>
    <t>-428226991</t>
  </si>
  <si>
    <t>Vodorovné dopravní značení stříkané barvou přechody pro chodce, šipky, symboly bílé retroreflexní</t>
  </si>
  <si>
    <t>"nápis BUS, 2m2/ks, dle výk. výměr" 8</t>
  </si>
  <si>
    <t>155</t>
  </si>
  <si>
    <t>915611111</t>
  </si>
  <si>
    <t>Předznačení vodorovného liniového značení</t>
  </si>
  <si>
    <t>-2045229161</t>
  </si>
  <si>
    <t>Předznačení pro vodorovné značení stříkané barvou nebo prováděné z nátěrových hmot liniové dělicí čáry, vodicí proužky</t>
  </si>
  <si>
    <t>"dle liniového VDZ" 115,1+60,1</t>
  </si>
  <si>
    <t>156</t>
  </si>
  <si>
    <t>915621111</t>
  </si>
  <si>
    <t>Předznačení vodorovného plošného značení</t>
  </si>
  <si>
    <t>-693230825</t>
  </si>
  <si>
    <t>Předznačení pro vodorovné značení stříkané barvou nebo prováděné z nátěrových hmot plošné šipky, symboly, nápisy</t>
  </si>
  <si>
    <t>"dle plošného VDZ" 8</t>
  </si>
  <si>
    <t>157</t>
  </si>
  <si>
    <t>916131213</t>
  </si>
  <si>
    <t>Osazení silničního obrubníku betonového stojatého s boční opěrou do lože z betonu prostého</t>
  </si>
  <si>
    <t>1414427934</t>
  </si>
  <si>
    <t>Osazení silničního obrubníku betonového se zřízením lože, s vyplněním a zatřením spár cementovou maltou stojatého s boční opěrou z betonu prostého, do lože z betonu prostého</t>
  </si>
  <si>
    <t>"silniční bet.obruby, dle výk. výměr" 992,3</t>
  </si>
  <si>
    <t>"silniční bet.zastávkové obruby přímé/náběhové/přechodové, dle výk. výměr" 24+4+4</t>
  </si>
  <si>
    <t>158</t>
  </si>
  <si>
    <t>59217031</t>
  </si>
  <si>
    <t>obrubník silniční betonový 1000x150x250mm</t>
  </si>
  <si>
    <t>-183682013</t>
  </si>
  <si>
    <t>"betonový silniční obrubník dle výk.výměr" 992,3</t>
  </si>
  <si>
    <t>"odečte se nájezdový obrubník dle výk.výměr" -207,5</t>
  </si>
  <si>
    <t>"odečte se přechodový obrubník dle výk.výměr" -67*1</t>
  </si>
  <si>
    <t>"odečte se 70% vybouraných zpětně použitých obrubníků nových" -520,40*0,7</t>
  </si>
  <si>
    <t>159</t>
  </si>
  <si>
    <t>59217029</t>
  </si>
  <si>
    <t>obrubník silniční betonový nájezdový 1000x150x150mm</t>
  </si>
  <si>
    <t>-1836536880</t>
  </si>
  <si>
    <t>"nájezdový obrubník, dle výk. výměr" 207,5</t>
  </si>
  <si>
    <t>160</t>
  </si>
  <si>
    <t>59217030</t>
  </si>
  <si>
    <t>obrubník silniční betonový přechodový 1000x150x150-250mm</t>
  </si>
  <si>
    <t>171126192</t>
  </si>
  <si>
    <t>"50% levý, 50% pravý, dle výk.výměr" 67*1</t>
  </si>
  <si>
    <t>161</t>
  </si>
  <si>
    <t>59217041</t>
  </si>
  <si>
    <t>obrubník betonový bezbariérový přímý</t>
  </si>
  <si>
    <t>-1574855441</t>
  </si>
  <si>
    <t>"zastávkový bezbariérový obrubník přímý, dle výk.výměr" 24</t>
  </si>
  <si>
    <t>162</t>
  </si>
  <si>
    <t>59217040</t>
  </si>
  <si>
    <t>obrubník betonový bezbariérový náběhový</t>
  </si>
  <si>
    <t>1335236359</t>
  </si>
  <si>
    <t>"zastávkový bezbar. obrubník náběhový, dle výk.výměr" 4</t>
  </si>
  <si>
    <t>2xL, 2xP</t>
  </si>
  <si>
    <t>"zastávkový bezbar.obrubník přechodový, dle výk.výměr" 4</t>
  </si>
  <si>
    <t>163</t>
  </si>
  <si>
    <t>916231213</t>
  </si>
  <si>
    <t>Osazení chodníkového obrubníku betonového stojatého s boční opěrou do lože z betonu prostého</t>
  </si>
  <si>
    <t>-1122228118</t>
  </si>
  <si>
    <t>Osazení chodníkového obrubníku betonového se zřízením lože, s vyplněním a zatřením spár cementovou maltou stojatého s boční opěrou z betonu prostého, do lože z betonu prostého</t>
  </si>
  <si>
    <t>"chodníkové obrubníky, dle výk. výměr" 243,5</t>
  </si>
  <si>
    <t>"parkové obrubníky, dle výk. výměr" 785,3</t>
  </si>
  <si>
    <t>do lože z betonu C20/25n XF3</t>
  </si>
  <si>
    <t>164</t>
  </si>
  <si>
    <t>59217017</t>
  </si>
  <si>
    <t>obrubník betonový chodníkový 1000x100x250mm</t>
  </si>
  <si>
    <t>-1385361165</t>
  </si>
  <si>
    <t>"chodníkový obrubník dle výk.výměr" 243,5</t>
  </si>
  <si>
    <t>165</t>
  </si>
  <si>
    <t>59217044</t>
  </si>
  <si>
    <t>obrubník parkový betonový 1000x80x250mm přírodní</t>
  </si>
  <si>
    <t>-1338487051</t>
  </si>
  <si>
    <t>"parkové obrubníky dle výk. výměr" 785,3</t>
  </si>
  <si>
    <t>"odečtou se obloukové, dle výk. výměr" -13,1</t>
  </si>
  <si>
    <t>166</t>
  </si>
  <si>
    <t>59217048</t>
  </si>
  <si>
    <t>obrubník parkový obloukový betonový R 0,5-1m 80x250 přírodní</t>
  </si>
  <si>
    <t>1416740995</t>
  </si>
  <si>
    <t>"parkový obrubník obloukový, R=1m, dle výk.výměr" 13,1</t>
  </si>
  <si>
    <t>167</t>
  </si>
  <si>
    <t>916782112</t>
  </si>
  <si>
    <t>Montáž zpomalovacího polštáře pravoúhlého do 2 m</t>
  </si>
  <si>
    <t>-199927921</t>
  </si>
  <si>
    <t>Montáž zpomalovacího polštáře pravoúhlého délky do 2 m</t>
  </si>
  <si>
    <t>"zpomalovací polštář,dle výk.výměr" 12</t>
  </si>
  <si>
    <t>168</t>
  </si>
  <si>
    <t>56288872</t>
  </si>
  <si>
    <t>polštář zpomalovací 1800x65x3000mm</t>
  </si>
  <si>
    <t>2137172067</t>
  </si>
  <si>
    <t>polštář - cihlově červený povrch s bílými retroreflexními prvky, vč.hmoždinek a vrutů</t>
  </si>
  <si>
    <t>"dle montáže" 12</t>
  </si>
  <si>
    <t>169</t>
  </si>
  <si>
    <t>919112213</t>
  </si>
  <si>
    <t>Řezání spár pro vytvoření komůrky š 10 mm hl 25 mm pro těsnící zálivku v živičném krytu</t>
  </si>
  <si>
    <t>-1690523126</t>
  </si>
  <si>
    <t>Řezání dilatačních spár v živičném krytu vytvoření komůrky pro těsnící zálivku šířky 10 mm, hloubky 25 mm</t>
  </si>
  <si>
    <t>"dle řezání AB krytu" 24,6+222</t>
  </si>
  <si>
    <t>170</t>
  </si>
  <si>
    <t>919121213</t>
  </si>
  <si>
    <t>Těsnění spár zálivkou za studena pro komůrky š 10 mm hl 25 mm bez těsnicího profilu</t>
  </si>
  <si>
    <t>1863658957</t>
  </si>
  <si>
    <t>Utěsnění dilatačních spár zálivkou za studena v cementobetonovém nebo živičném krytu včetně adhezního nátěru bez těsnicího profilu pod zálivkou, pro komůrky šířky 10 mm, hloubky 25 mm</t>
  </si>
  <si>
    <t>Uvažovat vytryskání spáry horkým vzduchem, aplikaci vysoce modifikované bitumenové zálivky s následným posypem plastovou drtí.</t>
  </si>
  <si>
    <t>171</t>
  </si>
  <si>
    <t>919726202</t>
  </si>
  <si>
    <t>Geotextilie pro vyztužení, separaci a filtraci tkaná z PP podélná pevnost v tahu přes 15 do 50 kN/m</t>
  </si>
  <si>
    <t>1170458821</t>
  </si>
  <si>
    <t>Geotextilie tkaná pro vyztužení, separaci nebo filtraci z polypropylenu, podélná pevnost v tahu přes 15 do 50 kN/m</t>
  </si>
  <si>
    <t>separační geotextilie na parapláň</t>
  </si>
  <si>
    <t>"plocha parapláně dle výk. výměr" 3363,7+678,33</t>
  </si>
  <si>
    <t>"přičtou se svislé plochy (cca 20%)" 4042,03*0,20</t>
  </si>
  <si>
    <t>172</t>
  </si>
  <si>
    <t>919735111</t>
  </si>
  <si>
    <t>Řezání stávajícího živičného krytu hl do 50 mm</t>
  </si>
  <si>
    <t>-1843732894</t>
  </si>
  <si>
    <t>Řezání stávajícího živičného krytu nebo podkladu hloubky do 50 mm</t>
  </si>
  <si>
    <t>"řezání AB krytu,  40 mm, dle výk. výměr" 24,6</t>
  </si>
  <si>
    <t>173</t>
  </si>
  <si>
    <t>919735112</t>
  </si>
  <si>
    <t>Řezání stávajícího živičného krytu hl přes 50 do 100 mm</t>
  </si>
  <si>
    <t>-1772044382</t>
  </si>
  <si>
    <t>Řezání stávajícího živičného krytu nebo podkladu hloubky přes 50 do 100 mm</t>
  </si>
  <si>
    <t>"řezání AB krytu, cca 60 mm, dle výk. výměr" 222</t>
  </si>
  <si>
    <t>174</t>
  </si>
  <si>
    <t>919735122</t>
  </si>
  <si>
    <t>Řezání stávajícího betonového krytu hl přes 50 do 100 mm</t>
  </si>
  <si>
    <t>-618418413</t>
  </si>
  <si>
    <t>Řezání stávajícího betonového krytu nebo podkladu hloubky přes 50 do 100 mm</t>
  </si>
  <si>
    <t>"řezání CB krytu dle výk. výměr" 16</t>
  </si>
  <si>
    <t>175</t>
  </si>
  <si>
    <t>936104211</t>
  </si>
  <si>
    <t>Montáž odpadkového koše do betonové patky</t>
  </si>
  <si>
    <t>-1778114890</t>
  </si>
  <si>
    <t>"zpětné osazení odpadkového koše, dle výk. výměr" 2</t>
  </si>
  <si>
    <t>"zpětné osazení poštovní schránky, dle výk. výměr" 1</t>
  </si>
  <si>
    <t>176</t>
  </si>
  <si>
    <t>963042819</t>
  </si>
  <si>
    <t>Bourání schodišťových stupňů betonových zhotovených na místě</t>
  </si>
  <si>
    <t>292361452</t>
  </si>
  <si>
    <t>"odstranění schodiště, 5,38m2, dle výk.výměr" 12,7</t>
  </si>
  <si>
    <t>vč. bet. podkladu</t>
  </si>
  <si>
    <t>177</t>
  </si>
  <si>
    <t>966001311</t>
  </si>
  <si>
    <t>Odstranění odpadkového koše s betonovou patkou</t>
  </si>
  <si>
    <t>-718981820</t>
  </si>
  <si>
    <t>"odstranění st. koše dle výk. výměr" 2</t>
  </si>
  <si>
    <t>koš budou zpětně osazen</t>
  </si>
  <si>
    <t>"odstranění st. poštovní schránky dle výk. výměr" 1</t>
  </si>
  <si>
    <t>schránka budou zpětně osazen</t>
  </si>
  <si>
    <t>178</t>
  </si>
  <si>
    <t>966005111</t>
  </si>
  <si>
    <t>Rozebrání a odstranění silničního zábradlí se sloupky osazenými s betonovými patkami</t>
  </si>
  <si>
    <t>1640189570</t>
  </si>
  <si>
    <t>Rozebrání a odstranění silničního zábradlí a ocelových svodidel s přemístěním hmot na skládku na vzdálenost do 10 m nebo s naložením na dopravní prostředek, se zásypem jam po odstraněných sloupcích a s jeho zhutněním silničního zábradlí se sloupky osazenými s betonovými patkami</t>
  </si>
  <si>
    <t>"odstranění zábradlí schodiště dle výk. výměr" 3,5</t>
  </si>
  <si>
    <t>179</t>
  </si>
  <si>
    <t>966006132</t>
  </si>
  <si>
    <t>Odstranění značek dopravních nebo orientačních se sloupky s betonovými patkami</t>
  </si>
  <si>
    <t>217172655</t>
  </si>
  <si>
    <t>Odstranění dopravních nebo orientačních značek se sloupkem s uložením hmot na vzdálenost do 20 m nebo s naložením na dopravní prostředek, se zásypem jam a jeho zhutněním s betonovou patkou</t>
  </si>
  <si>
    <t>"odstranění sloupku rušených  SDZ, dle výk. výměr" 35</t>
  </si>
  <si>
    <t>"pro přemisťované SDZ, dle výk. výměr" 6</t>
  </si>
  <si>
    <t>180</t>
  </si>
  <si>
    <t>966006211</t>
  </si>
  <si>
    <t>Odstranění svislých dopravních značek ze sloupů, sloupků nebo konzol</t>
  </si>
  <si>
    <t>-1567819744</t>
  </si>
  <si>
    <t>Odstranění (demontáž) svislých dopravních značek s odklizením materiálu na skládku na vzdálenost do 20 m nebo s naložením na dopravní prostředek ze sloupů, sloupků nebo konzol</t>
  </si>
  <si>
    <t>"odstranění SDZ ze sloupků, dle výk. výměr" 52</t>
  </si>
  <si>
    <t>"odstranění SDZ ze sloupu VO, dle výk. výměr" 4</t>
  </si>
  <si>
    <t>181</t>
  </si>
  <si>
    <t>966008211</t>
  </si>
  <si>
    <t>Bourání odvodňovacího žlabu z betonových příkopových tvárnic š do 500 mm</t>
  </si>
  <si>
    <t>1661263</t>
  </si>
  <si>
    <t>Bourání odvodňovacího žlabu s odklizením a uložením vybouraného materiálu na skládku na vzdálenost do 10 m nebo s naložením na dopravní prostředek z betonových příkopových tvárnic nebo desek šířky do 500 mm</t>
  </si>
  <si>
    <t>vytrhání bet. rigolu z příkop. tvárnic š. 0.3 m</t>
  </si>
  <si>
    <t>" dle výk. výměr" 15</t>
  </si>
  <si>
    <t>182</t>
  </si>
  <si>
    <t>966071721</t>
  </si>
  <si>
    <t>Bourání sloupků a vzpěr plotových ocelových do 2,5 m odřezáním</t>
  </si>
  <si>
    <t>655926901</t>
  </si>
  <si>
    <t>Bourání plotových sloupků a vzpěr ocelových trubkových nebo profilovaných výšky do 2,50 m odřezáním</t>
  </si>
  <si>
    <t>pro drátěné oplocení</t>
  </si>
  <si>
    <t>"uvažuje se 13 ks sloupků " 13</t>
  </si>
  <si>
    <t>"uvažuje se 2 ks vzpěr" 2</t>
  </si>
  <si>
    <t>"pro klepadlo na koberce, 2sloupky/ks dle výk.výměr" 1*2</t>
  </si>
  <si>
    <t>"pro sušák na prádlo, 2sloupky/ks dle výk.výměr" 1*2</t>
  </si>
  <si>
    <t>183</t>
  </si>
  <si>
    <t>966071822</t>
  </si>
  <si>
    <t>Rozebrání oplocení z drátěného pletiva se čtvercovými oky v přes 1,6 do 2,0 m</t>
  </si>
  <si>
    <t>-1603099488</t>
  </si>
  <si>
    <t>Rozebrání oplocení z pletiva drátěného se čtvercovými oky, výšky přes 1,6 do 2,0 m</t>
  </si>
  <si>
    <t>"odstranění drátěného oplocení dle výk. výměr" 30,44</t>
  </si>
  <si>
    <t>184</t>
  </si>
  <si>
    <t>979024443</t>
  </si>
  <si>
    <t>Očištění vybouraných obrubníků a krajníků silničních</t>
  </si>
  <si>
    <t>1303112156</t>
  </si>
  <si>
    <t>Očištění vybouraných prvků komunikací od spojovacího materiálu s odklizením a uložením očištěných hmot a spojovacího materiálu na skládku na vzdálenost do 10 m obrubníků a krajníků, vybouraných z jakéhokoliv lože a s jakoukoliv výplní spár silničních</t>
  </si>
  <si>
    <t>"čištění vybouraných obrubníků pro zpětné použití, dle výk. výměr" 364,28</t>
  </si>
  <si>
    <t>185</t>
  </si>
  <si>
    <t>979054441</t>
  </si>
  <si>
    <t>Očištění vybouraných z desek nebo dlaždic s původním spárováním z kameniva těženého</t>
  </si>
  <si>
    <t>-439524466</t>
  </si>
  <si>
    <t>Očištění vybouraných prvků komunikací od spojovacího materiálu s odklizením a uložením očištěných hmot a spojovacího materiálu na skládku na vzdálenost do 10 m dlaždic, desek nebo tvarovek s původním vyplněním spár kamenivem těženým</t>
  </si>
  <si>
    <t>očištění bet.dlaždic pro zpětné použití</t>
  </si>
  <si>
    <t>"300x300mm dle výk.výměr"0,91</t>
  </si>
  <si>
    <t>"400x400mm dle výk.výměr"0,62</t>
  </si>
  <si>
    <t>"500x500mm dle výk.výměr"2,81</t>
  </si>
  <si>
    <t>186</t>
  </si>
  <si>
    <t>979054451</t>
  </si>
  <si>
    <t>Očištění vybouraných zámkových dlaždic s původním spárováním z kameniva těženého</t>
  </si>
  <si>
    <t>1276720202</t>
  </si>
  <si>
    <t>Očištění vybouraných prvků komunikací od spojovacího materiálu s odklizením a uložením očištěných hmot a spojovacího materiálu na skládku na vzdálenost do 10 m zámkových dlaždic s vyplněním spár kamenivem</t>
  </si>
  <si>
    <t>"čištění vybouraných ZD pro zpětné použití (tvar íčko)" 466,875+33</t>
  </si>
  <si>
    <t>187</t>
  </si>
  <si>
    <t>979071031</t>
  </si>
  <si>
    <t>Očištění dlažebních kostek mozaikových kamenivem těženým nebo MV při překopech inženýrských sítí</t>
  </si>
  <si>
    <t>-1999964189</t>
  </si>
  <si>
    <t>Očištění vybouraných dlažebních kostek při překopech inženýrských sítí od spojovacího materiálu, s přemístěním hmot na skládku na vzdálenost do 3 m nebo s naložením na dopravní prostředek mozaikových, s původním vyplněním spár kamenivem těženým nebo cementovou maltou</t>
  </si>
  <si>
    <t>"očištění mozaiky pro zpštné použití dle výk.výměr" 1,2</t>
  </si>
  <si>
    <t>997</t>
  </si>
  <si>
    <t>Přesun sutě</t>
  </si>
  <si>
    <t>188</t>
  </si>
  <si>
    <t>997006005</t>
  </si>
  <si>
    <t>Drcení stavebního odpadu ze zdiva z cihel a kamene s dopravou do 100 m a naložením</t>
  </si>
  <si>
    <t>2042483408</t>
  </si>
  <si>
    <t>Úprava stavebního odpadu drcení s dopravou na vzdálenost do 100 m a naložením do drtícího zařízení ze zdiva cihelného, kamenného a smíšeného</t>
  </si>
  <si>
    <t>uvažuje se pro plošné předrcení vybouraného penetračního makadamu pro AZ na fr. max 0/125</t>
  </si>
  <si>
    <t>uvažuje se předrcení na místě např. bubnovým drtičem</t>
  </si>
  <si>
    <t>"dle vybourané plochy PN vozovky tl.600 a 250mm" 1112,803</t>
  </si>
  <si>
    <t>189</t>
  </si>
  <si>
    <t>997006012</t>
  </si>
  <si>
    <t>Ruční třídění stavebního odpadu</t>
  </si>
  <si>
    <t>1355195004</t>
  </si>
  <si>
    <t>Úprava stavebního odpadu třídění ruční</t>
  </si>
  <si>
    <t>"třídění rozebrané zámkové dlažby pro zpětné použití" 242,775</t>
  </si>
  <si>
    <t>včetně paletování a palet</t>
  </si>
  <si>
    <t>190</t>
  </si>
  <si>
    <t>997221551</t>
  </si>
  <si>
    <t>Vodorovná doprava suti ze sypkých materiálů do 1 km</t>
  </si>
  <si>
    <t>1839912100</t>
  </si>
  <si>
    <t>Vodorovná doprava suti bez naložení, ale se složením a s hrubým urovnáním ze sypkých materiálů, na vzdálenost do 1 km</t>
  </si>
  <si>
    <t>Odvoz frézovaného materiálu do 12 km dle určení objednatele</t>
  </si>
  <si>
    <t>"dle frézování, dle průzkumu třída ZAS-T2 " (8,953+809,952)</t>
  </si>
  <si>
    <t>uvažován odvoz na skládku do 25 km</t>
  </si>
  <si>
    <t>"kamenivo drcené, podklad kce chodníku LA" 223,59</t>
  </si>
  <si>
    <t>"kamenivo drcené, podklad kce chodníku z dlažby 50/50,30/30 " 11,733</t>
  </si>
  <si>
    <t>"kamenivo drcené, podklad kce vozovky/chodník ZD/AB, 102,074 použito do AZ" 202,405-102,074</t>
  </si>
  <si>
    <t>Mezisoučet</t>
  </si>
  <si>
    <t>odvoz vybouraných PM na deponii a zpět do 1 km na okolní plochu v majetku města</t>
  </si>
  <si>
    <t>"odstraněný PM" 1112,803*2</t>
  </si>
  <si>
    <t>191</t>
  </si>
  <si>
    <t>997221559</t>
  </si>
  <si>
    <t>Příplatek ZKD 1 km u vodorovné dopravy suti ze sypkých materiálů</t>
  </si>
  <si>
    <t>111277018</t>
  </si>
  <si>
    <t>Vodorovná doprava suti bez naložení, ale se složením a s hrubým urovnáním Příplatek k ceně za každý další započatý 1 km přes 1 km</t>
  </si>
  <si>
    <t>"dle frézování, dle průzkumu třída ZAS-T2 " (8,953+809,952)*(12-1)</t>
  </si>
  <si>
    <t>"kamenivo drcené, podklad kce chodníku LA" 223,59*(25-10)</t>
  </si>
  <si>
    <t>"kamenivo drcené, podklad kce chodníku z dlažby 50/50,30/30 " 11,733*(25-10)</t>
  </si>
  <si>
    <t>"kamenivo drcené, podklad kce vozovky/chodník ZD/AB, 102,074 použito do AZ" (202,405-102,074)*(25-10)</t>
  </si>
  <si>
    <t>192</t>
  </si>
  <si>
    <t>997221561</t>
  </si>
  <si>
    <t>Vodorovná doprava suti z kusových materiálů do 1 km</t>
  </si>
  <si>
    <t>-282444511</t>
  </si>
  <si>
    <t>Vodorovná doprava suti bez naložení, ale se složením a s hrubým urovnáním z kusových materiálů, na vzdálenost do 1 km</t>
  </si>
  <si>
    <t>Odvoz vybouraného materiálu do 12 km dle určení objednatele</t>
  </si>
  <si>
    <t>"LA z plochy chodníku" 75,558</t>
  </si>
  <si>
    <t>"odstraněný asfalt z chodníku AB" 3,751</t>
  </si>
  <si>
    <t>"odstraněný beton.kryt" 6,15</t>
  </si>
  <si>
    <t>"odstraněné bet. dlaždice 500*500mm, 2,81m2použito zpět, 0,255t/m2" (35,14-2,81)*0,255</t>
  </si>
  <si>
    <t>"odstraněné bet. dlaždice 300*300mm, 0,91m2použito zpět, 0,255t/m2" (4,7-0,91)*0,255</t>
  </si>
  <si>
    <t>"bourané zdivo UV" 11,078</t>
  </si>
  <si>
    <t>"bourané schodiště" 0,889</t>
  </si>
  <si>
    <t>"bouraný rigol" 3,75</t>
  </si>
  <si>
    <t>"vybouraná ZD z vozovky" 1,985</t>
  </si>
  <si>
    <t>na deponii v rámci staveniště do 1km na okolní plochu v majetku města</t>
  </si>
  <si>
    <t>"zpětně použitá ZD, na deponii a zpět na stavbu, 0,26t/m2" (466,875+33)*0,26*2</t>
  </si>
  <si>
    <t xml:space="preserve">na deponii stavebníka do 3km </t>
  </si>
  <si>
    <t>"odstraněná zámková dlažba nepoužitá, 0,26t/m2" (933,75-466,875-33)*0,26</t>
  </si>
  <si>
    <t>193</t>
  </si>
  <si>
    <t>997221569</t>
  </si>
  <si>
    <t>Příplatek ZKD 1 km u vodorovné dopravy suti z kusových materiálů</t>
  </si>
  <si>
    <t>1892259922</t>
  </si>
  <si>
    <t>"LA z plochy chodníku" 75,558*(12-10)</t>
  </si>
  <si>
    <t>"odstraněný asfalt z chodníku AB" 3,751*(25-10)</t>
  </si>
  <si>
    <t>"odstraněný beton.kryt" 6,15*(25-10)</t>
  </si>
  <si>
    <t>"odstraněné bet. dlaždice 500*500mm, 2,81m2použito zpět, 0,255t/m2" (35,14-2,81)*0,255*(25-10)</t>
  </si>
  <si>
    <t>"odstraněné bet. dlaždice 300*300mm, 0,91m2použito zpět, 0,255t/m2" (4,7-0,91)*0,255*(25-10)</t>
  </si>
  <si>
    <t>"bourané zdivo UV" 11,078*(25-10)</t>
  </si>
  <si>
    <t>"bourané schodiště" 0,889*(25-10)</t>
  </si>
  <si>
    <t>"bouraný rigol" 3,75*(25-10)</t>
  </si>
  <si>
    <t>"vybouraná ZD z vozovky" 1,985*(25-10)</t>
  </si>
  <si>
    <t>"odstraněná zámková dlažba nepoužitá, 0,26t/m2" (933,75-466,875-33)*0,26*(3-1)</t>
  </si>
  <si>
    <t>194</t>
  </si>
  <si>
    <t>997221571</t>
  </si>
  <si>
    <t>Vodorovná doprava vybouraných hmot do 1 km</t>
  </si>
  <si>
    <t>1192178560</t>
  </si>
  <si>
    <t>Vodorovná doprava vybouraných hmot bez naložení, ale se složením a s hrubým urovnáním na vzdálenost do 1 km</t>
  </si>
  <si>
    <t>"vybourané obrubníky, odečtou se zpětně použité" 210,371-(364,28*0,205)</t>
  </si>
  <si>
    <t>"vybourané lež. obrubníky" 5,046</t>
  </si>
  <si>
    <t>"vybourané záhonové obrubníky"30,68</t>
  </si>
  <si>
    <t>na deponii v rámci staveniště do 1km na okolní plochu v majektu města</t>
  </si>
  <si>
    <t>"zpětně použité obrubníky, na deponii a zpět na stavbu" (364,284*0,205)*2</t>
  </si>
  <si>
    <t>na deponii stavebníka do3 km</t>
  </si>
  <si>
    <t>"vybourané schod.zábradlí" 0,123</t>
  </si>
  <si>
    <t>"vybourané pletivo" 0,075</t>
  </si>
  <si>
    <t>"vybourané sloupky oplocení, klepadlo, sušák na prádlo" 0,152</t>
  </si>
  <si>
    <t>"vybourané mříže UV" 1</t>
  </si>
  <si>
    <t>"odstraněné SDZ bez sloupků" 56*0,004</t>
  </si>
  <si>
    <t>"odstraněné  sloupky SDZ " 35*0,082</t>
  </si>
  <si>
    <t>195</t>
  </si>
  <si>
    <t>997221579</t>
  </si>
  <si>
    <t>Příplatek ZKD 1 km u vodorovné dopravy vybouraných hmot</t>
  </si>
  <si>
    <t>-624302324</t>
  </si>
  <si>
    <t>Vodorovná doprava vybouraných hmot bez naložení, ale se složením a s hrubým urovnáním na vzdálenost Příplatek k ceně za každý další započatý 1 km přes 1 km</t>
  </si>
  <si>
    <t>"vybourané obrubníky, odečtou se zpětně použité" (210,371-(364,28*0,205))*(25-10)</t>
  </si>
  <si>
    <t>"vybourané lež. obrubníky" 5,046*(25-10)</t>
  </si>
  <si>
    <t>"vybourané záhonové obrubníky"30,68*(25-10)</t>
  </si>
  <si>
    <t>"vybourané schod.zábradlí" 0,123*(3-1)</t>
  </si>
  <si>
    <t>"vybourané pletivo" 0,075*(3-1)</t>
  </si>
  <si>
    <t>"vybourané sloupky oplocení, klepadlo, sušák na prádlo" 0,152*(3-1)</t>
  </si>
  <si>
    <t>"vybourané mříže UV" 1*(3-1)</t>
  </si>
  <si>
    <t>"odstraněné SDZ bez sloupků" 56*0,004*(3-1)</t>
  </si>
  <si>
    <t>"odstraněné  sloupky SDZ " 35*0,082*(3-1)</t>
  </si>
  <si>
    <t>196</t>
  </si>
  <si>
    <t>997221611</t>
  </si>
  <si>
    <t>Nakládání suti na dopravní prostředky pro vodorovnou dopravu</t>
  </si>
  <si>
    <t>1916761660</t>
  </si>
  <si>
    <t>Nakládání na dopravní prostředky pro vodorovnou dopravu suti</t>
  </si>
  <si>
    <t>"nakládání  PM na deponii" 1112,803</t>
  </si>
  <si>
    <t>197</t>
  </si>
  <si>
    <t>997221612</t>
  </si>
  <si>
    <t>Nakládání vybouraných hmot na dopravní prostředky pro vodorovnou dopravu</t>
  </si>
  <si>
    <t>-1820799880</t>
  </si>
  <si>
    <t>Nakládání na dopravní prostředky pro vodorovnou dopravu vybouraných hmot</t>
  </si>
  <si>
    <t>"nakládání  zpětné použité ZD na deponii" (466,875+33)*0,26</t>
  </si>
  <si>
    <t>"nakládání  zpětné použitých obrubníků na deponii"  364,28*0,205</t>
  </si>
  <si>
    <t>198</t>
  </si>
  <si>
    <t>997221615</t>
  </si>
  <si>
    <t>Poplatek za uložení na skládce (skládkovné) stavebního odpadu betonového kód odpadu 17 01 01</t>
  </si>
  <si>
    <t>1461805405</t>
  </si>
  <si>
    <t>Poplatek za uložení stavebního odpadu na skládce (skládkovné) z prostého betonu zatříděného do Katalogu odpadů pod kódem 17 01 01</t>
  </si>
  <si>
    <t>"odstraněné bet. dlaždice 50*50, 30*30" 8,244+0,966</t>
  </si>
  <si>
    <t>"vybourané lež. obrubníky" 5,043</t>
  </si>
  <si>
    <t>199</t>
  </si>
  <si>
    <t>997221873</t>
  </si>
  <si>
    <t>Poplatek za uložení na recyklační skládce (skládkovné) stavebního odpadu zeminy a kamení zatříděného do Katalogu odpadů pod kódem 17 05 04</t>
  </si>
  <si>
    <t>-1427069080</t>
  </si>
  <si>
    <t>"kamenivo drcené, podklad kce vozovky/chodník ZD/AB,mozaika odečte se 102,074 použito do AZ" 202,405-102,074</t>
  </si>
  <si>
    <t>200</t>
  </si>
  <si>
    <t>997221645</t>
  </si>
  <si>
    <t>Poplatek za uložení na skládce (skládkovné) odpadu asfaltového bez dehtu kód odpadu 17 03 02</t>
  </si>
  <si>
    <t>1335400788</t>
  </si>
  <si>
    <t>Poplatek za uložení stavebního odpadu na skládce (skládkovné) asfaltového bez obsahu dehtu zatříděného do Katalogu odpadů pod kódem 17 03 02</t>
  </si>
  <si>
    <t>998</t>
  </si>
  <si>
    <t>Přesun hmot</t>
  </si>
  <si>
    <t>201</t>
  </si>
  <si>
    <t>998225111</t>
  </si>
  <si>
    <t>Přesun hmot pro pozemní komunikace s krytem z kamene, monolitickým betonovým nebo živičným</t>
  </si>
  <si>
    <t>-649799546</t>
  </si>
  <si>
    <t>Přesun hmot pro komunikace s krytem z kameniva, monolitickým betonovým nebo živičným dopravní vzdálenost do 200 m jakékoliv délky objektu</t>
  </si>
  <si>
    <t>202</t>
  </si>
  <si>
    <t>000Překl 24</t>
  </si>
  <si>
    <t>Úprava polohy kabelu, včetně doplnění ochrany</t>
  </si>
  <si>
    <t>-1029448613</t>
  </si>
  <si>
    <t>doplněná chráničky sdělovacích kabelů</t>
  </si>
  <si>
    <t>"dle výk. výměr" 3,5</t>
  </si>
  <si>
    <t>V rozsahu dle požadavku správců technické infrastruktury.</t>
  </si>
  <si>
    <t>Čerpat po odsouhlasení stavebníka a TDS.</t>
  </si>
  <si>
    <t>203</t>
  </si>
  <si>
    <t>000Překl 25</t>
  </si>
  <si>
    <t>Přeložení stávajícího piliřku CETIN mimo chodník</t>
  </si>
  <si>
    <t>ks</t>
  </si>
  <si>
    <t>1087091080</t>
  </si>
  <si>
    <t>Posunutí pilířku CETIN za obrubník</t>
  </si>
  <si>
    <t>"dle výk. výměr" 1</t>
  </si>
  <si>
    <t>Práce spojené s posunutím rozvaděče.</t>
  </si>
  <si>
    <t xml:space="preserve">Materiál rozvaděče hradí fi CETIN. </t>
  </si>
  <si>
    <t>PSV</t>
  </si>
  <si>
    <t>Práce a dodávky PSV</t>
  </si>
  <si>
    <t>711</t>
  </si>
  <si>
    <t>Izolace proti vodě, vlhkosti a plynům</t>
  </si>
  <si>
    <t>204</t>
  </si>
  <si>
    <t>711161212</t>
  </si>
  <si>
    <t>Izolace proti zemní vlhkosti nopovou fólií svislá, nopek v 8,0 mm, tl do 0,6 mm</t>
  </si>
  <si>
    <t>1246946315</t>
  </si>
  <si>
    <t>Izolace proti zemní vlhkosti a beztlakové vodě nopovými fóliemi na ploše svislé S vrstva ochranná, odvětrávací a drenážní výška nopku 8,0 mm, tl. fólie do 0,6 mm</t>
  </si>
  <si>
    <t>"nopová fólie podél st. objektů, š. 0.5 m" 14*0,5</t>
  </si>
  <si>
    <t>205</t>
  </si>
  <si>
    <t>998711101</t>
  </si>
  <si>
    <t>Přesun hmot tonážní pro izolace proti vodě, vlhkosti a plynům v objektech v do 6 m</t>
  </si>
  <si>
    <t>424765071</t>
  </si>
  <si>
    <t>Přesun hmot pro izolace proti vodě, vlhkosti a plynům stanovený z hmotnosti přesunovaného materiálu vodorovná dopravní vzdálenost do 50 m základní v objektech výšky do 6 m</t>
  </si>
  <si>
    <t>301 - Vodovod</t>
  </si>
  <si>
    <t>115101202</t>
  </si>
  <si>
    <t>Čerpání vody na dopravní výšku do 10 m průměrný přítok přes 500 do 1 000 l/min</t>
  </si>
  <si>
    <t>hod</t>
  </si>
  <si>
    <t>414461956</t>
  </si>
  <si>
    <t>Čerpání vody na dopravní výšku do 10 m s uvažovaným průměrným přítokem přes 500 do 1 000 l/min</t>
  </si>
  <si>
    <t xml:space="preserve">pro přečerpávání spodní vody </t>
  </si>
  <si>
    <t>"uvažuje se 30 prac. dní po 8 hod" 30*8</t>
  </si>
  <si>
    <t>132254205</t>
  </si>
  <si>
    <t>Hloubení zapažených rýh š do 2000 mm v hornině třídy těžitelnosti I skupiny 3 objem do 1000 m3</t>
  </si>
  <si>
    <t>-1337199817</t>
  </si>
  <si>
    <t>Hloubení zapažených rýh šířky přes 800 do 2 000 mm strojně s urovnáním dna do předepsaného profilu a spádu v hornině třídy těžitelnosti I skupiny 3 přes 500 do 1 000 m3</t>
  </si>
  <si>
    <t>těžitelnost: 50% tř. těž. I sk.3, 40% tř. těž. II sk.4, 10% tř. těž. II sk.5</t>
  </si>
  <si>
    <t>"Pro vodovodní řady dle výkazu výměr" 562,89*0,5</t>
  </si>
  <si>
    <t>těžitelnost vykazovat dle skutečnosti po odsouhlasení TDS</t>
  </si>
  <si>
    <t>132354205</t>
  </si>
  <si>
    <t>Hloubení zapažených rýh š do 2000 mm v hornině třídy těžitelnosti II skupiny 4 objem do 1000 m3</t>
  </si>
  <si>
    <t>-986456042</t>
  </si>
  <si>
    <t>Hloubení zapažených rýh šířky přes 800 do 2 000 mm strojně s urovnáním dna do předepsaného profilu a spádu v hornině třídy těžitelnosti II skupiny 4 přes 500 do 1 000 m3</t>
  </si>
  <si>
    <t>"Pro vodovodní řady dle výkazu výměr" 562,89*0,4</t>
  </si>
  <si>
    <t>132454205</t>
  </si>
  <si>
    <t>Hloubení zapažených rýh š do 2000 mm v hornině třídy těžitelnosti II skupiny 5 objem do 1000 m3</t>
  </si>
  <si>
    <t>2130322754</t>
  </si>
  <si>
    <t>Hloubení zapažených rýh šířky přes 800 do 2 000 mm strojně s urovnáním dna do předepsaného profilu a spádu v hornině třídy těžitelnosti II skupiny 5 přes 500 do 1 000 m3</t>
  </si>
  <si>
    <t>"Pro vodovodní řady dle výkazu výměr" 562,89*0,1</t>
  </si>
  <si>
    <t>133254101</t>
  </si>
  <si>
    <t>Hloubení šachet zapažených v hornině třídy těžitelnosti I skupiny 3 objem do 20 m3</t>
  </si>
  <si>
    <t>-227190181</t>
  </si>
  <si>
    <t>Hloubení zapažených šachet strojně v hornině třídy těžitelnosti I skupiny 3 do 20 m3</t>
  </si>
  <si>
    <t>výkop pro zaslepení stávajících řadů v místech odpojení</t>
  </si>
  <si>
    <t>"dle výk. výměr 3x" 1,5*1,5*1,3*3</t>
  </si>
  <si>
    <t>139001101</t>
  </si>
  <si>
    <t>Příplatek za ztížení vykopávky v blízkosti podzemního vedení</t>
  </si>
  <si>
    <t>648664767</t>
  </si>
  <si>
    <t>Příplatek k cenám hloubených vykopávek za ztížení vykopávky v blízkosti podzemního vedení nebo výbušnin pro jakoukoliv třídu horniny</t>
  </si>
  <si>
    <t>"uvažováno 10% z výkopu rýhy dle výkazu výměr" 562,89*0,1</t>
  </si>
  <si>
    <t>64116741</t>
  </si>
  <si>
    <t>"dle výk. výměr" 1801,09</t>
  </si>
  <si>
    <t>"pažení šachet" 1,5*1,3*4*3</t>
  </si>
  <si>
    <t>-1726112972</t>
  </si>
  <si>
    <t>"dle zřízení" 1824,49</t>
  </si>
  <si>
    <t>-103338968</t>
  </si>
  <si>
    <t>"rýhy tř. těž. I" 281,445</t>
  </si>
  <si>
    <t>"šachty tř. těž. I" 8,775</t>
  </si>
  <si>
    <t>"odečte se zásyp - 50%" -366,983*0,5</t>
  </si>
  <si>
    <t>-2111946661</t>
  </si>
  <si>
    <t>"dle přemístění" 106,728*(25-10)</t>
  </si>
  <si>
    <t>-1542196447</t>
  </si>
  <si>
    <t>"rýhy tř. těž. II" 225,156+56,289</t>
  </si>
  <si>
    <t>-1616631075</t>
  </si>
  <si>
    <t>"dle přemístění" 97,953*(25-10)</t>
  </si>
  <si>
    <t>-1122214322</t>
  </si>
  <si>
    <t>"přebytečná zemina dle přepravy" (106,728+97,953)*1,8</t>
  </si>
  <si>
    <t>-1229880877</t>
  </si>
  <si>
    <t>zásyp uvažován zeminou z výkopu rýh</t>
  </si>
  <si>
    <t>"celkový výkop rýh" 562,89</t>
  </si>
  <si>
    <t>"výkop šachet" 8,775</t>
  </si>
  <si>
    <t>"odečte se obsyp včetně potrubí" -164,548</t>
  </si>
  <si>
    <t>"odečte se lože pod potrubí řadů" -0,1*0,8*(448,29+19,9+27,25+2,23)</t>
  </si>
  <si>
    <t>"odečte se lože navíc v místech hydrantů, přepojení a zaslepení" -0,1*0,8*0,5*(5+3)</t>
  </si>
  <si>
    <t>175111101</t>
  </si>
  <si>
    <t>Obsypání potrubí ručně sypaninou bez prohození, uloženou do 3 m</t>
  </si>
  <si>
    <t>1836998666</t>
  </si>
  <si>
    <t>Obsypání potrubí ručně sypaninou z vhodných hornin třídy těžitelnosti I a II, skupiny 1 až 4 nebo materiálem připraveným podél výkopu ve vzdálenosti do 3 m od jeho kraje pro jakoukoliv hloubku výkopu a míru zhutnění bez prohození sypaniny</t>
  </si>
  <si>
    <t>"řady De 110" 0,80*(0,11+0,3)*(448,29+19,9+27,25+2,23)</t>
  </si>
  <si>
    <t>"přičtou se přepojení a hydrant" 0,80*(0,11+0,3)*(0,5*5)</t>
  </si>
  <si>
    <t>"v místech zaslepení" 0,80*(0,11+0,3)*(0,5*3)</t>
  </si>
  <si>
    <t>odečte se zemina vytlačená potrubím řadů De 110</t>
  </si>
  <si>
    <t>-3,14*0,055*0,055*(448,29+19,9+27,25+2,23+0,5*5)</t>
  </si>
  <si>
    <t>58331351</t>
  </si>
  <si>
    <t>kamenivo těžené drobné frakce 0/4</t>
  </si>
  <si>
    <t>191838723</t>
  </si>
  <si>
    <t>"pro obsyp" 159,797*2,0</t>
  </si>
  <si>
    <t>-1516010730</t>
  </si>
  <si>
    <t>"lože pod potrubí " 0,1*0,8*(448,29+19,9+27,25+2,23)</t>
  </si>
  <si>
    <t>"lože navíc v místech hydrantů, přepojení a zaslepení" 0,1*0,8*0,5*(5+3)</t>
  </si>
  <si>
    <t>850311811</t>
  </si>
  <si>
    <t>Bourání stávajícího potrubí z trub litinových DN 150</t>
  </si>
  <si>
    <t>549568091</t>
  </si>
  <si>
    <t>Bourání stávajícího potrubí z trub litinových hrdlových nebo přírubových v otevřeném výkopu DN do 150</t>
  </si>
  <si>
    <t>odstranění st. potrubí z litiny vodovodu v kolizi s novým potrubím</t>
  </si>
  <si>
    <t>"dle výk. výměr" 2,0</t>
  </si>
  <si>
    <t>871291811</t>
  </si>
  <si>
    <t>Bourání stávajícího potrubí z polyetylenu D přes 90 do 140 mm</t>
  </si>
  <si>
    <t>944245500</t>
  </si>
  <si>
    <t>Bourání stávajícího potrubí z polyetylenu v otevřeném výkopu D přes 90 do 140 mm</t>
  </si>
  <si>
    <t>odstranění st. potrubí z PE vodovodu v kolizi s novým potrubím</t>
  </si>
  <si>
    <t>871251221</t>
  </si>
  <si>
    <t>Montáž potrubí z PE100 RC SDR 17 otevřený výkop svařovaných elektrotvarovkou d 110 x 6,6 mm</t>
  </si>
  <si>
    <t>1044772319</t>
  </si>
  <si>
    <t>Montáž vodovodního potrubí z polyetylenu PE100 RC v otevřeném výkopu svařovaných elektrotvarovkou SDR 17/PN10 d 110 x 6,6 mm</t>
  </si>
  <si>
    <t>"pro řady bez tvarovek a armatur, dle klad. schéma" 490,35</t>
  </si>
  <si>
    <t>včetně úpravy st. potrubí v místech napojení</t>
  </si>
  <si>
    <t xml:space="preserve">včetně montáže přírub na st. potrubí </t>
  </si>
  <si>
    <t>včetně montáže lemových nákružků (17ks) a profilovaných přírub (17ks)</t>
  </si>
  <si>
    <t>28613130</t>
  </si>
  <si>
    <t>potrubí vodovodní jednovrstvé PE100 RC PN 10 SDR17 110x6,6mm</t>
  </si>
  <si>
    <t>1722702638</t>
  </si>
  <si>
    <t>"dle montáže" 490,35</t>
  </si>
  <si>
    <t>490,35*1,015 'Přepočtené koeficientem množství</t>
  </si>
  <si>
    <t>28654410</t>
  </si>
  <si>
    <t>příruba volná k lemovému nákružku z polypropylénu 110</t>
  </si>
  <si>
    <t>1016953125</t>
  </si>
  <si>
    <t>dle požadavku správce uvažovat profilovanou přírubu, poplastovanou</t>
  </si>
  <si>
    <t>"dle klad. schéma" 17</t>
  </si>
  <si>
    <t>28653150</t>
  </si>
  <si>
    <t>nákružek lemový PE 100 SDR17 110mm</t>
  </si>
  <si>
    <t>-1609403603</t>
  </si>
  <si>
    <t>pro potrubí RE100 RC</t>
  </si>
  <si>
    <t>877251101</t>
  </si>
  <si>
    <t>Montáž elektrospojek na vodovodním potrubí z PE trub d 110</t>
  </si>
  <si>
    <t>-2061855146</t>
  </si>
  <si>
    <t>Montáž tvarovek na vodovodním plastovém potrubí z polyetylenu PE 100 elektrotvarovek SDR 11/PN16 spojek, oblouků nebo redukcí d 110</t>
  </si>
  <si>
    <t>"spojka MB 110, dle klad. schema" 21+78</t>
  </si>
  <si>
    <t>"oblouk BB 110, 30°, dle klad. schema" 1</t>
  </si>
  <si>
    <t>"oblouk BB 110, 11°, dle klad. schema" 1</t>
  </si>
  <si>
    <t>28615975</t>
  </si>
  <si>
    <t>elektrospojka SDR11 PE 100 PN16 D 110mm</t>
  </si>
  <si>
    <t>1130518930</t>
  </si>
  <si>
    <t>"dle montáže" 21+78</t>
  </si>
  <si>
    <t>191133511w</t>
  </si>
  <si>
    <t>BB30, d110, PE100, SDR11, PN16, R = 1,5 x d, oblouk 30° bezešvý, na tupo, dlouhý</t>
  </si>
  <si>
    <t>610516844</t>
  </si>
  <si>
    <t>"dle montáže a klad. schéma" 1</t>
  </si>
  <si>
    <t>uvažovat PE100 RC</t>
  </si>
  <si>
    <t>191114511w</t>
  </si>
  <si>
    <t>BB11, d110, PE100, SDR11, PN16, R = 1,5 x d, oblouk 11° bezešvý, na tupo, dlouhý</t>
  </si>
  <si>
    <t>1537627758</t>
  </si>
  <si>
    <t>857261131</t>
  </si>
  <si>
    <t>Montáž litinových tvarovek jednoosých hrdlových otevřený výkop s integrovaným těsněním DN 100</t>
  </si>
  <si>
    <t>-1438603010</t>
  </si>
  <si>
    <t>Montáž litinových tvarovek na potrubí litinovém tlakovém jednoosých na potrubí z trub hrdlových v otevřeném výkopu, kanálu nebo v šachtě s integrovaným těsněním DN 100</t>
  </si>
  <si>
    <t>"spojka hrdlo/příruba, dle klad. schéma" 5</t>
  </si>
  <si>
    <t>799410000016</t>
  </si>
  <si>
    <t>SYNOFLEX - S PŘÍRUBOU 100 (104-132)</t>
  </si>
  <si>
    <t>-1761234706</t>
  </si>
  <si>
    <t>" dle montáže" 5</t>
  </si>
  <si>
    <t>857264122</t>
  </si>
  <si>
    <t>Montáž litinových tvarovek odbočných přírubových otevřený výkop DN 100</t>
  </si>
  <si>
    <t>575400470</t>
  </si>
  <si>
    <t>Montáž litinových tvarovek na potrubí litinovém tlakovém odbočných na potrubí z trub přírubových v otevřeném výkopu, kanálu nebo v šachtě DN 100</t>
  </si>
  <si>
    <t>"T kus DN100/80, dle klad. schéma 3 ks" 3</t>
  </si>
  <si>
    <t>"T kus DN100/100, dle klad. schéma 4 ks" 4</t>
  </si>
  <si>
    <t>851010010016</t>
  </si>
  <si>
    <t>TVAROVKA T KUS 100-100</t>
  </si>
  <si>
    <t>1625461945</t>
  </si>
  <si>
    <t>"T kus DN100/100, dle montáže" 4</t>
  </si>
  <si>
    <t>851010008016</t>
  </si>
  <si>
    <t>TVAROVKA T KUS 100-80</t>
  </si>
  <si>
    <t>-2011846262</t>
  </si>
  <si>
    <t>857242122</t>
  </si>
  <si>
    <t>Montáž litinových tvarovek jednoosých přírubových otevřený výkop DN 80</t>
  </si>
  <si>
    <t>-1535732946</t>
  </si>
  <si>
    <t>Montáž litinových tvarovek na potrubí litinovém tlakovém jednoosých na potrubí z trub přírubových v otevřeném výkopu, kanálu nebo v šachtě DN 80</t>
  </si>
  <si>
    <t>"přírubové koleno s patkou před hydranty DN80, dle klad. schema" 3</t>
  </si>
  <si>
    <t>504908000016</t>
  </si>
  <si>
    <t>8/8 DÍRY KOLENO PATNÍ PŘÍRUBOVÉ 80 - 8/8 DÍRY</t>
  </si>
  <si>
    <t>482623423</t>
  </si>
  <si>
    <t>"dle montáže" 3</t>
  </si>
  <si>
    <t>857262122</t>
  </si>
  <si>
    <t>Montáž litinových tvarovek jednoosých přírubových otevřený výkop DN 100</t>
  </si>
  <si>
    <t>-1425748497</t>
  </si>
  <si>
    <t>Montáž litinových tvarovek na potrubí litinovém tlakovém jednoosých na potrubí z trub přírubových v otevřeném výkopu, kanálu nebo v šachtě DN 100</t>
  </si>
  <si>
    <t>"přír. koleno FFK 45, dle klad. schéma" 1</t>
  </si>
  <si>
    <t>"přír. koleno FFK 22.5, dle klad. schéma" 1</t>
  </si>
  <si>
    <t>"přír. koleno FFK 11.25, dle klad. schéma" 1</t>
  </si>
  <si>
    <t>"slepá příruba DN 100 pro zaslepení odpojovaných řadů, dle klad. schema" 3</t>
  </si>
  <si>
    <t>854010000016</t>
  </si>
  <si>
    <t>TVAROVKA OBLOUK 45° 100</t>
  </si>
  <si>
    <t>-2125903739</t>
  </si>
  <si>
    <t>"dle montáže" 1</t>
  </si>
  <si>
    <t>854210000016</t>
  </si>
  <si>
    <t>TVAROVKA OBLOUK 22° 100</t>
  </si>
  <si>
    <t>1449788706</t>
  </si>
  <si>
    <t>854110000016</t>
  </si>
  <si>
    <t>TVAROVKA OBLOUK 11° 100</t>
  </si>
  <si>
    <t>-1404243710</t>
  </si>
  <si>
    <t>800010000016</t>
  </si>
  <si>
    <t>PŘÍRUBA SLEPÁ 100</t>
  </si>
  <si>
    <t>441845240</t>
  </si>
  <si>
    <t>857312122</t>
  </si>
  <si>
    <t>Montáž litinových tvarovek jednoosých přírubových otevřený výkop DN 150</t>
  </si>
  <si>
    <t>-717405268</t>
  </si>
  <si>
    <t>Montáž litinových tvarovek na potrubí litinovém tlakovém jednoosých na potrubí z trub přírubových v otevřeném výkopu, kanálu nebo v šachtě DN 150</t>
  </si>
  <si>
    <t>"redukce FFR 150/100, dle klad. schéma" 1</t>
  </si>
  <si>
    <t>855015010016</t>
  </si>
  <si>
    <t>TVAROVKA REDUKČNÍ FFR 150-100</t>
  </si>
  <si>
    <t>-1116456174</t>
  </si>
  <si>
    <t>891261112</t>
  </si>
  <si>
    <t>Montáž vodovodních šoupátek otevřený výkop DN 100</t>
  </si>
  <si>
    <t>190531378</t>
  </si>
  <si>
    <t>Montáž vodovodních armatur na potrubí šoupátek nebo klapek uzavíracích v otevřeném výkopu nebo v šachtách s osazením zemní soupravy (bez poklopů) DN 100</t>
  </si>
  <si>
    <t>"šoupě DN100, dle klad. schéma" 4</t>
  </si>
  <si>
    <t>400210000016</t>
  </si>
  <si>
    <t>ŠOUPĚ E2 PŘÍRUBOVÉ KRÁTKÉ 100</t>
  </si>
  <si>
    <t>81553248</t>
  </si>
  <si>
    <t>"dle montáže" 4</t>
  </si>
  <si>
    <t>950205010003</t>
  </si>
  <si>
    <t>SOUPRAVA ZEMNÍ TELESKOPICKÁ E2/E3-1,3 -1,8 50-100 (1,3-1,8m)</t>
  </si>
  <si>
    <t>-1960836332</t>
  </si>
  <si>
    <t>"pro šoupata DN100  dle klad. schéma" 4</t>
  </si>
  <si>
    <t>891247111</t>
  </si>
  <si>
    <t>Montáž hydrantů podzemních DN 80</t>
  </si>
  <si>
    <t>-969896410</t>
  </si>
  <si>
    <t>Montáž vodovodních armatur na potrubí hydrantů podzemních (bez osazení poklopů) DN 80</t>
  </si>
  <si>
    <t>"hydrant dle klad. schema" 3</t>
  </si>
  <si>
    <t>1214801250</t>
  </si>
  <si>
    <t>Hydrant podzemní 12.1.4, dvojitě jištěný, DN 80, 1250 mm</t>
  </si>
  <si>
    <t>-1399113922</t>
  </si>
  <si>
    <t>Hydrant s dvojitým uzávěrem, samouzavírací klapkou výtokového otvoru (ve specifikaci „Pelhřimovská vodárenská“)</t>
  </si>
  <si>
    <t>891261811</t>
  </si>
  <si>
    <t>Demontáž vodovodních šoupátek otevřený výkop DN 100</t>
  </si>
  <si>
    <t>-882141854</t>
  </si>
  <si>
    <t>Demontáž vodovodních armatur na potrubí šoupátek nebo klapek uzavíracích v otevřeném výkopu nebo v šachtách DN 100</t>
  </si>
  <si>
    <t>"demontáž šoupat, dle výk. výměr" 6</t>
  </si>
  <si>
    <t>891247812</t>
  </si>
  <si>
    <t>Demontáž hydrantů podzemních na potrubí DN 80</t>
  </si>
  <si>
    <t>-663548804</t>
  </si>
  <si>
    <t>Demontáž vodovodních armatur na potrubí hydrantů podzemních DN 80</t>
  </si>
  <si>
    <t>"demontáž hydrantů, dle výk. výměr" 3</t>
  </si>
  <si>
    <t>892271111</t>
  </si>
  <si>
    <t>Tlaková zkouška vodou potrubí DN 100 nebo 125</t>
  </si>
  <si>
    <t>83003859</t>
  </si>
  <si>
    <t>Tlakové zkoušky vodou na potrubí DN 100 nebo 125</t>
  </si>
  <si>
    <t>"pro řady z PE De110 , dle výk. výměr" 448,29+19,9+27,25+2,23</t>
  </si>
  <si>
    <t>892273122</t>
  </si>
  <si>
    <t>Proplach a dezinfekce vodovodního potrubí DN od 80 do 125</t>
  </si>
  <si>
    <t>1213089359</t>
  </si>
  <si>
    <t>"dle délky řadů" 448,29+19,9+27,25+2,23</t>
  </si>
  <si>
    <t>892372111</t>
  </si>
  <si>
    <t>Zabezpečení konců potrubí DN do 300 při tlakových zkouškách vodou</t>
  </si>
  <si>
    <t>-1503562027</t>
  </si>
  <si>
    <t>Tlakové zkoušky vodou zabezpečení konců potrubí při tlakových zkouškách DN do 300</t>
  </si>
  <si>
    <t>"uvažuje se 3x" 3</t>
  </si>
  <si>
    <t>899401112</t>
  </si>
  <si>
    <t>Osazení poklopů litinových šoupátkových</t>
  </si>
  <si>
    <t>-1451245018</t>
  </si>
  <si>
    <t>"dle počtu šoupat" 4</t>
  </si>
  <si>
    <t>55241104</t>
  </si>
  <si>
    <t>poklop šoupátkový litinový bez ventilace tř D400 v samonivelačním rámu</t>
  </si>
  <si>
    <t>-1861131453</t>
  </si>
  <si>
    <t>"dle osazení" 4</t>
  </si>
  <si>
    <t>dle požadavku správce např. typ Kompaktus bez otvotů</t>
  </si>
  <si>
    <t>00040504w</t>
  </si>
  <si>
    <t>Plastová deska pod poklop - šoupátková</t>
  </si>
  <si>
    <t>-1575510184</t>
  </si>
  <si>
    <t>kompatibilní deska s použitým poklopem, např. VARIO</t>
  </si>
  <si>
    <t>dle požadavku správce</t>
  </si>
  <si>
    <t>899401113</t>
  </si>
  <si>
    <t>Osazení poklopů litinových hydrantových</t>
  </si>
  <si>
    <t>-1527547420</t>
  </si>
  <si>
    <t>"nové hydranty, dle klad. schema" 3</t>
  </si>
  <si>
    <t>55241105</t>
  </si>
  <si>
    <t>poklop hydrantový litinový bez ventilace tř D400 v samonivelačním rámu</t>
  </si>
  <si>
    <t>-155189734</t>
  </si>
  <si>
    <t>"dle osazení, nový hydrant" 3</t>
  </si>
  <si>
    <t>dle požadavku správce např. typ Kompaktus bez otvorů</t>
  </si>
  <si>
    <t>000452200w</t>
  </si>
  <si>
    <t>Plastová deska pod poklop - hydrantová</t>
  </si>
  <si>
    <t>-1063261958</t>
  </si>
  <si>
    <t>kompatibilní deska s použitým poklopem, např. 3482</t>
  </si>
  <si>
    <t>899713111</t>
  </si>
  <si>
    <t>Orientační tabulky na sloupku betonovém nebo ocelovém</t>
  </si>
  <si>
    <t>-1329024871</t>
  </si>
  <si>
    <t>Orientační tabulky na vodovodních a kanalizačních řadech na sloupku ocelovém nebo betonovém</t>
  </si>
  <si>
    <t>pro označení hydrantů a šoupat, montáž na oplocení</t>
  </si>
  <si>
    <t>"dle počtu hnízd hydrantů a šoupat, bere se 7 ks" 7</t>
  </si>
  <si>
    <t>899721111</t>
  </si>
  <si>
    <t>Signalizační vodič DN do 150 mm na potrubí</t>
  </si>
  <si>
    <t>705507658</t>
  </si>
  <si>
    <t>Signalizační vodič na potrubí DN do 150 mm</t>
  </si>
  <si>
    <t>dle požadavku správce vodič CYY 6 mm2 s dvojitou ochranou</t>
  </si>
  <si>
    <t>"přičte se dl. vyvedení do poklopů šoupat" 6*1,5</t>
  </si>
  <si>
    <t>899722113</t>
  </si>
  <si>
    <t>Krytí potrubí z plastů výstražnou fólií z PVC přes 25 do 34cm</t>
  </si>
  <si>
    <t>-1359424892</t>
  </si>
  <si>
    <t>Krytí potrubí z plastů výstražnou fólií z PVC šířky přes 25 do 34 cm</t>
  </si>
  <si>
    <t>"bílá fólie š. 0.3 m, dle délky řadů" 448,29+19,9+27,25+2,23</t>
  </si>
  <si>
    <t>1926521482</t>
  </si>
  <si>
    <t>na deponii do 3 km</t>
  </si>
  <si>
    <t>"vybourané potrubí" 0,088+0,011</t>
  </si>
  <si>
    <t>"vybouraná šoupata" 0,136</t>
  </si>
  <si>
    <t>"vybourané hydranty" 0,099</t>
  </si>
  <si>
    <t>1898334143</t>
  </si>
  <si>
    <t>nadeponii do 3 km</t>
  </si>
  <si>
    <t>"vybourané potrubí" (0,088+0,011)*(3-1)</t>
  </si>
  <si>
    <t>"vybouraná šoupata" 0,136*(3-1)</t>
  </si>
  <si>
    <t>"vybourané hydranty" 0,099*(3-1)</t>
  </si>
  <si>
    <t>998276101</t>
  </si>
  <si>
    <t>Přesun hmot pro trubní vedení z trub z plastických hmot otevřený výkop</t>
  </si>
  <si>
    <t>-384745524</t>
  </si>
  <si>
    <t>Přesun hmot pro trubní vedení hloubené z trub z plastických hmot nebo sklolaminátových pro vodovody, kanalizace, teplovody, produktovody v otevřeném výkopu dopravní vzdálenost do 15 m</t>
  </si>
  <si>
    <t>302 - Jednotná kanalizace</t>
  </si>
  <si>
    <t>115101201</t>
  </si>
  <si>
    <t>Čerpání vody na dopravní výšku do 10 m průměrný přítok do 500 l/min</t>
  </si>
  <si>
    <t>-177567322</t>
  </si>
  <si>
    <t>Čerpání vody na dopravní výšku do 10 m s uvažovaným průměrným přítokem do 500 l/min</t>
  </si>
  <si>
    <t>pro přečerpávání splaškových a spodních vod</t>
  </si>
  <si>
    <t>"uvažuje se 40 prac. dní po 8 hod" 40*8</t>
  </si>
  <si>
    <t>132254206</t>
  </si>
  <si>
    <t>Hloubení zapažených rýh š do 2000 mm v hornině třídy těžitelnosti I skupiny 3 objem do 5000 m3</t>
  </si>
  <si>
    <t>-1506488110</t>
  </si>
  <si>
    <t>Hloubení zapažených rýh šířky přes 800 do 2 000 mm strojně s urovnáním dna do předepsaného profilu a spádu v hornině třídy těžitelnosti I skupiny 3 přes 1 000 do 5 000 m3</t>
  </si>
  <si>
    <t>"Pro stoky jedn. kanalizace dle výk. výměr" (1627,86+105,46)*0,5</t>
  </si>
  <si>
    <t>132354206</t>
  </si>
  <si>
    <t>Hloubení zapažených rýh š do 2000 mm v hornině třídy těžitelnosti II skupiny 4 objem do 5000 m3</t>
  </si>
  <si>
    <t>-355630538</t>
  </si>
  <si>
    <t>Hloubení zapažených rýh šířky přes 800 do 2 000 mm strojně s urovnáním dna do předepsaného profilu a spádu v hornině třídy těžitelnosti II skupiny 4 přes 1 000 do 5 000 m3</t>
  </si>
  <si>
    <t>"Pro stoky jedn. kanalizace dle výk. výměr" (1627,86+105,46)*0,4</t>
  </si>
  <si>
    <t>132454206</t>
  </si>
  <si>
    <t>Hloubení zapažených rýh š do 2000 mm v hornině třídy těžitelnosti II skupiny 5 objem do 5000 m3</t>
  </si>
  <si>
    <t>-1412720543</t>
  </si>
  <si>
    <t>Hloubení zapažených rýh šířky přes 800 do 2 000 mm strojně s urovnáním dna do předepsaného profilu a spádu v hornině třídy těžitelnosti II skupiny 5 přes 1 000 do 5 000 m3</t>
  </si>
  <si>
    <t>"Pro stoky jedn. kanalizace dle výk. výměr" (1627,86+105,46)*0,1</t>
  </si>
  <si>
    <t>133251101</t>
  </si>
  <si>
    <t>Hloubení šachet nezapažených v hornině třídy těžitelnosti I skupiny 3 objem do 20 m3</t>
  </si>
  <si>
    <t>-528195786</t>
  </si>
  <si>
    <t>Hloubení nezapažených šachet strojně v hornině třídy těžitelnosti I skupiny 3 do 20 m3</t>
  </si>
  <si>
    <t>výkop navíc pro bourání šachet mimo trasu nové kanalizace, bere se cca 1.5m3/šachtu</t>
  </si>
  <si>
    <t>"dle situace 9 ks" 9*1,5</t>
  </si>
  <si>
    <t>1015579821</t>
  </si>
  <si>
    <t>uvažováno 10% z výkopu rýh</t>
  </si>
  <si>
    <t>"kubatura" (1627,86+105,46)*0,10</t>
  </si>
  <si>
    <t>151101102</t>
  </si>
  <si>
    <t>Zřízení příložného pažení a rozepření stěn rýh hl přes 2 do 4 m</t>
  </si>
  <si>
    <t>-1809538015</t>
  </si>
  <si>
    <t>Zřízení pažení a rozepření stěn rýh pro podzemní vedení příložné pro jakoukoliv mezerovitost, hloubky přes 2 do 4 m</t>
  </si>
  <si>
    <t>"dle výk. výměr" 2905,14</t>
  </si>
  <si>
    <t>151101103</t>
  </si>
  <si>
    <t>Zřízení příložného pažení a rozepření stěn rýh hl přes 4 do 8 m</t>
  </si>
  <si>
    <t>2000456621</t>
  </si>
  <si>
    <t>Zřízení pažení a rozepření stěn rýh pro podzemní vedení příložné pro jakoukoliv mezerovitost, hloubky přes 4 do 8 m</t>
  </si>
  <si>
    <t>"dle výk. výměr" 223,18</t>
  </si>
  <si>
    <t>151101112</t>
  </si>
  <si>
    <t>Odstranění příložného pažení a rozepření stěn rýh hl přes 2 do 4 m</t>
  </si>
  <si>
    <t>-339931020</t>
  </si>
  <si>
    <t>Odstranění pažení a rozepření stěn rýh pro podzemní vedení s uložením materiálu na vzdálenost do 3 m od kraje výkopu příložné, hloubky přes 2 do 4 m</t>
  </si>
  <si>
    <t>"dle zřízení" 2905,14</t>
  </si>
  <si>
    <t>151101113</t>
  </si>
  <si>
    <t>Odstranění příložného pažení a rozepření stěn rýh hl přes 4 do 8 m</t>
  </si>
  <si>
    <t>-905879781</t>
  </si>
  <si>
    <t>Odstranění pažení a rozepření stěn rýh pro podzemní vedení s uložením materiálu na vzdálenost do 3 m od kraje výkopu příložné, hloubky přes 4 do 8 m</t>
  </si>
  <si>
    <t>"dle zřízení" 223,18</t>
  </si>
  <si>
    <t>161151113</t>
  </si>
  <si>
    <t>Svislé přemístění výkopku z horniny třídy těžitelnosti II skupiny 4 a 5 hl výkopu přes 4 do 8 m</t>
  </si>
  <si>
    <t>439613936</t>
  </si>
  <si>
    <t>Svislé přemístění výkopku strojně bez naložení do dopravní nádoby avšak s vyprázdněním dopravní nádoby na hromadu nebo do dopravního prostředku z horniny třídy těžitelnosti II skupiny 4 a 5 při hloubce výkopu přes 4 do 8 m</t>
  </si>
  <si>
    <t>svislé přemístění z hloubky rýh přes 4 m</t>
  </si>
  <si>
    <t>"dle výk. výměr" 105,46</t>
  </si>
  <si>
    <t>-863476317</t>
  </si>
  <si>
    <t>"dle hloubení rýh tř. těž. I" 866,66</t>
  </si>
  <si>
    <t>"dle hloubení šachet tř. těž. I" 13,50</t>
  </si>
  <si>
    <t>"odečte se zásyp, 50%" -1252,569*0,5</t>
  </si>
  <si>
    <t>-872208145</t>
  </si>
  <si>
    <t>"dle vodor. přemístění tř. těž. I" 253,875*(25-10)</t>
  </si>
  <si>
    <t>315106442</t>
  </si>
  <si>
    <t>"dle hloubení rýh tř. těž. II" 693,328+173,332</t>
  </si>
  <si>
    <t>1059011957</t>
  </si>
  <si>
    <t>"dle vodor. přemístění tř. těž. I" 240,375*(25-10)</t>
  </si>
  <si>
    <t>708668845</t>
  </si>
  <si>
    <t>"dle vodorovného přemístění" (253,875+240,375)*1,8</t>
  </si>
  <si>
    <t>-650795464</t>
  </si>
  <si>
    <t>"rýhy dle výk. výměr" 1627,86+105,46</t>
  </si>
  <si>
    <t>"výkop pro bour. šachet dle výk. výměr" 13,5</t>
  </si>
  <si>
    <t>"odečte se obsyp včetně potrubí" -425,543</t>
  </si>
  <si>
    <t>odečte se spodní část lože pod potrubí</t>
  </si>
  <si>
    <t>"potrubí DN 300" -0,1*1,05*(102,5-4+7,15-1+67,0-2+34,02-1+11,74-1+16,14-1)</t>
  </si>
  <si>
    <t>"potrubí DN 400" -0,1*1,35*(172,0-5+13,5-2+74,0-2)</t>
  </si>
  <si>
    <t>odečtou se tělesa šachet</t>
  </si>
  <si>
    <t>"DN1000, prům. hl. 2.92 m, 16 ks" -0,62*0,62*3,14*2,92*16</t>
  </si>
  <si>
    <t>přičte se zásyp vybouraných revizních šachet</t>
  </si>
  <si>
    <t>"cca 3.5 m3/šachtu, 13 ks" 3,5*13</t>
  </si>
  <si>
    <t>761820191</t>
  </si>
  <si>
    <t>0,3 m nad povrch potrubí z KT, odečteny šachty</t>
  </si>
  <si>
    <t>"potrubí DN 300" 1,05*(0,36+0,3)*(102,5-4+7,15-1+67,0-2+34,02-1+11,74-1+16,14-1)</t>
  </si>
  <si>
    <t>"potrubí DN 400" 1,35*(0,49+0,3)*(172,0-5+13,5-2+74,0-2)</t>
  </si>
  <si>
    <t>"potrubí DN 300" -3,14*0,18*0,18*(102,5-4+7,15-1+67,0-2+34,02-1+11,74-1+16,14-1)</t>
  </si>
  <si>
    <t>"potrubí DN 400" -3,14*0,245*0,245*(172,0-5+13,5-2+74,0-2)</t>
  </si>
  <si>
    <t>odečte horní část lože z betonu - uložení 120°</t>
  </si>
  <si>
    <t>"potrubí DN 300, 0.074 m3/m" -0,074*(102,5-4+7,15-1+67,0-2+34,02-1+11,74-1+16,14-1)</t>
  </si>
  <si>
    <t>"potrubí DN 400, 0.128 m3/m" -0,128*(172,0-5+13,5-2+74,0-2)</t>
  </si>
  <si>
    <t>materiál pro obsyp frakce 0/4 formou nadrceného recyklátu dodá objednatel</t>
  </si>
  <si>
    <t>359310231</t>
  </si>
  <si>
    <t>Výplň za rubem zdiva stok prostým betonem tř. C 8/10 ve štole</t>
  </si>
  <si>
    <t>-1047541832</t>
  </si>
  <si>
    <t>Výplň za rubem cihelného zdiva stok ve štole prostým betonem tř. C 8/10</t>
  </si>
  <si>
    <t>uvažováno pro vyplnění opuštěných úseků stávající stoky hubeným řídkým betonem</t>
  </si>
  <si>
    <t>"uvažováno potrubí DN 300, dle výk. výměr" 3,14*0,15*0,15*15,1</t>
  </si>
  <si>
    <t>"uvažováno potrubí DN 400, dle výk. výměr" 3,14*0,2*0,2*228,7</t>
  </si>
  <si>
    <t>včetně vybourání otvorů pro zalití a potřebných zemních prací</t>
  </si>
  <si>
    <t>359901211</t>
  </si>
  <si>
    <t>Monitoring stoky jakékoli výšky na nové kanalizaci</t>
  </si>
  <si>
    <t>-1650669494</t>
  </si>
  <si>
    <t>Monitoring stok (kamerový systém) jakékoli výšky nová kanalizace</t>
  </si>
  <si>
    <t>"kamerová prohlídka dle délky stok" 102,5+7,15+239+47,52+11,74+90,14</t>
  </si>
  <si>
    <t>452312131</t>
  </si>
  <si>
    <t>Sedlové lože z betonu prostého bez zvýšených nároků na prostředí tř. C 12/15 otevřený výkop</t>
  </si>
  <si>
    <t>-1893679246</t>
  </si>
  <si>
    <t>Podkladní a zajišťovací konstrukce z betonu prostého v otevřeném výkopu bez zvýšených nároků na prostředí sedlové lože pod potrubí z betonu tř. C 12/15</t>
  </si>
  <si>
    <t>lože pod potrubí stok, min. tl. 0.1 m, 120°</t>
  </si>
  <si>
    <t>"potrubí DN 300, dle vzor. řezu 0.18 m3/m" 0,18*(102,5-4+7,15-1+67,0-2+34,02-1+11,74-1+16,14-1)</t>
  </si>
  <si>
    <t>"potrubí DN 400, dle vzor. řezu 0.26 m3/m" 0,26*(172,0-5+13,5-2+74,0-2)</t>
  </si>
  <si>
    <t>-541026864</t>
  </si>
  <si>
    <t>"dle tabulky šachet" 2+6+13+6</t>
  </si>
  <si>
    <t>59224010</t>
  </si>
  <si>
    <t>prstenec šachtový vyrovnávací betonový 625x100x40mm</t>
  </si>
  <si>
    <t>250202064</t>
  </si>
  <si>
    <t>"dle tabulky šachet" 2</t>
  </si>
  <si>
    <t>59224011</t>
  </si>
  <si>
    <t>prstenec šachtový vyrovnávací betonový 625x100x60mm</t>
  </si>
  <si>
    <t>-1625396169</t>
  </si>
  <si>
    <t>"dle tabulky šachet" 6</t>
  </si>
  <si>
    <t>59224012</t>
  </si>
  <si>
    <t>prstenec šachtový vyrovnávací betonový 625x100x80mm</t>
  </si>
  <si>
    <t>-831506997</t>
  </si>
  <si>
    <t>"dle tabulky šachet" 13</t>
  </si>
  <si>
    <t>59224013</t>
  </si>
  <si>
    <t>prstenec šachtový vyrovnávací betonový 625x100x100mm</t>
  </si>
  <si>
    <t>218153788</t>
  </si>
  <si>
    <t>810391811</t>
  </si>
  <si>
    <t>Bourání stávajícího potrubí z betonu DN přes 200 do 400</t>
  </si>
  <si>
    <t>-1690388727</t>
  </si>
  <si>
    <t>Bourání stávajícího potrubí z betonu v otevřeném výkopu DN přes 200 do 400</t>
  </si>
  <si>
    <t>odstranění st. potrubí kanalizace v kolizi s novým potrubím kanalizace</t>
  </si>
  <si>
    <t>"beton DN400 dle výk. výměr" 209,10</t>
  </si>
  <si>
    <t>830391811</t>
  </si>
  <si>
    <t>Bourání stávajícího kameninového potrubí DN přes 205 do 400</t>
  </si>
  <si>
    <t>460741050</t>
  </si>
  <si>
    <t>Bourání stávajícího potrubí z kameninových trub v otevřeném výkopu DN přes 250 do 400</t>
  </si>
  <si>
    <t>"kamenina DN 400 dle výk. výměr" 9,30</t>
  </si>
  <si>
    <t>871395811</t>
  </si>
  <si>
    <t>Bourání stávajícího potrubí z PVC nebo PP DN přes 250 do 400</t>
  </si>
  <si>
    <t>-2020619787</t>
  </si>
  <si>
    <t>Bourání stávajícího potrubí z PVC nebo polypropylenu PP v otevřeném výkopu DN přes 250 do 400</t>
  </si>
  <si>
    <t>"PP DN 300 dle výk. výměr" 4,4</t>
  </si>
  <si>
    <t>831372121</t>
  </si>
  <si>
    <t>Montáž potrubí z trub kameninových hrdlových s integrovaným těsněním výkop sklon do 20 % DN 300</t>
  </si>
  <si>
    <t>-630075188</t>
  </si>
  <si>
    <t>Montáž potrubí z trub kameninových hrdlových s integrovaným těsněním v otevřeném výkopu ve sklonu do 20 % DN 300</t>
  </si>
  <si>
    <t>"potrubí KT DN 300, dle výk. výměr" 102,5-4+7,15-1+67,0-2+34,02-1+11,74-1+16,14-1</t>
  </si>
  <si>
    <t>"odečte se délka odboček" -2*0,5-6*0,6</t>
  </si>
  <si>
    <t>59710711</t>
  </si>
  <si>
    <t>trouba kameninová glazovaná DN 300 dl 2,50m spojovací systém C Třída 160</t>
  </si>
  <si>
    <t>-1534515149</t>
  </si>
  <si>
    <t>"dle montáže potrubí" 223,95</t>
  </si>
  <si>
    <t>přičteno ztratné 1.5%</t>
  </si>
  <si>
    <t>223,95*1,015 'Přepočtené koeficientem množství</t>
  </si>
  <si>
    <t>831392121</t>
  </si>
  <si>
    <t>Montáž potrubí z trub kameninových hrdlových s integrovaným těsněním výkop sklon do 20 % DN 400</t>
  </si>
  <si>
    <t>-1367019591</t>
  </si>
  <si>
    <t>Montáž potrubí z trub kameninových hrdlových s integrovaným těsněním v otevřeném výkopu ve sklonu do 20 % DN 400</t>
  </si>
  <si>
    <t>"potrubí KT DN 400, dle výk. výměr" 172,0-5+13,5-2+74,0-2</t>
  </si>
  <si>
    <t>"odečte se délka odboček" -(11+9)*0,75</t>
  </si>
  <si>
    <t>59710701</t>
  </si>
  <si>
    <t>trouba kameninová glazovaná DN 400 dl 2,50m spojovací systém C Třida 160</t>
  </si>
  <si>
    <t>-925142724</t>
  </si>
  <si>
    <t>"dle montáže potrubí" 235,5</t>
  </si>
  <si>
    <t>235,5*1,015 'Přepočtené koeficientem množství</t>
  </si>
  <si>
    <t>837391221</t>
  </si>
  <si>
    <t>Montáž kameninových tvarovek odbočných s integrovaným těsněním otevřený výkop DN 400</t>
  </si>
  <si>
    <t>324514216</t>
  </si>
  <si>
    <t>Montáž kameninových tvarovek na potrubí z trub kameninových v otevřeném výkopu s integrovaným těsněním odbočných DN 400</t>
  </si>
  <si>
    <t>Kt odbočky na potrubí DN 400</t>
  </si>
  <si>
    <t>"dle výk. výměr" 11+9</t>
  </si>
  <si>
    <t>59711790</t>
  </si>
  <si>
    <t>odbočka kameninová glazovaná jednoduchá kolmá DN 400/150 dl 1000mm spojovací systém C/F tř.160/-</t>
  </si>
  <si>
    <t>871188691</t>
  </si>
  <si>
    <t>pro odbočné potrubí přípojek De 160, stavební délka odboček 0.75 m</t>
  </si>
  <si>
    <t>"dle montáže" 11,0</t>
  </si>
  <si>
    <t>59711790w</t>
  </si>
  <si>
    <t>odbočka kameninová glazovaná jednoduchá kolmá DN 400/200 dl 1000mm spojovací systém C/F tř.160/-</t>
  </si>
  <si>
    <t>261171339</t>
  </si>
  <si>
    <t>pro odbočné potrubí přípojek De 200, stavební délka odboček 0.75 m</t>
  </si>
  <si>
    <t>"dle montáže" 9,0</t>
  </si>
  <si>
    <t>837371221</t>
  </si>
  <si>
    <t>Montáž kameninových tvarovek odbočných s integrovaným těsněním otevřený výkop DN 300</t>
  </si>
  <si>
    <t>-1187800893</t>
  </si>
  <si>
    <t>Montáž kameninových tvarovek na potrubí z trub kameninových v otevřeném výkopu s integrovaným těsněním odbočných DN 300</t>
  </si>
  <si>
    <t>KT odbočky na potrubí DN 300</t>
  </si>
  <si>
    <t>"dle výk. výměr" 2+6</t>
  </si>
  <si>
    <t>59711770</t>
  </si>
  <si>
    <t>odbočka kameninová glazovaná jednoduchá kolmá DN 300/150 dl 500mm spojovací systém C/F tř.160/-</t>
  </si>
  <si>
    <t>-885678624</t>
  </si>
  <si>
    <t>"dle montáže" 2,0</t>
  </si>
  <si>
    <t>59711773w</t>
  </si>
  <si>
    <t>odbočka kameninová glazovaná jednoduchá kolmá DN 300/200 dl 600mm spojovací systém C/F tř.160/160</t>
  </si>
  <si>
    <t>904111714</t>
  </si>
  <si>
    <t>"dle montáže" 6,0</t>
  </si>
  <si>
    <t>890431851</t>
  </si>
  <si>
    <t>Bourání šachet z prefabrikovaných skruží strojně obestavěného prostoru přes 1,5 do 3 m3</t>
  </si>
  <si>
    <t>-878781939</t>
  </si>
  <si>
    <t>Bourání šachet a jímek strojně velikosti obestavěného prostoru přes 1,5 do 3 m3 z prefabrikovaných skruží</t>
  </si>
  <si>
    <t>vybourání stávajících šachet na jednotné kanalizaci</t>
  </si>
  <si>
    <t>celkem 13 ks šachet dle výk. výměr</t>
  </si>
  <si>
    <t>"bere se cca 3.0 m3/šachtu" 13*3,0</t>
  </si>
  <si>
    <t>892372121</t>
  </si>
  <si>
    <t>Tlaková zkouška vzduchem potrubí DN 300 těsnícím vakem ucpávkovým</t>
  </si>
  <si>
    <t>úsek</t>
  </si>
  <si>
    <t>337153047</t>
  </si>
  <si>
    <t>Tlakové zkoušky vzduchem těsnícími vaky ucpávkovými DN 300</t>
  </si>
  <si>
    <t>"včetně ucpávek přípojek" 9</t>
  </si>
  <si>
    <t>892392121</t>
  </si>
  <si>
    <t>Tlaková zkouška vzduchem potrubí DN 400 těsnícím vakem ucpávkovým</t>
  </si>
  <si>
    <t>713381365</t>
  </si>
  <si>
    <t>Tlakové zkoušky vzduchem těsnícími vaky ucpávkovými DN 400</t>
  </si>
  <si>
    <t>"včetně ucpávek přípojek" 8</t>
  </si>
  <si>
    <t>894211121</t>
  </si>
  <si>
    <t>Šachty kanalizační kruhové z prostého betonu na potrubí DN 250 nebo 300 dno beton tř. C 25/30</t>
  </si>
  <si>
    <t>1304758847</t>
  </si>
  <si>
    <t>Šachty kanalizační z prostého betonu výšky vstupu do 1,50 m kruhové s obložením dna betonem tř. C 25/30, na potrubí DN 250 nebo 300</t>
  </si>
  <si>
    <t>"pro šachtu Š-1015 s monolit. dnem, dle tab. šachet" 1</t>
  </si>
  <si>
    <t>894211131</t>
  </si>
  <si>
    <t>Šachty kanalizační kruhové z prostého betonu na potrubí DN 350 nebo 400 dno beton tř. C 25/30</t>
  </si>
  <si>
    <t>794878043</t>
  </si>
  <si>
    <t>Šachty kanalizační z prostého betonu výšky vstupu do 1,50 m kruhové s obložením dna betonem tř. C 25/30, na potrubí DN 350 nebo 400</t>
  </si>
  <si>
    <t>"pro šachty Š-1009 + Š-1010 s monolit. dnem, dle tab. šachet" 1+1</t>
  </si>
  <si>
    <t>894411121</t>
  </si>
  <si>
    <t>Zřízení šachet kanalizačních z betonových dílců na potrubí DN přes 200 do 300 dno beton tř. C 25/30</t>
  </si>
  <si>
    <t>-1850599463</t>
  </si>
  <si>
    <t>Zřízení šachet kanalizačních z betonových dílců výšky vstupu do 1,50 m s obložením dna betonem tř. C 25/30, na potrubí DN přes 200 do 300</t>
  </si>
  <si>
    <t>"pro bet. prefa šachty na potrubí KT DN 300, dle tab. šachet" 6</t>
  </si>
  <si>
    <t>894411131</t>
  </si>
  <si>
    <t>Zřízení šachet kanalizačních z betonových dílců na potrubí DN přes 300 do 400 dno beton tř. C 25/30</t>
  </si>
  <si>
    <t>-439782023</t>
  </si>
  <si>
    <t>Zřízení šachet kanalizačních z betonových dílců výšky vstupu do 1,50 m s obložením dna betonem tř. C 25/30, na potrubí DN přes 300 do 400</t>
  </si>
  <si>
    <t>"pro bet. prefa šachty na potrubí KT DN 400, dle tab. šachet" 6</t>
  </si>
  <si>
    <t>896221212</t>
  </si>
  <si>
    <t>Spadiště kanalizační z betonu kruhové jednoduché dno z čediče horní potrubí DN 350 nebo 400</t>
  </si>
  <si>
    <t>-1164299990</t>
  </si>
  <si>
    <t>Spadiště kanalizační z prostého betonu kruhové výšky vstupu do 0,90 m a základní výšky spadiště 0,60 m jednoduché se dnem obloženým čedičem s horním potrubím DN 350 nebo 400</t>
  </si>
  <si>
    <t>"pro bet. monolit. spadiště Š-3074 dle výk. výměr" 1</t>
  </si>
  <si>
    <t>dle tabulky šachet včetně obtoku</t>
  </si>
  <si>
    <t>59224044</t>
  </si>
  <si>
    <t>dno betonové šachtové DN 500 betonový žlab i nástupnice 100x98,5x23cm</t>
  </si>
  <si>
    <t>1986101658</t>
  </si>
  <si>
    <t>uvažovat na potrubí z KT, DN 400</t>
  </si>
  <si>
    <t>"dle tab. šachet" 7</t>
  </si>
  <si>
    <t>odečte se skruž s vtokem a čedič. obkladem</t>
  </si>
  <si>
    <t>"dle tab. šachet - šachta Š-3074" -1</t>
  </si>
  <si>
    <t>59224044w</t>
  </si>
  <si>
    <t>dno betonové šachtové DN 500 betonový žlab i nástupnice 100x98,5x23cm, obklad čedič</t>
  </si>
  <si>
    <t>55345441</t>
  </si>
  <si>
    <t>šachtové dno spadišťové šachty Š-3074 s čedičovým obkladem</t>
  </si>
  <si>
    <t>"dle tabulky šachet" 1</t>
  </si>
  <si>
    <t>59224029</t>
  </si>
  <si>
    <t>dno betonové šachtové DN 300 betonový žlab i nástupnice 100x78,5x15cm</t>
  </si>
  <si>
    <t>-1614793752</t>
  </si>
  <si>
    <t>uvažovat na potrubí z KT, DN 300</t>
  </si>
  <si>
    <t>"dle tab. šachet" 6</t>
  </si>
  <si>
    <t>59224066</t>
  </si>
  <si>
    <t>skruž betonová DN 1000x250 PS 100x25x12cm</t>
  </si>
  <si>
    <t>476956820</t>
  </si>
  <si>
    <t>"dle tab. šachet" 8</t>
  </si>
  <si>
    <t>59224068</t>
  </si>
  <si>
    <t>skruž betonová DN 1000x500 100x50x12cm</t>
  </si>
  <si>
    <t>748482445</t>
  </si>
  <si>
    <t>"dle tab. šachet" 11</t>
  </si>
  <si>
    <t>59224070</t>
  </si>
  <si>
    <t>skruž betonová DN 1000x1000 100x100x12cm</t>
  </si>
  <si>
    <t>984204431</t>
  </si>
  <si>
    <t>"dle tab. šachet" 14</t>
  </si>
  <si>
    <t>59224069w</t>
  </si>
  <si>
    <t>skruž betonová DN 1000x1000 100x100x12cm, obklad čedič</t>
  </si>
  <si>
    <t>35917024</t>
  </si>
  <si>
    <t>skruž s vtokem DN300 a čedič. obkladem</t>
  </si>
  <si>
    <t>"dle tab. šachet - šachta Š-3074" 1</t>
  </si>
  <si>
    <t>59224056</t>
  </si>
  <si>
    <t>konus betonové šachty DN 1000 kanalizační 100x62,5x67cm kapsové stupadlo</t>
  </si>
  <si>
    <t>-1342720986</t>
  </si>
  <si>
    <t>"dle tab. šachet" 16</t>
  </si>
  <si>
    <t>896290113</t>
  </si>
  <si>
    <t>Příplatek ke spadišti jednoduchému nebo bočnímu ZKD 300 mm výšky</t>
  </si>
  <si>
    <t>-2014384688</t>
  </si>
  <si>
    <t>Spadiště kanalizační z prostého betonu kruhové výšky vstupu do 0,90 m a základní výšky spadiště 0,60 m Příplatek k cenám za každých dalších i započatých 0,30 m výšky spadiště jednoduchého nebo bočního</t>
  </si>
  <si>
    <t>"spadiště výšky 1200 mm, 2ks" 2</t>
  </si>
  <si>
    <t>894118001</t>
  </si>
  <si>
    <t>Příplatek ZKD 0,60 m výšky vstupu na potrubí</t>
  </si>
  <si>
    <t>-996041902</t>
  </si>
  <si>
    <t>Šachty kanalizační zděné Příplatek k cenám za každých dalších 0,60 m výšky vstupu</t>
  </si>
  <si>
    <t>"bere se 5 kusů příplatků pro šachty s monolit. dnem" 5</t>
  </si>
  <si>
    <t>894138001</t>
  </si>
  <si>
    <t>Příplatek ZKD 0,60 m výšky vstupu na stokách</t>
  </si>
  <si>
    <t>-386021233</t>
  </si>
  <si>
    <t>Šachty kanalizační zděné Příplatek k cenám šachet na stokách kruhových a vejčitých za každých dalších 0,60 m výšky</t>
  </si>
  <si>
    <t>"bere se 26 kusů příplatků pro šachty s pref. dnem" 26</t>
  </si>
  <si>
    <t>899103211</t>
  </si>
  <si>
    <t>Demontáž poklopů litinových nebo ocelových včetně rámů hmotnosti přes 100 do 150 kg</t>
  </si>
  <si>
    <t>-1312685365</t>
  </si>
  <si>
    <t>Demontáž poklopů litinových a ocelových včetně rámů, hmotnosti jednotlivě přes 100 do 150 Kg</t>
  </si>
  <si>
    <t>"dle bourání kan. šachet, dle výk. výměr" 13,0</t>
  </si>
  <si>
    <t>899104112</t>
  </si>
  <si>
    <t>Osazení poklopů litinových, ocelových nebo železobetonových včetně rámů pro třídu zatížení D400, E600</t>
  </si>
  <si>
    <t>"poklopy revizních šachet dle tabulky poklopů" 16</t>
  </si>
  <si>
    <t>poklopy s logem města včetně rámu dodá provozovatel, dle sdělení KASI KDB63</t>
  </si>
  <si>
    <t>-2065343506</t>
  </si>
  <si>
    <t>"2x šedá fólie š. 0.3 m, dle délky stok" (102,5+7,15+239+47,52+11,74+90,14)*2</t>
  </si>
  <si>
    <t>54525595</t>
  </si>
  <si>
    <t>"vybourané šachty pref." 23,4</t>
  </si>
  <si>
    <t>-774169363</t>
  </si>
  <si>
    <t>"vybourané šachty pref." 23,4*(25-1)</t>
  </si>
  <si>
    <t>-1204633378</t>
  </si>
  <si>
    <t>"demont. poklopy" 1,95</t>
  </si>
  <si>
    <t>"vybourané betonové potrubí" 66,912</t>
  </si>
  <si>
    <t>"vybourané kameninové potrubí" 1,442</t>
  </si>
  <si>
    <t>"potrubí z PP" 0,132</t>
  </si>
  <si>
    <t>1727387570</t>
  </si>
  <si>
    <t>"demont. poklopy" 1,95*(3-1)</t>
  </si>
  <si>
    <t>"vybourané betonové potrubí" 66,912*(25-1)</t>
  </si>
  <si>
    <t>"vybourané kameninové potrubí" 1,442*(25-1)</t>
  </si>
  <si>
    <t>"potrubí z PP" 0,132*(25-1)</t>
  </si>
  <si>
    <t>997221861</t>
  </si>
  <si>
    <t>Poplatek za uložení na recyklační skládce (skládkovné) stavebního odpadu z prostého betonu pod kódem 17 01 01</t>
  </si>
  <si>
    <t>385549578</t>
  </si>
  <si>
    <t>Poplatek za uložení stavebního odpadu na recyklační skládce (skládkovné) z prostého betonu zatříděného do Katalogu odpadů pod kódem 17 01 01</t>
  </si>
  <si>
    <t>997221862</t>
  </si>
  <si>
    <t>Poplatek za uložení na recyklační skládce (skládkovné) stavebního odpadu z armovaného betonu pod kódem 17 01 01</t>
  </si>
  <si>
    <t>-100583537</t>
  </si>
  <si>
    <t>Poplatek za uložení stavebního odpadu na recyklační skládce (skládkovné) z armovaného betonu zatříděného do Katalogu odpadů pod kódem 17 01 01</t>
  </si>
  <si>
    <t>997013867</t>
  </si>
  <si>
    <t>Poplatek za uložení stavebního odpadu na recyklační skládce (skládkovné) z tašek a keramických výrobků kód odpadu 17 01 03</t>
  </si>
  <si>
    <t>-26544789</t>
  </si>
  <si>
    <t>Poplatek za uložení stavebního odpadu na recyklační skládce (skládkovné) z tašek a keramických výrobků zatříděného do Katalogu odpadů pod kódem 17 01 03</t>
  </si>
  <si>
    <t>997013813</t>
  </si>
  <si>
    <t>Poplatek za uložení na skládce (skládkovné) stavebního odpadu z plastických hmot kód odpadu 17 02 03</t>
  </si>
  <si>
    <t>1472461603</t>
  </si>
  <si>
    <t>Poplatek za uložení stavebního odpadu na skládce (skládkovné) z plastických hmot zatříděného do Katalogu odpadů pod kódem 17 02 03</t>
  </si>
  <si>
    <t>998275101</t>
  </si>
  <si>
    <t>Přesun hmot pro trubní vedení z trub kameninových otevřený výkop</t>
  </si>
  <si>
    <t>Přesun hmot pro trubní vedení hloubené z trub kameninových pro kanalizace v otevřeném výkopu dopravní vzdálenost do 15 m</t>
  </si>
  <si>
    <t>303 - Vodovodní a kanalizační přípojky</t>
  </si>
  <si>
    <t>939611231</t>
  </si>
  <si>
    <t>"uvažuje se 20 prac. dní po 8 hod" 20*8</t>
  </si>
  <si>
    <t>2138435432</t>
  </si>
  <si>
    <t>"Pro vodovodní přípojky dle výkazu výměr z úrovně silniční pláně" (249,31+80,64)*0,5</t>
  </si>
  <si>
    <t>"Pro kanalizační přípojky dle výkazu výměr z úrovně silniční pláně" (241,02+86,4)*0,5</t>
  </si>
  <si>
    <t>třídu těžitelnosti vykazovat dle skutečnosti</t>
  </si>
  <si>
    <t>17086587</t>
  </si>
  <si>
    <t>"Pro vodovodní přípojky dle výkazu výměr z úrovně silniční pláně" (249,31+80,64)*0,4</t>
  </si>
  <si>
    <t>"Pro kanalizační přípojky dle výkazu výměr z úrovně silniční pláně" (241,02+86,4)*0,4</t>
  </si>
  <si>
    <t>14461641</t>
  </si>
  <si>
    <t>"Pro vodovodní přípojky dle výkazu výměr z úrovně silniční pláně" (249,31+80,64)*0,1</t>
  </si>
  <si>
    <t>"Pro kanalizační přípojky dle výkazu výměr z úrovně silniční pláně" (241,02+86,4)*0,1</t>
  </si>
  <si>
    <t>720923250</t>
  </si>
  <si>
    <t>uvažováno 20% z výkopu rýh</t>
  </si>
  <si>
    <t>"dle hloubení rýh" (328,65+262,948+65,737)*0,2</t>
  </si>
  <si>
    <t>-1360357044</t>
  </si>
  <si>
    <t>plocha pažení rýh vodovodních přípojek</t>
  </si>
  <si>
    <t>"dle výk. výměr" 623,28+201,60</t>
  </si>
  <si>
    <t>plocha pažení rýh kanalizačních přípojek - 50%</t>
  </si>
  <si>
    <t>"dle výk. výměr" (535,60+192,0)*0,5</t>
  </si>
  <si>
    <t>2086701010</t>
  </si>
  <si>
    <t>-1471698305</t>
  </si>
  <si>
    <t>"dle zřízení" 1188,68</t>
  </si>
  <si>
    <t>1920601647</t>
  </si>
  <si>
    <t>"dle zřízení" 363,80</t>
  </si>
  <si>
    <t>398153329</t>
  </si>
  <si>
    <t>"dle hloubení rýh tř. těž. I" 328,685</t>
  </si>
  <si>
    <t>"odečte se zásyp - 50%" -455,308*0,5</t>
  </si>
  <si>
    <t>1874548166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</si>
  <si>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</si>
  <si>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"dle vodor. přemístění" 101,031*(25-10)</t>
  </si>
  <si>
    <t>-106062814</t>
  </si>
  <si>
    <t>"dle hloubení rýh tř. těž. II" 262,948+65,737</t>
  </si>
  <si>
    <t>591469040</t>
  </si>
  <si>
    <t>Vodorovné přemístění výkopku nebo sypaniny po suchu na obvyklém dopravním prostředku, bez naložení výkopku, avšak se složením bez rozhrnutí z horniny třídy těžitelnosti II skupiny 4 a 5 na vzdálenost Příplatek k ceně za každých dalších i započatých 1 000 m</t>
  </si>
  <si>
    <t>-850673370</t>
  </si>
  <si>
    <t>"dle vodor. přemístění" 101,031*2*1,8</t>
  </si>
  <si>
    <t>965969141</t>
  </si>
  <si>
    <t>"výkop rýh" 328,685+262,948+65,737</t>
  </si>
  <si>
    <t>"odečte se obsyp včetně potrubí" -78,779-75,955</t>
  </si>
  <si>
    <t>odečte se lože pod potrubí vodovodních přípojek</t>
  </si>
  <si>
    <t>-0,1*0,8*(171,8+60,0+50,8+12,0)</t>
  </si>
  <si>
    <t>odečte se lože pod potrubí kanalizačních přípojek</t>
  </si>
  <si>
    <t>-0,1*0,90*(118,9+45,0+15,0+3,0)</t>
  </si>
  <si>
    <t>odečtou se tělesa kompaktních vodom. šachet</t>
  </si>
  <si>
    <t>-0,5*0,4*1,3*19</t>
  </si>
  <si>
    <t>odečtou se tělesa revizních šachet DN400</t>
  </si>
  <si>
    <t>-0,2*0,2*3,14*1,5*13</t>
  </si>
  <si>
    <t>Poznámka: pro zásyp použít zeminy nad hladinou podzemní vody z důvodu vlhkosti a hutnění.</t>
  </si>
  <si>
    <t>-2068067809</t>
  </si>
  <si>
    <t>0,3 m nad povrch potrubí vodovodních přípojek</t>
  </si>
  <si>
    <t>"De32" 0,8*0,33*(171,8+60,0)</t>
  </si>
  <si>
    <t>"De50" 0,8*0,35*(50,8+12,0)</t>
  </si>
  <si>
    <t>0,3 m nad povrch potrubí kanalizačních přípojek</t>
  </si>
  <si>
    <t>"De160" 0,9*0,46*(118,9+45,0)</t>
  </si>
  <si>
    <t>"De200" 0,9*0,50*(15,0+3,0)</t>
  </si>
  <si>
    <t>"De160" -3,14*0,08*0,08*(118,9+45,0)</t>
  </si>
  <si>
    <t>"De200" -3,14*0,1*0,1*(15,0+3,0)</t>
  </si>
  <si>
    <t>materiál pro obsyp kan. přípojek  frakce 0/4 formou nadrceného recyklátu dodá objednatel</t>
  </si>
  <si>
    <t>18391683</t>
  </si>
  <si>
    <t>"pro obsyp vodovod. přípojek" 78,779*2,0</t>
  </si>
  <si>
    <t>-1574291160</t>
  </si>
  <si>
    <t>uvažováno pro vyplnění opuštěných úseků stávajících přípojek hubeným řídkým betonem</t>
  </si>
  <si>
    <t>"uvažováno potrubí DN 400, dl. cca 50.0 m" 3,14*0,2*0,2*50,0</t>
  </si>
  <si>
    <t>1881853034</t>
  </si>
  <si>
    <t xml:space="preserve"> lože pod potrubí vodovodních přípojek</t>
  </si>
  <si>
    <t>0,1*0,8*(171,8+60,0+50,8+12,0)</t>
  </si>
  <si>
    <t>lože pod potrubí kanalizačních přípojek</t>
  </si>
  <si>
    <t>0,1*0,90*(118,9+45,0+15,0+3,0)</t>
  </si>
  <si>
    <t>458544135</t>
  </si>
  <si>
    <t>odstranění st. potrubí přípojek v kolizi s novým potrubím kanalizace</t>
  </si>
  <si>
    <t>"beton DN400, dl. cca 50.0 m" 50,0</t>
  </si>
  <si>
    <t>871161141</t>
  </si>
  <si>
    <t>Montáž potrubí z PE100 RC SDR 11 otevřený výkop svařovaných na tupo d 32 x 3,0 mm</t>
  </si>
  <si>
    <t>1347876920</t>
  </si>
  <si>
    <t>Montáž vodovodního potrubí z polyetylenu PE100 RC v otevřeném výkopu svařovaných na tupo SDR 11/PN16 d 32 x 3,0 mm</t>
  </si>
  <si>
    <t>"dle výkazu výměr" 171,80+60,0</t>
  </si>
  <si>
    <t>28613110</t>
  </si>
  <si>
    <t>potrubí vodovodní jednovrstvé PE100 RC PN 16 SDR11 32x3,0mm</t>
  </si>
  <si>
    <t>-1100640635</t>
  </si>
  <si>
    <t>"dle montáže, přičteno ztratné 1.5%" 231,80</t>
  </si>
  <si>
    <t>231,8*1,015 'Přepočtené koeficientem množství</t>
  </si>
  <si>
    <t>871181141</t>
  </si>
  <si>
    <t>Montáž potrubí z PE100 RC SDR 11 otevřený výkop svařovaných na tupo d 50 x 4,6 mm</t>
  </si>
  <si>
    <t>-1883868810</t>
  </si>
  <si>
    <t>Montáž vodovodního potrubí z polyetylenu PE100 RC v otevřeném výkopu svařovaných na tupo SDR 11/PN16 d 50 x 4,6 mm</t>
  </si>
  <si>
    <t>"dle výkazu výměr" 50,80+12,0</t>
  </si>
  <si>
    <t>28613112</t>
  </si>
  <si>
    <t>potrubí vodovodní jednovrstvé PE100 RC PN 16 SDR11 50x4,6mm</t>
  </si>
  <si>
    <t>-1063107379</t>
  </si>
  <si>
    <t>"dle montáže, přičteno ztratné 1.5%" 62,80</t>
  </si>
  <si>
    <t>62,8*1,015 'Přepočtené koeficientem množství</t>
  </si>
  <si>
    <t>871310320</t>
  </si>
  <si>
    <t>Montáž kanalizačního potrubí hladkého plnostěnného SN 12 z polypropylenu DN 150</t>
  </si>
  <si>
    <t>-1423578763</t>
  </si>
  <si>
    <t>Montáž kanalizačního potrubí z polypropylenu PP hladkého plnostěnného SN 12 DN 150</t>
  </si>
  <si>
    <t>"potrubí přípojek z PP, De160, dle výk. výměr" 118,9+45,0</t>
  </si>
  <si>
    <t>28614217</t>
  </si>
  <si>
    <t>trubka kanalizační PP plnostěnná jednovrstvá DN 160x5000mm SN10</t>
  </si>
  <si>
    <t>596742111</t>
  </si>
  <si>
    <t>"dle montáže, přičteno ztratné 1.5%" 163,90</t>
  </si>
  <si>
    <t>163,9*1,015 'Přepočtené koeficientem množství</t>
  </si>
  <si>
    <t>-1646491352</t>
  </si>
  <si>
    <t>"potrubí přípojek z PP, De200, dle výk. výměr" 15,0+3,0</t>
  </si>
  <si>
    <t>1185342678</t>
  </si>
  <si>
    <t>"dle montáže, přičteno ztratné 1.5%" 18,0</t>
  </si>
  <si>
    <t>18*1,015 'Přepočtené koeficientem množství</t>
  </si>
  <si>
    <t>877310330</t>
  </si>
  <si>
    <t>Montáž spojek na kanalizačním potrubí z PP nebo tvrdého PVC trub hladkých plnostěnných DN 150</t>
  </si>
  <si>
    <t>-1480273074</t>
  </si>
  <si>
    <t>Montáž tvarovek na kanalizačním plastovém potrubí z PP nebo PVC-U hladkého plnostěnného spojek nebo redukcí DN 150</t>
  </si>
  <si>
    <t>"dle počtu kameninových odboček DN 150 ve výk. výměr SO 302" 11+2</t>
  </si>
  <si>
    <t>28612016</t>
  </si>
  <si>
    <t>přechod kanalizační PP KG na kameninové hrdlo DN 160</t>
  </si>
  <si>
    <t>-1732272492</t>
  </si>
  <si>
    <t>"dle montáže" 13</t>
  </si>
  <si>
    <t>-1607307615</t>
  </si>
  <si>
    <t>"dle počtu kameninových odboček DN200 ve výk. výměr SO 302" 9+6</t>
  </si>
  <si>
    <t>-1147106317</t>
  </si>
  <si>
    <t>dle požadavku správce použít přechodku z PP</t>
  </si>
  <si>
    <t>"dle montáže" 15</t>
  </si>
  <si>
    <t>879171111</t>
  </si>
  <si>
    <t>Montáž vodovodní přípojky na potrubí DN 32</t>
  </si>
  <si>
    <t>1422396945</t>
  </si>
  <si>
    <t>Montáž napojení vodovodní přípojky v otevřeném výkopu DN 32</t>
  </si>
  <si>
    <t>uvažuje se pro napojení přípojek na stávající potrubí</t>
  </si>
  <si>
    <t>"De 32 dle výk. výměr" 20,0</t>
  </si>
  <si>
    <t>632003203216</t>
  </si>
  <si>
    <t>TVAROVKA ISO SPOJKA 32-32</t>
  </si>
  <si>
    <t>-1811876608</t>
  </si>
  <si>
    <t>"dle montáže" 20</t>
  </si>
  <si>
    <t>879211111</t>
  </si>
  <si>
    <t>Montáž vodovodní přípojky na potrubí DN 50</t>
  </si>
  <si>
    <t>-614429759</t>
  </si>
  <si>
    <t>Montáž napojení vodovodní přípojky v otevřeném výkopu DN 50</t>
  </si>
  <si>
    <t>"De 50 dle výk. výměr" 4,0</t>
  </si>
  <si>
    <t>632005005016</t>
  </si>
  <si>
    <t>TVAROVKA ISO SPOJKA 50-50</t>
  </si>
  <si>
    <t>-1483817141</t>
  </si>
  <si>
    <t>891269111</t>
  </si>
  <si>
    <t>Montáž navrtávacích pasů na potrubí z jakýchkoli trub DN 100</t>
  </si>
  <si>
    <t>-1662283106</t>
  </si>
  <si>
    <t>Montáž vodovodních armatur na potrubí navrtávacích pasů s ventilem Jt 1 MPa, na potrubí z trub litinových, ocelových nebo plastických hmot DN 100</t>
  </si>
  <si>
    <t>dle počtu přípojek dle výk. výměr na potrubí PE, De 110</t>
  </si>
  <si>
    <t>"pro přípojky De 32" 20</t>
  </si>
  <si>
    <t>"pro přípojky De 50" 4</t>
  </si>
  <si>
    <t>532011003400</t>
  </si>
  <si>
    <t>PAS NAVRTÁVACÍ UZAVÍRACÍ - HAKU ZAK 110/34</t>
  </si>
  <si>
    <t>-268063258</t>
  </si>
  <si>
    <t>navrtávací pas pro potrubí z plastů</t>
  </si>
  <si>
    <t>"dle počtu přípojek De 32, dle výk. výměr" 20,0</t>
  </si>
  <si>
    <t>532011004600</t>
  </si>
  <si>
    <t>PAS NAVRTÁVACÍ UZAVÍRACÍ - HAKU ZAK 110/46</t>
  </si>
  <si>
    <t>-138093147</t>
  </si>
  <si>
    <t>"dle počtu přípojek De 50, dle výk. výměr" 4,0</t>
  </si>
  <si>
    <t>281003203416</t>
  </si>
  <si>
    <t>ŠOUPÁTKO ISO-ZAK GGG 32/34</t>
  </si>
  <si>
    <t>-900022870</t>
  </si>
  <si>
    <t>281005004616</t>
  </si>
  <si>
    <t>ŠOUPÁTKO ISO-ZAK GGG 50/46</t>
  </si>
  <si>
    <t>-623119935</t>
  </si>
  <si>
    <t>960113018004</t>
  </si>
  <si>
    <t>SOUPRAVA ZEMNÍ TELESKOPICKÁ DOM. ŠOUPÁTKA-1,3-1,8 3/4"-2" (1,3-1,8m)</t>
  </si>
  <si>
    <t>1640693845</t>
  </si>
  <si>
    <t>"dle počtu přípojek dle výk. výměr" 20+4</t>
  </si>
  <si>
    <t>892233122</t>
  </si>
  <si>
    <t>Proplach a dezinfekce vodovodního potrubí DN od 40 do 70</t>
  </si>
  <si>
    <t>-560370471</t>
  </si>
  <si>
    <t>"dle výkazu výměr" 171,8+50,8+60,0+12,0</t>
  </si>
  <si>
    <t>892241111</t>
  </si>
  <si>
    <t>Tlaková zkouška vodou potrubí DN do 80</t>
  </si>
  <si>
    <t>-1965602793</t>
  </si>
  <si>
    <t>Tlakové zkoušky vodou na potrubí DN do 80</t>
  </si>
  <si>
    <t>"dle výkazu výměr" 171,8+50,8+60+12</t>
  </si>
  <si>
    <t>893811112</t>
  </si>
  <si>
    <t>Osazení vodoměrné šachty hranaté z PP samonosné pro běžné zatížení pl do 1,1 m2 hl přes 1,2 do 1,4 m</t>
  </si>
  <si>
    <t>2055984407</t>
  </si>
  <si>
    <t>Osazení vodoměrné šachty z polypropylenu PP samonosné pro běžné zatížení hranaté, půdorysné plochy do 1,1 m2, světlé hloubky přes 1,2 m do 1,4 m</t>
  </si>
  <si>
    <t>"kompaktní vodom. šachty dle výk. výměr" 19</t>
  </si>
  <si>
    <t>56230552w</t>
  </si>
  <si>
    <t>šachta plastová vodoměrná kompaktní hranatá 0,5/0,4/1,3m</t>
  </si>
  <si>
    <t>-1856105558</t>
  </si>
  <si>
    <t>"typ dle požadavku správce, dle montáže" 19,0</t>
  </si>
  <si>
    <t>v případě umístění v pojížděné ploše uvažovat s pojízdným poklopem</t>
  </si>
  <si>
    <t>komplet dodání včetně poklopu</t>
  </si>
  <si>
    <t>894811135</t>
  </si>
  <si>
    <t>Revizní šachta z PVC typ přímý, DN 400/160 tlak 12,5 t hl od 1860 do 2230 mm</t>
  </si>
  <si>
    <t>-235030249</t>
  </si>
  <si>
    <t>Revizní šachta z tvrdého PVC v otevřeném výkopu typ přímý (DN šachty/DN trubního vedení) DN 400/160, odolnost vnějšímu tlaku 12,5 t, hloubka od 1860 do 2230 mm</t>
  </si>
  <si>
    <t>"revizní šachty kan. přípojky, dle výk. výměr" 13,0</t>
  </si>
  <si>
    <t>899401111</t>
  </si>
  <si>
    <t>Osazení poklopů litinových ventilových</t>
  </si>
  <si>
    <t>353461410</t>
  </si>
  <si>
    <t>"dle počtu vodovod. přípojek dle výk. výměr" 20+4</t>
  </si>
  <si>
    <t>55241103</t>
  </si>
  <si>
    <t>poklop přípojkový litinový bez ventilace tř D400 v samonivelačním rámu</t>
  </si>
  <si>
    <t>682111216</t>
  </si>
  <si>
    <t>"dle osazení" 24,0</t>
  </si>
  <si>
    <t>56230636</t>
  </si>
  <si>
    <t>deska podkladová uličního poklopu plastového ventilkového a šoupatového</t>
  </si>
  <si>
    <t>1309275424</t>
  </si>
  <si>
    <t>827084966</t>
  </si>
  <si>
    <t>použije se vodič CYY přůřezu 6 mm2 s dvojitou ochranou</t>
  </si>
  <si>
    <t>"dle výkazu kubatur" 171,8+50,8+60,0+12,0+(24*1,6)</t>
  </si>
  <si>
    <t>včetně vytažení do krycích hrnců</t>
  </si>
  <si>
    <t>477352319</t>
  </si>
  <si>
    <t>"bílá fólie š. 0.3 m, dle délky přípojek" 171,8+50,8+60,0+12,0</t>
  </si>
  <si>
    <t>"šedá fólie š. 0.3 m, dle délky přípojek" 118,9+15,0+45,0+3,0</t>
  </si>
  <si>
    <t>-866383262</t>
  </si>
  <si>
    <t>"vybourané bet. potrubí" 16,0</t>
  </si>
  <si>
    <t>2060715812</t>
  </si>
  <si>
    <t>"vybourané bet. potrubí" 16,0*(25-1)</t>
  </si>
  <si>
    <t>-1215951495</t>
  </si>
  <si>
    <t>2064036089</t>
  </si>
  <si>
    <t>401 - Veřejné osvětlení</t>
  </si>
  <si>
    <t>Ing.Jakub Kašparů</t>
  </si>
  <si>
    <t xml:space="preserve">    741 - Elektroinstalace - silnoproud</t>
  </si>
  <si>
    <t>M - Práce a dodávky M</t>
  </si>
  <si>
    <t xml:space="preserve">    21-M - Elektromontáže</t>
  </si>
  <si>
    <t xml:space="preserve">    46-M - Zemní práce při extr.mont.pracích</t>
  </si>
  <si>
    <t>741</t>
  </si>
  <si>
    <t>Elektroinstalace - silnoproud</t>
  </si>
  <si>
    <t>460791112</t>
  </si>
  <si>
    <t>Montáž trubek ochranných plastových uložených volně do rýhy tuhých D přes 32 do 50 mm</t>
  </si>
  <si>
    <t>Montáž trubek ochranných uložených volně do rýhy plastových tuhých, vnitřního průměru přes 32 do 50 mm</t>
  </si>
  <si>
    <t>"kabelová chránička, 50/41 mm" 690</t>
  </si>
  <si>
    <t>"kabelová chránička, HDPE 40, rezerva pro optiku, materiál zajistí objednatel" 690</t>
  </si>
  <si>
    <t>34571351</t>
  </si>
  <si>
    <t>trubka elektroinstalační ohebná dvouplášťová korugovaná (chránička) D 41/50mm, HDPE+LDPE</t>
  </si>
  <si>
    <t>"dle montáže" 690</t>
  </si>
  <si>
    <t>460791114</t>
  </si>
  <si>
    <t>Montáž trubek ochranných plastových uložených volně do rýhy tuhých D přes 90 do 110 mm</t>
  </si>
  <si>
    <t>Montáž trubek ochranných uložených volně do rýhy plastových tuhých, vnitřního průměru přes 90 do 110 mm</t>
  </si>
  <si>
    <t>"kabelová chránička De110, přechody přes vozovku" 49</t>
  </si>
  <si>
    <t>34571365</t>
  </si>
  <si>
    <t>trubka elektroinstalační HDPE tuhá dvouplášťová korugovaná D 94/110mm</t>
  </si>
  <si>
    <t>"dle montáže" 49</t>
  </si>
  <si>
    <t>Práce a dodávky M</t>
  </si>
  <si>
    <t>21-M</t>
  </si>
  <si>
    <t>Elektromontáže</t>
  </si>
  <si>
    <t>210203902</t>
  </si>
  <si>
    <t>Montáž svítidel LED se zapojením vodičů průmyslových nebo venkovních na sloupek parkový</t>
  </si>
  <si>
    <t>"svítidla VO, LED 20 W" 4</t>
  </si>
  <si>
    <t>"svítidla VO, LED 35 W" 15</t>
  </si>
  <si>
    <t>34774021</t>
  </si>
  <si>
    <t>svítidlo parkové na sloupek LED IP66 do 30W do 3000lm</t>
  </si>
  <si>
    <t>256</t>
  </si>
  <si>
    <t>"svítidlo LED 20W, 2700K, dle montáže, viz. TZ a výpočet osvětlení" 4</t>
  </si>
  <si>
    <t>34774022</t>
  </si>
  <si>
    <t>svítidlo parkové na sloupek LED IP66 30-40W 3000-5000lm</t>
  </si>
  <si>
    <t>887670566</t>
  </si>
  <si>
    <t>"svítidlo LED 35W přechodové , 5700K, dle montáže, viz. TZ a výpočet osvětlení" 15</t>
  </si>
  <si>
    <t>210204011</t>
  </si>
  <si>
    <t>Montáž stožárů osvětlení ocelových samostatně stojících délky do 12 m</t>
  </si>
  <si>
    <t>Montáž stožárů osvětlení samostatně stojících ocelových, délky do 12 m</t>
  </si>
  <si>
    <t>"stožárů VO, žárově zinkovaných, dle sit. 4+15 ks" 4+15</t>
  </si>
  <si>
    <t>31674065</t>
  </si>
  <si>
    <t>stožár osvětlovací sadový Pz 133/89/60 v 5,0m</t>
  </si>
  <si>
    <t>942816962</t>
  </si>
  <si>
    <t>"dle montáže pro standardní svítidla, v.5,0m" 4</t>
  </si>
  <si>
    <t>31674107</t>
  </si>
  <si>
    <t>stožár osvětlovací uliční Pz 159/133/114 v 8,2m</t>
  </si>
  <si>
    <t>1846959660</t>
  </si>
  <si>
    <t>"dle montáže pro přechodová svítidla" 15</t>
  </si>
  <si>
    <t>210204103</t>
  </si>
  <si>
    <t>Montáž výložníků osvětlení jednoramenných sloupových hmotnosti do 35 kg</t>
  </si>
  <si>
    <t>-1034363305</t>
  </si>
  <si>
    <t>Montáž výložníků osvětlení jednoramenných sloupových, hmotnosti do 35 kg</t>
  </si>
  <si>
    <t>"pro přechodová svítidla, 15 ks" 15</t>
  </si>
  <si>
    <t>31674004</t>
  </si>
  <si>
    <t>výložník rovný jednoduchý k osvětlovacím stožárům uličním vyložení 2500mm</t>
  </si>
  <si>
    <t>-1588970239</t>
  </si>
  <si>
    <t>210204202</t>
  </si>
  <si>
    <t>Montáž elektrovýzbroje stožárů osvětlení 2 okruhy</t>
  </si>
  <si>
    <t>"dle počtu stožárů VO" 4+15</t>
  </si>
  <si>
    <t>ELST2951</t>
  </si>
  <si>
    <t>SR st.rozvodnice SR721-14/N Al,CU universální</t>
  </si>
  <si>
    <t>-1148283388</t>
  </si>
  <si>
    <t>"dle montáže" 4+15</t>
  </si>
  <si>
    <t>210220022</t>
  </si>
  <si>
    <t>Montáž uzemňovacího vedení vodičů FeZn pomocí svorek v zemi drátem průměru do 10 mm ve městské zástavbě</t>
  </si>
  <si>
    <t>Montáž uzemňovacího vedení s upevněním, propojením a připojením pomocí svorek v zemi s izolací spojů vodičů FeZn drátem nebo lanem průměru do 10 mm v městské zástavbě</t>
  </si>
  <si>
    <t>"drát FeZn 10 mm" 711</t>
  </si>
  <si>
    <t>včetně montáže smršťovací bužírky zemnění, 19 ks</t>
  </si>
  <si>
    <t>1561082</t>
  </si>
  <si>
    <t>smršťovací bužírka HSD-T2 1,6/0,8 C 88861000</t>
  </si>
  <si>
    <t>"uvažuje se 19 ks" 19</t>
  </si>
  <si>
    <t>35441073</t>
  </si>
  <si>
    <t>drát D 10mm FeZn</t>
  </si>
  <si>
    <t>"dle montáže" 711</t>
  </si>
  <si>
    <t>210220301</t>
  </si>
  <si>
    <t>Montáž svorek hromosvodných se 2 šrouby</t>
  </si>
  <si>
    <t>Montáž hromosvodného vedení svorek se 2 šrouby</t>
  </si>
  <si>
    <t>"svorka hromosvodní typ SR02, 57 ks" 57</t>
  </si>
  <si>
    <t>35441996</t>
  </si>
  <si>
    <t>svorka odbočovací a spojovací pro spojování kruhových a páskových vodičů, FeZn</t>
  </si>
  <si>
    <t>"dle montáže" 57</t>
  </si>
  <si>
    <t>210812061</t>
  </si>
  <si>
    <t>Montáž kabelu Cu plného nebo laněného do 1 kV žíly 5x1,5 až 2,5 mm2 (např. CYKY) bez ukončení uloženého volně nebo v liště</t>
  </si>
  <si>
    <t>Montáž izolovaných kabelů měděných do 1 kV bez ukončení plných nebo laněných kulatých (např. CYKY, CHKE-R) uložených volně nebo v liště počtu a průřezu žil 5x1,5 až 2,5 mm2</t>
  </si>
  <si>
    <t>"dle výk.výměr" 155</t>
  </si>
  <si>
    <t>34111090</t>
  </si>
  <si>
    <t>kabel instalační jádro Cu plné izolace PVC plášť PVC 450/750V (CYKY) 5x1,5mm2</t>
  </si>
  <si>
    <t>"kabel CYKY 5C x 1.5 mm2, dle montáže" 155</t>
  </si>
  <si>
    <t>210812035</t>
  </si>
  <si>
    <t>Montáž kabelu Cu plného nebo laněného do 1 kV žíly 4x16 mm2 (např. CYKY) bez ukončení uloženého volně nebo v liště</t>
  </si>
  <si>
    <t>Montáž izolovaných kabelů měděných do 1 kV bez ukončení plných nebo laněných kulatých (např. CYKY, CHKE-R) uložených volně nebo v liště počtu a průřezu žil 4x16 mm2</t>
  </si>
  <si>
    <t>"dle výk.výměr" 766</t>
  </si>
  <si>
    <t>34111080</t>
  </si>
  <si>
    <t>kabel instalační jádro Cu plné izolace PVC plášť PVC 450/750V (CYKY) 4x16mm2</t>
  </si>
  <si>
    <t>"kabel CYKY 4 x 16mm2, dle montáže" 766</t>
  </si>
  <si>
    <t>210100097</t>
  </si>
  <si>
    <t>Ukončení vodičů na svorkovnici s otevřením a uzavřením krytu včetně zapojení průřezu žíly do 4 mm2</t>
  </si>
  <si>
    <t>Ukončení vodičů izolovaných s označením a zapojením na svorkovnici s otevřením a uzavřením krytu průřezu žíly do 4 mm2</t>
  </si>
  <si>
    <t>"dle výk. výměr" 38</t>
  </si>
  <si>
    <t>210950201</t>
  </si>
  <si>
    <t>Příplatek na zatahování kabelů hmotnosti do 0,75 kg do tvárnicových tras a kolektorů</t>
  </si>
  <si>
    <t>Ostatní práce při montáži vodičů, šňůr a kabelů Příplatek k cenám za zatahování kabelů do tvárnicových tras s komorami nebo do kolektorů hmotnosti kabelů do 0,75 kg</t>
  </si>
  <si>
    <t>"příplatek za zatažení kabelu do chráničky, dle mnotáže kabelu" 690</t>
  </si>
  <si>
    <t>2109103.R</t>
  </si>
  <si>
    <t>Zatažení a připojení do stávajícího stožáru</t>
  </si>
  <si>
    <t>"spojka při propojení do stožáru,dle výk.výměr" 3</t>
  </si>
  <si>
    <t>3411001.M</t>
  </si>
  <si>
    <t>Podružný materiál</t>
  </si>
  <si>
    <t>"dle výk.výměr" 1</t>
  </si>
  <si>
    <t>210280002</t>
  </si>
  <si>
    <t>Zkoušky a prohlídky el rozvodů a zařízení celková prohlídka pro objem montážních prací přes 100 do 500 tis Kč</t>
  </si>
  <si>
    <t>Zkoušky a prohlídky elektrických rozvodů a zařízení celková prohlídka, zkoušení, měření a vyhotovení revizní zprávy pro objem montážních prací přes 100 do 500 tisíc Kč</t>
  </si>
  <si>
    <t>"revize dle výk.výměr" 1</t>
  </si>
  <si>
    <t>46-M</t>
  </si>
  <si>
    <t>Zemní práce při extr.mont.pracích</t>
  </si>
  <si>
    <t>460010024</t>
  </si>
  <si>
    <t>Vytyčení trasy vedení kabelového podzemního v zastavěném prostoru</t>
  </si>
  <si>
    <t>km</t>
  </si>
  <si>
    <t>Vytyčení trasy vedení kabelového (podzemního) v zastavěném prostoru</t>
  </si>
  <si>
    <t>"dle výk.výměr" 0,690</t>
  </si>
  <si>
    <t>460131113</t>
  </si>
  <si>
    <t>Hloubení nezapažených jam při elektromontážích ručně v hornině tř I skupiny 3</t>
  </si>
  <si>
    <t>Hloubení nezapažených jam ručně včetně urovnání dna s přemístěním výkopku do vzdálenosti 3 m od okraje jámy nebo s naložením na dopravní prostředek v hornině třídy těžitelnosti I skupiny 3</t>
  </si>
  <si>
    <t>"pro stožáry, 19 ks" 10,6</t>
  </si>
  <si>
    <t>460080013</t>
  </si>
  <si>
    <t>Základové konstrukce při elektromontážích z monolitického betonu tř. C 12/15</t>
  </si>
  <si>
    <t>Základové konstrukce základ bez bednění do rostlé zeminy z monolitického betonu tř. C 12/15</t>
  </si>
  <si>
    <t>"betonový základ 4,75m3" 4,75</t>
  </si>
  <si>
    <t>vč.osazení stožárového pouzdra</t>
  </si>
  <si>
    <t>OSM.225010</t>
  </si>
  <si>
    <t>KGEM trouba DN315x7,7/1000 SN4 EN 13476-2</t>
  </si>
  <si>
    <t>1861443442</t>
  </si>
  <si>
    <t>"pouzdrový základ pro stožár VO" 19</t>
  </si>
  <si>
    <t>460371111</t>
  </si>
  <si>
    <t>Naložení výkopku při elektromontážích ručně z hornin třídy I skupiny 1 až 3</t>
  </si>
  <si>
    <t>Naložení výkopku ručně z hornin třídy těžitelnosti I skupiny 1 až 3</t>
  </si>
  <si>
    <t>naložení přebytečné zeminy</t>
  </si>
  <si>
    <t>"ze základových šachet pro stožáry" 10,6-4,75</t>
  </si>
  <si>
    <t>z rýh místo pískového lože</t>
  </si>
  <si>
    <t>"kubatura" 0,5*0,1*(608+47)</t>
  </si>
  <si>
    <t>460161222</t>
  </si>
  <si>
    <t>Hloubení kabelových rýh ručně š 50 cm hl 30 cm v hornině tř I skupiny 3</t>
  </si>
  <si>
    <t>Hloubení zapažených i nezapažených kabelových rýh ručně včetně urovnání dna s přemístěním výkopku do vzdálenosti 3 m od okraje jámy nebo s naložením na dopravní prostředek šířky 50 cm hloubky 30 cm v hornině třídy těžitelnosti I skupiny 3</t>
  </si>
  <si>
    <t>" v chodníku dle výk.výměr" 608</t>
  </si>
  <si>
    <t>uvažovat obsazenou trasu</t>
  </si>
  <si>
    <t>460171323</t>
  </si>
  <si>
    <t>Hloubení kabelových nezapažených rýh strojně š 50 cm hl 120 cm v hornině tř II skupiny 4</t>
  </si>
  <si>
    <t>-136264712</t>
  </si>
  <si>
    <t>Hloubení nezapažených kabelových rýh strojně včetně urovnání dna s přemístěním výkopku do vzdálenosti 3 m od okraje jámy nebo s naložením na dopravní prostředek šířky 50 cm hloubky 120 cm v hornině třídy těžitelnosti II skupiny 4</t>
  </si>
  <si>
    <t>"ve vozovce pod paraplání dle výk.výměr" 47</t>
  </si>
  <si>
    <t>460391123</t>
  </si>
  <si>
    <t>Zásyp jam při elektromontážích ručně se zhutněním z hornin třídy I skupiny 3</t>
  </si>
  <si>
    <t>-1030460655</t>
  </si>
  <si>
    <t>Zásyp jam ručně s uložením výkopku ve vrstvách a úpravou povrchu s přemístění sypaniny ze vzdálenosti do 10 m se zhutněním z horniny třídy těžitelnosti I skupiny 3</t>
  </si>
  <si>
    <t>"zásyp jam, dle výk. výměr  m3" 4,75</t>
  </si>
  <si>
    <t>460451232</t>
  </si>
  <si>
    <t>Zásyp kabelových rýh strojně se zhutněním š 50 cm hl 30 cm z horniny tř I skupiny 3</t>
  </si>
  <si>
    <t>1016538328</t>
  </si>
  <si>
    <t>Zásyp kabelových rýh strojně s přemístěním sypaniny ze vzdálenosti do 10 m, s uložením výkopku ve vrstvách včetně zhutnění a urovnání povrchu šířky 50 cm hloubky 30 cm z horniny třídy těžitelnosti I skupiny 3</t>
  </si>
  <si>
    <t>"dle hloubení" 608</t>
  </si>
  <si>
    <t>460451333</t>
  </si>
  <si>
    <t>Zásyp kabelových rýh strojně se zhutněním š 50 cm hl 120 cm z horniny tř II skupiny 4</t>
  </si>
  <si>
    <t>-598922579</t>
  </si>
  <si>
    <t>Zásyp kabelových rýh strojně s přemístěním sypaniny ze vzdálenosti do 10 m, s uložením výkopku ve vrstvách včetně zhutnění a urovnání povrchu šířky 50 cm hloubky 120 cm z horniny třídy těžitelnosti II skupiny 4</t>
  </si>
  <si>
    <t>"dle hloubení" 47</t>
  </si>
  <si>
    <t>460661112</t>
  </si>
  <si>
    <t>Kabelové lože z písku pro kabely nn bez zakrytí š lože přes 35 do 50 cm</t>
  </si>
  <si>
    <t>2062133900</t>
  </si>
  <si>
    <t>Kabelové lože z písku včetně podsypu, zhutnění a urovnání povrchu pro kabely nn bez zakrytí, šířky přes 35 do 50 cm</t>
  </si>
  <si>
    <t>pískové kabelové lože včetně dodávky písku</t>
  </si>
  <si>
    <t>"kabelové lože tl.0,1m, š.0,50 m, dle výk.výměr" 655</t>
  </si>
  <si>
    <t>460671113</t>
  </si>
  <si>
    <t>Výstražná fólie pro krytí kabelů šířky přes 25 do 34 cm</t>
  </si>
  <si>
    <t>Výstražné prvky pro krytí kabelů včetně vyrovnání povrchu rýhy, rozvinutí a uložení fólie, šířky přes 25 do 35 cm</t>
  </si>
  <si>
    <t>"dle celkové délky kabel. rýh" 655</t>
  </si>
  <si>
    <t>460341113</t>
  </si>
  <si>
    <t>Vodorovné přemístění horniny jakékoliv třídy dopravními prostředky při elektromontážích přes 500 do 1000 m</t>
  </si>
  <si>
    <t>Vodorovné přemístění (odvoz) horniny dopravními prostředky včetně složení, bez naložení a rozprostření jakékoliv třídy, na vzdálenost přes 500 do 1000 m</t>
  </si>
  <si>
    <t>uvažován odvoz na skládku do 3 km</t>
  </si>
  <si>
    <t>"dle nakládání" 38,6</t>
  </si>
  <si>
    <t>460341121</t>
  </si>
  <si>
    <t>Příplatek k vodorovnému přemístění horniny dopravními prostředky při elektromontážích za každých dalších i započatých 1000 m</t>
  </si>
  <si>
    <t>Vodorovné přemístění (odvoz) horniny dopravními prostředky včetně složení, bez naložení a rozprostření jakékoliv třídy, na vzdálenost Příplatek k ceně -1113 za každých dalších i započatých 1000 m</t>
  </si>
  <si>
    <t>uvažován odvoz na skládku do 2 km</t>
  </si>
  <si>
    <t>"dle vodor. přemístění" 38,6*(3-1)</t>
  </si>
  <si>
    <t>460361111</t>
  </si>
  <si>
    <t>Poplatek za uložení zeminy na skládce (skládkovné) kód odpadu 17 05 04</t>
  </si>
  <si>
    <t>-1954300586</t>
  </si>
  <si>
    <t>Poplatek (skládkovné) za uložení zeminy na skládce zatříděné do Katalogu odpadů pod kódem 17 05 04</t>
  </si>
  <si>
    <t>"dle vodorovného přemístění" 38,6*1,8</t>
  </si>
  <si>
    <t>určí objednatel</t>
  </si>
  <si>
    <t>460581131</t>
  </si>
  <si>
    <t>Uvedení nezpevněného terénu do původního stavu v místě dočasného uložení výkopku s vyhrabáním, srovnáním a částečným dosetím trávy</t>
  </si>
  <si>
    <t>-660189945</t>
  </si>
  <si>
    <t>Úprava terénu uvedení nezpevněného terénu do původního stavu v místě dočasného uložení výkopku s vyhrabáním, srovnáním a částečným dosetím trávy</t>
  </si>
  <si>
    <t>Provizorní úprava terénu</t>
  </si>
  <si>
    <t>dle celková délky a šířky kabelových rýh</t>
  </si>
  <si>
    <t>"dle výk. výměr" 328</t>
  </si>
  <si>
    <t>Na deponii stavebníka do 3 km</t>
  </si>
  <si>
    <t>"demontované stožáry se svítidly, cca 0,25t/ ks" 0,25*15</t>
  </si>
  <si>
    <t>-1033041050</t>
  </si>
  <si>
    <t>"demontované stožáry se svítidly, cca 0,25t/ ks" 0,25*15*(3-1)</t>
  </si>
  <si>
    <t>O009</t>
  </si>
  <si>
    <t>S2 - Demontáž stáv. ocel.stožáru s výložníkem a svítidlem VO</t>
  </si>
  <si>
    <t>"uvažovány 15 ks stožárů" 15</t>
  </si>
  <si>
    <t>1638126896</t>
  </si>
  <si>
    <t>Zaměření skutečného provedení stavby VO</t>
  </si>
  <si>
    <t>"pro objekt VO SO 401" 1</t>
  </si>
  <si>
    <t>-1136460032</t>
  </si>
  <si>
    <t>"pro objekt SO 401, PD ve 4 vyhotoveních"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</si>
</sst>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0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3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3" fillId="4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Alignment="1">
      <alignment vertical="center"/>
    </xf>
    <xf numFmtId="166" fontId="21" fillId="0" borderId="0" xfId="0" applyNumberFormat="1" applyFont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Alignment="1">
      <alignment vertical="center"/>
    </xf>
    <xf numFmtId="166" fontId="30" fillId="0" borderId="0" xfId="0" applyNumberFormat="1" applyFont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>
      <alignment vertical="center"/>
    </xf>
    <xf numFmtId="4" fontId="30" fillId="0" borderId="20" xfId="0" applyNumberFormat="1" applyFont="1" applyBorder="1" applyAlignment="1">
      <alignment vertical="center"/>
    </xf>
    <xf numFmtId="166" fontId="30" fillId="0" borderId="20" xfId="0" applyNumberFormat="1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4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4" fontId="25" fillId="0" borderId="0" xfId="0" applyNumberFormat="1" applyFont="1"/>
    <xf numFmtId="166" fontId="33" fillId="0" borderId="12" xfId="0" applyNumberFormat="1" applyFont="1" applyBorder="1"/>
    <xf numFmtId="166" fontId="33" fillId="0" borderId="13" xfId="0" applyNumberFormat="1" applyFont="1" applyBorder="1"/>
    <xf numFmtId="4" fontId="34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3" fillId="0" borderId="22" xfId="0" applyFont="1" applyBorder="1" applyAlignment="1">
      <alignment horizontal="center" vertical="center"/>
    </xf>
    <xf numFmtId="49" fontId="23" fillId="0" borderId="22" xfId="0" applyNumberFormat="1" applyFont="1" applyBorder="1" applyAlignment="1">
      <alignment horizontal="left"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0" borderId="22" xfId="0" applyFont="1" applyBorder="1" applyAlignment="1">
      <alignment horizontal="center" vertical="center" wrapText="1"/>
    </xf>
    <xf numFmtId="167" fontId="23" fillId="0" borderId="22" xfId="0" applyNumberFormat="1" applyFont="1" applyBorder="1" applyAlignment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>
      <alignment horizontal="center" vertical="center"/>
    </xf>
    <xf numFmtId="166" fontId="24" fillId="0" borderId="0" xfId="0" applyNumberFormat="1" applyFont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7" fillId="0" borderId="22" xfId="0" applyFont="1" applyBorder="1" applyAlignment="1">
      <alignment horizontal="center" vertical="center"/>
    </xf>
    <xf numFmtId="49" fontId="37" fillId="0" borderId="22" xfId="0" applyNumberFormat="1" applyFont="1" applyBorder="1" applyAlignment="1">
      <alignment horizontal="left" vertical="center" wrapText="1"/>
    </xf>
    <xf numFmtId="0" fontId="37" fillId="0" borderId="22" xfId="0" applyFont="1" applyBorder="1" applyAlignment="1">
      <alignment horizontal="left" vertical="center" wrapText="1"/>
    </xf>
    <xf numFmtId="0" fontId="37" fillId="0" borderId="22" xfId="0" applyFont="1" applyBorder="1" applyAlignment="1">
      <alignment horizontal="center" vertical="center" wrapText="1"/>
    </xf>
    <xf numFmtId="167" fontId="37" fillId="0" borderId="22" xfId="0" applyNumberFormat="1" applyFont="1" applyBorder="1" applyAlignment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4" borderId="6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left" vertical="center"/>
    </xf>
    <xf numFmtId="0" fontId="23" fillId="4" borderId="7" xfId="0" applyFont="1" applyFill="1" applyBorder="1" applyAlignment="1">
      <alignment horizontal="right" vertical="center"/>
    </xf>
    <xf numFmtId="0" fontId="23" fillId="4" borderId="7" xfId="0" applyFont="1" applyFill="1" applyBorder="1" applyAlignment="1">
      <alignment horizontal="center" vertical="center"/>
    </xf>
    <xf numFmtId="0" fontId="23" fillId="4" borderId="8" xfId="0" applyFont="1" applyFill="1" applyBorder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4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2"/>
  <sheetViews>
    <sheetView showGridLines="0" tabSelected="1" workbookViewId="0"/>
  </sheetViews>
  <sheetFormatPr defaultRowHeight="15" x14ac:dyDescent="0.2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 x14ac:dyDescent="0.2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50000000000003" customHeight="1" x14ac:dyDescent="0.2">
      <c r="AR2" s="215"/>
      <c r="AS2" s="215"/>
      <c r="AT2" s="215"/>
      <c r="AU2" s="215"/>
      <c r="AV2" s="215"/>
      <c r="AW2" s="215"/>
      <c r="AX2" s="215"/>
      <c r="AY2" s="215"/>
      <c r="AZ2" s="215"/>
      <c r="BA2" s="215"/>
      <c r="BB2" s="215"/>
      <c r="BC2" s="215"/>
      <c r="BD2" s="215"/>
      <c r="BE2" s="215"/>
      <c r="BS2" s="17" t="s">
        <v>6</v>
      </c>
      <c r="BT2" s="17" t="s">
        <v>7</v>
      </c>
    </row>
    <row r="3" spans="1:74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ht="24.95" customHeight="1" x14ac:dyDescent="0.2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ht="12" customHeight="1" x14ac:dyDescent="0.2">
      <c r="B5" s="20"/>
      <c r="D5" s="24" t="s">
        <v>13</v>
      </c>
      <c r="K5" s="214" t="s">
        <v>14</v>
      </c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R5" s="20"/>
      <c r="BE5" s="211" t="s">
        <v>15</v>
      </c>
      <c r="BS5" s="17" t="s">
        <v>6</v>
      </c>
    </row>
    <row r="6" spans="1:74" ht="36.950000000000003" customHeight="1" x14ac:dyDescent="0.2">
      <c r="B6" s="20"/>
      <c r="D6" s="26" t="s">
        <v>16</v>
      </c>
      <c r="K6" s="216" t="s">
        <v>17</v>
      </c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R6" s="20"/>
      <c r="BE6" s="212"/>
      <c r="BS6" s="17" t="s">
        <v>6</v>
      </c>
    </row>
    <row r="7" spans="1:74" ht="12" customHeight="1" x14ac:dyDescent="0.2">
      <c r="B7" s="20"/>
      <c r="D7" s="27" t="s">
        <v>18</v>
      </c>
      <c r="K7" s="25" t="s">
        <v>1</v>
      </c>
      <c r="AK7" s="27" t="s">
        <v>19</v>
      </c>
      <c r="AN7" s="25" t="s">
        <v>1</v>
      </c>
      <c r="AR7" s="20"/>
      <c r="BE7" s="212"/>
      <c r="BS7" s="17" t="s">
        <v>6</v>
      </c>
    </row>
    <row r="8" spans="1:74" ht="12" customHeight="1" x14ac:dyDescent="0.2">
      <c r="B8" s="20"/>
      <c r="D8" s="27" t="s">
        <v>20</v>
      </c>
      <c r="K8" s="25" t="s">
        <v>21</v>
      </c>
      <c r="AK8" s="27" t="s">
        <v>22</v>
      </c>
      <c r="AN8" s="28" t="s">
        <v>23</v>
      </c>
      <c r="AR8" s="20"/>
      <c r="BE8" s="212"/>
      <c r="BS8" s="17" t="s">
        <v>6</v>
      </c>
    </row>
    <row r="9" spans="1:74" ht="14.45" customHeight="1" x14ac:dyDescent="0.2">
      <c r="B9" s="20"/>
      <c r="AR9" s="20"/>
      <c r="BE9" s="212"/>
      <c r="BS9" s="17" t="s">
        <v>6</v>
      </c>
    </row>
    <row r="10" spans="1:74" ht="12" customHeight="1" x14ac:dyDescent="0.2">
      <c r="B10" s="20"/>
      <c r="D10" s="27" t="s">
        <v>24</v>
      </c>
      <c r="AK10" s="27" t="s">
        <v>25</v>
      </c>
      <c r="AN10" s="25" t="s">
        <v>1</v>
      </c>
      <c r="AR10" s="20"/>
      <c r="BE10" s="212"/>
      <c r="BS10" s="17" t="s">
        <v>6</v>
      </c>
    </row>
    <row r="11" spans="1:74" ht="18.399999999999999" customHeight="1" x14ac:dyDescent="0.2">
      <c r="B11" s="20"/>
      <c r="E11" s="25" t="s">
        <v>26</v>
      </c>
      <c r="AK11" s="27" t="s">
        <v>27</v>
      </c>
      <c r="AN11" s="25" t="s">
        <v>1</v>
      </c>
      <c r="AR11" s="20"/>
      <c r="BE11" s="212"/>
      <c r="BS11" s="17" t="s">
        <v>6</v>
      </c>
    </row>
    <row r="12" spans="1:74" ht="6.95" customHeight="1" x14ac:dyDescent="0.2">
      <c r="B12" s="20"/>
      <c r="AR12" s="20"/>
      <c r="BE12" s="212"/>
      <c r="BS12" s="17" t="s">
        <v>6</v>
      </c>
    </row>
    <row r="13" spans="1:74" ht="12" customHeight="1" x14ac:dyDescent="0.2">
      <c r="B13" s="20"/>
      <c r="D13" s="27" t="s">
        <v>28</v>
      </c>
      <c r="AK13" s="27" t="s">
        <v>25</v>
      </c>
      <c r="AN13" s="29" t="s">
        <v>29</v>
      </c>
      <c r="AR13" s="20"/>
      <c r="BE13" s="212"/>
      <c r="BS13" s="17" t="s">
        <v>6</v>
      </c>
    </row>
    <row r="14" spans="1:74" ht="12.75" x14ac:dyDescent="0.2">
      <c r="B14" s="20"/>
      <c r="E14" s="217" t="s">
        <v>29</v>
      </c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218"/>
      <c r="Z14" s="218"/>
      <c r="AA14" s="218"/>
      <c r="AB14" s="218"/>
      <c r="AC14" s="218"/>
      <c r="AD14" s="218"/>
      <c r="AE14" s="218"/>
      <c r="AF14" s="218"/>
      <c r="AG14" s="218"/>
      <c r="AH14" s="218"/>
      <c r="AI14" s="218"/>
      <c r="AJ14" s="218"/>
      <c r="AK14" s="27" t="s">
        <v>27</v>
      </c>
      <c r="AN14" s="29" t="s">
        <v>29</v>
      </c>
      <c r="AR14" s="20"/>
      <c r="BE14" s="212"/>
      <c r="BS14" s="17" t="s">
        <v>6</v>
      </c>
    </row>
    <row r="15" spans="1:74" ht="6.95" customHeight="1" x14ac:dyDescent="0.2">
      <c r="B15" s="20"/>
      <c r="AR15" s="20"/>
      <c r="BE15" s="212"/>
      <c r="BS15" s="17" t="s">
        <v>4</v>
      </c>
    </row>
    <row r="16" spans="1:74" ht="12" customHeight="1" x14ac:dyDescent="0.2">
      <c r="B16" s="20"/>
      <c r="D16" s="27" t="s">
        <v>30</v>
      </c>
      <c r="AK16" s="27" t="s">
        <v>25</v>
      </c>
      <c r="AN16" s="25" t="s">
        <v>1</v>
      </c>
      <c r="AR16" s="20"/>
      <c r="BE16" s="212"/>
      <c r="BS16" s="17" t="s">
        <v>4</v>
      </c>
    </row>
    <row r="17" spans="2:71" ht="18.399999999999999" customHeight="1" x14ac:dyDescent="0.2">
      <c r="B17" s="20"/>
      <c r="E17" s="25" t="s">
        <v>31</v>
      </c>
      <c r="AK17" s="27" t="s">
        <v>27</v>
      </c>
      <c r="AN17" s="25" t="s">
        <v>1</v>
      </c>
      <c r="AR17" s="20"/>
      <c r="BE17" s="212"/>
      <c r="BS17" s="17" t="s">
        <v>32</v>
      </c>
    </row>
    <row r="18" spans="2:71" ht="6.95" customHeight="1" x14ac:dyDescent="0.2">
      <c r="B18" s="20"/>
      <c r="AR18" s="20"/>
      <c r="BE18" s="212"/>
      <c r="BS18" s="17" t="s">
        <v>6</v>
      </c>
    </row>
    <row r="19" spans="2:71" ht="12" customHeight="1" x14ac:dyDescent="0.2">
      <c r="B19" s="20"/>
      <c r="D19" s="27" t="s">
        <v>33</v>
      </c>
      <c r="AK19" s="27" t="s">
        <v>25</v>
      </c>
      <c r="AN19" s="25" t="s">
        <v>1</v>
      </c>
      <c r="AR19" s="20"/>
      <c r="BE19" s="212"/>
      <c r="BS19" s="17" t="s">
        <v>6</v>
      </c>
    </row>
    <row r="20" spans="2:71" ht="18.399999999999999" customHeight="1" x14ac:dyDescent="0.2">
      <c r="B20" s="20"/>
      <c r="E20" s="25" t="s">
        <v>34</v>
      </c>
      <c r="AK20" s="27" t="s">
        <v>27</v>
      </c>
      <c r="AN20" s="25" t="s">
        <v>1</v>
      </c>
      <c r="AR20" s="20"/>
      <c r="BE20" s="212"/>
      <c r="BS20" s="17" t="s">
        <v>32</v>
      </c>
    </row>
    <row r="21" spans="2:71" ht="6.95" customHeight="1" x14ac:dyDescent="0.2">
      <c r="B21" s="20"/>
      <c r="AR21" s="20"/>
      <c r="BE21" s="212"/>
    </row>
    <row r="22" spans="2:71" ht="12" customHeight="1" x14ac:dyDescent="0.2">
      <c r="B22" s="20"/>
      <c r="D22" s="27" t="s">
        <v>35</v>
      </c>
      <c r="AR22" s="20"/>
      <c r="BE22" s="212"/>
    </row>
    <row r="23" spans="2:71" ht="16.5" customHeight="1" x14ac:dyDescent="0.2">
      <c r="B23" s="20"/>
      <c r="E23" s="219" t="s">
        <v>1</v>
      </c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D23" s="219"/>
      <c r="AE23" s="219"/>
      <c r="AF23" s="219"/>
      <c r="AG23" s="219"/>
      <c r="AH23" s="219"/>
      <c r="AI23" s="219"/>
      <c r="AJ23" s="219"/>
      <c r="AK23" s="219"/>
      <c r="AL23" s="219"/>
      <c r="AM23" s="219"/>
      <c r="AN23" s="219"/>
      <c r="AR23" s="20"/>
      <c r="BE23" s="212"/>
    </row>
    <row r="24" spans="2:71" ht="6.95" customHeight="1" x14ac:dyDescent="0.2">
      <c r="B24" s="20"/>
      <c r="AR24" s="20"/>
      <c r="BE24" s="212"/>
    </row>
    <row r="25" spans="2:71" ht="6.95" customHeight="1" x14ac:dyDescent="0.2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12"/>
    </row>
    <row r="26" spans="2:71" s="1" customFormat="1" ht="25.9" customHeight="1" x14ac:dyDescent="0.2">
      <c r="B26" s="32"/>
      <c r="D26" s="33" t="s">
        <v>36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20">
        <f>ROUND(AG94,2)</f>
        <v>0</v>
      </c>
      <c r="AL26" s="221"/>
      <c r="AM26" s="221"/>
      <c r="AN26" s="221"/>
      <c r="AO26" s="221"/>
      <c r="AR26" s="32"/>
      <c r="BE26" s="212"/>
    </row>
    <row r="27" spans="2:71" s="1" customFormat="1" ht="6.95" customHeight="1" x14ac:dyDescent="0.2">
      <c r="B27" s="32"/>
      <c r="AR27" s="32"/>
      <c r="BE27" s="212"/>
    </row>
    <row r="28" spans="2:71" s="1" customFormat="1" ht="12.75" x14ac:dyDescent="0.2">
      <c r="B28" s="32"/>
      <c r="L28" s="222" t="s">
        <v>37</v>
      </c>
      <c r="M28" s="222"/>
      <c r="N28" s="222"/>
      <c r="O28" s="222"/>
      <c r="P28" s="222"/>
      <c r="W28" s="222" t="s">
        <v>38</v>
      </c>
      <c r="X28" s="222"/>
      <c r="Y28" s="222"/>
      <c r="Z28" s="222"/>
      <c r="AA28" s="222"/>
      <c r="AB28" s="222"/>
      <c r="AC28" s="222"/>
      <c r="AD28" s="222"/>
      <c r="AE28" s="222"/>
      <c r="AK28" s="222" t="s">
        <v>39</v>
      </c>
      <c r="AL28" s="222"/>
      <c r="AM28" s="222"/>
      <c r="AN28" s="222"/>
      <c r="AO28" s="222"/>
      <c r="AR28" s="32"/>
      <c r="BE28" s="212"/>
    </row>
    <row r="29" spans="2:71" s="2" customFormat="1" ht="14.45" customHeight="1" x14ac:dyDescent="0.2">
      <c r="B29" s="36"/>
      <c r="D29" s="27" t="s">
        <v>40</v>
      </c>
      <c r="F29" s="27" t="s">
        <v>41</v>
      </c>
      <c r="L29" s="225">
        <v>0.21</v>
      </c>
      <c r="M29" s="224"/>
      <c r="N29" s="224"/>
      <c r="O29" s="224"/>
      <c r="P29" s="224"/>
      <c r="W29" s="223">
        <f>ROUND(AZ94, 2)</f>
        <v>0</v>
      </c>
      <c r="X29" s="224"/>
      <c r="Y29" s="224"/>
      <c r="Z29" s="224"/>
      <c r="AA29" s="224"/>
      <c r="AB29" s="224"/>
      <c r="AC29" s="224"/>
      <c r="AD29" s="224"/>
      <c r="AE29" s="224"/>
      <c r="AK29" s="223">
        <f>ROUND(AV94, 2)</f>
        <v>0</v>
      </c>
      <c r="AL29" s="224"/>
      <c r="AM29" s="224"/>
      <c r="AN29" s="224"/>
      <c r="AO29" s="224"/>
      <c r="AR29" s="36"/>
      <c r="BE29" s="213"/>
    </row>
    <row r="30" spans="2:71" s="2" customFormat="1" ht="14.45" customHeight="1" x14ac:dyDescent="0.2">
      <c r="B30" s="36"/>
      <c r="F30" s="27" t="s">
        <v>42</v>
      </c>
      <c r="L30" s="225">
        <v>0.12</v>
      </c>
      <c r="M30" s="224"/>
      <c r="N30" s="224"/>
      <c r="O30" s="224"/>
      <c r="P30" s="224"/>
      <c r="W30" s="223">
        <f>ROUND(BA94, 2)</f>
        <v>0</v>
      </c>
      <c r="X30" s="224"/>
      <c r="Y30" s="224"/>
      <c r="Z30" s="224"/>
      <c r="AA30" s="224"/>
      <c r="AB30" s="224"/>
      <c r="AC30" s="224"/>
      <c r="AD30" s="224"/>
      <c r="AE30" s="224"/>
      <c r="AK30" s="223">
        <f>ROUND(AW94, 2)</f>
        <v>0</v>
      </c>
      <c r="AL30" s="224"/>
      <c r="AM30" s="224"/>
      <c r="AN30" s="224"/>
      <c r="AO30" s="224"/>
      <c r="AR30" s="36"/>
      <c r="BE30" s="213"/>
    </row>
    <row r="31" spans="2:71" s="2" customFormat="1" ht="14.45" hidden="1" customHeight="1" x14ac:dyDescent="0.2">
      <c r="B31" s="36"/>
      <c r="F31" s="27" t="s">
        <v>43</v>
      </c>
      <c r="L31" s="225">
        <v>0.21</v>
      </c>
      <c r="M31" s="224"/>
      <c r="N31" s="224"/>
      <c r="O31" s="224"/>
      <c r="P31" s="224"/>
      <c r="W31" s="223">
        <f>ROUND(BB94, 2)</f>
        <v>0</v>
      </c>
      <c r="X31" s="224"/>
      <c r="Y31" s="224"/>
      <c r="Z31" s="224"/>
      <c r="AA31" s="224"/>
      <c r="AB31" s="224"/>
      <c r="AC31" s="224"/>
      <c r="AD31" s="224"/>
      <c r="AE31" s="224"/>
      <c r="AK31" s="223">
        <v>0</v>
      </c>
      <c r="AL31" s="224"/>
      <c r="AM31" s="224"/>
      <c r="AN31" s="224"/>
      <c r="AO31" s="224"/>
      <c r="AR31" s="36"/>
      <c r="BE31" s="213"/>
    </row>
    <row r="32" spans="2:71" s="2" customFormat="1" ht="14.45" hidden="1" customHeight="1" x14ac:dyDescent="0.2">
      <c r="B32" s="36"/>
      <c r="F32" s="27" t="s">
        <v>44</v>
      </c>
      <c r="L32" s="225">
        <v>0.12</v>
      </c>
      <c r="M32" s="224"/>
      <c r="N32" s="224"/>
      <c r="O32" s="224"/>
      <c r="P32" s="224"/>
      <c r="W32" s="223">
        <f>ROUND(BC94, 2)</f>
        <v>0</v>
      </c>
      <c r="X32" s="224"/>
      <c r="Y32" s="224"/>
      <c r="Z32" s="224"/>
      <c r="AA32" s="224"/>
      <c r="AB32" s="224"/>
      <c r="AC32" s="224"/>
      <c r="AD32" s="224"/>
      <c r="AE32" s="224"/>
      <c r="AK32" s="223">
        <v>0</v>
      </c>
      <c r="AL32" s="224"/>
      <c r="AM32" s="224"/>
      <c r="AN32" s="224"/>
      <c r="AO32" s="224"/>
      <c r="AR32" s="36"/>
      <c r="BE32" s="213"/>
    </row>
    <row r="33" spans="2:57" s="2" customFormat="1" ht="14.45" hidden="1" customHeight="1" x14ac:dyDescent="0.2">
      <c r="B33" s="36"/>
      <c r="F33" s="27" t="s">
        <v>45</v>
      </c>
      <c r="L33" s="225">
        <v>0</v>
      </c>
      <c r="M33" s="224"/>
      <c r="N33" s="224"/>
      <c r="O33" s="224"/>
      <c r="P33" s="224"/>
      <c r="W33" s="223">
        <f>ROUND(BD94, 2)</f>
        <v>0</v>
      </c>
      <c r="X33" s="224"/>
      <c r="Y33" s="224"/>
      <c r="Z33" s="224"/>
      <c r="AA33" s="224"/>
      <c r="AB33" s="224"/>
      <c r="AC33" s="224"/>
      <c r="AD33" s="224"/>
      <c r="AE33" s="224"/>
      <c r="AK33" s="223">
        <v>0</v>
      </c>
      <c r="AL33" s="224"/>
      <c r="AM33" s="224"/>
      <c r="AN33" s="224"/>
      <c r="AO33" s="224"/>
      <c r="AR33" s="36"/>
      <c r="BE33" s="213"/>
    </row>
    <row r="34" spans="2:57" s="1" customFormat="1" ht="6.95" customHeight="1" x14ac:dyDescent="0.2">
      <c r="B34" s="32"/>
      <c r="AR34" s="32"/>
      <c r="BE34" s="212"/>
    </row>
    <row r="35" spans="2:57" s="1" customFormat="1" ht="25.9" customHeight="1" x14ac:dyDescent="0.2">
      <c r="B35" s="32"/>
      <c r="C35" s="37"/>
      <c r="D35" s="38" t="s">
        <v>46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47</v>
      </c>
      <c r="U35" s="39"/>
      <c r="V35" s="39"/>
      <c r="W35" s="39"/>
      <c r="X35" s="229" t="s">
        <v>48</v>
      </c>
      <c r="Y35" s="227"/>
      <c r="Z35" s="227"/>
      <c r="AA35" s="227"/>
      <c r="AB35" s="227"/>
      <c r="AC35" s="39"/>
      <c r="AD35" s="39"/>
      <c r="AE35" s="39"/>
      <c r="AF35" s="39"/>
      <c r="AG35" s="39"/>
      <c r="AH35" s="39"/>
      <c r="AI35" s="39"/>
      <c r="AJ35" s="39"/>
      <c r="AK35" s="226">
        <f>SUM(AK26:AK33)</f>
        <v>0</v>
      </c>
      <c r="AL35" s="227"/>
      <c r="AM35" s="227"/>
      <c r="AN35" s="227"/>
      <c r="AO35" s="228"/>
      <c r="AP35" s="37"/>
      <c r="AQ35" s="37"/>
      <c r="AR35" s="32"/>
    </row>
    <row r="36" spans="2:57" s="1" customFormat="1" ht="6.95" customHeight="1" x14ac:dyDescent="0.2">
      <c r="B36" s="32"/>
      <c r="AR36" s="32"/>
    </row>
    <row r="37" spans="2:57" s="1" customFormat="1" ht="14.45" customHeight="1" x14ac:dyDescent="0.2">
      <c r="B37" s="32"/>
      <c r="AR37" s="32"/>
    </row>
    <row r="38" spans="2:57" ht="14.45" customHeight="1" x14ac:dyDescent="0.2">
      <c r="B38" s="20"/>
      <c r="AR38" s="20"/>
    </row>
    <row r="39" spans="2:57" ht="14.45" customHeight="1" x14ac:dyDescent="0.2">
      <c r="B39" s="20"/>
      <c r="AR39" s="20"/>
    </row>
    <row r="40" spans="2:57" ht="14.45" customHeight="1" x14ac:dyDescent="0.2">
      <c r="B40" s="20"/>
      <c r="AR40" s="20"/>
    </row>
    <row r="41" spans="2:57" ht="14.45" customHeight="1" x14ac:dyDescent="0.2">
      <c r="B41" s="20"/>
      <c r="AR41" s="20"/>
    </row>
    <row r="42" spans="2:57" ht="14.45" customHeight="1" x14ac:dyDescent="0.2">
      <c r="B42" s="20"/>
      <c r="AR42" s="20"/>
    </row>
    <row r="43" spans="2:57" ht="14.45" customHeight="1" x14ac:dyDescent="0.2">
      <c r="B43" s="20"/>
      <c r="AR43" s="20"/>
    </row>
    <row r="44" spans="2:57" ht="14.45" customHeight="1" x14ac:dyDescent="0.2">
      <c r="B44" s="20"/>
      <c r="AR44" s="20"/>
    </row>
    <row r="45" spans="2:57" ht="14.45" customHeight="1" x14ac:dyDescent="0.2">
      <c r="B45" s="20"/>
      <c r="AR45" s="20"/>
    </row>
    <row r="46" spans="2:57" ht="14.45" customHeight="1" x14ac:dyDescent="0.2">
      <c r="B46" s="20"/>
      <c r="AR46" s="20"/>
    </row>
    <row r="47" spans="2:57" ht="14.45" customHeight="1" x14ac:dyDescent="0.2">
      <c r="B47" s="20"/>
      <c r="AR47" s="20"/>
    </row>
    <row r="48" spans="2:57" ht="14.45" customHeight="1" x14ac:dyDescent="0.2">
      <c r="B48" s="20"/>
      <c r="AR48" s="20"/>
    </row>
    <row r="49" spans="2:44" s="1" customFormat="1" ht="14.45" customHeight="1" x14ac:dyDescent="0.2">
      <c r="B49" s="32"/>
      <c r="D49" s="41" t="s">
        <v>49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1" t="s">
        <v>50</v>
      </c>
      <c r="AI49" s="42"/>
      <c r="AJ49" s="42"/>
      <c r="AK49" s="42"/>
      <c r="AL49" s="42"/>
      <c r="AM49" s="42"/>
      <c r="AN49" s="42"/>
      <c r="AO49" s="42"/>
      <c r="AR49" s="32"/>
    </row>
    <row r="50" spans="2:44" ht="11.25" x14ac:dyDescent="0.2">
      <c r="B50" s="20"/>
      <c r="AR50" s="20"/>
    </row>
    <row r="51" spans="2:44" ht="11.25" x14ac:dyDescent="0.2">
      <c r="B51" s="20"/>
      <c r="AR51" s="20"/>
    </row>
    <row r="52" spans="2:44" ht="11.25" x14ac:dyDescent="0.2">
      <c r="B52" s="20"/>
      <c r="AR52" s="20"/>
    </row>
    <row r="53" spans="2:44" ht="11.25" x14ac:dyDescent="0.2">
      <c r="B53" s="20"/>
      <c r="AR53" s="20"/>
    </row>
    <row r="54" spans="2:44" ht="11.25" x14ac:dyDescent="0.2">
      <c r="B54" s="20"/>
      <c r="AR54" s="20"/>
    </row>
    <row r="55" spans="2:44" ht="11.25" x14ac:dyDescent="0.2">
      <c r="B55" s="20"/>
      <c r="AR55" s="20"/>
    </row>
    <row r="56" spans="2:44" ht="11.25" x14ac:dyDescent="0.2">
      <c r="B56" s="20"/>
      <c r="AR56" s="20"/>
    </row>
    <row r="57" spans="2:44" ht="11.25" x14ac:dyDescent="0.2">
      <c r="B57" s="20"/>
      <c r="AR57" s="20"/>
    </row>
    <row r="58" spans="2:44" ht="11.25" x14ac:dyDescent="0.2">
      <c r="B58" s="20"/>
      <c r="AR58" s="20"/>
    </row>
    <row r="59" spans="2:44" ht="11.25" x14ac:dyDescent="0.2">
      <c r="B59" s="20"/>
      <c r="AR59" s="20"/>
    </row>
    <row r="60" spans="2:44" s="1" customFormat="1" ht="12.75" x14ac:dyDescent="0.2">
      <c r="B60" s="32"/>
      <c r="D60" s="43" t="s">
        <v>51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3" t="s">
        <v>52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3" t="s">
        <v>51</v>
      </c>
      <c r="AI60" s="34"/>
      <c r="AJ60" s="34"/>
      <c r="AK60" s="34"/>
      <c r="AL60" s="34"/>
      <c r="AM60" s="43" t="s">
        <v>52</v>
      </c>
      <c r="AN60" s="34"/>
      <c r="AO60" s="34"/>
      <c r="AR60" s="32"/>
    </row>
    <row r="61" spans="2:44" ht="11.25" x14ac:dyDescent="0.2">
      <c r="B61" s="20"/>
      <c r="AR61" s="20"/>
    </row>
    <row r="62" spans="2:44" ht="11.25" x14ac:dyDescent="0.2">
      <c r="B62" s="20"/>
      <c r="AR62" s="20"/>
    </row>
    <row r="63" spans="2:44" ht="11.25" x14ac:dyDescent="0.2">
      <c r="B63" s="20"/>
      <c r="AR63" s="20"/>
    </row>
    <row r="64" spans="2:44" s="1" customFormat="1" ht="12.75" x14ac:dyDescent="0.2">
      <c r="B64" s="32"/>
      <c r="D64" s="41" t="s">
        <v>53</v>
      </c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1" t="s">
        <v>54</v>
      </c>
      <c r="AI64" s="42"/>
      <c r="AJ64" s="42"/>
      <c r="AK64" s="42"/>
      <c r="AL64" s="42"/>
      <c r="AM64" s="42"/>
      <c r="AN64" s="42"/>
      <c r="AO64" s="42"/>
      <c r="AR64" s="32"/>
    </row>
    <row r="65" spans="2:44" ht="11.25" x14ac:dyDescent="0.2">
      <c r="B65" s="20"/>
      <c r="AR65" s="20"/>
    </row>
    <row r="66" spans="2:44" ht="11.25" x14ac:dyDescent="0.2">
      <c r="B66" s="20"/>
      <c r="AR66" s="20"/>
    </row>
    <row r="67" spans="2:44" ht="11.25" x14ac:dyDescent="0.2">
      <c r="B67" s="20"/>
      <c r="AR67" s="20"/>
    </row>
    <row r="68" spans="2:44" ht="11.25" x14ac:dyDescent="0.2">
      <c r="B68" s="20"/>
      <c r="AR68" s="20"/>
    </row>
    <row r="69" spans="2:44" ht="11.25" x14ac:dyDescent="0.2">
      <c r="B69" s="20"/>
      <c r="AR69" s="20"/>
    </row>
    <row r="70" spans="2:44" ht="11.25" x14ac:dyDescent="0.2">
      <c r="B70" s="20"/>
      <c r="AR70" s="20"/>
    </row>
    <row r="71" spans="2:44" ht="11.25" x14ac:dyDescent="0.2">
      <c r="B71" s="20"/>
      <c r="AR71" s="20"/>
    </row>
    <row r="72" spans="2:44" ht="11.25" x14ac:dyDescent="0.2">
      <c r="B72" s="20"/>
      <c r="AR72" s="20"/>
    </row>
    <row r="73" spans="2:44" ht="11.25" x14ac:dyDescent="0.2">
      <c r="B73" s="20"/>
      <c r="AR73" s="20"/>
    </row>
    <row r="74" spans="2:44" ht="11.25" x14ac:dyDescent="0.2">
      <c r="B74" s="20"/>
      <c r="AR74" s="20"/>
    </row>
    <row r="75" spans="2:44" s="1" customFormat="1" ht="12.75" x14ac:dyDescent="0.2">
      <c r="B75" s="32"/>
      <c r="D75" s="43" t="s">
        <v>51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3" t="s">
        <v>52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3" t="s">
        <v>51</v>
      </c>
      <c r="AI75" s="34"/>
      <c r="AJ75" s="34"/>
      <c r="AK75" s="34"/>
      <c r="AL75" s="34"/>
      <c r="AM75" s="43" t="s">
        <v>52</v>
      </c>
      <c r="AN75" s="34"/>
      <c r="AO75" s="34"/>
      <c r="AR75" s="32"/>
    </row>
    <row r="76" spans="2:44" s="1" customFormat="1" ht="11.25" x14ac:dyDescent="0.2">
      <c r="B76" s="32"/>
      <c r="AR76" s="32"/>
    </row>
    <row r="77" spans="2:44" s="1" customFormat="1" ht="6.95" customHeight="1" x14ac:dyDescent="0.2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2"/>
    </row>
    <row r="81" spans="1:91" s="1" customFormat="1" ht="6.95" customHeight="1" x14ac:dyDescent="0.2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2"/>
    </row>
    <row r="82" spans="1:91" s="1" customFormat="1" ht="24.95" customHeight="1" x14ac:dyDescent="0.2">
      <c r="B82" s="32"/>
      <c r="C82" s="21" t="s">
        <v>55</v>
      </c>
      <c r="AR82" s="32"/>
    </row>
    <row r="83" spans="1:91" s="1" customFormat="1" ht="6.95" customHeight="1" x14ac:dyDescent="0.2">
      <c r="B83" s="32"/>
      <c r="AR83" s="32"/>
    </row>
    <row r="84" spans="1:91" s="3" customFormat="1" ht="12" customHeight="1" x14ac:dyDescent="0.2">
      <c r="B84" s="48"/>
      <c r="C84" s="27" t="s">
        <v>13</v>
      </c>
      <c r="L84" s="3" t="str">
        <f>K5</f>
        <v>1192</v>
      </c>
      <c r="AR84" s="48"/>
    </row>
    <row r="85" spans="1:91" s="4" customFormat="1" ht="36.950000000000003" customHeight="1" x14ac:dyDescent="0.2">
      <c r="B85" s="49"/>
      <c r="C85" s="50" t="s">
        <v>16</v>
      </c>
      <c r="L85" s="192" t="str">
        <f>K6</f>
        <v>Rekonstrukce ul. Pod Floriánem Pelhřimov</v>
      </c>
      <c r="M85" s="193"/>
      <c r="N85" s="193"/>
      <c r="O85" s="193"/>
      <c r="P85" s="193"/>
      <c r="Q85" s="193"/>
      <c r="R85" s="193"/>
      <c r="S85" s="193"/>
      <c r="T85" s="193"/>
      <c r="U85" s="193"/>
      <c r="V85" s="193"/>
      <c r="W85" s="193"/>
      <c r="X85" s="193"/>
      <c r="Y85" s="193"/>
      <c r="Z85" s="193"/>
      <c r="AA85" s="193"/>
      <c r="AB85" s="193"/>
      <c r="AC85" s="193"/>
      <c r="AD85" s="193"/>
      <c r="AE85" s="193"/>
      <c r="AF85" s="193"/>
      <c r="AG85" s="193"/>
      <c r="AH85" s="193"/>
      <c r="AI85" s="193"/>
      <c r="AJ85" s="193"/>
      <c r="AR85" s="49"/>
    </row>
    <row r="86" spans="1:91" s="1" customFormat="1" ht="6.95" customHeight="1" x14ac:dyDescent="0.2">
      <c r="B86" s="32"/>
      <c r="AR86" s="32"/>
    </row>
    <row r="87" spans="1:91" s="1" customFormat="1" ht="12" customHeight="1" x14ac:dyDescent="0.2">
      <c r="B87" s="32"/>
      <c r="C87" s="27" t="s">
        <v>20</v>
      </c>
      <c r="L87" s="51" t="str">
        <f>IF(K8="","",K8)</f>
        <v>Pelhřimov</v>
      </c>
      <c r="AI87" s="27" t="s">
        <v>22</v>
      </c>
      <c r="AM87" s="194" t="str">
        <f>IF(AN8= "","",AN8)</f>
        <v>22. 5. 2024</v>
      </c>
      <c r="AN87" s="194"/>
      <c r="AR87" s="32"/>
    </row>
    <row r="88" spans="1:91" s="1" customFormat="1" ht="6.95" customHeight="1" x14ac:dyDescent="0.2">
      <c r="B88" s="32"/>
      <c r="AR88" s="32"/>
    </row>
    <row r="89" spans="1:91" s="1" customFormat="1" ht="15.2" customHeight="1" x14ac:dyDescent="0.2">
      <c r="B89" s="32"/>
      <c r="C89" s="27" t="s">
        <v>24</v>
      </c>
      <c r="L89" s="3" t="str">
        <f>IF(E11= "","",E11)</f>
        <v>Město Pelhřimov</v>
      </c>
      <c r="AI89" s="27" t="s">
        <v>30</v>
      </c>
      <c r="AM89" s="195" t="str">
        <f>IF(E17="","",E17)</f>
        <v>WAY project s.r.o.</v>
      </c>
      <c r="AN89" s="196"/>
      <c r="AO89" s="196"/>
      <c r="AP89" s="196"/>
      <c r="AR89" s="32"/>
      <c r="AS89" s="197" t="s">
        <v>56</v>
      </c>
      <c r="AT89" s="198"/>
      <c r="AU89" s="53"/>
      <c r="AV89" s="53"/>
      <c r="AW89" s="53"/>
      <c r="AX89" s="53"/>
      <c r="AY89" s="53"/>
      <c r="AZ89" s="53"/>
      <c r="BA89" s="53"/>
      <c r="BB89" s="53"/>
      <c r="BC89" s="53"/>
      <c r="BD89" s="54"/>
    </row>
    <row r="90" spans="1:91" s="1" customFormat="1" ht="15.2" customHeight="1" x14ac:dyDescent="0.2">
      <c r="B90" s="32"/>
      <c r="C90" s="27" t="s">
        <v>28</v>
      </c>
      <c r="L90" s="3" t="str">
        <f>IF(E14= "Vyplň údaj","",E14)</f>
        <v/>
      </c>
      <c r="AI90" s="27" t="s">
        <v>33</v>
      </c>
      <c r="AM90" s="195" t="str">
        <f>IF(E20="","",E20)</f>
        <v xml:space="preserve"> </v>
      </c>
      <c r="AN90" s="196"/>
      <c r="AO90" s="196"/>
      <c r="AP90" s="196"/>
      <c r="AR90" s="32"/>
      <c r="AS90" s="199"/>
      <c r="AT90" s="200"/>
      <c r="BD90" s="56"/>
    </row>
    <row r="91" spans="1:91" s="1" customFormat="1" ht="10.9" customHeight="1" x14ac:dyDescent="0.2">
      <c r="B91" s="32"/>
      <c r="AR91" s="32"/>
      <c r="AS91" s="199"/>
      <c r="AT91" s="200"/>
      <c r="BD91" s="56"/>
    </row>
    <row r="92" spans="1:91" s="1" customFormat="1" ht="29.25" customHeight="1" x14ac:dyDescent="0.2">
      <c r="B92" s="32"/>
      <c r="C92" s="201" t="s">
        <v>57</v>
      </c>
      <c r="D92" s="202"/>
      <c r="E92" s="202"/>
      <c r="F92" s="202"/>
      <c r="G92" s="202"/>
      <c r="H92" s="57"/>
      <c r="I92" s="204" t="s">
        <v>58</v>
      </c>
      <c r="J92" s="202"/>
      <c r="K92" s="202"/>
      <c r="L92" s="202"/>
      <c r="M92" s="202"/>
      <c r="N92" s="202"/>
      <c r="O92" s="202"/>
      <c r="P92" s="202"/>
      <c r="Q92" s="202"/>
      <c r="R92" s="202"/>
      <c r="S92" s="202"/>
      <c r="T92" s="202"/>
      <c r="U92" s="202"/>
      <c r="V92" s="202"/>
      <c r="W92" s="202"/>
      <c r="X92" s="202"/>
      <c r="Y92" s="202"/>
      <c r="Z92" s="202"/>
      <c r="AA92" s="202"/>
      <c r="AB92" s="202"/>
      <c r="AC92" s="202"/>
      <c r="AD92" s="202"/>
      <c r="AE92" s="202"/>
      <c r="AF92" s="202"/>
      <c r="AG92" s="203" t="s">
        <v>59</v>
      </c>
      <c r="AH92" s="202"/>
      <c r="AI92" s="202"/>
      <c r="AJ92" s="202"/>
      <c r="AK92" s="202"/>
      <c r="AL92" s="202"/>
      <c r="AM92" s="202"/>
      <c r="AN92" s="204" t="s">
        <v>60</v>
      </c>
      <c r="AO92" s="202"/>
      <c r="AP92" s="205"/>
      <c r="AQ92" s="58" t="s">
        <v>61</v>
      </c>
      <c r="AR92" s="32"/>
      <c r="AS92" s="59" t="s">
        <v>62</v>
      </c>
      <c r="AT92" s="60" t="s">
        <v>63</v>
      </c>
      <c r="AU92" s="60" t="s">
        <v>64</v>
      </c>
      <c r="AV92" s="60" t="s">
        <v>65</v>
      </c>
      <c r="AW92" s="60" t="s">
        <v>66</v>
      </c>
      <c r="AX92" s="60" t="s">
        <v>67</v>
      </c>
      <c r="AY92" s="60" t="s">
        <v>68</v>
      </c>
      <c r="AZ92" s="60" t="s">
        <v>69</v>
      </c>
      <c r="BA92" s="60" t="s">
        <v>70</v>
      </c>
      <c r="BB92" s="60" t="s">
        <v>71</v>
      </c>
      <c r="BC92" s="60" t="s">
        <v>72</v>
      </c>
      <c r="BD92" s="61" t="s">
        <v>73</v>
      </c>
    </row>
    <row r="93" spans="1:91" s="1" customFormat="1" ht="10.9" customHeight="1" x14ac:dyDescent="0.2">
      <c r="B93" s="32"/>
      <c r="AR93" s="32"/>
      <c r="AS93" s="62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4"/>
    </row>
    <row r="94" spans="1:91" s="5" customFormat="1" ht="32.450000000000003" customHeight="1" x14ac:dyDescent="0.2">
      <c r="B94" s="63"/>
      <c r="C94" s="64" t="s">
        <v>74</v>
      </c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209">
        <f>ROUND(SUM(AG95:AG100),2)</f>
        <v>0</v>
      </c>
      <c r="AH94" s="209"/>
      <c r="AI94" s="209"/>
      <c r="AJ94" s="209"/>
      <c r="AK94" s="209"/>
      <c r="AL94" s="209"/>
      <c r="AM94" s="209"/>
      <c r="AN94" s="210">
        <f t="shared" ref="AN94:AN100" si="0">SUM(AG94,AT94)</f>
        <v>0</v>
      </c>
      <c r="AO94" s="210"/>
      <c r="AP94" s="210"/>
      <c r="AQ94" s="67" t="s">
        <v>1</v>
      </c>
      <c r="AR94" s="63"/>
      <c r="AS94" s="68">
        <f>ROUND(SUM(AS95:AS100),2)</f>
        <v>0</v>
      </c>
      <c r="AT94" s="69">
        <f t="shared" ref="AT94:AT100" si="1">ROUND(SUM(AV94:AW94),2)</f>
        <v>0</v>
      </c>
      <c r="AU94" s="70">
        <f>ROUND(SUM(AU95:AU100),5)</f>
        <v>0</v>
      </c>
      <c r="AV94" s="69">
        <f>ROUND(AZ94*L29,2)</f>
        <v>0</v>
      </c>
      <c r="AW94" s="69">
        <f>ROUND(BA94*L30,2)</f>
        <v>0</v>
      </c>
      <c r="AX94" s="69">
        <f>ROUND(BB94*L29,2)</f>
        <v>0</v>
      </c>
      <c r="AY94" s="69">
        <f>ROUND(BC94*L30,2)</f>
        <v>0</v>
      </c>
      <c r="AZ94" s="69">
        <f>ROUND(SUM(AZ95:AZ100),2)</f>
        <v>0</v>
      </c>
      <c r="BA94" s="69">
        <f>ROUND(SUM(BA95:BA100),2)</f>
        <v>0</v>
      </c>
      <c r="BB94" s="69">
        <f>ROUND(SUM(BB95:BB100),2)</f>
        <v>0</v>
      </c>
      <c r="BC94" s="69">
        <f>ROUND(SUM(BC95:BC100),2)</f>
        <v>0</v>
      </c>
      <c r="BD94" s="71">
        <f>ROUND(SUM(BD95:BD100),2)</f>
        <v>0</v>
      </c>
      <c r="BS94" s="72" t="s">
        <v>75</v>
      </c>
      <c r="BT94" s="72" t="s">
        <v>76</v>
      </c>
      <c r="BU94" s="73" t="s">
        <v>77</v>
      </c>
      <c r="BV94" s="72" t="s">
        <v>78</v>
      </c>
      <c r="BW94" s="72" t="s">
        <v>5</v>
      </c>
      <c r="BX94" s="72" t="s">
        <v>79</v>
      </c>
      <c r="CL94" s="72" t="s">
        <v>1</v>
      </c>
    </row>
    <row r="95" spans="1:91" s="6" customFormat="1" ht="16.5" customHeight="1" x14ac:dyDescent="0.2">
      <c r="A95" s="74" t="s">
        <v>80</v>
      </c>
      <c r="B95" s="75"/>
      <c r="C95" s="76"/>
      <c r="D95" s="206" t="s">
        <v>81</v>
      </c>
      <c r="E95" s="206"/>
      <c r="F95" s="206"/>
      <c r="G95" s="206"/>
      <c r="H95" s="206"/>
      <c r="I95" s="77"/>
      <c r="J95" s="206" t="s">
        <v>82</v>
      </c>
      <c r="K95" s="206"/>
      <c r="L95" s="206"/>
      <c r="M95" s="206"/>
      <c r="N95" s="206"/>
      <c r="O95" s="206"/>
      <c r="P95" s="206"/>
      <c r="Q95" s="206"/>
      <c r="R95" s="206"/>
      <c r="S95" s="206"/>
      <c r="T95" s="206"/>
      <c r="U95" s="206"/>
      <c r="V95" s="206"/>
      <c r="W95" s="206"/>
      <c r="X95" s="206"/>
      <c r="Y95" s="206"/>
      <c r="Z95" s="206"/>
      <c r="AA95" s="206"/>
      <c r="AB95" s="206"/>
      <c r="AC95" s="206"/>
      <c r="AD95" s="206"/>
      <c r="AE95" s="206"/>
      <c r="AF95" s="206"/>
      <c r="AG95" s="207">
        <f>'02 - Ostatní a vedlejší n...'!J30</f>
        <v>0</v>
      </c>
      <c r="AH95" s="208"/>
      <c r="AI95" s="208"/>
      <c r="AJ95" s="208"/>
      <c r="AK95" s="208"/>
      <c r="AL95" s="208"/>
      <c r="AM95" s="208"/>
      <c r="AN95" s="207">
        <f t="shared" si="0"/>
        <v>0</v>
      </c>
      <c r="AO95" s="208"/>
      <c r="AP95" s="208"/>
      <c r="AQ95" s="78" t="s">
        <v>83</v>
      </c>
      <c r="AR95" s="75"/>
      <c r="AS95" s="79">
        <v>0</v>
      </c>
      <c r="AT95" s="80">
        <f t="shared" si="1"/>
        <v>0</v>
      </c>
      <c r="AU95" s="81">
        <f>'02 - Ostatní a vedlejší n...'!P123</f>
        <v>0</v>
      </c>
      <c r="AV95" s="80">
        <f>'02 - Ostatní a vedlejší n...'!J33</f>
        <v>0</v>
      </c>
      <c r="AW95" s="80">
        <f>'02 - Ostatní a vedlejší n...'!J34</f>
        <v>0</v>
      </c>
      <c r="AX95" s="80">
        <f>'02 - Ostatní a vedlejší n...'!J35</f>
        <v>0</v>
      </c>
      <c r="AY95" s="80">
        <f>'02 - Ostatní a vedlejší n...'!J36</f>
        <v>0</v>
      </c>
      <c r="AZ95" s="80">
        <f>'02 - Ostatní a vedlejší n...'!F33</f>
        <v>0</v>
      </c>
      <c r="BA95" s="80">
        <f>'02 - Ostatní a vedlejší n...'!F34</f>
        <v>0</v>
      </c>
      <c r="BB95" s="80">
        <f>'02 - Ostatní a vedlejší n...'!F35</f>
        <v>0</v>
      </c>
      <c r="BC95" s="80">
        <f>'02 - Ostatní a vedlejší n...'!F36</f>
        <v>0</v>
      </c>
      <c r="BD95" s="82">
        <f>'02 - Ostatní a vedlejší n...'!F37</f>
        <v>0</v>
      </c>
      <c r="BT95" s="83" t="s">
        <v>84</v>
      </c>
      <c r="BV95" s="83" t="s">
        <v>78</v>
      </c>
      <c r="BW95" s="83" t="s">
        <v>85</v>
      </c>
      <c r="BX95" s="83" t="s">
        <v>5</v>
      </c>
      <c r="CL95" s="83" t="s">
        <v>1</v>
      </c>
      <c r="CM95" s="83" t="s">
        <v>86</v>
      </c>
    </row>
    <row r="96" spans="1:91" s="6" customFormat="1" ht="16.5" customHeight="1" x14ac:dyDescent="0.2">
      <c r="A96" s="74" t="s">
        <v>80</v>
      </c>
      <c r="B96" s="75"/>
      <c r="C96" s="76"/>
      <c r="D96" s="206" t="s">
        <v>87</v>
      </c>
      <c r="E96" s="206"/>
      <c r="F96" s="206"/>
      <c r="G96" s="206"/>
      <c r="H96" s="206"/>
      <c r="I96" s="77"/>
      <c r="J96" s="206" t="s">
        <v>88</v>
      </c>
      <c r="K96" s="206"/>
      <c r="L96" s="206"/>
      <c r="M96" s="206"/>
      <c r="N96" s="206"/>
      <c r="O96" s="206"/>
      <c r="P96" s="206"/>
      <c r="Q96" s="206"/>
      <c r="R96" s="206"/>
      <c r="S96" s="206"/>
      <c r="T96" s="206"/>
      <c r="U96" s="206"/>
      <c r="V96" s="206"/>
      <c r="W96" s="206"/>
      <c r="X96" s="206"/>
      <c r="Y96" s="206"/>
      <c r="Z96" s="206"/>
      <c r="AA96" s="206"/>
      <c r="AB96" s="206"/>
      <c r="AC96" s="206"/>
      <c r="AD96" s="206"/>
      <c r="AE96" s="206"/>
      <c r="AF96" s="206"/>
      <c r="AG96" s="207">
        <f>'101 - Komunikace'!J30</f>
        <v>0</v>
      </c>
      <c r="AH96" s="208"/>
      <c r="AI96" s="208"/>
      <c r="AJ96" s="208"/>
      <c r="AK96" s="208"/>
      <c r="AL96" s="208"/>
      <c r="AM96" s="208"/>
      <c r="AN96" s="207">
        <f t="shared" si="0"/>
        <v>0</v>
      </c>
      <c r="AO96" s="208"/>
      <c r="AP96" s="208"/>
      <c r="AQ96" s="78" t="s">
        <v>83</v>
      </c>
      <c r="AR96" s="75"/>
      <c r="AS96" s="79">
        <v>0</v>
      </c>
      <c r="AT96" s="80">
        <f t="shared" si="1"/>
        <v>0</v>
      </c>
      <c r="AU96" s="81">
        <f>'101 - Komunikace'!P128</f>
        <v>0</v>
      </c>
      <c r="AV96" s="80">
        <f>'101 - Komunikace'!J33</f>
        <v>0</v>
      </c>
      <c r="AW96" s="80">
        <f>'101 - Komunikace'!J34</f>
        <v>0</v>
      </c>
      <c r="AX96" s="80">
        <f>'101 - Komunikace'!J35</f>
        <v>0</v>
      </c>
      <c r="AY96" s="80">
        <f>'101 - Komunikace'!J36</f>
        <v>0</v>
      </c>
      <c r="AZ96" s="80">
        <f>'101 - Komunikace'!F33</f>
        <v>0</v>
      </c>
      <c r="BA96" s="80">
        <f>'101 - Komunikace'!F34</f>
        <v>0</v>
      </c>
      <c r="BB96" s="80">
        <f>'101 - Komunikace'!F35</f>
        <v>0</v>
      </c>
      <c r="BC96" s="80">
        <f>'101 - Komunikace'!F36</f>
        <v>0</v>
      </c>
      <c r="BD96" s="82">
        <f>'101 - Komunikace'!F37</f>
        <v>0</v>
      </c>
      <c r="BT96" s="83" t="s">
        <v>84</v>
      </c>
      <c r="BV96" s="83" t="s">
        <v>78</v>
      </c>
      <c r="BW96" s="83" t="s">
        <v>89</v>
      </c>
      <c r="BX96" s="83" t="s">
        <v>5</v>
      </c>
      <c r="CL96" s="83" t="s">
        <v>90</v>
      </c>
      <c r="CM96" s="83" t="s">
        <v>86</v>
      </c>
    </row>
    <row r="97" spans="1:91" s="6" customFormat="1" ht="16.5" customHeight="1" x14ac:dyDescent="0.2">
      <c r="A97" s="74" t="s">
        <v>80</v>
      </c>
      <c r="B97" s="75"/>
      <c r="C97" s="76"/>
      <c r="D97" s="206" t="s">
        <v>91</v>
      </c>
      <c r="E97" s="206"/>
      <c r="F97" s="206"/>
      <c r="G97" s="206"/>
      <c r="H97" s="206"/>
      <c r="I97" s="77"/>
      <c r="J97" s="206" t="s">
        <v>92</v>
      </c>
      <c r="K97" s="206"/>
      <c r="L97" s="206"/>
      <c r="M97" s="206"/>
      <c r="N97" s="206"/>
      <c r="O97" s="206"/>
      <c r="P97" s="206"/>
      <c r="Q97" s="206"/>
      <c r="R97" s="206"/>
      <c r="S97" s="206"/>
      <c r="T97" s="206"/>
      <c r="U97" s="206"/>
      <c r="V97" s="206"/>
      <c r="W97" s="206"/>
      <c r="X97" s="206"/>
      <c r="Y97" s="206"/>
      <c r="Z97" s="206"/>
      <c r="AA97" s="206"/>
      <c r="AB97" s="206"/>
      <c r="AC97" s="206"/>
      <c r="AD97" s="206"/>
      <c r="AE97" s="206"/>
      <c r="AF97" s="206"/>
      <c r="AG97" s="207">
        <f>'301 - Vodovod'!J30</f>
        <v>0</v>
      </c>
      <c r="AH97" s="208"/>
      <c r="AI97" s="208"/>
      <c r="AJ97" s="208"/>
      <c r="AK97" s="208"/>
      <c r="AL97" s="208"/>
      <c r="AM97" s="208"/>
      <c r="AN97" s="207">
        <f t="shared" si="0"/>
        <v>0</v>
      </c>
      <c r="AO97" s="208"/>
      <c r="AP97" s="208"/>
      <c r="AQ97" s="78" t="s">
        <v>83</v>
      </c>
      <c r="AR97" s="75"/>
      <c r="AS97" s="79">
        <v>0</v>
      </c>
      <c r="AT97" s="80">
        <f t="shared" si="1"/>
        <v>0</v>
      </c>
      <c r="AU97" s="81">
        <f>'301 - Vodovod'!P122</f>
        <v>0</v>
      </c>
      <c r="AV97" s="80">
        <f>'301 - Vodovod'!J33</f>
        <v>0</v>
      </c>
      <c r="AW97" s="80">
        <f>'301 - Vodovod'!J34</f>
        <v>0</v>
      </c>
      <c r="AX97" s="80">
        <f>'301 - Vodovod'!J35</f>
        <v>0</v>
      </c>
      <c r="AY97" s="80">
        <f>'301 - Vodovod'!J36</f>
        <v>0</v>
      </c>
      <c r="AZ97" s="80">
        <f>'301 - Vodovod'!F33</f>
        <v>0</v>
      </c>
      <c r="BA97" s="80">
        <f>'301 - Vodovod'!F34</f>
        <v>0</v>
      </c>
      <c r="BB97" s="80">
        <f>'301 - Vodovod'!F35</f>
        <v>0</v>
      </c>
      <c r="BC97" s="80">
        <f>'301 - Vodovod'!F36</f>
        <v>0</v>
      </c>
      <c r="BD97" s="82">
        <f>'301 - Vodovod'!F37</f>
        <v>0</v>
      </c>
      <c r="BT97" s="83" t="s">
        <v>84</v>
      </c>
      <c r="BV97" s="83" t="s">
        <v>78</v>
      </c>
      <c r="BW97" s="83" t="s">
        <v>93</v>
      </c>
      <c r="BX97" s="83" t="s">
        <v>5</v>
      </c>
      <c r="CL97" s="83" t="s">
        <v>94</v>
      </c>
      <c r="CM97" s="83" t="s">
        <v>86</v>
      </c>
    </row>
    <row r="98" spans="1:91" s="6" customFormat="1" ht="16.5" customHeight="1" x14ac:dyDescent="0.2">
      <c r="A98" s="74" t="s">
        <v>80</v>
      </c>
      <c r="B98" s="75"/>
      <c r="C98" s="76"/>
      <c r="D98" s="206" t="s">
        <v>95</v>
      </c>
      <c r="E98" s="206"/>
      <c r="F98" s="206"/>
      <c r="G98" s="206"/>
      <c r="H98" s="206"/>
      <c r="I98" s="77"/>
      <c r="J98" s="206" t="s">
        <v>96</v>
      </c>
      <c r="K98" s="206"/>
      <c r="L98" s="206"/>
      <c r="M98" s="206"/>
      <c r="N98" s="206"/>
      <c r="O98" s="206"/>
      <c r="P98" s="206"/>
      <c r="Q98" s="206"/>
      <c r="R98" s="206"/>
      <c r="S98" s="206"/>
      <c r="T98" s="206"/>
      <c r="U98" s="206"/>
      <c r="V98" s="206"/>
      <c r="W98" s="206"/>
      <c r="X98" s="206"/>
      <c r="Y98" s="206"/>
      <c r="Z98" s="206"/>
      <c r="AA98" s="206"/>
      <c r="AB98" s="206"/>
      <c r="AC98" s="206"/>
      <c r="AD98" s="206"/>
      <c r="AE98" s="206"/>
      <c r="AF98" s="206"/>
      <c r="AG98" s="207">
        <f>'302 - Jednotná kanalizace'!J30</f>
        <v>0</v>
      </c>
      <c r="AH98" s="208"/>
      <c r="AI98" s="208"/>
      <c r="AJ98" s="208"/>
      <c r="AK98" s="208"/>
      <c r="AL98" s="208"/>
      <c r="AM98" s="208"/>
      <c r="AN98" s="207">
        <f t="shared" si="0"/>
        <v>0</v>
      </c>
      <c r="AO98" s="208"/>
      <c r="AP98" s="208"/>
      <c r="AQ98" s="78" t="s">
        <v>83</v>
      </c>
      <c r="AR98" s="75"/>
      <c r="AS98" s="79">
        <v>0</v>
      </c>
      <c r="AT98" s="80">
        <f t="shared" si="1"/>
        <v>0</v>
      </c>
      <c r="AU98" s="81">
        <f>'302 - Jednotná kanalizace'!P123</f>
        <v>0</v>
      </c>
      <c r="AV98" s="80">
        <f>'302 - Jednotná kanalizace'!J33</f>
        <v>0</v>
      </c>
      <c r="AW98" s="80">
        <f>'302 - Jednotná kanalizace'!J34</f>
        <v>0</v>
      </c>
      <c r="AX98" s="80">
        <f>'302 - Jednotná kanalizace'!J35</f>
        <v>0</v>
      </c>
      <c r="AY98" s="80">
        <f>'302 - Jednotná kanalizace'!J36</f>
        <v>0</v>
      </c>
      <c r="AZ98" s="80">
        <f>'302 - Jednotná kanalizace'!F33</f>
        <v>0</v>
      </c>
      <c r="BA98" s="80">
        <f>'302 - Jednotná kanalizace'!F34</f>
        <v>0</v>
      </c>
      <c r="BB98" s="80">
        <f>'302 - Jednotná kanalizace'!F35</f>
        <v>0</v>
      </c>
      <c r="BC98" s="80">
        <f>'302 - Jednotná kanalizace'!F36</f>
        <v>0</v>
      </c>
      <c r="BD98" s="82">
        <f>'302 - Jednotná kanalizace'!F37</f>
        <v>0</v>
      </c>
      <c r="BT98" s="83" t="s">
        <v>84</v>
      </c>
      <c r="BV98" s="83" t="s">
        <v>78</v>
      </c>
      <c r="BW98" s="83" t="s">
        <v>97</v>
      </c>
      <c r="BX98" s="83" t="s">
        <v>5</v>
      </c>
      <c r="CL98" s="83" t="s">
        <v>98</v>
      </c>
      <c r="CM98" s="83" t="s">
        <v>86</v>
      </c>
    </row>
    <row r="99" spans="1:91" s="6" customFormat="1" ht="16.5" customHeight="1" x14ac:dyDescent="0.2">
      <c r="A99" s="74" t="s">
        <v>80</v>
      </c>
      <c r="B99" s="75"/>
      <c r="C99" s="76"/>
      <c r="D99" s="206" t="s">
        <v>99</v>
      </c>
      <c r="E99" s="206"/>
      <c r="F99" s="206"/>
      <c r="G99" s="206"/>
      <c r="H99" s="206"/>
      <c r="I99" s="77"/>
      <c r="J99" s="206" t="s">
        <v>100</v>
      </c>
      <c r="K99" s="206"/>
      <c r="L99" s="206"/>
      <c r="M99" s="206"/>
      <c r="N99" s="206"/>
      <c r="O99" s="206"/>
      <c r="P99" s="206"/>
      <c r="Q99" s="206"/>
      <c r="R99" s="206"/>
      <c r="S99" s="206"/>
      <c r="T99" s="206"/>
      <c r="U99" s="206"/>
      <c r="V99" s="206"/>
      <c r="W99" s="206"/>
      <c r="X99" s="206"/>
      <c r="Y99" s="206"/>
      <c r="Z99" s="206"/>
      <c r="AA99" s="206"/>
      <c r="AB99" s="206"/>
      <c r="AC99" s="206"/>
      <c r="AD99" s="206"/>
      <c r="AE99" s="206"/>
      <c r="AF99" s="206"/>
      <c r="AG99" s="207">
        <f>'303 - Vodovodní a kanaliz...'!J30</f>
        <v>0</v>
      </c>
      <c r="AH99" s="208"/>
      <c r="AI99" s="208"/>
      <c r="AJ99" s="208"/>
      <c r="AK99" s="208"/>
      <c r="AL99" s="208"/>
      <c r="AM99" s="208"/>
      <c r="AN99" s="207">
        <f t="shared" si="0"/>
        <v>0</v>
      </c>
      <c r="AO99" s="208"/>
      <c r="AP99" s="208"/>
      <c r="AQ99" s="78" t="s">
        <v>83</v>
      </c>
      <c r="AR99" s="75"/>
      <c r="AS99" s="79">
        <v>0</v>
      </c>
      <c r="AT99" s="80">
        <f t="shared" si="1"/>
        <v>0</v>
      </c>
      <c r="AU99" s="81">
        <f>'303 - Vodovodní a kanaliz...'!P123</f>
        <v>0</v>
      </c>
      <c r="AV99" s="80">
        <f>'303 - Vodovodní a kanaliz...'!J33</f>
        <v>0</v>
      </c>
      <c r="AW99" s="80">
        <f>'303 - Vodovodní a kanaliz...'!J34</f>
        <v>0</v>
      </c>
      <c r="AX99" s="80">
        <f>'303 - Vodovodní a kanaliz...'!J35</f>
        <v>0</v>
      </c>
      <c r="AY99" s="80">
        <f>'303 - Vodovodní a kanaliz...'!J36</f>
        <v>0</v>
      </c>
      <c r="AZ99" s="80">
        <f>'303 - Vodovodní a kanaliz...'!F33</f>
        <v>0</v>
      </c>
      <c r="BA99" s="80">
        <f>'303 - Vodovodní a kanaliz...'!F34</f>
        <v>0</v>
      </c>
      <c r="BB99" s="80">
        <f>'303 - Vodovodní a kanaliz...'!F35</f>
        <v>0</v>
      </c>
      <c r="BC99" s="80">
        <f>'303 - Vodovodní a kanaliz...'!F36</f>
        <v>0</v>
      </c>
      <c r="BD99" s="82">
        <f>'303 - Vodovodní a kanaliz...'!F37</f>
        <v>0</v>
      </c>
      <c r="BT99" s="83" t="s">
        <v>84</v>
      </c>
      <c r="BV99" s="83" t="s">
        <v>78</v>
      </c>
      <c r="BW99" s="83" t="s">
        <v>101</v>
      </c>
      <c r="BX99" s="83" t="s">
        <v>5</v>
      </c>
      <c r="CL99" s="83" t="s">
        <v>1</v>
      </c>
      <c r="CM99" s="83" t="s">
        <v>86</v>
      </c>
    </row>
    <row r="100" spans="1:91" s="6" customFormat="1" ht="16.5" customHeight="1" x14ac:dyDescent="0.2">
      <c r="A100" s="74" t="s">
        <v>80</v>
      </c>
      <c r="B100" s="75"/>
      <c r="C100" s="76"/>
      <c r="D100" s="206" t="s">
        <v>102</v>
      </c>
      <c r="E100" s="206"/>
      <c r="F100" s="206"/>
      <c r="G100" s="206"/>
      <c r="H100" s="206"/>
      <c r="I100" s="77"/>
      <c r="J100" s="206" t="s">
        <v>103</v>
      </c>
      <c r="K100" s="206"/>
      <c r="L100" s="206"/>
      <c r="M100" s="206"/>
      <c r="N100" s="206"/>
      <c r="O100" s="206"/>
      <c r="P100" s="206"/>
      <c r="Q100" s="206"/>
      <c r="R100" s="206"/>
      <c r="S100" s="206"/>
      <c r="T100" s="206"/>
      <c r="U100" s="206"/>
      <c r="V100" s="206"/>
      <c r="W100" s="206"/>
      <c r="X100" s="206"/>
      <c r="Y100" s="206"/>
      <c r="Z100" s="206"/>
      <c r="AA100" s="206"/>
      <c r="AB100" s="206"/>
      <c r="AC100" s="206"/>
      <c r="AD100" s="206"/>
      <c r="AE100" s="206"/>
      <c r="AF100" s="206"/>
      <c r="AG100" s="207">
        <f>'401 - Veřejné osvětlení'!J30</f>
        <v>0</v>
      </c>
      <c r="AH100" s="208"/>
      <c r="AI100" s="208"/>
      <c r="AJ100" s="208"/>
      <c r="AK100" s="208"/>
      <c r="AL100" s="208"/>
      <c r="AM100" s="208"/>
      <c r="AN100" s="207">
        <f t="shared" si="0"/>
        <v>0</v>
      </c>
      <c r="AO100" s="208"/>
      <c r="AP100" s="208"/>
      <c r="AQ100" s="78" t="s">
        <v>83</v>
      </c>
      <c r="AR100" s="75"/>
      <c r="AS100" s="84">
        <v>0</v>
      </c>
      <c r="AT100" s="85">
        <f t="shared" si="1"/>
        <v>0</v>
      </c>
      <c r="AU100" s="86">
        <f>'401 - Veřejné osvětlení'!P124</f>
        <v>0</v>
      </c>
      <c r="AV100" s="85">
        <f>'401 - Veřejné osvětlení'!J33</f>
        <v>0</v>
      </c>
      <c r="AW100" s="85">
        <f>'401 - Veřejné osvětlení'!J34</f>
        <v>0</v>
      </c>
      <c r="AX100" s="85">
        <f>'401 - Veřejné osvětlení'!J35</f>
        <v>0</v>
      </c>
      <c r="AY100" s="85">
        <f>'401 - Veřejné osvětlení'!J36</f>
        <v>0</v>
      </c>
      <c r="AZ100" s="85">
        <f>'401 - Veřejné osvětlení'!F33</f>
        <v>0</v>
      </c>
      <c r="BA100" s="85">
        <f>'401 - Veřejné osvětlení'!F34</f>
        <v>0</v>
      </c>
      <c r="BB100" s="85">
        <f>'401 - Veřejné osvětlení'!F35</f>
        <v>0</v>
      </c>
      <c r="BC100" s="85">
        <f>'401 - Veřejné osvětlení'!F36</f>
        <v>0</v>
      </c>
      <c r="BD100" s="87">
        <f>'401 - Veřejné osvětlení'!F37</f>
        <v>0</v>
      </c>
      <c r="BT100" s="83" t="s">
        <v>84</v>
      </c>
      <c r="BV100" s="83" t="s">
        <v>78</v>
      </c>
      <c r="BW100" s="83" t="s">
        <v>104</v>
      </c>
      <c r="BX100" s="83" t="s">
        <v>5</v>
      </c>
      <c r="CL100" s="83" t="s">
        <v>1</v>
      </c>
      <c r="CM100" s="83" t="s">
        <v>86</v>
      </c>
    </row>
    <row r="101" spans="1:91" s="1" customFormat="1" ht="30" customHeight="1" x14ac:dyDescent="0.2">
      <c r="B101" s="32"/>
      <c r="AR101" s="32"/>
    </row>
    <row r="102" spans="1:91" s="1" customFormat="1" ht="6.95" customHeight="1" x14ac:dyDescent="0.2">
      <c r="B102" s="44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  <c r="AG102" s="45"/>
      <c r="AH102" s="45"/>
      <c r="AI102" s="45"/>
      <c r="AJ102" s="45"/>
      <c r="AK102" s="45"/>
      <c r="AL102" s="45"/>
      <c r="AM102" s="45"/>
      <c r="AN102" s="45"/>
      <c r="AO102" s="45"/>
      <c r="AP102" s="45"/>
      <c r="AQ102" s="45"/>
      <c r="AR102" s="32"/>
    </row>
  </sheetData>
  <sheetProtection algorithmName="SHA-512" hashValue="ZgTyOKlvvxKgIhy5RLDdn9PQISdVJcYolzdSX+4YRGtbkRxf813fo5U+anNG9YAJ7aQlEEFG0d0UPbkkfXC1Ag==" saltValue="UkkePhtxx51xQ7kFSZWx0k+oiX81PThY9ZOO8uaklD0drM4rTmfOcOEnlFyNcuxxfsHGE3gkXFKJ/TD+RXy42A==" spinCount="100000" sheet="1" objects="1" scenarios="1" formatColumns="0" formatRows="0"/>
  <mergeCells count="62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100:AP100"/>
    <mergeCell ref="AG100:AM100"/>
    <mergeCell ref="D100:H100"/>
    <mergeCell ref="J100:AF100"/>
    <mergeCell ref="AG94:AM94"/>
    <mergeCell ref="AN94:AP94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L85:AJ85"/>
    <mergeCell ref="AM87:AN87"/>
    <mergeCell ref="AM89:AP89"/>
    <mergeCell ref="AS89:AT91"/>
    <mergeCell ref="AM90:AP90"/>
  </mergeCells>
  <hyperlinks>
    <hyperlink ref="A95" location="'02 - Ostatní a vedlejší n...'!C2" display="/" xr:uid="{00000000-0004-0000-0000-000000000000}"/>
    <hyperlink ref="A96" location="'101 - Komunikace'!C2" display="/" xr:uid="{00000000-0004-0000-0000-000001000000}"/>
    <hyperlink ref="A97" location="'301 - Vodovod'!C2" display="/" xr:uid="{00000000-0004-0000-0000-000002000000}"/>
    <hyperlink ref="A98" location="'302 - Jednotná kanalizace'!C2" display="/" xr:uid="{00000000-0004-0000-0000-000003000000}"/>
    <hyperlink ref="A99" location="'303 - Vodovodní a kanaliz...'!C2" display="/" xr:uid="{00000000-0004-0000-0000-000004000000}"/>
    <hyperlink ref="A100" location="'401 - Veřejné osvětlení'!C2" display="/" xr:uid="{00000000-0004-0000-0000-000005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91"/>
  <sheetViews>
    <sheetView showGridLines="0" workbookViewId="0"/>
  </sheetViews>
  <sheetFormatPr defaultRowHeight="1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7" t="s">
        <v>85</v>
      </c>
    </row>
    <row r="3" spans="2:46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86</v>
      </c>
    </row>
    <row r="4" spans="2:46" ht="24.95" customHeight="1" x14ac:dyDescent="0.2">
      <c r="B4" s="20"/>
      <c r="D4" s="21" t="s">
        <v>105</v>
      </c>
      <c r="L4" s="20"/>
      <c r="M4" s="88" t="s">
        <v>10</v>
      </c>
      <c r="AT4" s="17" t="s">
        <v>4</v>
      </c>
    </row>
    <row r="5" spans="2:46" ht="6.95" customHeight="1" x14ac:dyDescent="0.2">
      <c r="B5" s="20"/>
      <c r="L5" s="20"/>
    </row>
    <row r="6" spans="2:46" ht="12" customHeight="1" x14ac:dyDescent="0.2">
      <c r="B6" s="20"/>
      <c r="D6" s="27" t="s">
        <v>16</v>
      </c>
      <c r="L6" s="20"/>
    </row>
    <row r="7" spans="2:46" ht="16.5" customHeight="1" x14ac:dyDescent="0.2">
      <c r="B7" s="20"/>
      <c r="E7" s="230" t="str">
        <f>'Rekapitulace stavby'!K6</f>
        <v>Rekonstrukce ul. Pod Floriánem Pelhřimov</v>
      </c>
      <c r="F7" s="231"/>
      <c r="G7" s="231"/>
      <c r="H7" s="231"/>
      <c r="L7" s="20"/>
    </row>
    <row r="8" spans="2:46" s="1" customFormat="1" ht="12" customHeight="1" x14ac:dyDescent="0.2">
      <c r="B8" s="32"/>
      <c r="D8" s="27" t="s">
        <v>106</v>
      </c>
      <c r="L8" s="32"/>
    </row>
    <row r="9" spans="2:46" s="1" customFormat="1" ht="16.5" customHeight="1" x14ac:dyDescent="0.2">
      <c r="B9" s="32"/>
      <c r="E9" s="192" t="s">
        <v>107</v>
      </c>
      <c r="F9" s="232"/>
      <c r="G9" s="232"/>
      <c r="H9" s="232"/>
      <c r="L9" s="32"/>
    </row>
    <row r="10" spans="2:46" s="1" customFormat="1" ht="11.25" x14ac:dyDescent="0.2">
      <c r="B10" s="32"/>
      <c r="L10" s="32"/>
    </row>
    <row r="11" spans="2:46" s="1" customFormat="1" ht="12" customHeight="1" x14ac:dyDescent="0.2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customHeight="1" x14ac:dyDescent="0.2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22. 5. 2024</v>
      </c>
      <c r="L12" s="32"/>
    </row>
    <row r="13" spans="2:46" s="1" customFormat="1" ht="10.9" customHeight="1" x14ac:dyDescent="0.2">
      <c r="B13" s="32"/>
      <c r="L13" s="32"/>
    </row>
    <row r="14" spans="2:46" s="1" customFormat="1" ht="12" customHeight="1" x14ac:dyDescent="0.2">
      <c r="B14" s="32"/>
      <c r="D14" s="27" t="s">
        <v>24</v>
      </c>
      <c r="I14" s="27" t="s">
        <v>25</v>
      </c>
      <c r="J14" s="25" t="s">
        <v>1</v>
      </c>
      <c r="L14" s="32"/>
    </row>
    <row r="15" spans="2:46" s="1" customFormat="1" ht="18" customHeight="1" x14ac:dyDescent="0.2">
      <c r="B15" s="32"/>
      <c r="E15" s="25" t="s">
        <v>26</v>
      </c>
      <c r="I15" s="27" t="s">
        <v>27</v>
      </c>
      <c r="J15" s="25" t="s">
        <v>1</v>
      </c>
      <c r="L15" s="32"/>
    </row>
    <row r="16" spans="2:46" s="1" customFormat="1" ht="6.95" customHeight="1" x14ac:dyDescent="0.2">
      <c r="B16" s="32"/>
      <c r="L16" s="32"/>
    </row>
    <row r="17" spans="2:12" s="1" customFormat="1" ht="12" customHeight="1" x14ac:dyDescent="0.2">
      <c r="B17" s="32"/>
      <c r="D17" s="27" t="s">
        <v>28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 x14ac:dyDescent="0.2">
      <c r="B18" s="32"/>
      <c r="E18" s="233" t="str">
        <f>'Rekapitulace stavby'!E14</f>
        <v>Vyplň údaj</v>
      </c>
      <c r="F18" s="214"/>
      <c r="G18" s="214"/>
      <c r="H18" s="214"/>
      <c r="I18" s="27" t="s">
        <v>27</v>
      </c>
      <c r="J18" s="28" t="str">
        <f>'Rekapitulace stavby'!AN14</f>
        <v>Vyplň údaj</v>
      </c>
      <c r="L18" s="32"/>
    </row>
    <row r="19" spans="2:12" s="1" customFormat="1" ht="6.95" customHeight="1" x14ac:dyDescent="0.2">
      <c r="B19" s="32"/>
      <c r="L19" s="32"/>
    </row>
    <row r="20" spans="2:12" s="1" customFormat="1" ht="12" customHeight="1" x14ac:dyDescent="0.2">
      <c r="B20" s="32"/>
      <c r="D20" s="27" t="s">
        <v>30</v>
      </c>
      <c r="I20" s="27" t="s">
        <v>25</v>
      </c>
      <c r="J20" s="25" t="s">
        <v>1</v>
      </c>
      <c r="L20" s="32"/>
    </row>
    <row r="21" spans="2:12" s="1" customFormat="1" ht="18" customHeight="1" x14ac:dyDescent="0.2">
      <c r="B21" s="32"/>
      <c r="E21" s="25" t="s">
        <v>31</v>
      </c>
      <c r="I21" s="27" t="s">
        <v>27</v>
      </c>
      <c r="J21" s="25" t="s">
        <v>1</v>
      </c>
      <c r="L21" s="32"/>
    </row>
    <row r="22" spans="2:12" s="1" customFormat="1" ht="6.95" customHeight="1" x14ac:dyDescent="0.2">
      <c r="B22" s="32"/>
      <c r="L22" s="32"/>
    </row>
    <row r="23" spans="2:12" s="1" customFormat="1" ht="12" customHeight="1" x14ac:dyDescent="0.2">
      <c r="B23" s="32"/>
      <c r="D23" s="27" t="s">
        <v>33</v>
      </c>
      <c r="I23" s="27" t="s">
        <v>25</v>
      </c>
      <c r="J23" s="25" t="str">
        <f>IF('Rekapitulace stavby'!AN19="","",'Rekapitulace stavby'!AN19)</f>
        <v/>
      </c>
      <c r="L23" s="32"/>
    </row>
    <row r="24" spans="2:12" s="1" customFormat="1" ht="18" customHeight="1" x14ac:dyDescent="0.2">
      <c r="B24" s="32"/>
      <c r="E24" s="25" t="str">
        <f>IF('Rekapitulace stavby'!E20="","",'Rekapitulace stavby'!E20)</f>
        <v xml:space="preserve"> </v>
      </c>
      <c r="I24" s="27" t="s">
        <v>27</v>
      </c>
      <c r="J24" s="25" t="str">
        <f>IF('Rekapitulace stavby'!AN20="","",'Rekapitulace stavby'!AN20)</f>
        <v/>
      </c>
      <c r="L24" s="32"/>
    </row>
    <row r="25" spans="2:12" s="1" customFormat="1" ht="6.95" customHeight="1" x14ac:dyDescent="0.2">
      <c r="B25" s="32"/>
      <c r="L25" s="32"/>
    </row>
    <row r="26" spans="2:12" s="1" customFormat="1" ht="12" customHeight="1" x14ac:dyDescent="0.2">
      <c r="B26" s="32"/>
      <c r="D26" s="27" t="s">
        <v>35</v>
      </c>
      <c r="L26" s="32"/>
    </row>
    <row r="27" spans="2:12" s="7" customFormat="1" ht="16.5" customHeight="1" x14ac:dyDescent="0.2">
      <c r="B27" s="89"/>
      <c r="E27" s="219" t="s">
        <v>1</v>
      </c>
      <c r="F27" s="219"/>
      <c r="G27" s="219"/>
      <c r="H27" s="219"/>
      <c r="L27" s="89"/>
    </row>
    <row r="28" spans="2:12" s="1" customFormat="1" ht="6.95" customHeight="1" x14ac:dyDescent="0.2">
      <c r="B28" s="32"/>
      <c r="L28" s="32"/>
    </row>
    <row r="29" spans="2:12" s="1" customFormat="1" ht="6.95" customHeight="1" x14ac:dyDescent="0.2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customHeight="1" x14ac:dyDescent="0.2">
      <c r="B30" s="32"/>
      <c r="D30" s="90" t="s">
        <v>36</v>
      </c>
      <c r="J30" s="66">
        <f>ROUND(J123, 2)</f>
        <v>0</v>
      </c>
      <c r="L30" s="32"/>
    </row>
    <row r="31" spans="2:12" s="1" customFormat="1" ht="6.95" customHeight="1" x14ac:dyDescent="0.2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5" customHeight="1" x14ac:dyDescent="0.2">
      <c r="B32" s="32"/>
      <c r="F32" s="35" t="s">
        <v>38</v>
      </c>
      <c r="I32" s="35" t="s">
        <v>37</v>
      </c>
      <c r="J32" s="35" t="s">
        <v>39</v>
      </c>
      <c r="L32" s="32"/>
    </row>
    <row r="33" spans="2:12" s="1" customFormat="1" ht="14.45" customHeight="1" x14ac:dyDescent="0.2">
      <c r="B33" s="32"/>
      <c r="D33" s="55" t="s">
        <v>40</v>
      </c>
      <c r="E33" s="27" t="s">
        <v>41</v>
      </c>
      <c r="F33" s="91">
        <f>ROUND((SUM(BE123:BE190)),  2)</f>
        <v>0</v>
      </c>
      <c r="I33" s="92">
        <v>0.21</v>
      </c>
      <c r="J33" s="91">
        <f>ROUND(((SUM(BE123:BE190))*I33),  2)</f>
        <v>0</v>
      </c>
      <c r="L33" s="32"/>
    </row>
    <row r="34" spans="2:12" s="1" customFormat="1" ht="14.45" customHeight="1" x14ac:dyDescent="0.2">
      <c r="B34" s="32"/>
      <c r="E34" s="27" t="s">
        <v>42</v>
      </c>
      <c r="F34" s="91">
        <f>ROUND((SUM(BF123:BF190)),  2)</f>
        <v>0</v>
      </c>
      <c r="I34" s="92">
        <v>0.12</v>
      </c>
      <c r="J34" s="91">
        <f>ROUND(((SUM(BF123:BF190))*I34),  2)</f>
        <v>0</v>
      </c>
      <c r="L34" s="32"/>
    </row>
    <row r="35" spans="2:12" s="1" customFormat="1" ht="14.45" hidden="1" customHeight="1" x14ac:dyDescent="0.2">
      <c r="B35" s="32"/>
      <c r="E35" s="27" t="s">
        <v>43</v>
      </c>
      <c r="F35" s="91">
        <f>ROUND((SUM(BG123:BG190)),  2)</f>
        <v>0</v>
      </c>
      <c r="I35" s="92">
        <v>0.21</v>
      </c>
      <c r="J35" s="91">
        <f>0</f>
        <v>0</v>
      </c>
      <c r="L35" s="32"/>
    </row>
    <row r="36" spans="2:12" s="1" customFormat="1" ht="14.45" hidden="1" customHeight="1" x14ac:dyDescent="0.2">
      <c r="B36" s="32"/>
      <c r="E36" s="27" t="s">
        <v>44</v>
      </c>
      <c r="F36" s="91">
        <f>ROUND((SUM(BH123:BH190)),  2)</f>
        <v>0</v>
      </c>
      <c r="I36" s="92">
        <v>0.12</v>
      </c>
      <c r="J36" s="91">
        <f>0</f>
        <v>0</v>
      </c>
      <c r="L36" s="32"/>
    </row>
    <row r="37" spans="2:12" s="1" customFormat="1" ht="14.45" hidden="1" customHeight="1" x14ac:dyDescent="0.2">
      <c r="B37" s="32"/>
      <c r="E37" s="27" t="s">
        <v>45</v>
      </c>
      <c r="F37" s="91">
        <f>ROUND((SUM(BI123:BI190)),  2)</f>
        <v>0</v>
      </c>
      <c r="I37" s="92">
        <v>0</v>
      </c>
      <c r="J37" s="91">
        <f>0</f>
        <v>0</v>
      </c>
      <c r="L37" s="32"/>
    </row>
    <row r="38" spans="2:12" s="1" customFormat="1" ht="6.95" customHeight="1" x14ac:dyDescent="0.2">
      <c r="B38" s="32"/>
      <c r="L38" s="32"/>
    </row>
    <row r="39" spans="2:12" s="1" customFormat="1" ht="25.35" customHeight="1" x14ac:dyDescent="0.2">
      <c r="B39" s="32"/>
      <c r="C39" s="93"/>
      <c r="D39" s="94" t="s">
        <v>46</v>
      </c>
      <c r="E39" s="57"/>
      <c r="F39" s="57"/>
      <c r="G39" s="95" t="s">
        <v>47</v>
      </c>
      <c r="H39" s="96" t="s">
        <v>48</v>
      </c>
      <c r="I39" s="57"/>
      <c r="J39" s="97">
        <f>SUM(J30:J37)</f>
        <v>0</v>
      </c>
      <c r="K39" s="98"/>
      <c r="L39" s="32"/>
    </row>
    <row r="40" spans="2:12" s="1" customFormat="1" ht="14.45" customHeight="1" x14ac:dyDescent="0.2">
      <c r="B40" s="32"/>
      <c r="L40" s="32"/>
    </row>
    <row r="41" spans="2:12" ht="14.45" customHeight="1" x14ac:dyDescent="0.2">
      <c r="B41" s="20"/>
      <c r="L41" s="20"/>
    </row>
    <row r="42" spans="2:12" ht="14.45" customHeight="1" x14ac:dyDescent="0.2">
      <c r="B42" s="20"/>
      <c r="L42" s="20"/>
    </row>
    <row r="43" spans="2:12" ht="14.45" customHeight="1" x14ac:dyDescent="0.2">
      <c r="B43" s="20"/>
      <c r="L43" s="20"/>
    </row>
    <row r="44" spans="2:12" ht="14.45" customHeight="1" x14ac:dyDescent="0.2">
      <c r="B44" s="20"/>
      <c r="L44" s="20"/>
    </row>
    <row r="45" spans="2:12" ht="14.45" customHeight="1" x14ac:dyDescent="0.2">
      <c r="B45" s="20"/>
      <c r="L45" s="20"/>
    </row>
    <row r="46" spans="2:12" ht="14.45" customHeight="1" x14ac:dyDescent="0.2">
      <c r="B46" s="20"/>
      <c r="L46" s="20"/>
    </row>
    <row r="47" spans="2:12" ht="14.45" customHeight="1" x14ac:dyDescent="0.2">
      <c r="B47" s="20"/>
      <c r="L47" s="20"/>
    </row>
    <row r="48" spans="2:12" ht="14.45" customHeight="1" x14ac:dyDescent="0.2">
      <c r="B48" s="20"/>
      <c r="L48" s="20"/>
    </row>
    <row r="49" spans="2:12" ht="14.45" customHeight="1" x14ac:dyDescent="0.2">
      <c r="B49" s="20"/>
      <c r="L49" s="20"/>
    </row>
    <row r="50" spans="2:12" s="1" customFormat="1" ht="14.45" customHeight="1" x14ac:dyDescent="0.2">
      <c r="B50" s="32"/>
      <c r="D50" s="41" t="s">
        <v>49</v>
      </c>
      <c r="E50" s="42"/>
      <c r="F50" s="42"/>
      <c r="G50" s="41" t="s">
        <v>50</v>
      </c>
      <c r="H50" s="42"/>
      <c r="I50" s="42"/>
      <c r="J50" s="42"/>
      <c r="K50" s="42"/>
      <c r="L50" s="32"/>
    </row>
    <row r="51" spans="2:12" ht="11.25" x14ac:dyDescent="0.2">
      <c r="B51" s="20"/>
      <c r="L51" s="20"/>
    </row>
    <row r="52" spans="2:12" ht="11.25" x14ac:dyDescent="0.2">
      <c r="B52" s="20"/>
      <c r="L52" s="20"/>
    </row>
    <row r="53" spans="2:12" ht="11.25" x14ac:dyDescent="0.2">
      <c r="B53" s="20"/>
      <c r="L53" s="20"/>
    </row>
    <row r="54" spans="2:12" ht="11.25" x14ac:dyDescent="0.2">
      <c r="B54" s="20"/>
      <c r="L54" s="20"/>
    </row>
    <row r="55" spans="2:12" ht="11.25" x14ac:dyDescent="0.2">
      <c r="B55" s="20"/>
      <c r="L55" s="20"/>
    </row>
    <row r="56" spans="2:12" ht="11.25" x14ac:dyDescent="0.2">
      <c r="B56" s="20"/>
      <c r="L56" s="20"/>
    </row>
    <row r="57" spans="2:12" ht="11.25" x14ac:dyDescent="0.2">
      <c r="B57" s="20"/>
      <c r="L57" s="20"/>
    </row>
    <row r="58" spans="2:12" ht="11.25" x14ac:dyDescent="0.2">
      <c r="B58" s="20"/>
      <c r="L58" s="20"/>
    </row>
    <row r="59" spans="2:12" ht="11.25" x14ac:dyDescent="0.2">
      <c r="B59" s="20"/>
      <c r="L59" s="20"/>
    </row>
    <row r="60" spans="2:12" ht="11.25" x14ac:dyDescent="0.2">
      <c r="B60" s="20"/>
      <c r="L60" s="20"/>
    </row>
    <row r="61" spans="2:12" s="1" customFormat="1" ht="12.75" x14ac:dyDescent="0.2">
      <c r="B61" s="32"/>
      <c r="D61" s="43" t="s">
        <v>51</v>
      </c>
      <c r="E61" s="34"/>
      <c r="F61" s="99" t="s">
        <v>52</v>
      </c>
      <c r="G61" s="43" t="s">
        <v>51</v>
      </c>
      <c r="H61" s="34"/>
      <c r="I61" s="34"/>
      <c r="J61" s="100" t="s">
        <v>52</v>
      </c>
      <c r="K61" s="34"/>
      <c r="L61" s="32"/>
    </row>
    <row r="62" spans="2:12" ht="11.25" x14ac:dyDescent="0.2">
      <c r="B62" s="20"/>
      <c r="L62" s="20"/>
    </row>
    <row r="63" spans="2:12" ht="11.25" x14ac:dyDescent="0.2">
      <c r="B63" s="20"/>
      <c r="L63" s="20"/>
    </row>
    <row r="64" spans="2:12" ht="11.25" x14ac:dyDescent="0.2">
      <c r="B64" s="20"/>
      <c r="L64" s="20"/>
    </row>
    <row r="65" spans="2:12" s="1" customFormat="1" ht="12.75" x14ac:dyDescent="0.2">
      <c r="B65" s="32"/>
      <c r="D65" s="41" t="s">
        <v>53</v>
      </c>
      <c r="E65" s="42"/>
      <c r="F65" s="42"/>
      <c r="G65" s="41" t="s">
        <v>54</v>
      </c>
      <c r="H65" s="42"/>
      <c r="I65" s="42"/>
      <c r="J65" s="42"/>
      <c r="K65" s="42"/>
      <c r="L65" s="32"/>
    </row>
    <row r="66" spans="2:12" ht="11.25" x14ac:dyDescent="0.2">
      <c r="B66" s="20"/>
      <c r="L66" s="20"/>
    </row>
    <row r="67" spans="2:12" ht="11.25" x14ac:dyDescent="0.2">
      <c r="B67" s="20"/>
      <c r="L67" s="20"/>
    </row>
    <row r="68" spans="2:12" ht="11.25" x14ac:dyDescent="0.2">
      <c r="B68" s="20"/>
      <c r="L68" s="20"/>
    </row>
    <row r="69" spans="2:12" ht="11.25" x14ac:dyDescent="0.2">
      <c r="B69" s="20"/>
      <c r="L69" s="20"/>
    </row>
    <row r="70" spans="2:12" ht="11.25" x14ac:dyDescent="0.2">
      <c r="B70" s="20"/>
      <c r="L70" s="20"/>
    </row>
    <row r="71" spans="2:12" ht="11.25" x14ac:dyDescent="0.2">
      <c r="B71" s="20"/>
      <c r="L71" s="20"/>
    </row>
    <row r="72" spans="2:12" ht="11.25" x14ac:dyDescent="0.2">
      <c r="B72" s="20"/>
      <c r="L72" s="20"/>
    </row>
    <row r="73" spans="2:12" ht="11.25" x14ac:dyDescent="0.2">
      <c r="B73" s="20"/>
      <c r="L73" s="20"/>
    </row>
    <row r="74" spans="2:12" ht="11.25" x14ac:dyDescent="0.2">
      <c r="B74" s="20"/>
      <c r="L74" s="20"/>
    </row>
    <row r="75" spans="2:12" ht="11.25" x14ac:dyDescent="0.2">
      <c r="B75" s="20"/>
      <c r="L75" s="20"/>
    </row>
    <row r="76" spans="2:12" s="1" customFormat="1" ht="12.75" x14ac:dyDescent="0.2">
      <c r="B76" s="32"/>
      <c r="D76" s="43" t="s">
        <v>51</v>
      </c>
      <c r="E76" s="34"/>
      <c r="F76" s="99" t="s">
        <v>52</v>
      </c>
      <c r="G76" s="43" t="s">
        <v>51</v>
      </c>
      <c r="H76" s="34"/>
      <c r="I76" s="34"/>
      <c r="J76" s="100" t="s">
        <v>52</v>
      </c>
      <c r="K76" s="34"/>
      <c r="L76" s="32"/>
    </row>
    <row r="77" spans="2:12" s="1" customFormat="1" ht="14.45" customHeight="1" x14ac:dyDescent="0.2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5" customHeight="1" x14ac:dyDescent="0.2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customHeight="1" x14ac:dyDescent="0.2">
      <c r="B82" s="32"/>
      <c r="C82" s="21" t="s">
        <v>108</v>
      </c>
      <c r="L82" s="32"/>
    </row>
    <row r="83" spans="2:47" s="1" customFormat="1" ht="6.95" customHeight="1" x14ac:dyDescent="0.2">
      <c r="B83" s="32"/>
      <c r="L83" s="32"/>
    </row>
    <row r="84" spans="2:47" s="1" customFormat="1" ht="12" customHeight="1" x14ac:dyDescent="0.2">
      <c r="B84" s="32"/>
      <c r="C84" s="27" t="s">
        <v>16</v>
      </c>
      <c r="L84" s="32"/>
    </row>
    <row r="85" spans="2:47" s="1" customFormat="1" ht="16.5" customHeight="1" x14ac:dyDescent="0.2">
      <c r="B85" s="32"/>
      <c r="E85" s="230" t="str">
        <f>E7</f>
        <v>Rekonstrukce ul. Pod Floriánem Pelhřimov</v>
      </c>
      <c r="F85" s="231"/>
      <c r="G85" s="231"/>
      <c r="H85" s="231"/>
      <c r="L85" s="32"/>
    </row>
    <row r="86" spans="2:47" s="1" customFormat="1" ht="12" customHeight="1" x14ac:dyDescent="0.2">
      <c r="B86" s="32"/>
      <c r="C86" s="27" t="s">
        <v>106</v>
      </c>
      <c r="L86" s="32"/>
    </row>
    <row r="87" spans="2:47" s="1" customFormat="1" ht="16.5" customHeight="1" x14ac:dyDescent="0.2">
      <c r="B87" s="32"/>
      <c r="E87" s="192" t="str">
        <f>E9</f>
        <v>02 - Ostatní a vedlejší náklady</v>
      </c>
      <c r="F87" s="232"/>
      <c r="G87" s="232"/>
      <c r="H87" s="232"/>
      <c r="L87" s="32"/>
    </row>
    <row r="88" spans="2:47" s="1" customFormat="1" ht="6.95" customHeight="1" x14ac:dyDescent="0.2">
      <c r="B88" s="32"/>
      <c r="L88" s="32"/>
    </row>
    <row r="89" spans="2:47" s="1" customFormat="1" ht="12" customHeight="1" x14ac:dyDescent="0.2">
      <c r="B89" s="32"/>
      <c r="C89" s="27" t="s">
        <v>20</v>
      </c>
      <c r="F89" s="25" t="str">
        <f>F12</f>
        <v>Pelhřimov</v>
      </c>
      <c r="I89" s="27" t="s">
        <v>22</v>
      </c>
      <c r="J89" s="52" t="str">
        <f>IF(J12="","",J12)</f>
        <v>22. 5. 2024</v>
      </c>
      <c r="L89" s="32"/>
    </row>
    <row r="90" spans="2:47" s="1" customFormat="1" ht="6.95" customHeight="1" x14ac:dyDescent="0.2">
      <c r="B90" s="32"/>
      <c r="L90" s="32"/>
    </row>
    <row r="91" spans="2:47" s="1" customFormat="1" ht="15.2" customHeight="1" x14ac:dyDescent="0.2">
      <c r="B91" s="32"/>
      <c r="C91" s="27" t="s">
        <v>24</v>
      </c>
      <c r="F91" s="25" t="str">
        <f>E15</f>
        <v>Město Pelhřimov</v>
      </c>
      <c r="I91" s="27" t="s">
        <v>30</v>
      </c>
      <c r="J91" s="30" t="str">
        <f>E21</f>
        <v>WAY project s.r.o.</v>
      </c>
      <c r="L91" s="32"/>
    </row>
    <row r="92" spans="2:47" s="1" customFormat="1" ht="15.2" customHeight="1" x14ac:dyDescent="0.2">
      <c r="B92" s="32"/>
      <c r="C92" s="27" t="s">
        <v>28</v>
      </c>
      <c r="F92" s="25" t="str">
        <f>IF(E18="","",E18)</f>
        <v>Vyplň údaj</v>
      </c>
      <c r="I92" s="27" t="s">
        <v>33</v>
      </c>
      <c r="J92" s="30" t="str">
        <f>E24</f>
        <v xml:space="preserve"> </v>
      </c>
      <c r="L92" s="32"/>
    </row>
    <row r="93" spans="2:47" s="1" customFormat="1" ht="10.35" customHeight="1" x14ac:dyDescent="0.2">
      <c r="B93" s="32"/>
      <c r="L93" s="32"/>
    </row>
    <row r="94" spans="2:47" s="1" customFormat="1" ht="29.25" customHeight="1" x14ac:dyDescent="0.2">
      <c r="B94" s="32"/>
      <c r="C94" s="101" t="s">
        <v>109</v>
      </c>
      <c r="D94" s="93"/>
      <c r="E94" s="93"/>
      <c r="F94" s="93"/>
      <c r="G94" s="93"/>
      <c r="H94" s="93"/>
      <c r="I94" s="93"/>
      <c r="J94" s="102" t="s">
        <v>110</v>
      </c>
      <c r="K94" s="93"/>
      <c r="L94" s="32"/>
    </row>
    <row r="95" spans="2:47" s="1" customFormat="1" ht="10.35" customHeight="1" x14ac:dyDescent="0.2">
      <c r="B95" s="32"/>
      <c r="L95" s="32"/>
    </row>
    <row r="96" spans="2:47" s="1" customFormat="1" ht="22.9" customHeight="1" x14ac:dyDescent="0.2">
      <c r="B96" s="32"/>
      <c r="C96" s="103" t="s">
        <v>111</v>
      </c>
      <c r="J96" s="66">
        <f>J123</f>
        <v>0</v>
      </c>
      <c r="L96" s="32"/>
      <c r="AU96" s="17" t="s">
        <v>112</v>
      </c>
    </row>
    <row r="97" spans="2:12" s="8" customFormat="1" ht="24.95" customHeight="1" x14ac:dyDescent="0.2">
      <c r="B97" s="104"/>
      <c r="D97" s="105" t="s">
        <v>113</v>
      </c>
      <c r="E97" s="106"/>
      <c r="F97" s="106"/>
      <c r="G97" s="106"/>
      <c r="H97" s="106"/>
      <c r="I97" s="106"/>
      <c r="J97" s="107">
        <f>J124</f>
        <v>0</v>
      </c>
      <c r="L97" s="104"/>
    </row>
    <row r="98" spans="2:12" s="8" customFormat="1" ht="24.95" customHeight="1" x14ac:dyDescent="0.2">
      <c r="B98" s="104"/>
      <c r="D98" s="105" t="s">
        <v>114</v>
      </c>
      <c r="E98" s="106"/>
      <c r="F98" s="106"/>
      <c r="G98" s="106"/>
      <c r="H98" s="106"/>
      <c r="I98" s="106"/>
      <c r="J98" s="107">
        <f>J125</f>
        <v>0</v>
      </c>
      <c r="L98" s="104"/>
    </row>
    <row r="99" spans="2:12" s="9" customFormat="1" ht="19.899999999999999" customHeight="1" x14ac:dyDescent="0.2">
      <c r="B99" s="108"/>
      <c r="D99" s="109" t="s">
        <v>115</v>
      </c>
      <c r="E99" s="110"/>
      <c r="F99" s="110"/>
      <c r="G99" s="110"/>
      <c r="H99" s="110"/>
      <c r="I99" s="110"/>
      <c r="J99" s="111">
        <f>J126</f>
        <v>0</v>
      </c>
      <c r="L99" s="108"/>
    </row>
    <row r="100" spans="2:12" s="9" customFormat="1" ht="19.899999999999999" customHeight="1" x14ac:dyDescent="0.2">
      <c r="B100" s="108"/>
      <c r="D100" s="109" t="s">
        <v>116</v>
      </c>
      <c r="E100" s="110"/>
      <c r="F100" s="110"/>
      <c r="G100" s="110"/>
      <c r="H100" s="110"/>
      <c r="I100" s="110"/>
      <c r="J100" s="111">
        <f>J149</f>
        <v>0</v>
      </c>
      <c r="L100" s="108"/>
    </row>
    <row r="101" spans="2:12" s="9" customFormat="1" ht="19.899999999999999" customHeight="1" x14ac:dyDescent="0.2">
      <c r="B101" s="108"/>
      <c r="D101" s="109" t="s">
        <v>117</v>
      </c>
      <c r="E101" s="110"/>
      <c r="F101" s="110"/>
      <c r="G101" s="110"/>
      <c r="H101" s="110"/>
      <c r="I101" s="110"/>
      <c r="J101" s="111">
        <f>J163</f>
        <v>0</v>
      </c>
      <c r="L101" s="108"/>
    </row>
    <row r="102" spans="2:12" s="9" customFormat="1" ht="19.899999999999999" customHeight="1" x14ac:dyDescent="0.2">
      <c r="B102" s="108"/>
      <c r="D102" s="109" t="s">
        <v>118</v>
      </c>
      <c r="E102" s="110"/>
      <c r="F102" s="110"/>
      <c r="G102" s="110"/>
      <c r="H102" s="110"/>
      <c r="I102" s="110"/>
      <c r="J102" s="111">
        <f>J183</f>
        <v>0</v>
      </c>
      <c r="L102" s="108"/>
    </row>
    <row r="103" spans="2:12" s="9" customFormat="1" ht="19.899999999999999" customHeight="1" x14ac:dyDescent="0.2">
      <c r="B103" s="108"/>
      <c r="D103" s="109" t="s">
        <v>119</v>
      </c>
      <c r="E103" s="110"/>
      <c r="F103" s="110"/>
      <c r="G103" s="110"/>
      <c r="H103" s="110"/>
      <c r="I103" s="110"/>
      <c r="J103" s="111">
        <f>J187</f>
        <v>0</v>
      </c>
      <c r="L103" s="108"/>
    </row>
    <row r="104" spans="2:12" s="1" customFormat="1" ht="21.75" customHeight="1" x14ac:dyDescent="0.2">
      <c r="B104" s="32"/>
      <c r="L104" s="32"/>
    </row>
    <row r="105" spans="2:12" s="1" customFormat="1" ht="6.95" customHeight="1" x14ac:dyDescent="0.2">
      <c r="B105" s="44"/>
      <c r="C105" s="45"/>
      <c r="D105" s="45"/>
      <c r="E105" s="45"/>
      <c r="F105" s="45"/>
      <c r="G105" s="45"/>
      <c r="H105" s="45"/>
      <c r="I105" s="45"/>
      <c r="J105" s="45"/>
      <c r="K105" s="45"/>
      <c r="L105" s="32"/>
    </row>
    <row r="109" spans="2:12" s="1" customFormat="1" ht="6.95" customHeight="1" x14ac:dyDescent="0.2">
      <c r="B109" s="46"/>
      <c r="C109" s="47"/>
      <c r="D109" s="47"/>
      <c r="E109" s="47"/>
      <c r="F109" s="47"/>
      <c r="G109" s="47"/>
      <c r="H109" s="47"/>
      <c r="I109" s="47"/>
      <c r="J109" s="47"/>
      <c r="K109" s="47"/>
      <c r="L109" s="32"/>
    </row>
    <row r="110" spans="2:12" s="1" customFormat="1" ht="24.95" customHeight="1" x14ac:dyDescent="0.2">
      <c r="B110" s="32"/>
      <c r="C110" s="21" t="s">
        <v>120</v>
      </c>
      <c r="L110" s="32"/>
    </row>
    <row r="111" spans="2:12" s="1" customFormat="1" ht="6.95" customHeight="1" x14ac:dyDescent="0.2">
      <c r="B111" s="32"/>
      <c r="L111" s="32"/>
    </row>
    <row r="112" spans="2:12" s="1" customFormat="1" ht="12" customHeight="1" x14ac:dyDescent="0.2">
      <c r="B112" s="32"/>
      <c r="C112" s="27" t="s">
        <v>16</v>
      </c>
      <c r="L112" s="32"/>
    </row>
    <row r="113" spans="2:65" s="1" customFormat="1" ht="16.5" customHeight="1" x14ac:dyDescent="0.2">
      <c r="B113" s="32"/>
      <c r="E113" s="230" t="str">
        <f>E7</f>
        <v>Rekonstrukce ul. Pod Floriánem Pelhřimov</v>
      </c>
      <c r="F113" s="231"/>
      <c r="G113" s="231"/>
      <c r="H113" s="231"/>
      <c r="L113" s="32"/>
    </row>
    <row r="114" spans="2:65" s="1" customFormat="1" ht="12" customHeight="1" x14ac:dyDescent="0.2">
      <c r="B114" s="32"/>
      <c r="C114" s="27" t="s">
        <v>106</v>
      </c>
      <c r="L114" s="32"/>
    </row>
    <row r="115" spans="2:65" s="1" customFormat="1" ht="16.5" customHeight="1" x14ac:dyDescent="0.2">
      <c r="B115" s="32"/>
      <c r="E115" s="192" t="str">
        <f>E9</f>
        <v>02 - Ostatní a vedlejší náklady</v>
      </c>
      <c r="F115" s="232"/>
      <c r="G115" s="232"/>
      <c r="H115" s="232"/>
      <c r="L115" s="32"/>
    </row>
    <row r="116" spans="2:65" s="1" customFormat="1" ht="6.95" customHeight="1" x14ac:dyDescent="0.2">
      <c r="B116" s="32"/>
      <c r="L116" s="32"/>
    </row>
    <row r="117" spans="2:65" s="1" customFormat="1" ht="12" customHeight="1" x14ac:dyDescent="0.2">
      <c r="B117" s="32"/>
      <c r="C117" s="27" t="s">
        <v>20</v>
      </c>
      <c r="F117" s="25" t="str">
        <f>F12</f>
        <v>Pelhřimov</v>
      </c>
      <c r="I117" s="27" t="s">
        <v>22</v>
      </c>
      <c r="J117" s="52" t="str">
        <f>IF(J12="","",J12)</f>
        <v>22. 5. 2024</v>
      </c>
      <c r="L117" s="32"/>
    </row>
    <row r="118" spans="2:65" s="1" customFormat="1" ht="6.95" customHeight="1" x14ac:dyDescent="0.2">
      <c r="B118" s="32"/>
      <c r="L118" s="32"/>
    </row>
    <row r="119" spans="2:65" s="1" customFormat="1" ht="15.2" customHeight="1" x14ac:dyDescent="0.2">
      <c r="B119" s="32"/>
      <c r="C119" s="27" t="s">
        <v>24</v>
      </c>
      <c r="F119" s="25" t="str">
        <f>E15</f>
        <v>Město Pelhřimov</v>
      </c>
      <c r="I119" s="27" t="s">
        <v>30</v>
      </c>
      <c r="J119" s="30" t="str">
        <f>E21</f>
        <v>WAY project s.r.o.</v>
      </c>
      <c r="L119" s="32"/>
    </row>
    <row r="120" spans="2:65" s="1" customFormat="1" ht="15.2" customHeight="1" x14ac:dyDescent="0.2">
      <c r="B120" s="32"/>
      <c r="C120" s="27" t="s">
        <v>28</v>
      </c>
      <c r="F120" s="25" t="str">
        <f>IF(E18="","",E18)</f>
        <v>Vyplň údaj</v>
      </c>
      <c r="I120" s="27" t="s">
        <v>33</v>
      </c>
      <c r="J120" s="30" t="str">
        <f>E24</f>
        <v xml:space="preserve"> </v>
      </c>
      <c r="L120" s="32"/>
    </row>
    <row r="121" spans="2:65" s="1" customFormat="1" ht="10.35" customHeight="1" x14ac:dyDescent="0.2">
      <c r="B121" s="32"/>
      <c r="L121" s="32"/>
    </row>
    <row r="122" spans="2:65" s="10" customFormat="1" ht="29.25" customHeight="1" x14ac:dyDescent="0.2">
      <c r="B122" s="112"/>
      <c r="C122" s="113" t="s">
        <v>121</v>
      </c>
      <c r="D122" s="114" t="s">
        <v>61</v>
      </c>
      <c r="E122" s="114" t="s">
        <v>57</v>
      </c>
      <c r="F122" s="114" t="s">
        <v>58</v>
      </c>
      <c r="G122" s="114" t="s">
        <v>122</v>
      </c>
      <c r="H122" s="114" t="s">
        <v>123</v>
      </c>
      <c r="I122" s="114" t="s">
        <v>124</v>
      </c>
      <c r="J122" s="114" t="s">
        <v>110</v>
      </c>
      <c r="K122" s="115" t="s">
        <v>125</v>
      </c>
      <c r="L122" s="112"/>
      <c r="M122" s="59" t="s">
        <v>1</v>
      </c>
      <c r="N122" s="60" t="s">
        <v>40</v>
      </c>
      <c r="O122" s="60" t="s">
        <v>126</v>
      </c>
      <c r="P122" s="60" t="s">
        <v>127</v>
      </c>
      <c r="Q122" s="60" t="s">
        <v>128</v>
      </c>
      <c r="R122" s="60" t="s">
        <v>129</v>
      </c>
      <c r="S122" s="60" t="s">
        <v>130</v>
      </c>
      <c r="T122" s="61" t="s">
        <v>131</v>
      </c>
    </row>
    <row r="123" spans="2:65" s="1" customFormat="1" ht="22.9" customHeight="1" x14ac:dyDescent="0.25">
      <c r="B123" s="32"/>
      <c r="C123" s="64" t="s">
        <v>132</v>
      </c>
      <c r="J123" s="116">
        <f>BK123</f>
        <v>0</v>
      </c>
      <c r="L123" s="32"/>
      <c r="M123" s="62"/>
      <c r="N123" s="53"/>
      <c r="O123" s="53"/>
      <c r="P123" s="117">
        <f>P124+P125</f>
        <v>0</v>
      </c>
      <c r="Q123" s="53"/>
      <c r="R123" s="117">
        <f>R124+R125</f>
        <v>0</v>
      </c>
      <c r="S123" s="53"/>
      <c r="T123" s="118">
        <f>T124+T125</f>
        <v>0</v>
      </c>
      <c r="AT123" s="17" t="s">
        <v>75</v>
      </c>
      <c r="AU123" s="17" t="s">
        <v>112</v>
      </c>
      <c r="BK123" s="119">
        <f>BK124+BK125</f>
        <v>0</v>
      </c>
    </row>
    <row r="124" spans="2:65" s="11" customFormat="1" ht="25.9" customHeight="1" x14ac:dyDescent="0.2">
      <c r="B124" s="120"/>
      <c r="D124" s="121" t="s">
        <v>75</v>
      </c>
      <c r="E124" s="122" t="s">
        <v>133</v>
      </c>
      <c r="F124" s="122" t="s">
        <v>134</v>
      </c>
      <c r="I124" s="123"/>
      <c r="J124" s="124">
        <f>BK124</f>
        <v>0</v>
      </c>
      <c r="L124" s="120"/>
      <c r="M124" s="125"/>
      <c r="P124" s="126">
        <v>0</v>
      </c>
      <c r="R124" s="126">
        <v>0</v>
      </c>
      <c r="T124" s="127">
        <v>0</v>
      </c>
      <c r="AR124" s="121" t="s">
        <v>135</v>
      </c>
      <c r="AT124" s="128" t="s">
        <v>75</v>
      </c>
      <c r="AU124" s="128" t="s">
        <v>76</v>
      </c>
      <c r="AY124" s="121" t="s">
        <v>136</v>
      </c>
      <c r="BK124" s="129">
        <v>0</v>
      </c>
    </row>
    <row r="125" spans="2:65" s="11" customFormat="1" ht="25.9" customHeight="1" x14ac:dyDescent="0.2">
      <c r="B125" s="120"/>
      <c r="D125" s="121" t="s">
        <v>75</v>
      </c>
      <c r="E125" s="122" t="s">
        <v>137</v>
      </c>
      <c r="F125" s="122" t="s">
        <v>138</v>
      </c>
      <c r="I125" s="123"/>
      <c r="J125" s="124">
        <f>BK125</f>
        <v>0</v>
      </c>
      <c r="L125" s="120"/>
      <c r="M125" s="125"/>
      <c r="P125" s="126">
        <f>P126+P149+P163+P183+P187</f>
        <v>0</v>
      </c>
      <c r="R125" s="126">
        <f>R126+R149+R163+R183+R187</f>
        <v>0</v>
      </c>
      <c r="T125" s="127">
        <f>T126+T149+T163+T183+T187</f>
        <v>0</v>
      </c>
      <c r="AR125" s="121" t="s">
        <v>139</v>
      </c>
      <c r="AT125" s="128" t="s">
        <v>75</v>
      </c>
      <c r="AU125" s="128" t="s">
        <v>76</v>
      </c>
      <c r="AY125" s="121" t="s">
        <v>136</v>
      </c>
      <c r="BK125" s="129">
        <f>BK126+BK149+BK163+BK183+BK187</f>
        <v>0</v>
      </c>
    </row>
    <row r="126" spans="2:65" s="11" customFormat="1" ht="22.9" customHeight="1" x14ac:dyDescent="0.2">
      <c r="B126" s="120"/>
      <c r="D126" s="121" t="s">
        <v>75</v>
      </c>
      <c r="E126" s="130" t="s">
        <v>140</v>
      </c>
      <c r="F126" s="130" t="s">
        <v>141</v>
      </c>
      <c r="I126" s="123"/>
      <c r="J126" s="131">
        <f>BK126</f>
        <v>0</v>
      </c>
      <c r="L126" s="120"/>
      <c r="M126" s="125"/>
      <c r="P126" s="126">
        <f>SUM(P127:P148)</f>
        <v>0</v>
      </c>
      <c r="R126" s="126">
        <f>SUM(R127:R148)</f>
        <v>0</v>
      </c>
      <c r="T126" s="127">
        <f>SUM(T127:T148)</f>
        <v>0</v>
      </c>
      <c r="AR126" s="121" t="s">
        <v>139</v>
      </c>
      <c r="AT126" s="128" t="s">
        <v>75</v>
      </c>
      <c r="AU126" s="128" t="s">
        <v>84</v>
      </c>
      <c r="AY126" s="121" t="s">
        <v>136</v>
      </c>
      <c r="BK126" s="129">
        <f>SUM(BK127:BK148)</f>
        <v>0</v>
      </c>
    </row>
    <row r="127" spans="2:65" s="1" customFormat="1" ht="16.5" customHeight="1" x14ac:dyDescent="0.2">
      <c r="B127" s="32"/>
      <c r="C127" s="132" t="s">
        <v>84</v>
      </c>
      <c r="D127" s="132" t="s">
        <v>142</v>
      </c>
      <c r="E127" s="133" t="s">
        <v>143</v>
      </c>
      <c r="F127" s="134" t="s">
        <v>144</v>
      </c>
      <c r="G127" s="135" t="s">
        <v>145</v>
      </c>
      <c r="H127" s="136">
        <v>1</v>
      </c>
      <c r="I127" s="137"/>
      <c r="J127" s="138">
        <f>ROUND(I127*H127,2)</f>
        <v>0</v>
      </c>
      <c r="K127" s="134" t="s">
        <v>146</v>
      </c>
      <c r="L127" s="32"/>
      <c r="M127" s="139" t="s">
        <v>1</v>
      </c>
      <c r="N127" s="140" t="s">
        <v>41</v>
      </c>
      <c r="P127" s="141">
        <f>O127*H127</f>
        <v>0</v>
      </c>
      <c r="Q127" s="141">
        <v>0</v>
      </c>
      <c r="R127" s="141">
        <f>Q127*H127</f>
        <v>0</v>
      </c>
      <c r="S127" s="141">
        <v>0</v>
      </c>
      <c r="T127" s="142">
        <f>S127*H127</f>
        <v>0</v>
      </c>
      <c r="AR127" s="143" t="s">
        <v>147</v>
      </c>
      <c r="AT127" s="143" t="s">
        <v>142</v>
      </c>
      <c r="AU127" s="143" t="s">
        <v>86</v>
      </c>
      <c r="AY127" s="17" t="s">
        <v>136</v>
      </c>
      <c r="BE127" s="144">
        <f>IF(N127="základní",J127,0)</f>
        <v>0</v>
      </c>
      <c r="BF127" s="144">
        <f>IF(N127="snížená",J127,0)</f>
        <v>0</v>
      </c>
      <c r="BG127" s="144">
        <f>IF(N127="zákl. přenesená",J127,0)</f>
        <v>0</v>
      </c>
      <c r="BH127" s="144">
        <f>IF(N127="sníž. přenesená",J127,0)</f>
        <v>0</v>
      </c>
      <c r="BI127" s="144">
        <f>IF(N127="nulová",J127,0)</f>
        <v>0</v>
      </c>
      <c r="BJ127" s="17" t="s">
        <v>84</v>
      </c>
      <c r="BK127" s="144">
        <f>ROUND(I127*H127,2)</f>
        <v>0</v>
      </c>
      <c r="BL127" s="17" t="s">
        <v>147</v>
      </c>
      <c r="BM127" s="143" t="s">
        <v>148</v>
      </c>
    </row>
    <row r="128" spans="2:65" s="1" customFormat="1" ht="11.25" x14ac:dyDescent="0.2">
      <c r="B128" s="32"/>
      <c r="D128" s="145" t="s">
        <v>149</v>
      </c>
      <c r="F128" s="146" t="s">
        <v>144</v>
      </c>
      <c r="I128" s="147"/>
      <c r="L128" s="32"/>
      <c r="M128" s="148"/>
      <c r="T128" s="56"/>
      <c r="AT128" s="17" t="s">
        <v>149</v>
      </c>
      <c r="AU128" s="17" t="s">
        <v>86</v>
      </c>
    </row>
    <row r="129" spans="2:65" s="12" customFormat="1" ht="11.25" x14ac:dyDescent="0.2">
      <c r="B129" s="149"/>
      <c r="D129" s="145" t="s">
        <v>150</v>
      </c>
      <c r="E129" s="150" t="s">
        <v>1</v>
      </c>
      <c r="F129" s="151" t="s">
        <v>151</v>
      </c>
      <c r="H129" s="150" t="s">
        <v>1</v>
      </c>
      <c r="I129" s="152"/>
      <c r="L129" s="149"/>
      <c r="M129" s="153"/>
      <c r="T129" s="154"/>
      <c r="AT129" s="150" t="s">
        <v>150</v>
      </c>
      <c r="AU129" s="150" t="s">
        <v>86</v>
      </c>
      <c r="AV129" s="12" t="s">
        <v>84</v>
      </c>
      <c r="AW129" s="12" t="s">
        <v>32</v>
      </c>
      <c r="AX129" s="12" t="s">
        <v>76</v>
      </c>
      <c r="AY129" s="150" t="s">
        <v>136</v>
      </c>
    </row>
    <row r="130" spans="2:65" s="13" customFormat="1" ht="11.25" x14ac:dyDescent="0.2">
      <c r="B130" s="155"/>
      <c r="D130" s="145" t="s">
        <v>150</v>
      </c>
      <c r="E130" s="156" t="s">
        <v>1</v>
      </c>
      <c r="F130" s="157" t="s">
        <v>152</v>
      </c>
      <c r="H130" s="158">
        <v>1</v>
      </c>
      <c r="I130" s="159"/>
      <c r="L130" s="155"/>
      <c r="M130" s="160"/>
      <c r="T130" s="161"/>
      <c r="AT130" s="156" t="s">
        <v>150</v>
      </c>
      <c r="AU130" s="156" t="s">
        <v>86</v>
      </c>
      <c r="AV130" s="13" t="s">
        <v>86</v>
      </c>
      <c r="AW130" s="13" t="s">
        <v>32</v>
      </c>
      <c r="AX130" s="13" t="s">
        <v>84</v>
      </c>
      <c r="AY130" s="156" t="s">
        <v>136</v>
      </c>
    </row>
    <row r="131" spans="2:65" s="1" customFormat="1" ht="16.5" customHeight="1" x14ac:dyDescent="0.2">
      <c r="B131" s="32"/>
      <c r="C131" s="132" t="s">
        <v>86</v>
      </c>
      <c r="D131" s="132" t="s">
        <v>142</v>
      </c>
      <c r="E131" s="133" t="s">
        <v>153</v>
      </c>
      <c r="F131" s="134" t="s">
        <v>154</v>
      </c>
      <c r="G131" s="135" t="s">
        <v>145</v>
      </c>
      <c r="H131" s="136">
        <v>1</v>
      </c>
      <c r="I131" s="137"/>
      <c r="J131" s="138">
        <f>ROUND(I131*H131,2)</f>
        <v>0</v>
      </c>
      <c r="K131" s="134" t="s">
        <v>146</v>
      </c>
      <c r="L131" s="32"/>
      <c r="M131" s="139" t="s">
        <v>1</v>
      </c>
      <c r="N131" s="140" t="s">
        <v>41</v>
      </c>
      <c r="P131" s="141">
        <f>O131*H131</f>
        <v>0</v>
      </c>
      <c r="Q131" s="141">
        <v>0</v>
      </c>
      <c r="R131" s="141">
        <f>Q131*H131</f>
        <v>0</v>
      </c>
      <c r="S131" s="141">
        <v>0</v>
      </c>
      <c r="T131" s="142">
        <f>S131*H131</f>
        <v>0</v>
      </c>
      <c r="AR131" s="143" t="s">
        <v>147</v>
      </c>
      <c r="AT131" s="143" t="s">
        <v>142</v>
      </c>
      <c r="AU131" s="143" t="s">
        <v>86</v>
      </c>
      <c r="AY131" s="17" t="s">
        <v>136</v>
      </c>
      <c r="BE131" s="144">
        <f>IF(N131="základní",J131,0)</f>
        <v>0</v>
      </c>
      <c r="BF131" s="144">
        <f>IF(N131="snížená",J131,0)</f>
        <v>0</v>
      </c>
      <c r="BG131" s="144">
        <f>IF(N131="zákl. přenesená",J131,0)</f>
        <v>0</v>
      </c>
      <c r="BH131" s="144">
        <f>IF(N131="sníž. přenesená",J131,0)</f>
        <v>0</v>
      </c>
      <c r="BI131" s="144">
        <f>IF(N131="nulová",J131,0)</f>
        <v>0</v>
      </c>
      <c r="BJ131" s="17" t="s">
        <v>84</v>
      </c>
      <c r="BK131" s="144">
        <f>ROUND(I131*H131,2)</f>
        <v>0</v>
      </c>
      <c r="BL131" s="17" t="s">
        <v>147</v>
      </c>
      <c r="BM131" s="143" t="s">
        <v>155</v>
      </c>
    </row>
    <row r="132" spans="2:65" s="1" customFormat="1" ht="11.25" x14ac:dyDescent="0.2">
      <c r="B132" s="32"/>
      <c r="D132" s="145" t="s">
        <v>149</v>
      </c>
      <c r="F132" s="146" t="s">
        <v>154</v>
      </c>
      <c r="I132" s="147"/>
      <c r="L132" s="32"/>
      <c r="M132" s="148"/>
      <c r="T132" s="56"/>
      <c r="AT132" s="17" t="s">
        <v>149</v>
      </c>
      <c r="AU132" s="17" t="s">
        <v>86</v>
      </c>
    </row>
    <row r="133" spans="2:65" s="12" customFormat="1" ht="11.25" x14ac:dyDescent="0.2">
      <c r="B133" s="149"/>
      <c r="D133" s="145" t="s">
        <v>150</v>
      </c>
      <c r="E133" s="150" t="s">
        <v>1</v>
      </c>
      <c r="F133" s="151" t="s">
        <v>156</v>
      </c>
      <c r="H133" s="150" t="s">
        <v>1</v>
      </c>
      <c r="I133" s="152"/>
      <c r="L133" s="149"/>
      <c r="M133" s="153"/>
      <c r="T133" s="154"/>
      <c r="AT133" s="150" t="s">
        <v>150</v>
      </c>
      <c r="AU133" s="150" t="s">
        <v>86</v>
      </c>
      <c r="AV133" s="12" t="s">
        <v>84</v>
      </c>
      <c r="AW133" s="12" t="s">
        <v>32</v>
      </c>
      <c r="AX133" s="12" t="s">
        <v>76</v>
      </c>
      <c r="AY133" s="150" t="s">
        <v>136</v>
      </c>
    </row>
    <row r="134" spans="2:65" s="12" customFormat="1" ht="11.25" x14ac:dyDescent="0.2">
      <c r="B134" s="149"/>
      <c r="D134" s="145" t="s">
        <v>150</v>
      </c>
      <c r="E134" s="150" t="s">
        <v>1</v>
      </c>
      <c r="F134" s="151" t="s">
        <v>157</v>
      </c>
      <c r="H134" s="150" t="s">
        <v>1</v>
      </c>
      <c r="I134" s="152"/>
      <c r="L134" s="149"/>
      <c r="M134" s="153"/>
      <c r="T134" s="154"/>
      <c r="AT134" s="150" t="s">
        <v>150</v>
      </c>
      <c r="AU134" s="150" t="s">
        <v>86</v>
      </c>
      <c r="AV134" s="12" t="s">
        <v>84</v>
      </c>
      <c r="AW134" s="12" t="s">
        <v>32</v>
      </c>
      <c r="AX134" s="12" t="s">
        <v>76</v>
      </c>
      <c r="AY134" s="150" t="s">
        <v>136</v>
      </c>
    </row>
    <row r="135" spans="2:65" s="13" customFormat="1" ht="11.25" x14ac:dyDescent="0.2">
      <c r="B135" s="155"/>
      <c r="D135" s="145" t="s">
        <v>150</v>
      </c>
      <c r="E135" s="156" t="s">
        <v>1</v>
      </c>
      <c r="F135" s="157" t="s">
        <v>152</v>
      </c>
      <c r="H135" s="158">
        <v>1</v>
      </c>
      <c r="I135" s="159"/>
      <c r="L135" s="155"/>
      <c r="M135" s="160"/>
      <c r="T135" s="161"/>
      <c r="AT135" s="156" t="s">
        <v>150</v>
      </c>
      <c r="AU135" s="156" t="s">
        <v>86</v>
      </c>
      <c r="AV135" s="13" t="s">
        <v>86</v>
      </c>
      <c r="AW135" s="13" t="s">
        <v>32</v>
      </c>
      <c r="AX135" s="13" t="s">
        <v>84</v>
      </c>
      <c r="AY135" s="156" t="s">
        <v>136</v>
      </c>
    </row>
    <row r="136" spans="2:65" s="1" customFormat="1" ht="16.5" customHeight="1" x14ac:dyDescent="0.2">
      <c r="B136" s="32"/>
      <c r="C136" s="132" t="s">
        <v>158</v>
      </c>
      <c r="D136" s="132" t="s">
        <v>142</v>
      </c>
      <c r="E136" s="133" t="s">
        <v>159</v>
      </c>
      <c r="F136" s="134" t="s">
        <v>160</v>
      </c>
      <c r="G136" s="135" t="s">
        <v>145</v>
      </c>
      <c r="H136" s="136">
        <v>1</v>
      </c>
      <c r="I136" s="137"/>
      <c r="J136" s="138">
        <f>ROUND(I136*H136,2)</f>
        <v>0</v>
      </c>
      <c r="K136" s="134" t="s">
        <v>146</v>
      </c>
      <c r="L136" s="32"/>
      <c r="M136" s="139" t="s">
        <v>1</v>
      </c>
      <c r="N136" s="140" t="s">
        <v>41</v>
      </c>
      <c r="P136" s="141">
        <f>O136*H136</f>
        <v>0</v>
      </c>
      <c r="Q136" s="141">
        <v>0</v>
      </c>
      <c r="R136" s="141">
        <f>Q136*H136</f>
        <v>0</v>
      </c>
      <c r="S136" s="141">
        <v>0</v>
      </c>
      <c r="T136" s="142">
        <f>S136*H136</f>
        <v>0</v>
      </c>
      <c r="AR136" s="143" t="s">
        <v>147</v>
      </c>
      <c r="AT136" s="143" t="s">
        <v>142</v>
      </c>
      <c r="AU136" s="143" t="s">
        <v>86</v>
      </c>
      <c r="AY136" s="17" t="s">
        <v>136</v>
      </c>
      <c r="BE136" s="144">
        <f>IF(N136="základní",J136,0)</f>
        <v>0</v>
      </c>
      <c r="BF136" s="144">
        <f>IF(N136="snížená",J136,0)</f>
        <v>0</v>
      </c>
      <c r="BG136" s="144">
        <f>IF(N136="zákl. přenesená",J136,0)</f>
        <v>0</v>
      </c>
      <c r="BH136" s="144">
        <f>IF(N136="sníž. přenesená",J136,0)</f>
        <v>0</v>
      </c>
      <c r="BI136" s="144">
        <f>IF(N136="nulová",J136,0)</f>
        <v>0</v>
      </c>
      <c r="BJ136" s="17" t="s">
        <v>84</v>
      </c>
      <c r="BK136" s="144">
        <f>ROUND(I136*H136,2)</f>
        <v>0</v>
      </c>
      <c r="BL136" s="17" t="s">
        <v>147</v>
      </c>
      <c r="BM136" s="143" t="s">
        <v>161</v>
      </c>
    </row>
    <row r="137" spans="2:65" s="1" customFormat="1" ht="11.25" x14ac:dyDescent="0.2">
      <c r="B137" s="32"/>
      <c r="D137" s="145" t="s">
        <v>149</v>
      </c>
      <c r="F137" s="146" t="s">
        <v>160</v>
      </c>
      <c r="I137" s="147"/>
      <c r="L137" s="32"/>
      <c r="M137" s="148"/>
      <c r="T137" s="56"/>
      <c r="AT137" s="17" t="s">
        <v>149</v>
      </c>
      <c r="AU137" s="17" t="s">
        <v>86</v>
      </c>
    </row>
    <row r="138" spans="2:65" s="12" customFormat="1" ht="11.25" x14ac:dyDescent="0.2">
      <c r="B138" s="149"/>
      <c r="D138" s="145" t="s">
        <v>150</v>
      </c>
      <c r="E138" s="150" t="s">
        <v>1</v>
      </c>
      <c r="F138" s="151" t="s">
        <v>162</v>
      </c>
      <c r="H138" s="150" t="s">
        <v>1</v>
      </c>
      <c r="I138" s="152"/>
      <c r="L138" s="149"/>
      <c r="M138" s="153"/>
      <c r="T138" s="154"/>
      <c r="AT138" s="150" t="s">
        <v>150</v>
      </c>
      <c r="AU138" s="150" t="s">
        <v>86</v>
      </c>
      <c r="AV138" s="12" t="s">
        <v>84</v>
      </c>
      <c r="AW138" s="12" t="s">
        <v>32</v>
      </c>
      <c r="AX138" s="12" t="s">
        <v>76</v>
      </c>
      <c r="AY138" s="150" t="s">
        <v>136</v>
      </c>
    </row>
    <row r="139" spans="2:65" s="13" customFormat="1" ht="11.25" x14ac:dyDescent="0.2">
      <c r="B139" s="155"/>
      <c r="D139" s="145" t="s">
        <v>150</v>
      </c>
      <c r="E139" s="156" t="s">
        <v>1</v>
      </c>
      <c r="F139" s="157" t="s">
        <v>152</v>
      </c>
      <c r="H139" s="158">
        <v>1</v>
      </c>
      <c r="I139" s="159"/>
      <c r="L139" s="155"/>
      <c r="M139" s="160"/>
      <c r="T139" s="161"/>
      <c r="AT139" s="156" t="s">
        <v>150</v>
      </c>
      <c r="AU139" s="156" t="s">
        <v>86</v>
      </c>
      <c r="AV139" s="13" t="s">
        <v>86</v>
      </c>
      <c r="AW139" s="13" t="s">
        <v>32</v>
      </c>
      <c r="AX139" s="13" t="s">
        <v>84</v>
      </c>
      <c r="AY139" s="156" t="s">
        <v>136</v>
      </c>
    </row>
    <row r="140" spans="2:65" s="1" customFormat="1" ht="16.5" customHeight="1" x14ac:dyDescent="0.2">
      <c r="B140" s="32"/>
      <c r="C140" s="132" t="s">
        <v>135</v>
      </c>
      <c r="D140" s="132" t="s">
        <v>142</v>
      </c>
      <c r="E140" s="133" t="s">
        <v>163</v>
      </c>
      <c r="F140" s="134" t="s">
        <v>164</v>
      </c>
      <c r="G140" s="135" t="s">
        <v>145</v>
      </c>
      <c r="H140" s="136">
        <v>1</v>
      </c>
      <c r="I140" s="137"/>
      <c r="J140" s="138">
        <f>ROUND(I140*H140,2)</f>
        <v>0</v>
      </c>
      <c r="K140" s="134" t="s">
        <v>146</v>
      </c>
      <c r="L140" s="32"/>
      <c r="M140" s="139" t="s">
        <v>1</v>
      </c>
      <c r="N140" s="140" t="s">
        <v>41</v>
      </c>
      <c r="P140" s="141">
        <f>O140*H140</f>
        <v>0</v>
      </c>
      <c r="Q140" s="141">
        <v>0</v>
      </c>
      <c r="R140" s="141">
        <f>Q140*H140</f>
        <v>0</v>
      </c>
      <c r="S140" s="141">
        <v>0</v>
      </c>
      <c r="T140" s="142">
        <f>S140*H140</f>
        <v>0</v>
      </c>
      <c r="AR140" s="143" t="s">
        <v>147</v>
      </c>
      <c r="AT140" s="143" t="s">
        <v>142</v>
      </c>
      <c r="AU140" s="143" t="s">
        <v>86</v>
      </c>
      <c r="AY140" s="17" t="s">
        <v>136</v>
      </c>
      <c r="BE140" s="144">
        <f>IF(N140="základní",J140,0)</f>
        <v>0</v>
      </c>
      <c r="BF140" s="144">
        <f>IF(N140="snížená",J140,0)</f>
        <v>0</v>
      </c>
      <c r="BG140" s="144">
        <f>IF(N140="zákl. přenesená",J140,0)</f>
        <v>0</v>
      </c>
      <c r="BH140" s="144">
        <f>IF(N140="sníž. přenesená",J140,0)</f>
        <v>0</v>
      </c>
      <c r="BI140" s="144">
        <f>IF(N140="nulová",J140,0)</f>
        <v>0</v>
      </c>
      <c r="BJ140" s="17" t="s">
        <v>84</v>
      </c>
      <c r="BK140" s="144">
        <f>ROUND(I140*H140,2)</f>
        <v>0</v>
      </c>
      <c r="BL140" s="17" t="s">
        <v>147</v>
      </c>
      <c r="BM140" s="143" t="s">
        <v>165</v>
      </c>
    </row>
    <row r="141" spans="2:65" s="1" customFormat="1" ht="11.25" x14ac:dyDescent="0.2">
      <c r="B141" s="32"/>
      <c r="D141" s="145" t="s">
        <v>149</v>
      </c>
      <c r="F141" s="146" t="s">
        <v>164</v>
      </c>
      <c r="I141" s="147"/>
      <c r="L141" s="32"/>
      <c r="M141" s="148"/>
      <c r="T141" s="56"/>
      <c r="AT141" s="17" t="s">
        <v>149</v>
      </c>
      <c r="AU141" s="17" t="s">
        <v>86</v>
      </c>
    </row>
    <row r="142" spans="2:65" s="12" customFormat="1" ht="11.25" x14ac:dyDescent="0.2">
      <c r="B142" s="149"/>
      <c r="D142" s="145" t="s">
        <v>150</v>
      </c>
      <c r="E142" s="150" t="s">
        <v>1</v>
      </c>
      <c r="F142" s="151" t="s">
        <v>166</v>
      </c>
      <c r="H142" s="150" t="s">
        <v>1</v>
      </c>
      <c r="I142" s="152"/>
      <c r="L142" s="149"/>
      <c r="M142" s="153"/>
      <c r="T142" s="154"/>
      <c r="AT142" s="150" t="s">
        <v>150</v>
      </c>
      <c r="AU142" s="150" t="s">
        <v>86</v>
      </c>
      <c r="AV142" s="12" t="s">
        <v>84</v>
      </c>
      <c r="AW142" s="12" t="s">
        <v>32</v>
      </c>
      <c r="AX142" s="12" t="s">
        <v>76</v>
      </c>
      <c r="AY142" s="150" t="s">
        <v>136</v>
      </c>
    </row>
    <row r="143" spans="2:65" s="12" customFormat="1" ht="11.25" x14ac:dyDescent="0.2">
      <c r="B143" s="149"/>
      <c r="D143" s="145" t="s">
        <v>150</v>
      </c>
      <c r="E143" s="150" t="s">
        <v>1</v>
      </c>
      <c r="F143" s="151" t="s">
        <v>167</v>
      </c>
      <c r="H143" s="150" t="s">
        <v>1</v>
      </c>
      <c r="I143" s="152"/>
      <c r="L143" s="149"/>
      <c r="M143" s="153"/>
      <c r="T143" s="154"/>
      <c r="AT143" s="150" t="s">
        <v>150</v>
      </c>
      <c r="AU143" s="150" t="s">
        <v>86</v>
      </c>
      <c r="AV143" s="12" t="s">
        <v>84</v>
      </c>
      <c r="AW143" s="12" t="s">
        <v>32</v>
      </c>
      <c r="AX143" s="12" t="s">
        <v>76</v>
      </c>
      <c r="AY143" s="150" t="s">
        <v>136</v>
      </c>
    </row>
    <row r="144" spans="2:65" s="13" customFormat="1" ht="11.25" x14ac:dyDescent="0.2">
      <c r="B144" s="155"/>
      <c r="D144" s="145" t="s">
        <v>150</v>
      </c>
      <c r="E144" s="156" t="s">
        <v>1</v>
      </c>
      <c r="F144" s="157" t="s">
        <v>152</v>
      </c>
      <c r="H144" s="158">
        <v>1</v>
      </c>
      <c r="I144" s="159"/>
      <c r="L144" s="155"/>
      <c r="M144" s="160"/>
      <c r="T144" s="161"/>
      <c r="AT144" s="156" t="s">
        <v>150</v>
      </c>
      <c r="AU144" s="156" t="s">
        <v>86</v>
      </c>
      <c r="AV144" s="13" t="s">
        <v>86</v>
      </c>
      <c r="AW144" s="13" t="s">
        <v>32</v>
      </c>
      <c r="AX144" s="13" t="s">
        <v>84</v>
      </c>
      <c r="AY144" s="156" t="s">
        <v>136</v>
      </c>
    </row>
    <row r="145" spans="2:65" s="1" customFormat="1" ht="16.5" customHeight="1" x14ac:dyDescent="0.2">
      <c r="B145" s="32"/>
      <c r="C145" s="132" t="s">
        <v>139</v>
      </c>
      <c r="D145" s="132" t="s">
        <v>142</v>
      </c>
      <c r="E145" s="133" t="s">
        <v>168</v>
      </c>
      <c r="F145" s="134" t="s">
        <v>169</v>
      </c>
      <c r="G145" s="135" t="s">
        <v>145</v>
      </c>
      <c r="H145" s="136">
        <v>1</v>
      </c>
      <c r="I145" s="137"/>
      <c r="J145" s="138">
        <f>ROUND(I145*H145,2)</f>
        <v>0</v>
      </c>
      <c r="K145" s="134" t="s">
        <v>146</v>
      </c>
      <c r="L145" s="32"/>
      <c r="M145" s="139" t="s">
        <v>1</v>
      </c>
      <c r="N145" s="140" t="s">
        <v>41</v>
      </c>
      <c r="P145" s="141">
        <f>O145*H145</f>
        <v>0</v>
      </c>
      <c r="Q145" s="141">
        <v>0</v>
      </c>
      <c r="R145" s="141">
        <f>Q145*H145</f>
        <v>0</v>
      </c>
      <c r="S145" s="141">
        <v>0</v>
      </c>
      <c r="T145" s="142">
        <f>S145*H145</f>
        <v>0</v>
      </c>
      <c r="AR145" s="143" t="s">
        <v>147</v>
      </c>
      <c r="AT145" s="143" t="s">
        <v>142</v>
      </c>
      <c r="AU145" s="143" t="s">
        <v>86</v>
      </c>
      <c r="AY145" s="17" t="s">
        <v>136</v>
      </c>
      <c r="BE145" s="144">
        <f>IF(N145="základní",J145,0)</f>
        <v>0</v>
      </c>
      <c r="BF145" s="144">
        <f>IF(N145="snížená",J145,0)</f>
        <v>0</v>
      </c>
      <c r="BG145" s="144">
        <f>IF(N145="zákl. přenesená",J145,0)</f>
        <v>0</v>
      </c>
      <c r="BH145" s="144">
        <f>IF(N145="sníž. přenesená",J145,0)</f>
        <v>0</v>
      </c>
      <c r="BI145" s="144">
        <f>IF(N145="nulová",J145,0)</f>
        <v>0</v>
      </c>
      <c r="BJ145" s="17" t="s">
        <v>84</v>
      </c>
      <c r="BK145" s="144">
        <f>ROUND(I145*H145,2)</f>
        <v>0</v>
      </c>
      <c r="BL145" s="17" t="s">
        <v>147</v>
      </c>
      <c r="BM145" s="143" t="s">
        <v>170</v>
      </c>
    </row>
    <row r="146" spans="2:65" s="1" customFormat="1" ht="11.25" x14ac:dyDescent="0.2">
      <c r="B146" s="32"/>
      <c r="D146" s="145" t="s">
        <v>149</v>
      </c>
      <c r="F146" s="146" t="s">
        <v>169</v>
      </c>
      <c r="I146" s="147"/>
      <c r="L146" s="32"/>
      <c r="M146" s="148"/>
      <c r="T146" s="56"/>
      <c r="AT146" s="17" t="s">
        <v>149</v>
      </c>
      <c r="AU146" s="17" t="s">
        <v>86</v>
      </c>
    </row>
    <row r="147" spans="2:65" s="12" customFormat="1" ht="11.25" x14ac:dyDescent="0.2">
      <c r="B147" s="149"/>
      <c r="D147" s="145" t="s">
        <v>150</v>
      </c>
      <c r="E147" s="150" t="s">
        <v>1</v>
      </c>
      <c r="F147" s="151" t="s">
        <v>171</v>
      </c>
      <c r="H147" s="150" t="s">
        <v>1</v>
      </c>
      <c r="I147" s="152"/>
      <c r="L147" s="149"/>
      <c r="M147" s="153"/>
      <c r="T147" s="154"/>
      <c r="AT147" s="150" t="s">
        <v>150</v>
      </c>
      <c r="AU147" s="150" t="s">
        <v>86</v>
      </c>
      <c r="AV147" s="12" t="s">
        <v>84</v>
      </c>
      <c r="AW147" s="12" t="s">
        <v>32</v>
      </c>
      <c r="AX147" s="12" t="s">
        <v>76</v>
      </c>
      <c r="AY147" s="150" t="s">
        <v>136</v>
      </c>
    </row>
    <row r="148" spans="2:65" s="13" customFormat="1" ht="11.25" x14ac:dyDescent="0.2">
      <c r="B148" s="155"/>
      <c r="D148" s="145" t="s">
        <v>150</v>
      </c>
      <c r="E148" s="156" t="s">
        <v>1</v>
      </c>
      <c r="F148" s="157" t="s">
        <v>152</v>
      </c>
      <c r="H148" s="158">
        <v>1</v>
      </c>
      <c r="I148" s="159"/>
      <c r="L148" s="155"/>
      <c r="M148" s="160"/>
      <c r="T148" s="161"/>
      <c r="AT148" s="156" t="s">
        <v>150</v>
      </c>
      <c r="AU148" s="156" t="s">
        <v>86</v>
      </c>
      <c r="AV148" s="13" t="s">
        <v>86</v>
      </c>
      <c r="AW148" s="13" t="s">
        <v>32</v>
      </c>
      <c r="AX148" s="13" t="s">
        <v>84</v>
      </c>
      <c r="AY148" s="156" t="s">
        <v>136</v>
      </c>
    </row>
    <row r="149" spans="2:65" s="11" customFormat="1" ht="22.9" customHeight="1" x14ac:dyDescent="0.2">
      <c r="B149" s="120"/>
      <c r="D149" s="121" t="s">
        <v>75</v>
      </c>
      <c r="E149" s="130" t="s">
        <v>172</v>
      </c>
      <c r="F149" s="130" t="s">
        <v>173</v>
      </c>
      <c r="I149" s="123"/>
      <c r="J149" s="131">
        <f>BK149</f>
        <v>0</v>
      </c>
      <c r="L149" s="120"/>
      <c r="M149" s="125"/>
      <c r="P149" s="126">
        <f>SUM(P150:P162)</f>
        <v>0</v>
      </c>
      <c r="R149" s="126">
        <f>SUM(R150:R162)</f>
        <v>0</v>
      </c>
      <c r="T149" s="127">
        <f>SUM(T150:T162)</f>
        <v>0</v>
      </c>
      <c r="AR149" s="121" t="s">
        <v>139</v>
      </c>
      <c r="AT149" s="128" t="s">
        <v>75</v>
      </c>
      <c r="AU149" s="128" t="s">
        <v>84</v>
      </c>
      <c r="AY149" s="121" t="s">
        <v>136</v>
      </c>
      <c r="BK149" s="129">
        <f>SUM(BK150:BK162)</f>
        <v>0</v>
      </c>
    </row>
    <row r="150" spans="2:65" s="1" customFormat="1" ht="16.5" customHeight="1" x14ac:dyDescent="0.2">
      <c r="B150" s="32"/>
      <c r="C150" s="132" t="s">
        <v>174</v>
      </c>
      <c r="D150" s="132" t="s">
        <v>142</v>
      </c>
      <c r="E150" s="133" t="s">
        <v>175</v>
      </c>
      <c r="F150" s="134" t="s">
        <v>176</v>
      </c>
      <c r="G150" s="135" t="s">
        <v>145</v>
      </c>
      <c r="H150" s="136">
        <v>1</v>
      </c>
      <c r="I150" s="137"/>
      <c r="J150" s="138">
        <f>ROUND(I150*H150,2)</f>
        <v>0</v>
      </c>
      <c r="K150" s="134" t="s">
        <v>146</v>
      </c>
      <c r="L150" s="32"/>
      <c r="M150" s="139" t="s">
        <v>1</v>
      </c>
      <c r="N150" s="140" t="s">
        <v>41</v>
      </c>
      <c r="P150" s="141">
        <f>O150*H150</f>
        <v>0</v>
      </c>
      <c r="Q150" s="141">
        <v>0</v>
      </c>
      <c r="R150" s="141">
        <f>Q150*H150</f>
        <v>0</v>
      </c>
      <c r="S150" s="141">
        <v>0</v>
      </c>
      <c r="T150" s="142">
        <f>S150*H150</f>
        <v>0</v>
      </c>
      <c r="AR150" s="143" t="s">
        <v>147</v>
      </c>
      <c r="AT150" s="143" t="s">
        <v>142</v>
      </c>
      <c r="AU150" s="143" t="s">
        <v>86</v>
      </c>
      <c r="AY150" s="17" t="s">
        <v>136</v>
      </c>
      <c r="BE150" s="144">
        <f>IF(N150="základní",J150,0)</f>
        <v>0</v>
      </c>
      <c r="BF150" s="144">
        <f>IF(N150="snížená",J150,0)</f>
        <v>0</v>
      </c>
      <c r="BG150" s="144">
        <f>IF(N150="zákl. přenesená",J150,0)</f>
        <v>0</v>
      </c>
      <c r="BH150" s="144">
        <f>IF(N150="sníž. přenesená",J150,0)</f>
        <v>0</v>
      </c>
      <c r="BI150" s="144">
        <f>IF(N150="nulová",J150,0)</f>
        <v>0</v>
      </c>
      <c r="BJ150" s="17" t="s">
        <v>84</v>
      </c>
      <c r="BK150" s="144">
        <f>ROUND(I150*H150,2)</f>
        <v>0</v>
      </c>
      <c r="BL150" s="17" t="s">
        <v>147</v>
      </c>
      <c r="BM150" s="143" t="s">
        <v>177</v>
      </c>
    </row>
    <row r="151" spans="2:65" s="1" customFormat="1" ht="11.25" x14ac:dyDescent="0.2">
      <c r="B151" s="32"/>
      <c r="D151" s="145" t="s">
        <v>149</v>
      </c>
      <c r="F151" s="146" t="s">
        <v>176</v>
      </c>
      <c r="I151" s="147"/>
      <c r="L151" s="32"/>
      <c r="M151" s="148"/>
      <c r="T151" s="56"/>
      <c r="AT151" s="17" t="s">
        <v>149</v>
      </c>
      <c r="AU151" s="17" t="s">
        <v>86</v>
      </c>
    </row>
    <row r="152" spans="2:65" s="12" customFormat="1" ht="11.25" x14ac:dyDescent="0.2">
      <c r="B152" s="149"/>
      <c r="D152" s="145" t="s">
        <v>150</v>
      </c>
      <c r="E152" s="150" t="s">
        <v>1</v>
      </c>
      <c r="F152" s="151" t="s">
        <v>178</v>
      </c>
      <c r="H152" s="150" t="s">
        <v>1</v>
      </c>
      <c r="I152" s="152"/>
      <c r="L152" s="149"/>
      <c r="M152" s="153"/>
      <c r="T152" s="154"/>
      <c r="AT152" s="150" t="s">
        <v>150</v>
      </c>
      <c r="AU152" s="150" t="s">
        <v>86</v>
      </c>
      <c r="AV152" s="12" t="s">
        <v>84</v>
      </c>
      <c r="AW152" s="12" t="s">
        <v>32</v>
      </c>
      <c r="AX152" s="12" t="s">
        <v>76</v>
      </c>
      <c r="AY152" s="150" t="s">
        <v>136</v>
      </c>
    </row>
    <row r="153" spans="2:65" s="13" customFormat="1" ht="11.25" x14ac:dyDescent="0.2">
      <c r="B153" s="155"/>
      <c r="D153" s="145" t="s">
        <v>150</v>
      </c>
      <c r="E153" s="156" t="s">
        <v>1</v>
      </c>
      <c r="F153" s="157" t="s">
        <v>179</v>
      </c>
      <c r="H153" s="158">
        <v>1</v>
      </c>
      <c r="I153" s="159"/>
      <c r="L153" s="155"/>
      <c r="M153" s="160"/>
      <c r="T153" s="161"/>
      <c r="AT153" s="156" t="s">
        <v>150</v>
      </c>
      <c r="AU153" s="156" t="s">
        <v>86</v>
      </c>
      <c r="AV153" s="13" t="s">
        <v>86</v>
      </c>
      <c r="AW153" s="13" t="s">
        <v>32</v>
      </c>
      <c r="AX153" s="13" t="s">
        <v>84</v>
      </c>
      <c r="AY153" s="156" t="s">
        <v>136</v>
      </c>
    </row>
    <row r="154" spans="2:65" s="1" customFormat="1" ht="16.5" customHeight="1" x14ac:dyDescent="0.2">
      <c r="B154" s="32"/>
      <c r="C154" s="132" t="s">
        <v>180</v>
      </c>
      <c r="D154" s="132" t="s">
        <v>142</v>
      </c>
      <c r="E154" s="133" t="s">
        <v>181</v>
      </c>
      <c r="F154" s="134" t="s">
        <v>182</v>
      </c>
      <c r="G154" s="135" t="s">
        <v>145</v>
      </c>
      <c r="H154" s="136">
        <v>1</v>
      </c>
      <c r="I154" s="137"/>
      <c r="J154" s="138">
        <f>ROUND(I154*H154,2)</f>
        <v>0</v>
      </c>
      <c r="K154" s="134" t="s">
        <v>146</v>
      </c>
      <c r="L154" s="32"/>
      <c r="M154" s="139" t="s">
        <v>1</v>
      </c>
      <c r="N154" s="140" t="s">
        <v>41</v>
      </c>
      <c r="P154" s="141">
        <f>O154*H154</f>
        <v>0</v>
      </c>
      <c r="Q154" s="141">
        <v>0</v>
      </c>
      <c r="R154" s="141">
        <f>Q154*H154</f>
        <v>0</v>
      </c>
      <c r="S154" s="141">
        <v>0</v>
      </c>
      <c r="T154" s="142">
        <f>S154*H154</f>
        <v>0</v>
      </c>
      <c r="AR154" s="143" t="s">
        <v>147</v>
      </c>
      <c r="AT154" s="143" t="s">
        <v>142</v>
      </c>
      <c r="AU154" s="143" t="s">
        <v>86</v>
      </c>
      <c r="AY154" s="17" t="s">
        <v>136</v>
      </c>
      <c r="BE154" s="144">
        <f>IF(N154="základní",J154,0)</f>
        <v>0</v>
      </c>
      <c r="BF154" s="144">
        <f>IF(N154="snížená",J154,0)</f>
        <v>0</v>
      </c>
      <c r="BG154" s="144">
        <f>IF(N154="zákl. přenesená",J154,0)</f>
        <v>0</v>
      </c>
      <c r="BH154" s="144">
        <f>IF(N154="sníž. přenesená",J154,0)</f>
        <v>0</v>
      </c>
      <c r="BI154" s="144">
        <f>IF(N154="nulová",J154,0)</f>
        <v>0</v>
      </c>
      <c r="BJ154" s="17" t="s">
        <v>84</v>
      </c>
      <c r="BK154" s="144">
        <f>ROUND(I154*H154,2)</f>
        <v>0</v>
      </c>
      <c r="BL154" s="17" t="s">
        <v>147</v>
      </c>
      <c r="BM154" s="143" t="s">
        <v>183</v>
      </c>
    </row>
    <row r="155" spans="2:65" s="1" customFormat="1" ht="11.25" x14ac:dyDescent="0.2">
      <c r="B155" s="32"/>
      <c r="D155" s="145" t="s">
        <v>149</v>
      </c>
      <c r="F155" s="146" t="s">
        <v>182</v>
      </c>
      <c r="I155" s="147"/>
      <c r="L155" s="32"/>
      <c r="M155" s="148"/>
      <c r="T155" s="56"/>
      <c r="AT155" s="17" t="s">
        <v>149</v>
      </c>
      <c r="AU155" s="17" t="s">
        <v>86</v>
      </c>
    </row>
    <row r="156" spans="2:65" s="12" customFormat="1" ht="11.25" x14ac:dyDescent="0.2">
      <c r="B156" s="149"/>
      <c r="D156" s="145" t="s">
        <v>150</v>
      </c>
      <c r="E156" s="150" t="s">
        <v>1</v>
      </c>
      <c r="F156" s="151" t="s">
        <v>184</v>
      </c>
      <c r="H156" s="150" t="s">
        <v>1</v>
      </c>
      <c r="I156" s="152"/>
      <c r="L156" s="149"/>
      <c r="M156" s="153"/>
      <c r="T156" s="154"/>
      <c r="AT156" s="150" t="s">
        <v>150</v>
      </c>
      <c r="AU156" s="150" t="s">
        <v>86</v>
      </c>
      <c r="AV156" s="12" t="s">
        <v>84</v>
      </c>
      <c r="AW156" s="12" t="s">
        <v>32</v>
      </c>
      <c r="AX156" s="12" t="s">
        <v>76</v>
      </c>
      <c r="AY156" s="150" t="s">
        <v>136</v>
      </c>
    </row>
    <row r="157" spans="2:65" s="13" customFormat="1" ht="11.25" x14ac:dyDescent="0.2">
      <c r="B157" s="155"/>
      <c r="D157" s="145" t="s">
        <v>150</v>
      </c>
      <c r="E157" s="156" t="s">
        <v>1</v>
      </c>
      <c r="F157" s="157" t="s">
        <v>179</v>
      </c>
      <c r="H157" s="158">
        <v>1</v>
      </c>
      <c r="I157" s="159"/>
      <c r="L157" s="155"/>
      <c r="M157" s="160"/>
      <c r="T157" s="161"/>
      <c r="AT157" s="156" t="s">
        <v>150</v>
      </c>
      <c r="AU157" s="156" t="s">
        <v>86</v>
      </c>
      <c r="AV157" s="13" t="s">
        <v>86</v>
      </c>
      <c r="AW157" s="13" t="s">
        <v>32</v>
      </c>
      <c r="AX157" s="13" t="s">
        <v>84</v>
      </c>
      <c r="AY157" s="156" t="s">
        <v>136</v>
      </c>
    </row>
    <row r="158" spans="2:65" s="1" customFormat="1" ht="16.5" customHeight="1" x14ac:dyDescent="0.2">
      <c r="B158" s="32"/>
      <c r="C158" s="132" t="s">
        <v>185</v>
      </c>
      <c r="D158" s="132" t="s">
        <v>142</v>
      </c>
      <c r="E158" s="133" t="s">
        <v>186</v>
      </c>
      <c r="F158" s="134" t="s">
        <v>187</v>
      </c>
      <c r="G158" s="135" t="s">
        <v>188</v>
      </c>
      <c r="H158" s="136">
        <v>1</v>
      </c>
      <c r="I158" s="137"/>
      <c r="J158" s="138">
        <f>ROUND(I158*H158,2)</f>
        <v>0</v>
      </c>
      <c r="K158" s="134" t="s">
        <v>146</v>
      </c>
      <c r="L158" s="32"/>
      <c r="M158" s="139" t="s">
        <v>1</v>
      </c>
      <c r="N158" s="140" t="s">
        <v>41</v>
      </c>
      <c r="P158" s="141">
        <f>O158*H158</f>
        <v>0</v>
      </c>
      <c r="Q158" s="141">
        <v>0</v>
      </c>
      <c r="R158" s="141">
        <f>Q158*H158</f>
        <v>0</v>
      </c>
      <c r="S158" s="141">
        <v>0</v>
      </c>
      <c r="T158" s="142">
        <f>S158*H158</f>
        <v>0</v>
      </c>
      <c r="AR158" s="143" t="s">
        <v>147</v>
      </c>
      <c r="AT158" s="143" t="s">
        <v>142</v>
      </c>
      <c r="AU158" s="143" t="s">
        <v>86</v>
      </c>
      <c r="AY158" s="17" t="s">
        <v>136</v>
      </c>
      <c r="BE158" s="144">
        <f>IF(N158="základní",J158,0)</f>
        <v>0</v>
      </c>
      <c r="BF158" s="144">
        <f>IF(N158="snížená",J158,0)</f>
        <v>0</v>
      </c>
      <c r="BG158" s="144">
        <f>IF(N158="zákl. přenesená",J158,0)</f>
        <v>0</v>
      </c>
      <c r="BH158" s="144">
        <f>IF(N158="sníž. přenesená",J158,0)</f>
        <v>0</v>
      </c>
      <c r="BI158" s="144">
        <f>IF(N158="nulová",J158,0)</f>
        <v>0</v>
      </c>
      <c r="BJ158" s="17" t="s">
        <v>84</v>
      </c>
      <c r="BK158" s="144">
        <f>ROUND(I158*H158,2)</f>
        <v>0</v>
      </c>
      <c r="BL158" s="17" t="s">
        <v>147</v>
      </c>
      <c r="BM158" s="143" t="s">
        <v>189</v>
      </c>
    </row>
    <row r="159" spans="2:65" s="1" customFormat="1" ht="11.25" x14ac:dyDescent="0.2">
      <c r="B159" s="32"/>
      <c r="D159" s="145" t="s">
        <v>149</v>
      </c>
      <c r="F159" s="146" t="s">
        <v>187</v>
      </c>
      <c r="I159" s="147"/>
      <c r="L159" s="32"/>
      <c r="M159" s="148"/>
      <c r="T159" s="56"/>
      <c r="AT159" s="17" t="s">
        <v>149</v>
      </c>
      <c r="AU159" s="17" t="s">
        <v>86</v>
      </c>
    </row>
    <row r="160" spans="2:65" s="12" customFormat="1" ht="11.25" x14ac:dyDescent="0.2">
      <c r="B160" s="149"/>
      <c r="D160" s="145" t="s">
        <v>150</v>
      </c>
      <c r="E160" s="150" t="s">
        <v>1</v>
      </c>
      <c r="F160" s="151" t="s">
        <v>190</v>
      </c>
      <c r="H160" s="150" t="s">
        <v>1</v>
      </c>
      <c r="I160" s="152"/>
      <c r="L160" s="149"/>
      <c r="M160" s="153"/>
      <c r="T160" s="154"/>
      <c r="AT160" s="150" t="s">
        <v>150</v>
      </c>
      <c r="AU160" s="150" t="s">
        <v>86</v>
      </c>
      <c r="AV160" s="12" t="s">
        <v>84</v>
      </c>
      <c r="AW160" s="12" t="s">
        <v>32</v>
      </c>
      <c r="AX160" s="12" t="s">
        <v>76</v>
      </c>
      <c r="AY160" s="150" t="s">
        <v>136</v>
      </c>
    </row>
    <row r="161" spans="2:65" s="12" customFormat="1" ht="11.25" x14ac:dyDescent="0.2">
      <c r="B161" s="149"/>
      <c r="D161" s="145" t="s">
        <v>150</v>
      </c>
      <c r="E161" s="150" t="s">
        <v>1</v>
      </c>
      <c r="F161" s="151" t="s">
        <v>191</v>
      </c>
      <c r="H161" s="150" t="s">
        <v>1</v>
      </c>
      <c r="I161" s="152"/>
      <c r="L161" s="149"/>
      <c r="M161" s="153"/>
      <c r="T161" s="154"/>
      <c r="AT161" s="150" t="s">
        <v>150</v>
      </c>
      <c r="AU161" s="150" t="s">
        <v>86</v>
      </c>
      <c r="AV161" s="12" t="s">
        <v>84</v>
      </c>
      <c r="AW161" s="12" t="s">
        <v>32</v>
      </c>
      <c r="AX161" s="12" t="s">
        <v>76</v>
      </c>
      <c r="AY161" s="150" t="s">
        <v>136</v>
      </c>
    </row>
    <row r="162" spans="2:65" s="13" customFormat="1" ht="11.25" x14ac:dyDescent="0.2">
      <c r="B162" s="155"/>
      <c r="D162" s="145" t="s">
        <v>150</v>
      </c>
      <c r="E162" s="156" t="s">
        <v>1</v>
      </c>
      <c r="F162" s="157" t="s">
        <v>179</v>
      </c>
      <c r="H162" s="158">
        <v>1</v>
      </c>
      <c r="I162" s="159"/>
      <c r="L162" s="155"/>
      <c r="M162" s="160"/>
      <c r="T162" s="161"/>
      <c r="AT162" s="156" t="s">
        <v>150</v>
      </c>
      <c r="AU162" s="156" t="s">
        <v>86</v>
      </c>
      <c r="AV162" s="13" t="s">
        <v>86</v>
      </c>
      <c r="AW162" s="13" t="s">
        <v>32</v>
      </c>
      <c r="AX162" s="13" t="s">
        <v>84</v>
      </c>
      <c r="AY162" s="156" t="s">
        <v>136</v>
      </c>
    </row>
    <row r="163" spans="2:65" s="11" customFormat="1" ht="22.9" customHeight="1" x14ac:dyDescent="0.2">
      <c r="B163" s="120"/>
      <c r="D163" s="121" t="s">
        <v>75</v>
      </c>
      <c r="E163" s="130" t="s">
        <v>192</v>
      </c>
      <c r="F163" s="130" t="s">
        <v>193</v>
      </c>
      <c r="I163" s="123"/>
      <c r="J163" s="131">
        <f>BK163</f>
        <v>0</v>
      </c>
      <c r="L163" s="120"/>
      <c r="M163" s="125"/>
      <c r="P163" s="126">
        <f>SUM(P164:P182)</f>
        <v>0</v>
      </c>
      <c r="R163" s="126">
        <f>SUM(R164:R182)</f>
        <v>0</v>
      </c>
      <c r="T163" s="127">
        <f>SUM(T164:T182)</f>
        <v>0</v>
      </c>
      <c r="AR163" s="121" t="s">
        <v>139</v>
      </c>
      <c r="AT163" s="128" t="s">
        <v>75</v>
      </c>
      <c r="AU163" s="128" t="s">
        <v>84</v>
      </c>
      <c r="AY163" s="121" t="s">
        <v>136</v>
      </c>
      <c r="BK163" s="129">
        <f>SUM(BK164:BK182)</f>
        <v>0</v>
      </c>
    </row>
    <row r="164" spans="2:65" s="1" customFormat="1" ht="16.5" customHeight="1" x14ac:dyDescent="0.2">
      <c r="B164" s="32"/>
      <c r="C164" s="132" t="s">
        <v>194</v>
      </c>
      <c r="D164" s="132" t="s">
        <v>142</v>
      </c>
      <c r="E164" s="133" t="s">
        <v>195</v>
      </c>
      <c r="F164" s="134" t="s">
        <v>196</v>
      </c>
      <c r="G164" s="135" t="s">
        <v>145</v>
      </c>
      <c r="H164" s="136">
        <v>1</v>
      </c>
      <c r="I164" s="137"/>
      <c r="J164" s="138">
        <f>ROUND(I164*H164,2)</f>
        <v>0</v>
      </c>
      <c r="K164" s="134" t="s">
        <v>1</v>
      </c>
      <c r="L164" s="32"/>
      <c r="M164" s="139" t="s">
        <v>1</v>
      </c>
      <c r="N164" s="140" t="s">
        <v>41</v>
      </c>
      <c r="P164" s="141">
        <f>O164*H164</f>
        <v>0</v>
      </c>
      <c r="Q164" s="141">
        <v>0</v>
      </c>
      <c r="R164" s="141">
        <f>Q164*H164</f>
        <v>0</v>
      </c>
      <c r="S164" s="141">
        <v>0</v>
      </c>
      <c r="T164" s="142">
        <f>S164*H164</f>
        <v>0</v>
      </c>
      <c r="AR164" s="143" t="s">
        <v>147</v>
      </c>
      <c r="AT164" s="143" t="s">
        <v>142</v>
      </c>
      <c r="AU164" s="143" t="s">
        <v>86</v>
      </c>
      <c r="AY164" s="17" t="s">
        <v>136</v>
      </c>
      <c r="BE164" s="144">
        <f>IF(N164="základní",J164,0)</f>
        <v>0</v>
      </c>
      <c r="BF164" s="144">
        <f>IF(N164="snížená",J164,0)</f>
        <v>0</v>
      </c>
      <c r="BG164" s="144">
        <f>IF(N164="zákl. přenesená",J164,0)</f>
        <v>0</v>
      </c>
      <c r="BH164" s="144">
        <f>IF(N164="sníž. přenesená",J164,0)</f>
        <v>0</v>
      </c>
      <c r="BI164" s="144">
        <f>IF(N164="nulová",J164,0)</f>
        <v>0</v>
      </c>
      <c r="BJ164" s="17" t="s">
        <v>84</v>
      </c>
      <c r="BK164" s="144">
        <f>ROUND(I164*H164,2)</f>
        <v>0</v>
      </c>
      <c r="BL164" s="17" t="s">
        <v>147</v>
      </c>
      <c r="BM164" s="143" t="s">
        <v>197</v>
      </c>
    </row>
    <row r="165" spans="2:65" s="1" customFormat="1" ht="11.25" x14ac:dyDescent="0.2">
      <c r="B165" s="32"/>
      <c r="D165" s="145" t="s">
        <v>149</v>
      </c>
      <c r="F165" s="146" t="s">
        <v>196</v>
      </c>
      <c r="I165" s="147"/>
      <c r="L165" s="32"/>
      <c r="M165" s="148"/>
      <c r="T165" s="56"/>
      <c r="AT165" s="17" t="s">
        <v>149</v>
      </c>
      <c r="AU165" s="17" t="s">
        <v>86</v>
      </c>
    </row>
    <row r="166" spans="2:65" s="12" customFormat="1" ht="11.25" x14ac:dyDescent="0.2">
      <c r="B166" s="149"/>
      <c r="D166" s="145" t="s">
        <v>150</v>
      </c>
      <c r="E166" s="150" t="s">
        <v>1</v>
      </c>
      <c r="F166" s="151" t="s">
        <v>198</v>
      </c>
      <c r="H166" s="150" t="s">
        <v>1</v>
      </c>
      <c r="I166" s="152"/>
      <c r="L166" s="149"/>
      <c r="M166" s="153"/>
      <c r="T166" s="154"/>
      <c r="AT166" s="150" t="s">
        <v>150</v>
      </c>
      <c r="AU166" s="150" t="s">
        <v>86</v>
      </c>
      <c r="AV166" s="12" t="s">
        <v>84</v>
      </c>
      <c r="AW166" s="12" t="s">
        <v>32</v>
      </c>
      <c r="AX166" s="12" t="s">
        <v>76</v>
      </c>
      <c r="AY166" s="150" t="s">
        <v>136</v>
      </c>
    </row>
    <row r="167" spans="2:65" s="13" customFormat="1" ht="11.25" x14ac:dyDescent="0.2">
      <c r="B167" s="155"/>
      <c r="D167" s="145" t="s">
        <v>150</v>
      </c>
      <c r="E167" s="156" t="s">
        <v>1</v>
      </c>
      <c r="F167" s="157" t="s">
        <v>199</v>
      </c>
      <c r="H167" s="158">
        <v>1</v>
      </c>
      <c r="I167" s="159"/>
      <c r="L167" s="155"/>
      <c r="M167" s="160"/>
      <c r="T167" s="161"/>
      <c r="AT167" s="156" t="s">
        <v>150</v>
      </c>
      <c r="AU167" s="156" t="s">
        <v>86</v>
      </c>
      <c r="AV167" s="13" t="s">
        <v>86</v>
      </c>
      <c r="AW167" s="13" t="s">
        <v>32</v>
      </c>
      <c r="AX167" s="13" t="s">
        <v>84</v>
      </c>
      <c r="AY167" s="156" t="s">
        <v>136</v>
      </c>
    </row>
    <row r="168" spans="2:65" s="12" customFormat="1" ht="11.25" x14ac:dyDescent="0.2">
      <c r="B168" s="149"/>
      <c r="D168" s="145" t="s">
        <v>150</v>
      </c>
      <c r="E168" s="150" t="s">
        <v>1</v>
      </c>
      <c r="F168" s="151" t="s">
        <v>200</v>
      </c>
      <c r="H168" s="150" t="s">
        <v>1</v>
      </c>
      <c r="I168" s="152"/>
      <c r="L168" s="149"/>
      <c r="M168" s="153"/>
      <c r="T168" s="154"/>
      <c r="AT168" s="150" t="s">
        <v>150</v>
      </c>
      <c r="AU168" s="150" t="s">
        <v>86</v>
      </c>
      <c r="AV168" s="12" t="s">
        <v>84</v>
      </c>
      <c r="AW168" s="12" t="s">
        <v>32</v>
      </c>
      <c r="AX168" s="12" t="s">
        <v>76</v>
      </c>
      <c r="AY168" s="150" t="s">
        <v>136</v>
      </c>
    </row>
    <row r="169" spans="2:65" s="1" customFormat="1" ht="16.5" customHeight="1" x14ac:dyDescent="0.2">
      <c r="B169" s="32"/>
      <c r="C169" s="132" t="s">
        <v>201</v>
      </c>
      <c r="D169" s="132" t="s">
        <v>142</v>
      </c>
      <c r="E169" s="133" t="s">
        <v>202</v>
      </c>
      <c r="F169" s="134" t="s">
        <v>203</v>
      </c>
      <c r="G169" s="135" t="s">
        <v>204</v>
      </c>
      <c r="H169" s="136">
        <v>15000</v>
      </c>
      <c r="I169" s="137"/>
      <c r="J169" s="138">
        <f>ROUND(I169*H169,2)</f>
        <v>0</v>
      </c>
      <c r="K169" s="134" t="s">
        <v>1</v>
      </c>
      <c r="L169" s="32"/>
      <c r="M169" s="139" t="s">
        <v>1</v>
      </c>
      <c r="N169" s="140" t="s">
        <v>41</v>
      </c>
      <c r="P169" s="141">
        <f>O169*H169</f>
        <v>0</v>
      </c>
      <c r="Q169" s="141">
        <v>0</v>
      </c>
      <c r="R169" s="141">
        <f>Q169*H169</f>
        <v>0</v>
      </c>
      <c r="S169" s="141">
        <v>0</v>
      </c>
      <c r="T169" s="142">
        <f>S169*H169</f>
        <v>0</v>
      </c>
      <c r="AR169" s="143" t="s">
        <v>147</v>
      </c>
      <c r="AT169" s="143" t="s">
        <v>142</v>
      </c>
      <c r="AU169" s="143" t="s">
        <v>86</v>
      </c>
      <c r="AY169" s="17" t="s">
        <v>136</v>
      </c>
      <c r="BE169" s="144">
        <f>IF(N169="základní",J169,0)</f>
        <v>0</v>
      </c>
      <c r="BF169" s="144">
        <f>IF(N169="snížená",J169,0)</f>
        <v>0</v>
      </c>
      <c r="BG169" s="144">
        <f>IF(N169="zákl. přenesená",J169,0)</f>
        <v>0</v>
      </c>
      <c r="BH169" s="144">
        <f>IF(N169="sníž. přenesená",J169,0)</f>
        <v>0</v>
      </c>
      <c r="BI169" s="144">
        <f>IF(N169="nulová",J169,0)</f>
        <v>0</v>
      </c>
      <c r="BJ169" s="17" t="s">
        <v>84</v>
      </c>
      <c r="BK169" s="144">
        <f>ROUND(I169*H169,2)</f>
        <v>0</v>
      </c>
      <c r="BL169" s="17" t="s">
        <v>147</v>
      </c>
      <c r="BM169" s="143" t="s">
        <v>205</v>
      </c>
    </row>
    <row r="170" spans="2:65" s="1" customFormat="1" ht="11.25" x14ac:dyDescent="0.2">
      <c r="B170" s="32"/>
      <c r="D170" s="145" t="s">
        <v>149</v>
      </c>
      <c r="F170" s="146" t="s">
        <v>203</v>
      </c>
      <c r="I170" s="147"/>
      <c r="L170" s="32"/>
      <c r="M170" s="148"/>
      <c r="T170" s="56"/>
      <c r="AT170" s="17" t="s">
        <v>149</v>
      </c>
      <c r="AU170" s="17" t="s">
        <v>86</v>
      </c>
    </row>
    <row r="171" spans="2:65" s="12" customFormat="1" ht="11.25" x14ac:dyDescent="0.2">
      <c r="B171" s="149"/>
      <c r="D171" s="145" t="s">
        <v>150</v>
      </c>
      <c r="E171" s="150" t="s">
        <v>1</v>
      </c>
      <c r="F171" s="151" t="s">
        <v>198</v>
      </c>
      <c r="H171" s="150" t="s">
        <v>1</v>
      </c>
      <c r="I171" s="152"/>
      <c r="L171" s="149"/>
      <c r="M171" s="153"/>
      <c r="T171" s="154"/>
      <c r="AT171" s="150" t="s">
        <v>150</v>
      </c>
      <c r="AU171" s="150" t="s">
        <v>86</v>
      </c>
      <c r="AV171" s="12" t="s">
        <v>84</v>
      </c>
      <c r="AW171" s="12" t="s">
        <v>32</v>
      </c>
      <c r="AX171" s="12" t="s">
        <v>76</v>
      </c>
      <c r="AY171" s="150" t="s">
        <v>136</v>
      </c>
    </row>
    <row r="172" spans="2:65" s="13" customFormat="1" ht="11.25" x14ac:dyDescent="0.2">
      <c r="B172" s="155"/>
      <c r="D172" s="145" t="s">
        <v>150</v>
      </c>
      <c r="E172" s="156" t="s">
        <v>1</v>
      </c>
      <c r="F172" s="157" t="s">
        <v>206</v>
      </c>
      <c r="H172" s="158">
        <v>15000</v>
      </c>
      <c r="I172" s="159"/>
      <c r="L172" s="155"/>
      <c r="M172" s="160"/>
      <c r="T172" s="161"/>
      <c r="AT172" s="156" t="s">
        <v>150</v>
      </c>
      <c r="AU172" s="156" t="s">
        <v>86</v>
      </c>
      <c r="AV172" s="13" t="s">
        <v>86</v>
      </c>
      <c r="AW172" s="13" t="s">
        <v>32</v>
      </c>
      <c r="AX172" s="13" t="s">
        <v>84</v>
      </c>
      <c r="AY172" s="156" t="s">
        <v>136</v>
      </c>
    </row>
    <row r="173" spans="2:65" s="12" customFormat="1" ht="11.25" x14ac:dyDescent="0.2">
      <c r="B173" s="149"/>
      <c r="D173" s="145" t="s">
        <v>150</v>
      </c>
      <c r="E173" s="150" t="s">
        <v>1</v>
      </c>
      <c r="F173" s="151" t="s">
        <v>207</v>
      </c>
      <c r="H173" s="150" t="s">
        <v>1</v>
      </c>
      <c r="I173" s="152"/>
      <c r="L173" s="149"/>
      <c r="M173" s="153"/>
      <c r="T173" s="154"/>
      <c r="AT173" s="150" t="s">
        <v>150</v>
      </c>
      <c r="AU173" s="150" t="s">
        <v>86</v>
      </c>
      <c r="AV173" s="12" t="s">
        <v>84</v>
      </c>
      <c r="AW173" s="12" t="s">
        <v>32</v>
      </c>
      <c r="AX173" s="12" t="s">
        <v>76</v>
      </c>
      <c r="AY173" s="150" t="s">
        <v>136</v>
      </c>
    </row>
    <row r="174" spans="2:65" s="1" customFormat="1" ht="16.5" customHeight="1" x14ac:dyDescent="0.2">
      <c r="B174" s="32"/>
      <c r="C174" s="132" t="s">
        <v>208</v>
      </c>
      <c r="D174" s="132" t="s">
        <v>142</v>
      </c>
      <c r="E174" s="133" t="s">
        <v>209</v>
      </c>
      <c r="F174" s="134" t="s">
        <v>210</v>
      </c>
      <c r="G174" s="135" t="s">
        <v>145</v>
      </c>
      <c r="H174" s="136">
        <v>1</v>
      </c>
      <c r="I174" s="137"/>
      <c r="J174" s="138">
        <f>ROUND(I174*H174,2)</f>
        <v>0</v>
      </c>
      <c r="K174" s="134" t="s">
        <v>1</v>
      </c>
      <c r="L174" s="32"/>
      <c r="M174" s="139" t="s">
        <v>1</v>
      </c>
      <c r="N174" s="140" t="s">
        <v>41</v>
      </c>
      <c r="P174" s="141">
        <f>O174*H174</f>
        <v>0</v>
      </c>
      <c r="Q174" s="141">
        <v>0</v>
      </c>
      <c r="R174" s="141">
        <f>Q174*H174</f>
        <v>0</v>
      </c>
      <c r="S174" s="141">
        <v>0</v>
      </c>
      <c r="T174" s="142">
        <f>S174*H174</f>
        <v>0</v>
      </c>
      <c r="AR174" s="143" t="s">
        <v>147</v>
      </c>
      <c r="AT174" s="143" t="s">
        <v>142</v>
      </c>
      <c r="AU174" s="143" t="s">
        <v>86</v>
      </c>
      <c r="AY174" s="17" t="s">
        <v>136</v>
      </c>
      <c r="BE174" s="144">
        <f>IF(N174="základní",J174,0)</f>
        <v>0</v>
      </c>
      <c r="BF174" s="144">
        <f>IF(N174="snížená",J174,0)</f>
        <v>0</v>
      </c>
      <c r="BG174" s="144">
        <f>IF(N174="zákl. přenesená",J174,0)</f>
        <v>0</v>
      </c>
      <c r="BH174" s="144">
        <f>IF(N174="sníž. přenesená",J174,0)</f>
        <v>0</v>
      </c>
      <c r="BI174" s="144">
        <f>IF(N174="nulová",J174,0)</f>
        <v>0</v>
      </c>
      <c r="BJ174" s="17" t="s">
        <v>84</v>
      </c>
      <c r="BK174" s="144">
        <f>ROUND(I174*H174,2)</f>
        <v>0</v>
      </c>
      <c r="BL174" s="17" t="s">
        <v>147</v>
      </c>
      <c r="BM174" s="143" t="s">
        <v>211</v>
      </c>
    </row>
    <row r="175" spans="2:65" s="1" customFormat="1" ht="11.25" x14ac:dyDescent="0.2">
      <c r="B175" s="32"/>
      <c r="D175" s="145" t="s">
        <v>149</v>
      </c>
      <c r="F175" s="146" t="s">
        <v>210</v>
      </c>
      <c r="I175" s="147"/>
      <c r="L175" s="32"/>
      <c r="M175" s="148"/>
      <c r="T175" s="56"/>
      <c r="AT175" s="17" t="s">
        <v>149</v>
      </c>
      <c r="AU175" s="17" t="s">
        <v>86</v>
      </c>
    </row>
    <row r="176" spans="2:65" s="12" customFormat="1" ht="11.25" x14ac:dyDescent="0.2">
      <c r="B176" s="149"/>
      <c r="D176" s="145" t="s">
        <v>150</v>
      </c>
      <c r="E176" s="150" t="s">
        <v>1</v>
      </c>
      <c r="F176" s="151" t="s">
        <v>212</v>
      </c>
      <c r="H176" s="150" t="s">
        <v>1</v>
      </c>
      <c r="I176" s="152"/>
      <c r="L176" s="149"/>
      <c r="M176" s="153"/>
      <c r="T176" s="154"/>
      <c r="AT176" s="150" t="s">
        <v>150</v>
      </c>
      <c r="AU176" s="150" t="s">
        <v>86</v>
      </c>
      <c r="AV176" s="12" t="s">
        <v>84</v>
      </c>
      <c r="AW176" s="12" t="s">
        <v>32</v>
      </c>
      <c r="AX176" s="12" t="s">
        <v>76</v>
      </c>
      <c r="AY176" s="150" t="s">
        <v>136</v>
      </c>
    </row>
    <row r="177" spans="2:65" s="13" customFormat="1" ht="11.25" x14ac:dyDescent="0.2">
      <c r="B177" s="155"/>
      <c r="D177" s="145" t="s">
        <v>150</v>
      </c>
      <c r="E177" s="156" t="s">
        <v>1</v>
      </c>
      <c r="F177" s="157" t="s">
        <v>213</v>
      </c>
      <c r="H177" s="158">
        <v>1</v>
      </c>
      <c r="I177" s="159"/>
      <c r="L177" s="155"/>
      <c r="M177" s="160"/>
      <c r="T177" s="161"/>
      <c r="AT177" s="156" t="s">
        <v>150</v>
      </c>
      <c r="AU177" s="156" t="s">
        <v>86</v>
      </c>
      <c r="AV177" s="13" t="s">
        <v>86</v>
      </c>
      <c r="AW177" s="13" t="s">
        <v>32</v>
      </c>
      <c r="AX177" s="13" t="s">
        <v>84</v>
      </c>
      <c r="AY177" s="156" t="s">
        <v>136</v>
      </c>
    </row>
    <row r="178" spans="2:65" s="1" customFormat="1" ht="16.5" customHeight="1" x14ac:dyDescent="0.2">
      <c r="B178" s="32"/>
      <c r="C178" s="132" t="s">
        <v>8</v>
      </c>
      <c r="D178" s="132" t="s">
        <v>142</v>
      </c>
      <c r="E178" s="133" t="s">
        <v>214</v>
      </c>
      <c r="F178" s="134" t="s">
        <v>215</v>
      </c>
      <c r="G178" s="135" t="s">
        <v>204</v>
      </c>
      <c r="H178" s="136">
        <v>15000</v>
      </c>
      <c r="I178" s="137"/>
      <c r="J178" s="138">
        <f>ROUND(I178*H178,2)</f>
        <v>0</v>
      </c>
      <c r="K178" s="134" t="s">
        <v>1</v>
      </c>
      <c r="L178" s="32"/>
      <c r="M178" s="139" t="s">
        <v>1</v>
      </c>
      <c r="N178" s="140" t="s">
        <v>41</v>
      </c>
      <c r="P178" s="141">
        <f>O178*H178</f>
        <v>0</v>
      </c>
      <c r="Q178" s="141">
        <v>0</v>
      </c>
      <c r="R178" s="141">
        <f>Q178*H178</f>
        <v>0</v>
      </c>
      <c r="S178" s="141">
        <v>0</v>
      </c>
      <c r="T178" s="142">
        <f>S178*H178</f>
        <v>0</v>
      </c>
      <c r="AR178" s="143" t="s">
        <v>147</v>
      </c>
      <c r="AT178" s="143" t="s">
        <v>142</v>
      </c>
      <c r="AU178" s="143" t="s">
        <v>86</v>
      </c>
      <c r="AY178" s="17" t="s">
        <v>136</v>
      </c>
      <c r="BE178" s="144">
        <f>IF(N178="základní",J178,0)</f>
        <v>0</v>
      </c>
      <c r="BF178" s="144">
        <f>IF(N178="snížená",J178,0)</f>
        <v>0</v>
      </c>
      <c r="BG178" s="144">
        <f>IF(N178="zákl. přenesená",J178,0)</f>
        <v>0</v>
      </c>
      <c r="BH178" s="144">
        <f>IF(N178="sníž. přenesená",J178,0)</f>
        <v>0</v>
      </c>
      <c r="BI178" s="144">
        <f>IF(N178="nulová",J178,0)</f>
        <v>0</v>
      </c>
      <c r="BJ178" s="17" t="s">
        <v>84</v>
      </c>
      <c r="BK178" s="144">
        <f>ROUND(I178*H178,2)</f>
        <v>0</v>
      </c>
      <c r="BL178" s="17" t="s">
        <v>147</v>
      </c>
      <c r="BM178" s="143" t="s">
        <v>216</v>
      </c>
    </row>
    <row r="179" spans="2:65" s="1" customFormat="1" ht="11.25" x14ac:dyDescent="0.2">
      <c r="B179" s="32"/>
      <c r="D179" s="145" t="s">
        <v>149</v>
      </c>
      <c r="F179" s="146" t="s">
        <v>215</v>
      </c>
      <c r="I179" s="147"/>
      <c r="L179" s="32"/>
      <c r="M179" s="148"/>
      <c r="T179" s="56"/>
      <c r="AT179" s="17" t="s">
        <v>149</v>
      </c>
      <c r="AU179" s="17" t="s">
        <v>86</v>
      </c>
    </row>
    <row r="180" spans="2:65" s="12" customFormat="1" ht="11.25" x14ac:dyDescent="0.2">
      <c r="B180" s="149"/>
      <c r="D180" s="145" t="s">
        <v>150</v>
      </c>
      <c r="E180" s="150" t="s">
        <v>1</v>
      </c>
      <c r="F180" s="151" t="s">
        <v>212</v>
      </c>
      <c r="H180" s="150" t="s">
        <v>1</v>
      </c>
      <c r="I180" s="152"/>
      <c r="L180" s="149"/>
      <c r="M180" s="153"/>
      <c r="T180" s="154"/>
      <c r="AT180" s="150" t="s">
        <v>150</v>
      </c>
      <c r="AU180" s="150" t="s">
        <v>86</v>
      </c>
      <c r="AV180" s="12" t="s">
        <v>84</v>
      </c>
      <c r="AW180" s="12" t="s">
        <v>32</v>
      </c>
      <c r="AX180" s="12" t="s">
        <v>76</v>
      </c>
      <c r="AY180" s="150" t="s">
        <v>136</v>
      </c>
    </row>
    <row r="181" spans="2:65" s="13" customFormat="1" ht="11.25" x14ac:dyDescent="0.2">
      <c r="B181" s="155"/>
      <c r="D181" s="145" t="s">
        <v>150</v>
      </c>
      <c r="E181" s="156" t="s">
        <v>1</v>
      </c>
      <c r="F181" s="157" t="s">
        <v>217</v>
      </c>
      <c r="H181" s="158">
        <v>15000</v>
      </c>
      <c r="I181" s="159"/>
      <c r="L181" s="155"/>
      <c r="M181" s="160"/>
      <c r="T181" s="161"/>
      <c r="AT181" s="156" t="s">
        <v>150</v>
      </c>
      <c r="AU181" s="156" t="s">
        <v>86</v>
      </c>
      <c r="AV181" s="13" t="s">
        <v>86</v>
      </c>
      <c r="AW181" s="13" t="s">
        <v>32</v>
      </c>
      <c r="AX181" s="13" t="s">
        <v>84</v>
      </c>
      <c r="AY181" s="156" t="s">
        <v>136</v>
      </c>
    </row>
    <row r="182" spans="2:65" s="12" customFormat="1" ht="11.25" x14ac:dyDescent="0.2">
      <c r="B182" s="149"/>
      <c r="D182" s="145" t="s">
        <v>150</v>
      </c>
      <c r="E182" s="150" t="s">
        <v>1</v>
      </c>
      <c r="F182" s="151" t="s">
        <v>207</v>
      </c>
      <c r="H182" s="150" t="s">
        <v>1</v>
      </c>
      <c r="I182" s="152"/>
      <c r="L182" s="149"/>
      <c r="M182" s="153"/>
      <c r="T182" s="154"/>
      <c r="AT182" s="150" t="s">
        <v>150</v>
      </c>
      <c r="AU182" s="150" t="s">
        <v>86</v>
      </c>
      <c r="AV182" s="12" t="s">
        <v>84</v>
      </c>
      <c r="AW182" s="12" t="s">
        <v>32</v>
      </c>
      <c r="AX182" s="12" t="s">
        <v>76</v>
      </c>
      <c r="AY182" s="150" t="s">
        <v>136</v>
      </c>
    </row>
    <row r="183" spans="2:65" s="11" customFormat="1" ht="22.9" customHeight="1" x14ac:dyDescent="0.2">
      <c r="B183" s="120"/>
      <c r="D183" s="121" t="s">
        <v>75</v>
      </c>
      <c r="E183" s="130" t="s">
        <v>218</v>
      </c>
      <c r="F183" s="130" t="s">
        <v>219</v>
      </c>
      <c r="I183" s="123"/>
      <c r="J183" s="131">
        <f>BK183</f>
        <v>0</v>
      </c>
      <c r="L183" s="120"/>
      <c r="M183" s="125"/>
      <c r="P183" s="126">
        <f>SUM(P184:P186)</f>
        <v>0</v>
      </c>
      <c r="R183" s="126">
        <f>SUM(R184:R186)</f>
        <v>0</v>
      </c>
      <c r="T183" s="127">
        <f>SUM(T184:T186)</f>
        <v>0</v>
      </c>
      <c r="AR183" s="121" t="s">
        <v>139</v>
      </c>
      <c r="AT183" s="128" t="s">
        <v>75</v>
      </c>
      <c r="AU183" s="128" t="s">
        <v>84</v>
      </c>
      <c r="AY183" s="121" t="s">
        <v>136</v>
      </c>
      <c r="BK183" s="129">
        <f>SUM(BK184:BK186)</f>
        <v>0</v>
      </c>
    </row>
    <row r="184" spans="2:65" s="1" customFormat="1" ht="16.5" customHeight="1" x14ac:dyDescent="0.2">
      <c r="B184" s="32"/>
      <c r="C184" s="132" t="s">
        <v>220</v>
      </c>
      <c r="D184" s="132" t="s">
        <v>142</v>
      </c>
      <c r="E184" s="133" t="s">
        <v>221</v>
      </c>
      <c r="F184" s="134" t="s">
        <v>222</v>
      </c>
      <c r="G184" s="135" t="s">
        <v>145</v>
      </c>
      <c r="H184" s="136">
        <v>1</v>
      </c>
      <c r="I184" s="137"/>
      <c r="J184" s="138">
        <f>ROUND(I184*H184,2)</f>
        <v>0</v>
      </c>
      <c r="K184" s="134" t="s">
        <v>146</v>
      </c>
      <c r="L184" s="32"/>
      <c r="M184" s="139" t="s">
        <v>1</v>
      </c>
      <c r="N184" s="140" t="s">
        <v>41</v>
      </c>
      <c r="P184" s="141">
        <f>O184*H184</f>
        <v>0</v>
      </c>
      <c r="Q184" s="141">
        <v>0</v>
      </c>
      <c r="R184" s="141">
        <f>Q184*H184</f>
        <v>0</v>
      </c>
      <c r="S184" s="141">
        <v>0</v>
      </c>
      <c r="T184" s="142">
        <f>S184*H184</f>
        <v>0</v>
      </c>
      <c r="AR184" s="143" t="s">
        <v>147</v>
      </c>
      <c r="AT184" s="143" t="s">
        <v>142</v>
      </c>
      <c r="AU184" s="143" t="s">
        <v>86</v>
      </c>
      <c r="AY184" s="17" t="s">
        <v>136</v>
      </c>
      <c r="BE184" s="144">
        <f>IF(N184="základní",J184,0)</f>
        <v>0</v>
      </c>
      <c r="BF184" s="144">
        <f>IF(N184="snížená",J184,0)</f>
        <v>0</v>
      </c>
      <c r="BG184" s="144">
        <f>IF(N184="zákl. přenesená",J184,0)</f>
        <v>0</v>
      </c>
      <c r="BH184" s="144">
        <f>IF(N184="sníž. přenesená",J184,0)</f>
        <v>0</v>
      </c>
      <c r="BI184" s="144">
        <f>IF(N184="nulová",J184,0)</f>
        <v>0</v>
      </c>
      <c r="BJ184" s="17" t="s">
        <v>84</v>
      </c>
      <c r="BK184" s="144">
        <f>ROUND(I184*H184,2)</f>
        <v>0</v>
      </c>
      <c r="BL184" s="17" t="s">
        <v>147</v>
      </c>
      <c r="BM184" s="143" t="s">
        <v>223</v>
      </c>
    </row>
    <row r="185" spans="2:65" s="1" customFormat="1" ht="11.25" x14ac:dyDescent="0.2">
      <c r="B185" s="32"/>
      <c r="D185" s="145" t="s">
        <v>149</v>
      </c>
      <c r="F185" s="146" t="s">
        <v>222</v>
      </c>
      <c r="I185" s="147"/>
      <c r="L185" s="32"/>
      <c r="M185" s="148"/>
      <c r="T185" s="56"/>
      <c r="AT185" s="17" t="s">
        <v>149</v>
      </c>
      <c r="AU185" s="17" t="s">
        <v>86</v>
      </c>
    </row>
    <row r="186" spans="2:65" s="13" customFormat="1" ht="11.25" x14ac:dyDescent="0.2">
      <c r="B186" s="155"/>
      <c r="D186" s="145" t="s">
        <v>150</v>
      </c>
      <c r="E186" s="156" t="s">
        <v>1</v>
      </c>
      <c r="F186" s="157" t="s">
        <v>224</v>
      </c>
      <c r="H186" s="158">
        <v>1</v>
      </c>
      <c r="I186" s="159"/>
      <c r="L186" s="155"/>
      <c r="M186" s="160"/>
      <c r="T186" s="161"/>
      <c r="AT186" s="156" t="s">
        <v>150</v>
      </c>
      <c r="AU186" s="156" t="s">
        <v>86</v>
      </c>
      <c r="AV186" s="13" t="s">
        <v>86</v>
      </c>
      <c r="AW186" s="13" t="s">
        <v>32</v>
      </c>
      <c r="AX186" s="13" t="s">
        <v>84</v>
      </c>
      <c r="AY186" s="156" t="s">
        <v>136</v>
      </c>
    </row>
    <row r="187" spans="2:65" s="11" customFormat="1" ht="22.9" customHeight="1" x14ac:dyDescent="0.2">
      <c r="B187" s="120"/>
      <c r="D187" s="121" t="s">
        <v>75</v>
      </c>
      <c r="E187" s="130" t="s">
        <v>225</v>
      </c>
      <c r="F187" s="130" t="s">
        <v>226</v>
      </c>
      <c r="I187" s="123"/>
      <c r="J187" s="131">
        <f>BK187</f>
        <v>0</v>
      </c>
      <c r="L187" s="120"/>
      <c r="M187" s="125"/>
      <c r="P187" s="126">
        <f>SUM(P188:P190)</f>
        <v>0</v>
      </c>
      <c r="R187" s="126">
        <f>SUM(R188:R190)</f>
        <v>0</v>
      </c>
      <c r="T187" s="127">
        <f>SUM(T188:T190)</f>
        <v>0</v>
      </c>
      <c r="AR187" s="121" t="s">
        <v>139</v>
      </c>
      <c r="AT187" s="128" t="s">
        <v>75</v>
      </c>
      <c r="AU187" s="128" t="s">
        <v>84</v>
      </c>
      <c r="AY187" s="121" t="s">
        <v>136</v>
      </c>
      <c r="BK187" s="129">
        <f>SUM(BK188:BK190)</f>
        <v>0</v>
      </c>
    </row>
    <row r="188" spans="2:65" s="1" customFormat="1" ht="16.5" customHeight="1" x14ac:dyDescent="0.2">
      <c r="B188" s="32"/>
      <c r="C188" s="132" t="s">
        <v>227</v>
      </c>
      <c r="D188" s="132" t="s">
        <v>142</v>
      </c>
      <c r="E188" s="133" t="s">
        <v>228</v>
      </c>
      <c r="F188" s="134" t="s">
        <v>229</v>
      </c>
      <c r="G188" s="135" t="s">
        <v>145</v>
      </c>
      <c r="H188" s="136">
        <v>1</v>
      </c>
      <c r="I188" s="137"/>
      <c r="J188" s="138">
        <f>ROUND(I188*H188,2)</f>
        <v>0</v>
      </c>
      <c r="K188" s="134" t="s">
        <v>1</v>
      </c>
      <c r="L188" s="32"/>
      <c r="M188" s="139" t="s">
        <v>1</v>
      </c>
      <c r="N188" s="140" t="s">
        <v>41</v>
      </c>
      <c r="P188" s="141">
        <f>O188*H188</f>
        <v>0</v>
      </c>
      <c r="Q188" s="141">
        <v>0</v>
      </c>
      <c r="R188" s="141">
        <f>Q188*H188</f>
        <v>0</v>
      </c>
      <c r="S188" s="141">
        <v>0</v>
      </c>
      <c r="T188" s="142">
        <f>S188*H188</f>
        <v>0</v>
      </c>
      <c r="AR188" s="143" t="s">
        <v>147</v>
      </c>
      <c r="AT188" s="143" t="s">
        <v>142</v>
      </c>
      <c r="AU188" s="143" t="s">
        <v>86</v>
      </c>
      <c r="AY188" s="17" t="s">
        <v>136</v>
      </c>
      <c r="BE188" s="144">
        <f>IF(N188="základní",J188,0)</f>
        <v>0</v>
      </c>
      <c r="BF188" s="144">
        <f>IF(N188="snížená",J188,0)</f>
        <v>0</v>
      </c>
      <c r="BG188" s="144">
        <f>IF(N188="zákl. přenesená",J188,0)</f>
        <v>0</v>
      </c>
      <c r="BH188" s="144">
        <f>IF(N188="sníž. přenesená",J188,0)</f>
        <v>0</v>
      </c>
      <c r="BI188" s="144">
        <f>IF(N188="nulová",J188,0)</f>
        <v>0</v>
      </c>
      <c r="BJ188" s="17" t="s">
        <v>84</v>
      </c>
      <c r="BK188" s="144">
        <f>ROUND(I188*H188,2)</f>
        <v>0</v>
      </c>
      <c r="BL188" s="17" t="s">
        <v>147</v>
      </c>
      <c r="BM188" s="143" t="s">
        <v>230</v>
      </c>
    </row>
    <row r="189" spans="2:65" s="1" customFormat="1" ht="11.25" x14ac:dyDescent="0.2">
      <c r="B189" s="32"/>
      <c r="D189" s="145" t="s">
        <v>149</v>
      </c>
      <c r="F189" s="146" t="s">
        <v>229</v>
      </c>
      <c r="I189" s="147"/>
      <c r="L189" s="32"/>
      <c r="M189" s="148"/>
      <c r="T189" s="56"/>
      <c r="AT189" s="17" t="s">
        <v>149</v>
      </c>
      <c r="AU189" s="17" t="s">
        <v>86</v>
      </c>
    </row>
    <row r="190" spans="2:65" s="13" customFormat="1" ht="11.25" x14ac:dyDescent="0.2">
      <c r="B190" s="155"/>
      <c r="D190" s="145" t="s">
        <v>150</v>
      </c>
      <c r="E190" s="156" t="s">
        <v>1</v>
      </c>
      <c r="F190" s="157" t="s">
        <v>179</v>
      </c>
      <c r="H190" s="158">
        <v>1</v>
      </c>
      <c r="I190" s="159"/>
      <c r="L190" s="155"/>
      <c r="M190" s="162"/>
      <c r="N190" s="163"/>
      <c r="O190" s="163"/>
      <c r="P190" s="163"/>
      <c r="Q190" s="163"/>
      <c r="R190" s="163"/>
      <c r="S190" s="163"/>
      <c r="T190" s="164"/>
      <c r="AT190" s="156" t="s">
        <v>150</v>
      </c>
      <c r="AU190" s="156" t="s">
        <v>86</v>
      </c>
      <c r="AV190" s="13" t="s">
        <v>86</v>
      </c>
      <c r="AW190" s="13" t="s">
        <v>32</v>
      </c>
      <c r="AX190" s="13" t="s">
        <v>84</v>
      </c>
      <c r="AY190" s="156" t="s">
        <v>136</v>
      </c>
    </row>
    <row r="191" spans="2:65" s="1" customFormat="1" ht="6.95" customHeight="1" x14ac:dyDescent="0.2">
      <c r="B191" s="44"/>
      <c r="C191" s="45"/>
      <c r="D191" s="45"/>
      <c r="E191" s="45"/>
      <c r="F191" s="45"/>
      <c r="G191" s="45"/>
      <c r="H191" s="45"/>
      <c r="I191" s="45"/>
      <c r="J191" s="45"/>
      <c r="K191" s="45"/>
      <c r="L191" s="32"/>
    </row>
  </sheetData>
  <sheetProtection algorithmName="SHA-512" hashValue="bHCWD+RJDQKN6qJk2sZPHgr6n0f1g1GSwRURSn3afZxcI6PVfDMqlh6+5QWeGT/cYGG7CSgQpeVSwbKxCNDBdQ==" saltValue="DyQ6Rs9ALuxiOnQDJ6eXIMCz4CXyppXJu9ivo0h5qUgUb/PKLEue7nqwlxPJqxwt4C3mnTZtxCpnxNxdkQcUDg==" spinCount="100000" sheet="1" objects="1" scenarios="1" formatColumns="0" formatRows="0" autoFilter="0"/>
  <autoFilter ref="C122:K190" xr:uid="{00000000-0009-0000-0000-000001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091"/>
  <sheetViews>
    <sheetView showGridLines="0" workbookViewId="0"/>
  </sheetViews>
  <sheetFormatPr defaultRowHeight="1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7" t="s">
        <v>89</v>
      </c>
    </row>
    <row r="3" spans="2:46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86</v>
      </c>
    </row>
    <row r="4" spans="2:46" ht="24.95" customHeight="1" x14ac:dyDescent="0.2">
      <c r="B4" s="20"/>
      <c r="D4" s="21" t="s">
        <v>105</v>
      </c>
      <c r="L4" s="20"/>
      <c r="M4" s="88" t="s">
        <v>10</v>
      </c>
      <c r="AT4" s="17" t="s">
        <v>4</v>
      </c>
    </row>
    <row r="5" spans="2:46" ht="6.95" customHeight="1" x14ac:dyDescent="0.2">
      <c r="B5" s="20"/>
      <c r="L5" s="20"/>
    </row>
    <row r="6" spans="2:46" ht="12" customHeight="1" x14ac:dyDescent="0.2">
      <c r="B6" s="20"/>
      <c r="D6" s="27" t="s">
        <v>16</v>
      </c>
      <c r="L6" s="20"/>
    </row>
    <row r="7" spans="2:46" ht="16.5" customHeight="1" x14ac:dyDescent="0.2">
      <c r="B7" s="20"/>
      <c r="E7" s="230" t="str">
        <f>'Rekapitulace stavby'!K6</f>
        <v>Rekonstrukce ul. Pod Floriánem Pelhřimov</v>
      </c>
      <c r="F7" s="231"/>
      <c r="G7" s="231"/>
      <c r="H7" s="231"/>
      <c r="L7" s="20"/>
    </row>
    <row r="8" spans="2:46" s="1" customFormat="1" ht="12" customHeight="1" x14ac:dyDescent="0.2">
      <c r="B8" s="32"/>
      <c r="D8" s="27" t="s">
        <v>106</v>
      </c>
      <c r="L8" s="32"/>
    </row>
    <row r="9" spans="2:46" s="1" customFormat="1" ht="16.5" customHeight="1" x14ac:dyDescent="0.2">
      <c r="B9" s="32"/>
      <c r="E9" s="192" t="s">
        <v>231</v>
      </c>
      <c r="F9" s="232"/>
      <c r="G9" s="232"/>
      <c r="H9" s="232"/>
      <c r="L9" s="32"/>
    </row>
    <row r="10" spans="2:46" s="1" customFormat="1" ht="11.25" x14ac:dyDescent="0.2">
      <c r="B10" s="32"/>
      <c r="L10" s="32"/>
    </row>
    <row r="11" spans="2:46" s="1" customFormat="1" ht="12" customHeight="1" x14ac:dyDescent="0.2">
      <c r="B11" s="32"/>
      <c r="D11" s="27" t="s">
        <v>18</v>
      </c>
      <c r="F11" s="25" t="s">
        <v>90</v>
      </c>
      <c r="I11" s="27" t="s">
        <v>19</v>
      </c>
      <c r="J11" s="25" t="s">
        <v>1</v>
      </c>
      <c r="L11" s="32"/>
    </row>
    <row r="12" spans="2:46" s="1" customFormat="1" ht="12" customHeight="1" x14ac:dyDescent="0.2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22. 5. 2024</v>
      </c>
      <c r="L12" s="32"/>
    </row>
    <row r="13" spans="2:46" s="1" customFormat="1" ht="10.9" customHeight="1" x14ac:dyDescent="0.2">
      <c r="B13" s="32"/>
      <c r="L13" s="32"/>
    </row>
    <row r="14" spans="2:46" s="1" customFormat="1" ht="12" customHeight="1" x14ac:dyDescent="0.2">
      <c r="B14" s="32"/>
      <c r="D14" s="27" t="s">
        <v>24</v>
      </c>
      <c r="I14" s="27" t="s">
        <v>25</v>
      </c>
      <c r="J14" s="25" t="s">
        <v>1</v>
      </c>
      <c r="L14" s="32"/>
    </row>
    <row r="15" spans="2:46" s="1" customFormat="1" ht="18" customHeight="1" x14ac:dyDescent="0.2">
      <c r="B15" s="32"/>
      <c r="E15" s="25" t="s">
        <v>26</v>
      </c>
      <c r="I15" s="27" t="s">
        <v>27</v>
      </c>
      <c r="J15" s="25" t="s">
        <v>1</v>
      </c>
      <c r="L15" s="32"/>
    </row>
    <row r="16" spans="2:46" s="1" customFormat="1" ht="6.95" customHeight="1" x14ac:dyDescent="0.2">
      <c r="B16" s="32"/>
      <c r="L16" s="32"/>
    </row>
    <row r="17" spans="2:12" s="1" customFormat="1" ht="12" customHeight="1" x14ac:dyDescent="0.2">
      <c r="B17" s="32"/>
      <c r="D17" s="27" t="s">
        <v>28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 x14ac:dyDescent="0.2">
      <c r="B18" s="32"/>
      <c r="E18" s="233" t="str">
        <f>'Rekapitulace stavby'!E14</f>
        <v>Vyplň údaj</v>
      </c>
      <c r="F18" s="214"/>
      <c r="G18" s="214"/>
      <c r="H18" s="214"/>
      <c r="I18" s="27" t="s">
        <v>27</v>
      </c>
      <c r="J18" s="28" t="str">
        <f>'Rekapitulace stavby'!AN14</f>
        <v>Vyplň údaj</v>
      </c>
      <c r="L18" s="32"/>
    </row>
    <row r="19" spans="2:12" s="1" customFormat="1" ht="6.95" customHeight="1" x14ac:dyDescent="0.2">
      <c r="B19" s="32"/>
      <c r="L19" s="32"/>
    </row>
    <row r="20" spans="2:12" s="1" customFormat="1" ht="12" customHeight="1" x14ac:dyDescent="0.2">
      <c r="B20" s="32"/>
      <c r="D20" s="27" t="s">
        <v>30</v>
      </c>
      <c r="I20" s="27" t="s">
        <v>25</v>
      </c>
      <c r="J20" s="25" t="s">
        <v>1</v>
      </c>
      <c r="L20" s="32"/>
    </row>
    <row r="21" spans="2:12" s="1" customFormat="1" ht="18" customHeight="1" x14ac:dyDescent="0.2">
      <c r="B21" s="32"/>
      <c r="E21" s="25" t="s">
        <v>31</v>
      </c>
      <c r="I21" s="27" t="s">
        <v>27</v>
      </c>
      <c r="J21" s="25" t="s">
        <v>1</v>
      </c>
      <c r="L21" s="32"/>
    </row>
    <row r="22" spans="2:12" s="1" customFormat="1" ht="6.95" customHeight="1" x14ac:dyDescent="0.2">
      <c r="B22" s="32"/>
      <c r="L22" s="32"/>
    </row>
    <row r="23" spans="2:12" s="1" customFormat="1" ht="12" customHeight="1" x14ac:dyDescent="0.2">
      <c r="B23" s="32"/>
      <c r="D23" s="27" t="s">
        <v>33</v>
      </c>
      <c r="I23" s="27" t="s">
        <v>25</v>
      </c>
      <c r="J23" s="25" t="str">
        <f>IF('Rekapitulace stavby'!AN19="","",'Rekapitulace stavby'!AN19)</f>
        <v/>
      </c>
      <c r="L23" s="32"/>
    </row>
    <row r="24" spans="2:12" s="1" customFormat="1" ht="18" customHeight="1" x14ac:dyDescent="0.2">
      <c r="B24" s="32"/>
      <c r="E24" s="25" t="str">
        <f>IF('Rekapitulace stavby'!E20="","",'Rekapitulace stavby'!E20)</f>
        <v xml:space="preserve"> </v>
      </c>
      <c r="I24" s="27" t="s">
        <v>27</v>
      </c>
      <c r="J24" s="25" t="str">
        <f>IF('Rekapitulace stavby'!AN20="","",'Rekapitulace stavby'!AN20)</f>
        <v/>
      </c>
      <c r="L24" s="32"/>
    </row>
    <row r="25" spans="2:12" s="1" customFormat="1" ht="6.95" customHeight="1" x14ac:dyDescent="0.2">
      <c r="B25" s="32"/>
      <c r="L25" s="32"/>
    </row>
    <row r="26" spans="2:12" s="1" customFormat="1" ht="12" customHeight="1" x14ac:dyDescent="0.2">
      <c r="B26" s="32"/>
      <c r="D26" s="27" t="s">
        <v>35</v>
      </c>
      <c r="L26" s="32"/>
    </row>
    <row r="27" spans="2:12" s="7" customFormat="1" ht="16.5" customHeight="1" x14ac:dyDescent="0.2">
      <c r="B27" s="89"/>
      <c r="E27" s="219" t="s">
        <v>1</v>
      </c>
      <c r="F27" s="219"/>
      <c r="G27" s="219"/>
      <c r="H27" s="219"/>
      <c r="L27" s="89"/>
    </row>
    <row r="28" spans="2:12" s="1" customFormat="1" ht="6.95" customHeight="1" x14ac:dyDescent="0.2">
      <c r="B28" s="32"/>
      <c r="L28" s="32"/>
    </row>
    <row r="29" spans="2:12" s="1" customFormat="1" ht="6.95" customHeight="1" x14ac:dyDescent="0.2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customHeight="1" x14ac:dyDescent="0.2">
      <c r="B30" s="32"/>
      <c r="D30" s="90" t="s">
        <v>36</v>
      </c>
      <c r="J30" s="66">
        <f>ROUND(J128, 2)</f>
        <v>0</v>
      </c>
      <c r="L30" s="32"/>
    </row>
    <row r="31" spans="2:12" s="1" customFormat="1" ht="6.95" customHeight="1" x14ac:dyDescent="0.2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5" customHeight="1" x14ac:dyDescent="0.2">
      <c r="B32" s="32"/>
      <c r="F32" s="35" t="s">
        <v>38</v>
      </c>
      <c r="I32" s="35" t="s">
        <v>37</v>
      </c>
      <c r="J32" s="35" t="s">
        <v>39</v>
      </c>
      <c r="L32" s="32"/>
    </row>
    <row r="33" spans="2:12" s="1" customFormat="1" ht="14.45" customHeight="1" x14ac:dyDescent="0.2">
      <c r="B33" s="32"/>
      <c r="D33" s="55" t="s">
        <v>40</v>
      </c>
      <c r="E33" s="27" t="s">
        <v>41</v>
      </c>
      <c r="F33" s="91">
        <f>ROUND((SUM(BE128:BE1090)),  2)</f>
        <v>0</v>
      </c>
      <c r="I33" s="92">
        <v>0.21</v>
      </c>
      <c r="J33" s="91">
        <f>ROUND(((SUM(BE128:BE1090))*I33),  2)</f>
        <v>0</v>
      </c>
      <c r="L33" s="32"/>
    </row>
    <row r="34" spans="2:12" s="1" customFormat="1" ht="14.45" customHeight="1" x14ac:dyDescent="0.2">
      <c r="B34" s="32"/>
      <c r="E34" s="27" t="s">
        <v>42</v>
      </c>
      <c r="F34" s="91">
        <f>ROUND((SUM(BF128:BF1090)),  2)</f>
        <v>0</v>
      </c>
      <c r="I34" s="92">
        <v>0.12</v>
      </c>
      <c r="J34" s="91">
        <f>ROUND(((SUM(BF128:BF1090))*I34),  2)</f>
        <v>0</v>
      </c>
      <c r="L34" s="32"/>
    </row>
    <row r="35" spans="2:12" s="1" customFormat="1" ht="14.45" hidden="1" customHeight="1" x14ac:dyDescent="0.2">
      <c r="B35" s="32"/>
      <c r="E35" s="27" t="s">
        <v>43</v>
      </c>
      <c r="F35" s="91">
        <f>ROUND((SUM(BG128:BG1090)),  2)</f>
        <v>0</v>
      </c>
      <c r="I35" s="92">
        <v>0.21</v>
      </c>
      <c r="J35" s="91">
        <f>0</f>
        <v>0</v>
      </c>
      <c r="L35" s="32"/>
    </row>
    <row r="36" spans="2:12" s="1" customFormat="1" ht="14.45" hidden="1" customHeight="1" x14ac:dyDescent="0.2">
      <c r="B36" s="32"/>
      <c r="E36" s="27" t="s">
        <v>44</v>
      </c>
      <c r="F36" s="91">
        <f>ROUND((SUM(BH128:BH1090)),  2)</f>
        <v>0</v>
      </c>
      <c r="I36" s="92">
        <v>0.12</v>
      </c>
      <c r="J36" s="91">
        <f>0</f>
        <v>0</v>
      </c>
      <c r="L36" s="32"/>
    </row>
    <row r="37" spans="2:12" s="1" customFormat="1" ht="14.45" hidden="1" customHeight="1" x14ac:dyDescent="0.2">
      <c r="B37" s="32"/>
      <c r="E37" s="27" t="s">
        <v>45</v>
      </c>
      <c r="F37" s="91">
        <f>ROUND((SUM(BI128:BI1090)),  2)</f>
        <v>0</v>
      </c>
      <c r="I37" s="92">
        <v>0</v>
      </c>
      <c r="J37" s="91">
        <f>0</f>
        <v>0</v>
      </c>
      <c r="L37" s="32"/>
    </row>
    <row r="38" spans="2:12" s="1" customFormat="1" ht="6.95" customHeight="1" x14ac:dyDescent="0.2">
      <c r="B38" s="32"/>
      <c r="L38" s="32"/>
    </row>
    <row r="39" spans="2:12" s="1" customFormat="1" ht="25.35" customHeight="1" x14ac:dyDescent="0.2">
      <c r="B39" s="32"/>
      <c r="C39" s="93"/>
      <c r="D39" s="94" t="s">
        <v>46</v>
      </c>
      <c r="E39" s="57"/>
      <c r="F39" s="57"/>
      <c r="G39" s="95" t="s">
        <v>47</v>
      </c>
      <c r="H39" s="96" t="s">
        <v>48</v>
      </c>
      <c r="I39" s="57"/>
      <c r="J39" s="97">
        <f>SUM(J30:J37)</f>
        <v>0</v>
      </c>
      <c r="K39" s="98"/>
      <c r="L39" s="32"/>
    </row>
    <row r="40" spans="2:12" s="1" customFormat="1" ht="14.45" customHeight="1" x14ac:dyDescent="0.2">
      <c r="B40" s="32"/>
      <c r="L40" s="32"/>
    </row>
    <row r="41" spans="2:12" ht="14.45" customHeight="1" x14ac:dyDescent="0.2">
      <c r="B41" s="20"/>
      <c r="L41" s="20"/>
    </row>
    <row r="42" spans="2:12" ht="14.45" customHeight="1" x14ac:dyDescent="0.2">
      <c r="B42" s="20"/>
      <c r="L42" s="20"/>
    </row>
    <row r="43" spans="2:12" ht="14.45" customHeight="1" x14ac:dyDescent="0.2">
      <c r="B43" s="20"/>
      <c r="L43" s="20"/>
    </row>
    <row r="44" spans="2:12" ht="14.45" customHeight="1" x14ac:dyDescent="0.2">
      <c r="B44" s="20"/>
      <c r="L44" s="20"/>
    </row>
    <row r="45" spans="2:12" ht="14.45" customHeight="1" x14ac:dyDescent="0.2">
      <c r="B45" s="20"/>
      <c r="L45" s="20"/>
    </row>
    <row r="46" spans="2:12" ht="14.45" customHeight="1" x14ac:dyDescent="0.2">
      <c r="B46" s="20"/>
      <c r="L46" s="20"/>
    </row>
    <row r="47" spans="2:12" ht="14.45" customHeight="1" x14ac:dyDescent="0.2">
      <c r="B47" s="20"/>
      <c r="L47" s="20"/>
    </row>
    <row r="48" spans="2:12" ht="14.45" customHeight="1" x14ac:dyDescent="0.2">
      <c r="B48" s="20"/>
      <c r="L48" s="20"/>
    </row>
    <row r="49" spans="2:12" ht="14.45" customHeight="1" x14ac:dyDescent="0.2">
      <c r="B49" s="20"/>
      <c r="L49" s="20"/>
    </row>
    <row r="50" spans="2:12" s="1" customFormat="1" ht="14.45" customHeight="1" x14ac:dyDescent="0.2">
      <c r="B50" s="32"/>
      <c r="D50" s="41" t="s">
        <v>49</v>
      </c>
      <c r="E50" s="42"/>
      <c r="F50" s="42"/>
      <c r="G50" s="41" t="s">
        <v>50</v>
      </c>
      <c r="H50" s="42"/>
      <c r="I50" s="42"/>
      <c r="J50" s="42"/>
      <c r="K50" s="42"/>
      <c r="L50" s="32"/>
    </row>
    <row r="51" spans="2:12" ht="11.25" x14ac:dyDescent="0.2">
      <c r="B51" s="20"/>
      <c r="L51" s="20"/>
    </row>
    <row r="52" spans="2:12" ht="11.25" x14ac:dyDescent="0.2">
      <c r="B52" s="20"/>
      <c r="L52" s="20"/>
    </row>
    <row r="53" spans="2:12" ht="11.25" x14ac:dyDescent="0.2">
      <c r="B53" s="20"/>
      <c r="L53" s="20"/>
    </row>
    <row r="54" spans="2:12" ht="11.25" x14ac:dyDescent="0.2">
      <c r="B54" s="20"/>
      <c r="L54" s="20"/>
    </row>
    <row r="55" spans="2:12" ht="11.25" x14ac:dyDescent="0.2">
      <c r="B55" s="20"/>
      <c r="L55" s="20"/>
    </row>
    <row r="56" spans="2:12" ht="11.25" x14ac:dyDescent="0.2">
      <c r="B56" s="20"/>
      <c r="L56" s="20"/>
    </row>
    <row r="57" spans="2:12" ht="11.25" x14ac:dyDescent="0.2">
      <c r="B57" s="20"/>
      <c r="L57" s="20"/>
    </row>
    <row r="58" spans="2:12" ht="11.25" x14ac:dyDescent="0.2">
      <c r="B58" s="20"/>
      <c r="L58" s="20"/>
    </row>
    <row r="59" spans="2:12" ht="11.25" x14ac:dyDescent="0.2">
      <c r="B59" s="20"/>
      <c r="L59" s="20"/>
    </row>
    <row r="60" spans="2:12" ht="11.25" x14ac:dyDescent="0.2">
      <c r="B60" s="20"/>
      <c r="L60" s="20"/>
    </row>
    <row r="61" spans="2:12" s="1" customFormat="1" ht="12.75" x14ac:dyDescent="0.2">
      <c r="B61" s="32"/>
      <c r="D61" s="43" t="s">
        <v>51</v>
      </c>
      <c r="E61" s="34"/>
      <c r="F61" s="99" t="s">
        <v>52</v>
      </c>
      <c r="G61" s="43" t="s">
        <v>51</v>
      </c>
      <c r="H61" s="34"/>
      <c r="I61" s="34"/>
      <c r="J61" s="100" t="s">
        <v>52</v>
      </c>
      <c r="K61" s="34"/>
      <c r="L61" s="32"/>
    </row>
    <row r="62" spans="2:12" ht="11.25" x14ac:dyDescent="0.2">
      <c r="B62" s="20"/>
      <c r="L62" s="20"/>
    </row>
    <row r="63" spans="2:12" ht="11.25" x14ac:dyDescent="0.2">
      <c r="B63" s="20"/>
      <c r="L63" s="20"/>
    </row>
    <row r="64" spans="2:12" ht="11.25" x14ac:dyDescent="0.2">
      <c r="B64" s="20"/>
      <c r="L64" s="20"/>
    </row>
    <row r="65" spans="2:12" s="1" customFormat="1" ht="12.75" x14ac:dyDescent="0.2">
      <c r="B65" s="32"/>
      <c r="D65" s="41" t="s">
        <v>53</v>
      </c>
      <c r="E65" s="42"/>
      <c r="F65" s="42"/>
      <c r="G65" s="41" t="s">
        <v>54</v>
      </c>
      <c r="H65" s="42"/>
      <c r="I65" s="42"/>
      <c r="J65" s="42"/>
      <c r="K65" s="42"/>
      <c r="L65" s="32"/>
    </row>
    <row r="66" spans="2:12" ht="11.25" x14ac:dyDescent="0.2">
      <c r="B66" s="20"/>
      <c r="L66" s="20"/>
    </row>
    <row r="67" spans="2:12" ht="11.25" x14ac:dyDescent="0.2">
      <c r="B67" s="20"/>
      <c r="L67" s="20"/>
    </row>
    <row r="68" spans="2:12" ht="11.25" x14ac:dyDescent="0.2">
      <c r="B68" s="20"/>
      <c r="L68" s="20"/>
    </row>
    <row r="69" spans="2:12" ht="11.25" x14ac:dyDescent="0.2">
      <c r="B69" s="20"/>
      <c r="L69" s="20"/>
    </row>
    <row r="70" spans="2:12" ht="11.25" x14ac:dyDescent="0.2">
      <c r="B70" s="20"/>
      <c r="L70" s="20"/>
    </row>
    <row r="71" spans="2:12" ht="11.25" x14ac:dyDescent="0.2">
      <c r="B71" s="20"/>
      <c r="L71" s="20"/>
    </row>
    <row r="72" spans="2:12" ht="11.25" x14ac:dyDescent="0.2">
      <c r="B72" s="20"/>
      <c r="L72" s="20"/>
    </row>
    <row r="73" spans="2:12" ht="11.25" x14ac:dyDescent="0.2">
      <c r="B73" s="20"/>
      <c r="L73" s="20"/>
    </row>
    <row r="74" spans="2:12" ht="11.25" x14ac:dyDescent="0.2">
      <c r="B74" s="20"/>
      <c r="L74" s="20"/>
    </row>
    <row r="75" spans="2:12" ht="11.25" x14ac:dyDescent="0.2">
      <c r="B75" s="20"/>
      <c r="L75" s="20"/>
    </row>
    <row r="76" spans="2:12" s="1" customFormat="1" ht="12.75" x14ac:dyDescent="0.2">
      <c r="B76" s="32"/>
      <c r="D76" s="43" t="s">
        <v>51</v>
      </c>
      <c r="E76" s="34"/>
      <c r="F76" s="99" t="s">
        <v>52</v>
      </c>
      <c r="G76" s="43" t="s">
        <v>51</v>
      </c>
      <c r="H76" s="34"/>
      <c r="I76" s="34"/>
      <c r="J76" s="100" t="s">
        <v>52</v>
      </c>
      <c r="K76" s="34"/>
      <c r="L76" s="32"/>
    </row>
    <row r="77" spans="2:12" s="1" customFormat="1" ht="14.45" customHeight="1" x14ac:dyDescent="0.2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5" customHeight="1" x14ac:dyDescent="0.2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customHeight="1" x14ac:dyDescent="0.2">
      <c r="B82" s="32"/>
      <c r="C82" s="21" t="s">
        <v>108</v>
      </c>
      <c r="L82" s="32"/>
    </row>
    <row r="83" spans="2:47" s="1" customFormat="1" ht="6.95" customHeight="1" x14ac:dyDescent="0.2">
      <c r="B83" s="32"/>
      <c r="L83" s="32"/>
    </row>
    <row r="84" spans="2:47" s="1" customFormat="1" ht="12" customHeight="1" x14ac:dyDescent="0.2">
      <c r="B84" s="32"/>
      <c r="C84" s="27" t="s">
        <v>16</v>
      </c>
      <c r="L84" s="32"/>
    </row>
    <row r="85" spans="2:47" s="1" customFormat="1" ht="16.5" customHeight="1" x14ac:dyDescent="0.2">
      <c r="B85" s="32"/>
      <c r="E85" s="230" t="str">
        <f>E7</f>
        <v>Rekonstrukce ul. Pod Floriánem Pelhřimov</v>
      </c>
      <c r="F85" s="231"/>
      <c r="G85" s="231"/>
      <c r="H85" s="231"/>
      <c r="L85" s="32"/>
    </row>
    <row r="86" spans="2:47" s="1" customFormat="1" ht="12" customHeight="1" x14ac:dyDescent="0.2">
      <c r="B86" s="32"/>
      <c r="C86" s="27" t="s">
        <v>106</v>
      </c>
      <c r="L86" s="32"/>
    </row>
    <row r="87" spans="2:47" s="1" customFormat="1" ht="16.5" customHeight="1" x14ac:dyDescent="0.2">
      <c r="B87" s="32"/>
      <c r="E87" s="192" t="str">
        <f>E9</f>
        <v>101 - Komunikace</v>
      </c>
      <c r="F87" s="232"/>
      <c r="G87" s="232"/>
      <c r="H87" s="232"/>
      <c r="L87" s="32"/>
    </row>
    <row r="88" spans="2:47" s="1" customFormat="1" ht="6.95" customHeight="1" x14ac:dyDescent="0.2">
      <c r="B88" s="32"/>
      <c r="L88" s="32"/>
    </row>
    <row r="89" spans="2:47" s="1" customFormat="1" ht="12" customHeight="1" x14ac:dyDescent="0.2">
      <c r="B89" s="32"/>
      <c r="C89" s="27" t="s">
        <v>20</v>
      </c>
      <c r="F89" s="25" t="str">
        <f>F12</f>
        <v>Pelhřimov</v>
      </c>
      <c r="I89" s="27" t="s">
        <v>22</v>
      </c>
      <c r="J89" s="52" t="str">
        <f>IF(J12="","",J12)</f>
        <v>22. 5. 2024</v>
      </c>
      <c r="L89" s="32"/>
    </row>
    <row r="90" spans="2:47" s="1" customFormat="1" ht="6.95" customHeight="1" x14ac:dyDescent="0.2">
      <c r="B90" s="32"/>
      <c r="L90" s="32"/>
    </row>
    <row r="91" spans="2:47" s="1" customFormat="1" ht="15.2" customHeight="1" x14ac:dyDescent="0.2">
      <c r="B91" s="32"/>
      <c r="C91" s="27" t="s">
        <v>24</v>
      </c>
      <c r="F91" s="25" t="str">
        <f>E15</f>
        <v>Město Pelhřimov</v>
      </c>
      <c r="I91" s="27" t="s">
        <v>30</v>
      </c>
      <c r="J91" s="30" t="str">
        <f>E21</f>
        <v>WAY project s.r.o.</v>
      </c>
      <c r="L91" s="32"/>
    </row>
    <row r="92" spans="2:47" s="1" customFormat="1" ht="15.2" customHeight="1" x14ac:dyDescent="0.2">
      <c r="B92" s="32"/>
      <c r="C92" s="27" t="s">
        <v>28</v>
      </c>
      <c r="F92" s="25" t="str">
        <f>IF(E18="","",E18)</f>
        <v>Vyplň údaj</v>
      </c>
      <c r="I92" s="27" t="s">
        <v>33</v>
      </c>
      <c r="J92" s="30" t="str">
        <f>E24</f>
        <v xml:space="preserve"> </v>
      </c>
      <c r="L92" s="32"/>
    </row>
    <row r="93" spans="2:47" s="1" customFormat="1" ht="10.35" customHeight="1" x14ac:dyDescent="0.2">
      <c r="B93" s="32"/>
      <c r="L93" s="32"/>
    </row>
    <row r="94" spans="2:47" s="1" customFormat="1" ht="29.25" customHeight="1" x14ac:dyDescent="0.2">
      <c r="B94" s="32"/>
      <c r="C94" s="101" t="s">
        <v>109</v>
      </c>
      <c r="D94" s="93"/>
      <c r="E94" s="93"/>
      <c r="F94" s="93"/>
      <c r="G94" s="93"/>
      <c r="H94" s="93"/>
      <c r="I94" s="93"/>
      <c r="J94" s="102" t="s">
        <v>110</v>
      </c>
      <c r="K94" s="93"/>
      <c r="L94" s="32"/>
    </row>
    <row r="95" spans="2:47" s="1" customFormat="1" ht="10.35" customHeight="1" x14ac:dyDescent="0.2">
      <c r="B95" s="32"/>
      <c r="L95" s="32"/>
    </row>
    <row r="96" spans="2:47" s="1" customFormat="1" ht="22.9" customHeight="1" x14ac:dyDescent="0.2">
      <c r="B96" s="32"/>
      <c r="C96" s="103" t="s">
        <v>111</v>
      </c>
      <c r="J96" s="66">
        <f>J128</f>
        <v>0</v>
      </c>
      <c r="L96" s="32"/>
      <c r="AU96" s="17" t="s">
        <v>112</v>
      </c>
    </row>
    <row r="97" spans="2:12" s="8" customFormat="1" ht="24.95" customHeight="1" x14ac:dyDescent="0.2">
      <c r="B97" s="104"/>
      <c r="D97" s="105" t="s">
        <v>232</v>
      </c>
      <c r="E97" s="106"/>
      <c r="F97" s="106"/>
      <c r="G97" s="106"/>
      <c r="H97" s="106"/>
      <c r="I97" s="106"/>
      <c r="J97" s="107">
        <f>J129</f>
        <v>0</v>
      </c>
      <c r="L97" s="104"/>
    </row>
    <row r="98" spans="2:12" s="9" customFormat="1" ht="19.899999999999999" customHeight="1" x14ac:dyDescent="0.2">
      <c r="B98" s="108"/>
      <c r="D98" s="109" t="s">
        <v>233</v>
      </c>
      <c r="E98" s="110"/>
      <c r="F98" s="110"/>
      <c r="G98" s="110"/>
      <c r="H98" s="110"/>
      <c r="I98" s="110"/>
      <c r="J98" s="111">
        <f>J130</f>
        <v>0</v>
      </c>
      <c r="L98" s="108"/>
    </row>
    <row r="99" spans="2:12" s="9" customFormat="1" ht="19.899999999999999" customHeight="1" x14ac:dyDescent="0.2">
      <c r="B99" s="108"/>
      <c r="D99" s="109" t="s">
        <v>234</v>
      </c>
      <c r="E99" s="110"/>
      <c r="F99" s="110"/>
      <c r="G99" s="110"/>
      <c r="H99" s="110"/>
      <c r="I99" s="110"/>
      <c r="J99" s="111">
        <f>J445</f>
        <v>0</v>
      </c>
      <c r="L99" s="108"/>
    </row>
    <row r="100" spans="2:12" s="9" customFormat="1" ht="19.899999999999999" customHeight="1" x14ac:dyDescent="0.2">
      <c r="B100" s="108"/>
      <c r="D100" s="109" t="s">
        <v>235</v>
      </c>
      <c r="E100" s="110"/>
      <c r="F100" s="110"/>
      <c r="G100" s="110"/>
      <c r="H100" s="110"/>
      <c r="I100" s="110"/>
      <c r="J100" s="111">
        <f>J458</f>
        <v>0</v>
      </c>
      <c r="L100" s="108"/>
    </row>
    <row r="101" spans="2:12" s="9" customFormat="1" ht="19.899999999999999" customHeight="1" x14ac:dyDescent="0.2">
      <c r="B101" s="108"/>
      <c r="D101" s="109" t="s">
        <v>236</v>
      </c>
      <c r="E101" s="110"/>
      <c r="F101" s="110"/>
      <c r="G101" s="110"/>
      <c r="H101" s="110"/>
      <c r="I101" s="110"/>
      <c r="J101" s="111">
        <f>J481</f>
        <v>0</v>
      </c>
      <c r="L101" s="108"/>
    </row>
    <row r="102" spans="2:12" s="9" customFormat="1" ht="19.899999999999999" customHeight="1" x14ac:dyDescent="0.2">
      <c r="B102" s="108"/>
      <c r="D102" s="109" t="s">
        <v>237</v>
      </c>
      <c r="E102" s="110"/>
      <c r="F102" s="110"/>
      <c r="G102" s="110"/>
      <c r="H102" s="110"/>
      <c r="I102" s="110"/>
      <c r="J102" s="111">
        <f>J493</f>
        <v>0</v>
      </c>
      <c r="L102" s="108"/>
    </row>
    <row r="103" spans="2:12" s="9" customFormat="1" ht="19.899999999999999" customHeight="1" x14ac:dyDescent="0.2">
      <c r="B103" s="108"/>
      <c r="D103" s="109" t="s">
        <v>238</v>
      </c>
      <c r="E103" s="110"/>
      <c r="F103" s="110"/>
      <c r="G103" s="110"/>
      <c r="H103" s="110"/>
      <c r="I103" s="110"/>
      <c r="J103" s="111">
        <f>J664</f>
        <v>0</v>
      </c>
      <c r="L103" s="108"/>
    </row>
    <row r="104" spans="2:12" s="9" customFormat="1" ht="19.899999999999999" customHeight="1" x14ac:dyDescent="0.2">
      <c r="B104" s="108"/>
      <c r="D104" s="109" t="s">
        <v>239</v>
      </c>
      <c r="E104" s="110"/>
      <c r="F104" s="110"/>
      <c r="G104" s="110"/>
      <c r="H104" s="110"/>
      <c r="I104" s="110"/>
      <c r="J104" s="111">
        <f>J734</f>
        <v>0</v>
      </c>
      <c r="L104" s="108"/>
    </row>
    <row r="105" spans="2:12" s="9" customFormat="1" ht="19.899999999999999" customHeight="1" x14ac:dyDescent="0.2">
      <c r="B105" s="108"/>
      <c r="D105" s="109" t="s">
        <v>240</v>
      </c>
      <c r="E105" s="110"/>
      <c r="F105" s="110"/>
      <c r="G105" s="110"/>
      <c r="H105" s="110"/>
      <c r="I105" s="110"/>
      <c r="J105" s="111">
        <f>J944</f>
        <v>0</v>
      </c>
      <c r="L105" s="108"/>
    </row>
    <row r="106" spans="2:12" s="9" customFormat="1" ht="19.899999999999999" customHeight="1" x14ac:dyDescent="0.2">
      <c r="B106" s="108"/>
      <c r="D106" s="109" t="s">
        <v>241</v>
      </c>
      <c r="E106" s="110"/>
      <c r="F106" s="110"/>
      <c r="G106" s="110"/>
      <c r="H106" s="110"/>
      <c r="I106" s="110"/>
      <c r="J106" s="111">
        <f>J1068</f>
        <v>0</v>
      </c>
      <c r="L106" s="108"/>
    </row>
    <row r="107" spans="2:12" s="8" customFormat="1" ht="24.95" customHeight="1" x14ac:dyDescent="0.2">
      <c r="B107" s="104"/>
      <c r="D107" s="105" t="s">
        <v>242</v>
      </c>
      <c r="E107" s="106"/>
      <c r="F107" s="106"/>
      <c r="G107" s="106"/>
      <c r="H107" s="106"/>
      <c r="I107" s="106"/>
      <c r="J107" s="107">
        <f>J1084</f>
        <v>0</v>
      </c>
      <c r="L107" s="104"/>
    </row>
    <row r="108" spans="2:12" s="9" customFormat="1" ht="19.899999999999999" customHeight="1" x14ac:dyDescent="0.2">
      <c r="B108" s="108"/>
      <c r="D108" s="109" t="s">
        <v>243</v>
      </c>
      <c r="E108" s="110"/>
      <c r="F108" s="110"/>
      <c r="G108" s="110"/>
      <c r="H108" s="110"/>
      <c r="I108" s="110"/>
      <c r="J108" s="111">
        <f>J1085</f>
        <v>0</v>
      </c>
      <c r="L108" s="108"/>
    </row>
    <row r="109" spans="2:12" s="1" customFormat="1" ht="21.75" customHeight="1" x14ac:dyDescent="0.2">
      <c r="B109" s="32"/>
      <c r="L109" s="32"/>
    </row>
    <row r="110" spans="2:12" s="1" customFormat="1" ht="6.95" customHeight="1" x14ac:dyDescent="0.2">
      <c r="B110" s="44"/>
      <c r="C110" s="45"/>
      <c r="D110" s="45"/>
      <c r="E110" s="45"/>
      <c r="F110" s="45"/>
      <c r="G110" s="45"/>
      <c r="H110" s="45"/>
      <c r="I110" s="45"/>
      <c r="J110" s="45"/>
      <c r="K110" s="45"/>
      <c r="L110" s="32"/>
    </row>
    <row r="114" spans="2:63" s="1" customFormat="1" ht="6.95" customHeight="1" x14ac:dyDescent="0.2">
      <c r="B114" s="46"/>
      <c r="C114" s="47"/>
      <c r="D114" s="47"/>
      <c r="E114" s="47"/>
      <c r="F114" s="47"/>
      <c r="G114" s="47"/>
      <c r="H114" s="47"/>
      <c r="I114" s="47"/>
      <c r="J114" s="47"/>
      <c r="K114" s="47"/>
      <c r="L114" s="32"/>
    </row>
    <row r="115" spans="2:63" s="1" customFormat="1" ht="24.95" customHeight="1" x14ac:dyDescent="0.2">
      <c r="B115" s="32"/>
      <c r="C115" s="21" t="s">
        <v>120</v>
      </c>
      <c r="L115" s="32"/>
    </row>
    <row r="116" spans="2:63" s="1" customFormat="1" ht="6.95" customHeight="1" x14ac:dyDescent="0.2">
      <c r="B116" s="32"/>
      <c r="L116" s="32"/>
    </row>
    <row r="117" spans="2:63" s="1" customFormat="1" ht="12" customHeight="1" x14ac:dyDescent="0.2">
      <c r="B117" s="32"/>
      <c r="C117" s="27" t="s">
        <v>16</v>
      </c>
      <c r="L117" s="32"/>
    </row>
    <row r="118" spans="2:63" s="1" customFormat="1" ht="16.5" customHeight="1" x14ac:dyDescent="0.2">
      <c r="B118" s="32"/>
      <c r="E118" s="230" t="str">
        <f>E7</f>
        <v>Rekonstrukce ul. Pod Floriánem Pelhřimov</v>
      </c>
      <c r="F118" s="231"/>
      <c r="G118" s="231"/>
      <c r="H118" s="231"/>
      <c r="L118" s="32"/>
    </row>
    <row r="119" spans="2:63" s="1" customFormat="1" ht="12" customHeight="1" x14ac:dyDescent="0.2">
      <c r="B119" s="32"/>
      <c r="C119" s="27" t="s">
        <v>106</v>
      </c>
      <c r="L119" s="32"/>
    </row>
    <row r="120" spans="2:63" s="1" customFormat="1" ht="16.5" customHeight="1" x14ac:dyDescent="0.2">
      <c r="B120" s="32"/>
      <c r="E120" s="192" t="str">
        <f>E9</f>
        <v>101 - Komunikace</v>
      </c>
      <c r="F120" s="232"/>
      <c r="G120" s="232"/>
      <c r="H120" s="232"/>
      <c r="L120" s="32"/>
    </row>
    <row r="121" spans="2:63" s="1" customFormat="1" ht="6.95" customHeight="1" x14ac:dyDescent="0.2">
      <c r="B121" s="32"/>
      <c r="L121" s="32"/>
    </row>
    <row r="122" spans="2:63" s="1" customFormat="1" ht="12" customHeight="1" x14ac:dyDescent="0.2">
      <c r="B122" s="32"/>
      <c r="C122" s="27" t="s">
        <v>20</v>
      </c>
      <c r="F122" s="25" t="str">
        <f>F12</f>
        <v>Pelhřimov</v>
      </c>
      <c r="I122" s="27" t="s">
        <v>22</v>
      </c>
      <c r="J122" s="52" t="str">
        <f>IF(J12="","",J12)</f>
        <v>22. 5. 2024</v>
      </c>
      <c r="L122" s="32"/>
    </row>
    <row r="123" spans="2:63" s="1" customFormat="1" ht="6.95" customHeight="1" x14ac:dyDescent="0.2">
      <c r="B123" s="32"/>
      <c r="L123" s="32"/>
    </row>
    <row r="124" spans="2:63" s="1" customFormat="1" ht="15.2" customHeight="1" x14ac:dyDescent="0.2">
      <c r="B124" s="32"/>
      <c r="C124" s="27" t="s">
        <v>24</v>
      </c>
      <c r="F124" s="25" t="str">
        <f>E15</f>
        <v>Město Pelhřimov</v>
      </c>
      <c r="I124" s="27" t="s">
        <v>30</v>
      </c>
      <c r="J124" s="30" t="str">
        <f>E21</f>
        <v>WAY project s.r.o.</v>
      </c>
      <c r="L124" s="32"/>
    </row>
    <row r="125" spans="2:63" s="1" customFormat="1" ht="15.2" customHeight="1" x14ac:dyDescent="0.2">
      <c r="B125" s="32"/>
      <c r="C125" s="27" t="s">
        <v>28</v>
      </c>
      <c r="F125" s="25" t="str">
        <f>IF(E18="","",E18)</f>
        <v>Vyplň údaj</v>
      </c>
      <c r="I125" s="27" t="s">
        <v>33</v>
      </c>
      <c r="J125" s="30" t="str">
        <f>E24</f>
        <v xml:space="preserve"> </v>
      </c>
      <c r="L125" s="32"/>
    </row>
    <row r="126" spans="2:63" s="1" customFormat="1" ht="10.35" customHeight="1" x14ac:dyDescent="0.2">
      <c r="B126" s="32"/>
      <c r="L126" s="32"/>
    </row>
    <row r="127" spans="2:63" s="10" customFormat="1" ht="29.25" customHeight="1" x14ac:dyDescent="0.2">
      <c r="B127" s="112"/>
      <c r="C127" s="113" t="s">
        <v>121</v>
      </c>
      <c r="D127" s="114" t="s">
        <v>61</v>
      </c>
      <c r="E127" s="114" t="s">
        <v>57</v>
      </c>
      <c r="F127" s="114" t="s">
        <v>58</v>
      </c>
      <c r="G127" s="114" t="s">
        <v>122</v>
      </c>
      <c r="H127" s="114" t="s">
        <v>123</v>
      </c>
      <c r="I127" s="114" t="s">
        <v>124</v>
      </c>
      <c r="J127" s="114" t="s">
        <v>110</v>
      </c>
      <c r="K127" s="115" t="s">
        <v>125</v>
      </c>
      <c r="L127" s="112"/>
      <c r="M127" s="59" t="s">
        <v>1</v>
      </c>
      <c r="N127" s="60" t="s">
        <v>40</v>
      </c>
      <c r="O127" s="60" t="s">
        <v>126</v>
      </c>
      <c r="P127" s="60" t="s">
        <v>127</v>
      </c>
      <c r="Q127" s="60" t="s">
        <v>128</v>
      </c>
      <c r="R127" s="60" t="s">
        <v>129</v>
      </c>
      <c r="S127" s="60" t="s">
        <v>130</v>
      </c>
      <c r="T127" s="61" t="s">
        <v>131</v>
      </c>
    </row>
    <row r="128" spans="2:63" s="1" customFormat="1" ht="22.9" customHeight="1" x14ac:dyDescent="0.25">
      <c r="B128" s="32"/>
      <c r="C128" s="64" t="s">
        <v>132</v>
      </c>
      <c r="J128" s="116">
        <f>BK128</f>
        <v>0</v>
      </c>
      <c r="L128" s="32"/>
      <c r="M128" s="62"/>
      <c r="N128" s="53"/>
      <c r="O128" s="53"/>
      <c r="P128" s="117">
        <f>P129+P1084</f>
        <v>0</v>
      </c>
      <c r="Q128" s="53"/>
      <c r="R128" s="117">
        <f>R129+R1084</f>
        <v>1181.9388944999998</v>
      </c>
      <c r="S128" s="53"/>
      <c r="T128" s="118">
        <f>T129+T1084</f>
        <v>5447.1725512000012</v>
      </c>
      <c r="AT128" s="17" t="s">
        <v>75</v>
      </c>
      <c r="AU128" s="17" t="s">
        <v>112</v>
      </c>
      <c r="BK128" s="119">
        <f>BK129+BK1084</f>
        <v>0</v>
      </c>
    </row>
    <row r="129" spans="2:65" s="11" customFormat="1" ht="25.9" customHeight="1" x14ac:dyDescent="0.2">
      <c r="B129" s="120"/>
      <c r="D129" s="121" t="s">
        <v>75</v>
      </c>
      <c r="E129" s="122" t="s">
        <v>244</v>
      </c>
      <c r="F129" s="122" t="s">
        <v>245</v>
      </c>
      <c r="I129" s="123"/>
      <c r="J129" s="124">
        <f>BK129</f>
        <v>0</v>
      </c>
      <c r="L129" s="120"/>
      <c r="M129" s="125"/>
      <c r="P129" s="126">
        <f>P130+P445+P458+P481+P493+P664+P734+P944+P1068</f>
        <v>0</v>
      </c>
      <c r="R129" s="126">
        <f>R130+R445+R458+R481+R493+R664+R734+R944+R1068</f>
        <v>1181.9360944999999</v>
      </c>
      <c r="T129" s="127">
        <f>T130+T445+T458+T481+T493+T664+T734+T944+T1068</f>
        <v>5447.1725512000012</v>
      </c>
      <c r="AR129" s="121" t="s">
        <v>84</v>
      </c>
      <c r="AT129" s="128" t="s">
        <v>75</v>
      </c>
      <c r="AU129" s="128" t="s">
        <v>76</v>
      </c>
      <c r="AY129" s="121" t="s">
        <v>136</v>
      </c>
      <c r="BK129" s="129">
        <f>BK130+BK445+BK458+BK481+BK493+BK664+BK734+BK944+BK1068</f>
        <v>0</v>
      </c>
    </row>
    <row r="130" spans="2:65" s="11" customFormat="1" ht="22.9" customHeight="1" x14ac:dyDescent="0.2">
      <c r="B130" s="120"/>
      <c r="D130" s="121" t="s">
        <v>75</v>
      </c>
      <c r="E130" s="130" t="s">
        <v>84</v>
      </c>
      <c r="F130" s="130" t="s">
        <v>246</v>
      </c>
      <c r="I130" s="123"/>
      <c r="J130" s="131">
        <f>BK130</f>
        <v>0</v>
      </c>
      <c r="L130" s="120"/>
      <c r="M130" s="125"/>
      <c r="P130" s="126">
        <f>SUM(P131:P444)</f>
        <v>0</v>
      </c>
      <c r="R130" s="126">
        <f>SUM(R131:R444)</f>
        <v>1.38173078</v>
      </c>
      <c r="T130" s="127">
        <f>SUM(T131:T444)</f>
        <v>5423.6281600000011</v>
      </c>
      <c r="AR130" s="121" t="s">
        <v>84</v>
      </c>
      <c r="AT130" s="128" t="s">
        <v>75</v>
      </c>
      <c r="AU130" s="128" t="s">
        <v>84</v>
      </c>
      <c r="AY130" s="121" t="s">
        <v>136</v>
      </c>
      <c r="BK130" s="129">
        <f>SUM(BK131:BK444)</f>
        <v>0</v>
      </c>
    </row>
    <row r="131" spans="2:65" s="1" customFormat="1" ht="24.2" customHeight="1" x14ac:dyDescent="0.2">
      <c r="B131" s="32"/>
      <c r="C131" s="132" t="s">
        <v>84</v>
      </c>
      <c r="D131" s="132" t="s">
        <v>142</v>
      </c>
      <c r="E131" s="133" t="s">
        <v>247</v>
      </c>
      <c r="F131" s="134" t="s">
        <v>248</v>
      </c>
      <c r="G131" s="135" t="s">
        <v>249</v>
      </c>
      <c r="H131" s="136">
        <v>189.89</v>
      </c>
      <c r="I131" s="137"/>
      <c r="J131" s="138">
        <f>ROUND(I131*H131,2)</f>
        <v>0</v>
      </c>
      <c r="K131" s="134" t="s">
        <v>146</v>
      </c>
      <c r="L131" s="32"/>
      <c r="M131" s="139" t="s">
        <v>1</v>
      </c>
      <c r="N131" s="140" t="s">
        <v>41</v>
      </c>
      <c r="P131" s="141">
        <f>O131*H131</f>
        <v>0</v>
      </c>
      <c r="Q131" s="141">
        <v>0</v>
      </c>
      <c r="R131" s="141">
        <f>Q131*H131</f>
        <v>0</v>
      </c>
      <c r="S131" s="141">
        <v>0</v>
      </c>
      <c r="T131" s="142">
        <f>S131*H131</f>
        <v>0</v>
      </c>
      <c r="AR131" s="143" t="s">
        <v>135</v>
      </c>
      <c r="AT131" s="143" t="s">
        <v>142</v>
      </c>
      <c r="AU131" s="143" t="s">
        <v>86</v>
      </c>
      <c r="AY131" s="17" t="s">
        <v>136</v>
      </c>
      <c r="BE131" s="144">
        <f>IF(N131="základní",J131,0)</f>
        <v>0</v>
      </c>
      <c r="BF131" s="144">
        <f>IF(N131="snížená",J131,0)</f>
        <v>0</v>
      </c>
      <c r="BG131" s="144">
        <f>IF(N131="zákl. přenesená",J131,0)</f>
        <v>0</v>
      </c>
      <c r="BH131" s="144">
        <f>IF(N131="sníž. přenesená",J131,0)</f>
        <v>0</v>
      </c>
      <c r="BI131" s="144">
        <f>IF(N131="nulová",J131,0)</f>
        <v>0</v>
      </c>
      <c r="BJ131" s="17" t="s">
        <v>84</v>
      </c>
      <c r="BK131" s="144">
        <f>ROUND(I131*H131,2)</f>
        <v>0</v>
      </c>
      <c r="BL131" s="17" t="s">
        <v>135</v>
      </c>
      <c r="BM131" s="143" t="s">
        <v>250</v>
      </c>
    </row>
    <row r="132" spans="2:65" s="1" customFormat="1" ht="19.5" x14ac:dyDescent="0.2">
      <c r="B132" s="32"/>
      <c r="D132" s="145" t="s">
        <v>149</v>
      </c>
      <c r="F132" s="146" t="s">
        <v>251</v>
      </c>
      <c r="I132" s="147"/>
      <c r="L132" s="32"/>
      <c r="M132" s="148"/>
      <c r="T132" s="56"/>
      <c r="AT132" s="17" t="s">
        <v>149</v>
      </c>
      <c r="AU132" s="17" t="s">
        <v>86</v>
      </c>
    </row>
    <row r="133" spans="2:65" s="13" customFormat="1" ht="11.25" x14ac:dyDescent="0.2">
      <c r="B133" s="155"/>
      <c r="D133" s="145" t="s">
        <v>150</v>
      </c>
      <c r="E133" s="156" t="s">
        <v>1</v>
      </c>
      <c r="F133" s="157" t="s">
        <v>252</v>
      </c>
      <c r="H133" s="158">
        <v>189.89</v>
      </c>
      <c r="I133" s="159"/>
      <c r="L133" s="155"/>
      <c r="M133" s="160"/>
      <c r="T133" s="161"/>
      <c r="AT133" s="156" t="s">
        <v>150</v>
      </c>
      <c r="AU133" s="156" t="s">
        <v>86</v>
      </c>
      <c r="AV133" s="13" t="s">
        <v>86</v>
      </c>
      <c r="AW133" s="13" t="s">
        <v>32</v>
      </c>
      <c r="AX133" s="13" t="s">
        <v>84</v>
      </c>
      <c r="AY133" s="156" t="s">
        <v>136</v>
      </c>
    </row>
    <row r="134" spans="2:65" s="1" customFormat="1" ht="16.5" customHeight="1" x14ac:dyDescent="0.2">
      <c r="B134" s="32"/>
      <c r="C134" s="132" t="s">
        <v>86</v>
      </c>
      <c r="D134" s="132" t="s">
        <v>142</v>
      </c>
      <c r="E134" s="133" t="s">
        <v>253</v>
      </c>
      <c r="F134" s="134" t="s">
        <v>254</v>
      </c>
      <c r="G134" s="135" t="s">
        <v>255</v>
      </c>
      <c r="H134" s="136">
        <v>6</v>
      </c>
      <c r="I134" s="137"/>
      <c r="J134" s="138">
        <f>ROUND(I134*H134,2)</f>
        <v>0</v>
      </c>
      <c r="K134" s="134" t="s">
        <v>146</v>
      </c>
      <c r="L134" s="32"/>
      <c r="M134" s="139" t="s">
        <v>1</v>
      </c>
      <c r="N134" s="140" t="s">
        <v>41</v>
      </c>
      <c r="P134" s="141">
        <f>O134*H134</f>
        <v>0</v>
      </c>
      <c r="Q134" s="141">
        <v>0</v>
      </c>
      <c r="R134" s="141">
        <f>Q134*H134</f>
        <v>0</v>
      </c>
      <c r="S134" s="141">
        <v>0</v>
      </c>
      <c r="T134" s="142">
        <f>S134*H134</f>
        <v>0</v>
      </c>
      <c r="AR134" s="143" t="s">
        <v>135</v>
      </c>
      <c r="AT134" s="143" t="s">
        <v>142</v>
      </c>
      <c r="AU134" s="143" t="s">
        <v>86</v>
      </c>
      <c r="AY134" s="17" t="s">
        <v>136</v>
      </c>
      <c r="BE134" s="144">
        <f>IF(N134="základní",J134,0)</f>
        <v>0</v>
      </c>
      <c r="BF134" s="144">
        <f>IF(N134="snížená",J134,0)</f>
        <v>0</v>
      </c>
      <c r="BG134" s="144">
        <f>IF(N134="zákl. přenesená",J134,0)</f>
        <v>0</v>
      </c>
      <c r="BH134" s="144">
        <f>IF(N134="sníž. přenesená",J134,0)</f>
        <v>0</v>
      </c>
      <c r="BI134" s="144">
        <f>IF(N134="nulová",J134,0)</f>
        <v>0</v>
      </c>
      <c r="BJ134" s="17" t="s">
        <v>84</v>
      </c>
      <c r="BK134" s="144">
        <f>ROUND(I134*H134,2)</f>
        <v>0</v>
      </c>
      <c r="BL134" s="17" t="s">
        <v>135</v>
      </c>
      <c r="BM134" s="143" t="s">
        <v>256</v>
      </c>
    </row>
    <row r="135" spans="2:65" s="1" customFormat="1" ht="11.25" x14ac:dyDescent="0.2">
      <c r="B135" s="32"/>
      <c r="D135" s="145" t="s">
        <v>149</v>
      </c>
      <c r="F135" s="146" t="s">
        <v>257</v>
      </c>
      <c r="I135" s="147"/>
      <c r="L135" s="32"/>
      <c r="M135" s="148"/>
      <c r="T135" s="56"/>
      <c r="AT135" s="17" t="s">
        <v>149</v>
      </c>
      <c r="AU135" s="17" t="s">
        <v>86</v>
      </c>
    </row>
    <row r="136" spans="2:65" s="13" customFormat="1" ht="11.25" x14ac:dyDescent="0.2">
      <c r="B136" s="155"/>
      <c r="D136" s="145" t="s">
        <v>150</v>
      </c>
      <c r="E136" s="156" t="s">
        <v>1</v>
      </c>
      <c r="F136" s="157" t="s">
        <v>258</v>
      </c>
      <c r="H136" s="158">
        <v>6</v>
      </c>
      <c r="I136" s="159"/>
      <c r="L136" s="155"/>
      <c r="M136" s="160"/>
      <c r="T136" s="161"/>
      <c r="AT136" s="156" t="s">
        <v>150</v>
      </c>
      <c r="AU136" s="156" t="s">
        <v>86</v>
      </c>
      <c r="AV136" s="13" t="s">
        <v>86</v>
      </c>
      <c r="AW136" s="13" t="s">
        <v>32</v>
      </c>
      <c r="AX136" s="13" t="s">
        <v>84</v>
      </c>
      <c r="AY136" s="156" t="s">
        <v>136</v>
      </c>
    </row>
    <row r="137" spans="2:65" s="1" customFormat="1" ht="16.5" customHeight="1" x14ac:dyDescent="0.2">
      <c r="B137" s="32"/>
      <c r="C137" s="132" t="s">
        <v>158</v>
      </c>
      <c r="D137" s="132" t="s">
        <v>142</v>
      </c>
      <c r="E137" s="133" t="s">
        <v>259</v>
      </c>
      <c r="F137" s="134" t="s">
        <v>260</v>
      </c>
      <c r="G137" s="135" t="s">
        <v>255</v>
      </c>
      <c r="H137" s="136">
        <v>2</v>
      </c>
      <c r="I137" s="137"/>
      <c r="J137" s="138">
        <f>ROUND(I137*H137,2)</f>
        <v>0</v>
      </c>
      <c r="K137" s="134" t="s">
        <v>146</v>
      </c>
      <c r="L137" s="32"/>
      <c r="M137" s="139" t="s">
        <v>1</v>
      </c>
      <c r="N137" s="140" t="s">
        <v>41</v>
      </c>
      <c r="P137" s="141">
        <f>O137*H137</f>
        <v>0</v>
      </c>
      <c r="Q137" s="141">
        <v>0</v>
      </c>
      <c r="R137" s="141">
        <f>Q137*H137</f>
        <v>0</v>
      </c>
      <c r="S137" s="141">
        <v>0</v>
      </c>
      <c r="T137" s="142">
        <f>S137*H137</f>
        <v>0</v>
      </c>
      <c r="AR137" s="143" t="s">
        <v>135</v>
      </c>
      <c r="AT137" s="143" t="s">
        <v>142</v>
      </c>
      <c r="AU137" s="143" t="s">
        <v>86</v>
      </c>
      <c r="AY137" s="17" t="s">
        <v>136</v>
      </c>
      <c r="BE137" s="144">
        <f>IF(N137="základní",J137,0)</f>
        <v>0</v>
      </c>
      <c r="BF137" s="144">
        <f>IF(N137="snížená",J137,0)</f>
        <v>0</v>
      </c>
      <c r="BG137" s="144">
        <f>IF(N137="zákl. přenesená",J137,0)</f>
        <v>0</v>
      </c>
      <c r="BH137" s="144">
        <f>IF(N137="sníž. přenesená",J137,0)</f>
        <v>0</v>
      </c>
      <c r="BI137" s="144">
        <f>IF(N137="nulová",J137,0)</f>
        <v>0</v>
      </c>
      <c r="BJ137" s="17" t="s">
        <v>84</v>
      </c>
      <c r="BK137" s="144">
        <f>ROUND(I137*H137,2)</f>
        <v>0</v>
      </c>
      <c r="BL137" s="17" t="s">
        <v>135</v>
      </c>
      <c r="BM137" s="143" t="s">
        <v>261</v>
      </c>
    </row>
    <row r="138" spans="2:65" s="1" customFormat="1" ht="11.25" x14ac:dyDescent="0.2">
      <c r="B138" s="32"/>
      <c r="D138" s="145" t="s">
        <v>149</v>
      </c>
      <c r="F138" s="146" t="s">
        <v>262</v>
      </c>
      <c r="I138" s="147"/>
      <c r="L138" s="32"/>
      <c r="M138" s="148"/>
      <c r="T138" s="56"/>
      <c r="AT138" s="17" t="s">
        <v>149</v>
      </c>
      <c r="AU138" s="17" t="s">
        <v>86</v>
      </c>
    </row>
    <row r="139" spans="2:65" s="13" customFormat="1" ht="11.25" x14ac:dyDescent="0.2">
      <c r="B139" s="155"/>
      <c r="D139" s="145" t="s">
        <v>150</v>
      </c>
      <c r="E139" s="156" t="s">
        <v>1</v>
      </c>
      <c r="F139" s="157" t="s">
        <v>263</v>
      </c>
      <c r="H139" s="158">
        <v>2</v>
      </c>
      <c r="I139" s="159"/>
      <c r="L139" s="155"/>
      <c r="M139" s="160"/>
      <c r="T139" s="161"/>
      <c r="AT139" s="156" t="s">
        <v>150</v>
      </c>
      <c r="AU139" s="156" t="s">
        <v>86</v>
      </c>
      <c r="AV139" s="13" t="s">
        <v>86</v>
      </c>
      <c r="AW139" s="13" t="s">
        <v>32</v>
      </c>
      <c r="AX139" s="13" t="s">
        <v>84</v>
      </c>
      <c r="AY139" s="156" t="s">
        <v>136</v>
      </c>
    </row>
    <row r="140" spans="2:65" s="1" customFormat="1" ht="16.5" customHeight="1" x14ac:dyDescent="0.2">
      <c r="B140" s="32"/>
      <c r="C140" s="132" t="s">
        <v>135</v>
      </c>
      <c r="D140" s="132" t="s">
        <v>142</v>
      </c>
      <c r="E140" s="133" t="s">
        <v>264</v>
      </c>
      <c r="F140" s="134" t="s">
        <v>265</v>
      </c>
      <c r="G140" s="135" t="s">
        <v>255</v>
      </c>
      <c r="H140" s="136">
        <v>2</v>
      </c>
      <c r="I140" s="137"/>
      <c r="J140" s="138">
        <f>ROUND(I140*H140,2)</f>
        <v>0</v>
      </c>
      <c r="K140" s="134" t="s">
        <v>146</v>
      </c>
      <c r="L140" s="32"/>
      <c r="M140" s="139" t="s">
        <v>1</v>
      </c>
      <c r="N140" s="140" t="s">
        <v>41</v>
      </c>
      <c r="P140" s="141">
        <f>O140*H140</f>
        <v>0</v>
      </c>
      <c r="Q140" s="141">
        <v>0</v>
      </c>
      <c r="R140" s="141">
        <f>Q140*H140</f>
        <v>0</v>
      </c>
      <c r="S140" s="141">
        <v>0</v>
      </c>
      <c r="T140" s="142">
        <f>S140*H140</f>
        <v>0</v>
      </c>
      <c r="AR140" s="143" t="s">
        <v>135</v>
      </c>
      <c r="AT140" s="143" t="s">
        <v>142</v>
      </c>
      <c r="AU140" s="143" t="s">
        <v>86</v>
      </c>
      <c r="AY140" s="17" t="s">
        <v>136</v>
      </c>
      <c r="BE140" s="144">
        <f>IF(N140="základní",J140,0)</f>
        <v>0</v>
      </c>
      <c r="BF140" s="144">
        <f>IF(N140="snížená",J140,0)</f>
        <v>0</v>
      </c>
      <c r="BG140" s="144">
        <f>IF(N140="zákl. přenesená",J140,0)</f>
        <v>0</v>
      </c>
      <c r="BH140" s="144">
        <f>IF(N140="sníž. přenesená",J140,0)</f>
        <v>0</v>
      </c>
      <c r="BI140" s="144">
        <f>IF(N140="nulová",J140,0)</f>
        <v>0</v>
      </c>
      <c r="BJ140" s="17" t="s">
        <v>84</v>
      </c>
      <c r="BK140" s="144">
        <f>ROUND(I140*H140,2)</f>
        <v>0</v>
      </c>
      <c r="BL140" s="17" t="s">
        <v>135</v>
      </c>
      <c r="BM140" s="143" t="s">
        <v>266</v>
      </c>
    </row>
    <row r="141" spans="2:65" s="1" customFormat="1" ht="11.25" x14ac:dyDescent="0.2">
      <c r="B141" s="32"/>
      <c r="D141" s="145" t="s">
        <v>149</v>
      </c>
      <c r="F141" s="146" t="s">
        <v>267</v>
      </c>
      <c r="I141" s="147"/>
      <c r="L141" s="32"/>
      <c r="M141" s="148"/>
      <c r="T141" s="56"/>
      <c r="AT141" s="17" t="s">
        <v>149</v>
      </c>
      <c r="AU141" s="17" t="s">
        <v>86</v>
      </c>
    </row>
    <row r="142" spans="2:65" s="13" customFormat="1" ht="11.25" x14ac:dyDescent="0.2">
      <c r="B142" s="155"/>
      <c r="D142" s="145" t="s">
        <v>150</v>
      </c>
      <c r="E142" s="156" t="s">
        <v>1</v>
      </c>
      <c r="F142" s="157" t="s">
        <v>263</v>
      </c>
      <c r="H142" s="158">
        <v>2</v>
      </c>
      <c r="I142" s="159"/>
      <c r="L142" s="155"/>
      <c r="M142" s="160"/>
      <c r="T142" s="161"/>
      <c r="AT142" s="156" t="s">
        <v>150</v>
      </c>
      <c r="AU142" s="156" t="s">
        <v>86</v>
      </c>
      <c r="AV142" s="13" t="s">
        <v>86</v>
      </c>
      <c r="AW142" s="13" t="s">
        <v>32</v>
      </c>
      <c r="AX142" s="13" t="s">
        <v>84</v>
      </c>
      <c r="AY142" s="156" t="s">
        <v>136</v>
      </c>
    </row>
    <row r="143" spans="2:65" s="1" customFormat="1" ht="16.5" customHeight="1" x14ac:dyDescent="0.2">
      <c r="B143" s="32"/>
      <c r="C143" s="132" t="s">
        <v>139</v>
      </c>
      <c r="D143" s="132" t="s">
        <v>142</v>
      </c>
      <c r="E143" s="133" t="s">
        <v>268</v>
      </c>
      <c r="F143" s="134" t="s">
        <v>269</v>
      </c>
      <c r="G143" s="135" t="s">
        <v>255</v>
      </c>
      <c r="H143" s="136">
        <v>6</v>
      </c>
      <c r="I143" s="137"/>
      <c r="J143" s="138">
        <f>ROUND(I143*H143,2)</f>
        <v>0</v>
      </c>
      <c r="K143" s="134" t="s">
        <v>146</v>
      </c>
      <c r="L143" s="32"/>
      <c r="M143" s="139" t="s">
        <v>1</v>
      </c>
      <c r="N143" s="140" t="s">
        <v>41</v>
      </c>
      <c r="P143" s="141">
        <f>O143*H143</f>
        <v>0</v>
      </c>
      <c r="Q143" s="141">
        <v>0</v>
      </c>
      <c r="R143" s="141">
        <f>Q143*H143</f>
        <v>0</v>
      </c>
      <c r="S143" s="141">
        <v>0</v>
      </c>
      <c r="T143" s="142">
        <f>S143*H143</f>
        <v>0</v>
      </c>
      <c r="AR143" s="143" t="s">
        <v>135</v>
      </c>
      <c r="AT143" s="143" t="s">
        <v>142</v>
      </c>
      <c r="AU143" s="143" t="s">
        <v>86</v>
      </c>
      <c r="AY143" s="17" t="s">
        <v>136</v>
      </c>
      <c r="BE143" s="144">
        <f>IF(N143="základní",J143,0)</f>
        <v>0</v>
      </c>
      <c r="BF143" s="144">
        <f>IF(N143="snížená",J143,0)</f>
        <v>0</v>
      </c>
      <c r="BG143" s="144">
        <f>IF(N143="zákl. přenesená",J143,0)</f>
        <v>0</v>
      </c>
      <c r="BH143" s="144">
        <f>IF(N143="sníž. přenesená",J143,0)</f>
        <v>0</v>
      </c>
      <c r="BI143" s="144">
        <f>IF(N143="nulová",J143,0)</f>
        <v>0</v>
      </c>
      <c r="BJ143" s="17" t="s">
        <v>84</v>
      </c>
      <c r="BK143" s="144">
        <f>ROUND(I143*H143,2)</f>
        <v>0</v>
      </c>
      <c r="BL143" s="17" t="s">
        <v>135</v>
      </c>
      <c r="BM143" s="143" t="s">
        <v>270</v>
      </c>
    </row>
    <row r="144" spans="2:65" s="1" customFormat="1" ht="11.25" x14ac:dyDescent="0.2">
      <c r="B144" s="32"/>
      <c r="D144" s="145" t="s">
        <v>149</v>
      </c>
      <c r="F144" s="146" t="s">
        <v>271</v>
      </c>
      <c r="I144" s="147"/>
      <c r="L144" s="32"/>
      <c r="M144" s="148"/>
      <c r="T144" s="56"/>
      <c r="AT144" s="17" t="s">
        <v>149</v>
      </c>
      <c r="AU144" s="17" t="s">
        <v>86</v>
      </c>
    </row>
    <row r="145" spans="2:65" s="13" customFormat="1" ht="11.25" x14ac:dyDescent="0.2">
      <c r="B145" s="155"/>
      <c r="D145" s="145" t="s">
        <v>150</v>
      </c>
      <c r="E145" s="156" t="s">
        <v>1</v>
      </c>
      <c r="F145" s="157" t="s">
        <v>272</v>
      </c>
      <c r="H145" s="158">
        <v>6</v>
      </c>
      <c r="I145" s="159"/>
      <c r="L145" s="155"/>
      <c r="M145" s="160"/>
      <c r="T145" s="161"/>
      <c r="AT145" s="156" t="s">
        <v>150</v>
      </c>
      <c r="AU145" s="156" t="s">
        <v>86</v>
      </c>
      <c r="AV145" s="13" t="s">
        <v>86</v>
      </c>
      <c r="AW145" s="13" t="s">
        <v>32</v>
      </c>
      <c r="AX145" s="13" t="s">
        <v>84</v>
      </c>
      <c r="AY145" s="156" t="s">
        <v>136</v>
      </c>
    </row>
    <row r="146" spans="2:65" s="1" customFormat="1" ht="16.5" customHeight="1" x14ac:dyDescent="0.2">
      <c r="B146" s="32"/>
      <c r="C146" s="132" t="s">
        <v>174</v>
      </c>
      <c r="D146" s="132" t="s">
        <v>142</v>
      </c>
      <c r="E146" s="133" t="s">
        <v>273</v>
      </c>
      <c r="F146" s="134" t="s">
        <v>274</v>
      </c>
      <c r="G146" s="135" t="s">
        <v>255</v>
      </c>
      <c r="H146" s="136">
        <v>4</v>
      </c>
      <c r="I146" s="137"/>
      <c r="J146" s="138">
        <f>ROUND(I146*H146,2)</f>
        <v>0</v>
      </c>
      <c r="K146" s="134" t="s">
        <v>146</v>
      </c>
      <c r="L146" s="32"/>
      <c r="M146" s="139" t="s">
        <v>1</v>
      </c>
      <c r="N146" s="140" t="s">
        <v>41</v>
      </c>
      <c r="P146" s="141">
        <f>O146*H146</f>
        <v>0</v>
      </c>
      <c r="Q146" s="141">
        <v>0</v>
      </c>
      <c r="R146" s="141">
        <f>Q146*H146</f>
        <v>0</v>
      </c>
      <c r="S146" s="141">
        <v>0</v>
      </c>
      <c r="T146" s="142">
        <f>S146*H146</f>
        <v>0</v>
      </c>
      <c r="AR146" s="143" t="s">
        <v>135</v>
      </c>
      <c r="AT146" s="143" t="s">
        <v>142</v>
      </c>
      <c r="AU146" s="143" t="s">
        <v>86</v>
      </c>
      <c r="AY146" s="17" t="s">
        <v>136</v>
      </c>
      <c r="BE146" s="144">
        <f>IF(N146="základní",J146,0)</f>
        <v>0</v>
      </c>
      <c r="BF146" s="144">
        <f>IF(N146="snížená",J146,0)</f>
        <v>0</v>
      </c>
      <c r="BG146" s="144">
        <f>IF(N146="zákl. přenesená",J146,0)</f>
        <v>0</v>
      </c>
      <c r="BH146" s="144">
        <f>IF(N146="sníž. přenesená",J146,0)</f>
        <v>0</v>
      </c>
      <c r="BI146" s="144">
        <f>IF(N146="nulová",J146,0)</f>
        <v>0</v>
      </c>
      <c r="BJ146" s="17" t="s">
        <v>84</v>
      </c>
      <c r="BK146" s="144">
        <f>ROUND(I146*H146,2)</f>
        <v>0</v>
      </c>
      <c r="BL146" s="17" t="s">
        <v>135</v>
      </c>
      <c r="BM146" s="143" t="s">
        <v>275</v>
      </c>
    </row>
    <row r="147" spans="2:65" s="1" customFormat="1" ht="11.25" x14ac:dyDescent="0.2">
      <c r="B147" s="32"/>
      <c r="D147" s="145" t="s">
        <v>149</v>
      </c>
      <c r="F147" s="146" t="s">
        <v>276</v>
      </c>
      <c r="I147" s="147"/>
      <c r="L147" s="32"/>
      <c r="M147" s="148"/>
      <c r="T147" s="56"/>
      <c r="AT147" s="17" t="s">
        <v>149</v>
      </c>
      <c r="AU147" s="17" t="s">
        <v>86</v>
      </c>
    </row>
    <row r="148" spans="2:65" s="13" customFormat="1" ht="11.25" x14ac:dyDescent="0.2">
      <c r="B148" s="155"/>
      <c r="D148" s="145" t="s">
        <v>150</v>
      </c>
      <c r="E148" s="156" t="s">
        <v>1</v>
      </c>
      <c r="F148" s="157" t="s">
        <v>277</v>
      </c>
      <c r="H148" s="158">
        <v>4</v>
      </c>
      <c r="I148" s="159"/>
      <c r="L148" s="155"/>
      <c r="M148" s="160"/>
      <c r="T148" s="161"/>
      <c r="AT148" s="156" t="s">
        <v>150</v>
      </c>
      <c r="AU148" s="156" t="s">
        <v>86</v>
      </c>
      <c r="AV148" s="13" t="s">
        <v>86</v>
      </c>
      <c r="AW148" s="13" t="s">
        <v>32</v>
      </c>
      <c r="AX148" s="13" t="s">
        <v>84</v>
      </c>
      <c r="AY148" s="156" t="s">
        <v>136</v>
      </c>
    </row>
    <row r="149" spans="2:65" s="1" customFormat="1" ht="16.5" customHeight="1" x14ac:dyDescent="0.2">
      <c r="B149" s="32"/>
      <c r="C149" s="132" t="s">
        <v>180</v>
      </c>
      <c r="D149" s="132" t="s">
        <v>142</v>
      </c>
      <c r="E149" s="133" t="s">
        <v>278</v>
      </c>
      <c r="F149" s="134" t="s">
        <v>279</v>
      </c>
      <c r="G149" s="135" t="s">
        <v>249</v>
      </c>
      <c r="H149" s="136">
        <v>189.89</v>
      </c>
      <c r="I149" s="137"/>
      <c r="J149" s="138">
        <f>ROUND(I149*H149,2)</f>
        <v>0</v>
      </c>
      <c r="K149" s="134" t="s">
        <v>146</v>
      </c>
      <c r="L149" s="32"/>
      <c r="M149" s="139" t="s">
        <v>1</v>
      </c>
      <c r="N149" s="140" t="s">
        <v>41</v>
      </c>
      <c r="P149" s="141">
        <f>O149*H149</f>
        <v>0</v>
      </c>
      <c r="Q149" s="141">
        <v>0</v>
      </c>
      <c r="R149" s="141">
        <f>Q149*H149</f>
        <v>0</v>
      </c>
      <c r="S149" s="141">
        <v>0</v>
      </c>
      <c r="T149" s="142">
        <f>S149*H149</f>
        <v>0</v>
      </c>
      <c r="AR149" s="143" t="s">
        <v>135</v>
      </c>
      <c r="AT149" s="143" t="s">
        <v>142</v>
      </c>
      <c r="AU149" s="143" t="s">
        <v>86</v>
      </c>
      <c r="AY149" s="17" t="s">
        <v>136</v>
      </c>
      <c r="BE149" s="144">
        <f>IF(N149="základní",J149,0)</f>
        <v>0</v>
      </c>
      <c r="BF149" s="144">
        <f>IF(N149="snížená",J149,0)</f>
        <v>0</v>
      </c>
      <c r="BG149" s="144">
        <f>IF(N149="zákl. přenesená",J149,0)</f>
        <v>0</v>
      </c>
      <c r="BH149" s="144">
        <f>IF(N149="sníž. přenesená",J149,0)</f>
        <v>0</v>
      </c>
      <c r="BI149" s="144">
        <f>IF(N149="nulová",J149,0)</f>
        <v>0</v>
      </c>
      <c r="BJ149" s="17" t="s">
        <v>84</v>
      </c>
      <c r="BK149" s="144">
        <f>ROUND(I149*H149,2)</f>
        <v>0</v>
      </c>
      <c r="BL149" s="17" t="s">
        <v>135</v>
      </c>
      <c r="BM149" s="143" t="s">
        <v>280</v>
      </c>
    </row>
    <row r="150" spans="2:65" s="1" customFormat="1" ht="11.25" x14ac:dyDescent="0.2">
      <c r="B150" s="32"/>
      <c r="D150" s="145" t="s">
        <v>149</v>
      </c>
      <c r="F150" s="146" t="s">
        <v>281</v>
      </c>
      <c r="I150" s="147"/>
      <c r="L150" s="32"/>
      <c r="M150" s="148"/>
      <c r="T150" s="56"/>
      <c r="AT150" s="17" t="s">
        <v>149</v>
      </c>
      <c r="AU150" s="17" t="s">
        <v>86</v>
      </c>
    </row>
    <row r="151" spans="2:65" s="13" customFormat="1" ht="11.25" x14ac:dyDescent="0.2">
      <c r="B151" s="155"/>
      <c r="D151" s="145" t="s">
        <v>150</v>
      </c>
      <c r="E151" s="156" t="s">
        <v>1</v>
      </c>
      <c r="F151" s="157" t="s">
        <v>282</v>
      </c>
      <c r="H151" s="158">
        <v>189.89</v>
      </c>
      <c r="I151" s="159"/>
      <c r="L151" s="155"/>
      <c r="M151" s="160"/>
      <c r="T151" s="161"/>
      <c r="AT151" s="156" t="s">
        <v>150</v>
      </c>
      <c r="AU151" s="156" t="s">
        <v>86</v>
      </c>
      <c r="AV151" s="13" t="s">
        <v>86</v>
      </c>
      <c r="AW151" s="13" t="s">
        <v>32</v>
      </c>
      <c r="AX151" s="13" t="s">
        <v>84</v>
      </c>
      <c r="AY151" s="156" t="s">
        <v>136</v>
      </c>
    </row>
    <row r="152" spans="2:65" s="1" customFormat="1" ht="16.5" customHeight="1" x14ac:dyDescent="0.2">
      <c r="B152" s="32"/>
      <c r="C152" s="132" t="s">
        <v>185</v>
      </c>
      <c r="D152" s="132" t="s">
        <v>142</v>
      </c>
      <c r="E152" s="133" t="s">
        <v>283</v>
      </c>
      <c r="F152" s="134" t="s">
        <v>284</v>
      </c>
      <c r="G152" s="135" t="s">
        <v>255</v>
      </c>
      <c r="H152" s="136">
        <v>6</v>
      </c>
      <c r="I152" s="137"/>
      <c r="J152" s="138">
        <f>ROUND(I152*H152,2)</f>
        <v>0</v>
      </c>
      <c r="K152" s="134" t="s">
        <v>146</v>
      </c>
      <c r="L152" s="32"/>
      <c r="M152" s="139" t="s">
        <v>1</v>
      </c>
      <c r="N152" s="140" t="s">
        <v>41</v>
      </c>
      <c r="P152" s="141">
        <f>O152*H152</f>
        <v>0</v>
      </c>
      <c r="Q152" s="141">
        <v>0</v>
      </c>
      <c r="R152" s="141">
        <f>Q152*H152</f>
        <v>0</v>
      </c>
      <c r="S152" s="141">
        <v>0</v>
      </c>
      <c r="T152" s="142">
        <f>S152*H152</f>
        <v>0</v>
      </c>
      <c r="AR152" s="143" t="s">
        <v>135</v>
      </c>
      <c r="AT152" s="143" t="s">
        <v>142</v>
      </c>
      <c r="AU152" s="143" t="s">
        <v>86</v>
      </c>
      <c r="AY152" s="17" t="s">
        <v>136</v>
      </c>
      <c r="BE152" s="144">
        <f>IF(N152="základní",J152,0)</f>
        <v>0</v>
      </c>
      <c r="BF152" s="144">
        <f>IF(N152="snížená",J152,0)</f>
        <v>0</v>
      </c>
      <c r="BG152" s="144">
        <f>IF(N152="zákl. přenesená",J152,0)</f>
        <v>0</v>
      </c>
      <c r="BH152" s="144">
        <f>IF(N152="sníž. přenesená",J152,0)</f>
        <v>0</v>
      </c>
      <c r="BI152" s="144">
        <f>IF(N152="nulová",J152,0)</f>
        <v>0</v>
      </c>
      <c r="BJ152" s="17" t="s">
        <v>84</v>
      </c>
      <c r="BK152" s="144">
        <f>ROUND(I152*H152,2)</f>
        <v>0</v>
      </c>
      <c r="BL152" s="17" t="s">
        <v>135</v>
      </c>
      <c r="BM152" s="143" t="s">
        <v>285</v>
      </c>
    </row>
    <row r="153" spans="2:65" s="1" customFormat="1" ht="11.25" x14ac:dyDescent="0.2">
      <c r="B153" s="32"/>
      <c r="D153" s="145" t="s">
        <v>149</v>
      </c>
      <c r="F153" s="146" t="s">
        <v>286</v>
      </c>
      <c r="I153" s="147"/>
      <c r="L153" s="32"/>
      <c r="M153" s="148"/>
      <c r="T153" s="56"/>
      <c r="AT153" s="17" t="s">
        <v>149</v>
      </c>
      <c r="AU153" s="17" t="s">
        <v>86</v>
      </c>
    </row>
    <row r="154" spans="2:65" s="13" customFormat="1" ht="11.25" x14ac:dyDescent="0.2">
      <c r="B154" s="155"/>
      <c r="D154" s="145" t="s">
        <v>150</v>
      </c>
      <c r="E154" s="156" t="s">
        <v>1</v>
      </c>
      <c r="F154" s="157" t="s">
        <v>272</v>
      </c>
      <c r="H154" s="158">
        <v>6</v>
      </c>
      <c r="I154" s="159"/>
      <c r="L154" s="155"/>
      <c r="M154" s="160"/>
      <c r="T154" s="161"/>
      <c r="AT154" s="156" t="s">
        <v>150</v>
      </c>
      <c r="AU154" s="156" t="s">
        <v>86</v>
      </c>
      <c r="AV154" s="13" t="s">
        <v>86</v>
      </c>
      <c r="AW154" s="13" t="s">
        <v>32</v>
      </c>
      <c r="AX154" s="13" t="s">
        <v>84</v>
      </c>
      <c r="AY154" s="156" t="s">
        <v>136</v>
      </c>
    </row>
    <row r="155" spans="2:65" s="1" customFormat="1" ht="16.5" customHeight="1" x14ac:dyDescent="0.2">
      <c r="B155" s="32"/>
      <c r="C155" s="132" t="s">
        <v>194</v>
      </c>
      <c r="D155" s="132" t="s">
        <v>142</v>
      </c>
      <c r="E155" s="133" t="s">
        <v>287</v>
      </c>
      <c r="F155" s="134" t="s">
        <v>288</v>
      </c>
      <c r="G155" s="135" t="s">
        <v>255</v>
      </c>
      <c r="H155" s="136">
        <v>4</v>
      </c>
      <c r="I155" s="137"/>
      <c r="J155" s="138">
        <f>ROUND(I155*H155,2)</f>
        <v>0</v>
      </c>
      <c r="K155" s="134" t="s">
        <v>146</v>
      </c>
      <c r="L155" s="32"/>
      <c r="M155" s="139" t="s">
        <v>1</v>
      </c>
      <c r="N155" s="140" t="s">
        <v>41</v>
      </c>
      <c r="P155" s="141">
        <f>O155*H155</f>
        <v>0</v>
      </c>
      <c r="Q155" s="141">
        <v>0</v>
      </c>
      <c r="R155" s="141">
        <f>Q155*H155</f>
        <v>0</v>
      </c>
      <c r="S155" s="141">
        <v>0</v>
      </c>
      <c r="T155" s="142">
        <f>S155*H155</f>
        <v>0</v>
      </c>
      <c r="AR155" s="143" t="s">
        <v>135</v>
      </c>
      <c r="AT155" s="143" t="s">
        <v>142</v>
      </c>
      <c r="AU155" s="143" t="s">
        <v>86</v>
      </c>
      <c r="AY155" s="17" t="s">
        <v>136</v>
      </c>
      <c r="BE155" s="144">
        <f>IF(N155="základní",J155,0)</f>
        <v>0</v>
      </c>
      <c r="BF155" s="144">
        <f>IF(N155="snížená",J155,0)</f>
        <v>0</v>
      </c>
      <c r="BG155" s="144">
        <f>IF(N155="zákl. přenesená",J155,0)</f>
        <v>0</v>
      </c>
      <c r="BH155" s="144">
        <f>IF(N155="sníž. přenesená",J155,0)</f>
        <v>0</v>
      </c>
      <c r="BI155" s="144">
        <f>IF(N155="nulová",J155,0)</f>
        <v>0</v>
      </c>
      <c r="BJ155" s="17" t="s">
        <v>84</v>
      </c>
      <c r="BK155" s="144">
        <f>ROUND(I155*H155,2)</f>
        <v>0</v>
      </c>
      <c r="BL155" s="17" t="s">
        <v>135</v>
      </c>
      <c r="BM155" s="143" t="s">
        <v>289</v>
      </c>
    </row>
    <row r="156" spans="2:65" s="1" customFormat="1" ht="11.25" x14ac:dyDescent="0.2">
      <c r="B156" s="32"/>
      <c r="D156" s="145" t="s">
        <v>149</v>
      </c>
      <c r="F156" s="146" t="s">
        <v>290</v>
      </c>
      <c r="I156" s="147"/>
      <c r="L156" s="32"/>
      <c r="M156" s="148"/>
      <c r="T156" s="56"/>
      <c r="AT156" s="17" t="s">
        <v>149</v>
      </c>
      <c r="AU156" s="17" t="s">
        <v>86</v>
      </c>
    </row>
    <row r="157" spans="2:65" s="13" customFormat="1" ht="11.25" x14ac:dyDescent="0.2">
      <c r="B157" s="155"/>
      <c r="D157" s="145" t="s">
        <v>150</v>
      </c>
      <c r="E157" s="156" t="s">
        <v>1</v>
      </c>
      <c r="F157" s="157" t="s">
        <v>277</v>
      </c>
      <c r="H157" s="158">
        <v>4</v>
      </c>
      <c r="I157" s="159"/>
      <c r="L157" s="155"/>
      <c r="M157" s="160"/>
      <c r="T157" s="161"/>
      <c r="AT157" s="156" t="s">
        <v>150</v>
      </c>
      <c r="AU157" s="156" t="s">
        <v>86</v>
      </c>
      <c r="AV157" s="13" t="s">
        <v>86</v>
      </c>
      <c r="AW157" s="13" t="s">
        <v>32</v>
      </c>
      <c r="AX157" s="13" t="s">
        <v>84</v>
      </c>
      <c r="AY157" s="156" t="s">
        <v>136</v>
      </c>
    </row>
    <row r="158" spans="2:65" s="1" customFormat="1" ht="16.5" customHeight="1" x14ac:dyDescent="0.2">
      <c r="B158" s="32"/>
      <c r="C158" s="132" t="s">
        <v>201</v>
      </c>
      <c r="D158" s="132" t="s">
        <v>142</v>
      </c>
      <c r="E158" s="133" t="s">
        <v>291</v>
      </c>
      <c r="F158" s="134" t="s">
        <v>292</v>
      </c>
      <c r="G158" s="135" t="s">
        <v>249</v>
      </c>
      <c r="H158" s="136">
        <v>933.75</v>
      </c>
      <c r="I158" s="137"/>
      <c r="J158" s="138">
        <f>ROUND(I158*H158,2)</f>
        <v>0</v>
      </c>
      <c r="K158" s="134" t="s">
        <v>146</v>
      </c>
      <c r="L158" s="32"/>
      <c r="M158" s="139" t="s">
        <v>1</v>
      </c>
      <c r="N158" s="140" t="s">
        <v>41</v>
      </c>
      <c r="P158" s="141">
        <f>O158*H158</f>
        <v>0</v>
      </c>
      <c r="Q158" s="141">
        <v>0</v>
      </c>
      <c r="R158" s="141">
        <f>Q158*H158</f>
        <v>0</v>
      </c>
      <c r="S158" s="141">
        <v>0.26</v>
      </c>
      <c r="T158" s="142">
        <f>S158*H158</f>
        <v>242.77500000000001</v>
      </c>
      <c r="AR158" s="143" t="s">
        <v>135</v>
      </c>
      <c r="AT158" s="143" t="s">
        <v>142</v>
      </c>
      <c r="AU158" s="143" t="s">
        <v>86</v>
      </c>
      <c r="AY158" s="17" t="s">
        <v>136</v>
      </c>
      <c r="BE158" s="144">
        <f>IF(N158="základní",J158,0)</f>
        <v>0</v>
      </c>
      <c r="BF158" s="144">
        <f>IF(N158="snížená",J158,0)</f>
        <v>0</v>
      </c>
      <c r="BG158" s="144">
        <f>IF(N158="zákl. přenesená",J158,0)</f>
        <v>0</v>
      </c>
      <c r="BH158" s="144">
        <f>IF(N158="sníž. přenesená",J158,0)</f>
        <v>0</v>
      </c>
      <c r="BI158" s="144">
        <f>IF(N158="nulová",J158,0)</f>
        <v>0</v>
      </c>
      <c r="BJ158" s="17" t="s">
        <v>84</v>
      </c>
      <c r="BK158" s="144">
        <f>ROUND(I158*H158,2)</f>
        <v>0</v>
      </c>
      <c r="BL158" s="17" t="s">
        <v>135</v>
      </c>
      <c r="BM158" s="143" t="s">
        <v>293</v>
      </c>
    </row>
    <row r="159" spans="2:65" s="1" customFormat="1" ht="19.5" x14ac:dyDescent="0.2">
      <c r="B159" s="32"/>
      <c r="D159" s="145" t="s">
        <v>149</v>
      </c>
      <c r="F159" s="146" t="s">
        <v>294</v>
      </c>
      <c r="I159" s="147"/>
      <c r="L159" s="32"/>
      <c r="M159" s="148"/>
      <c r="T159" s="56"/>
      <c r="AT159" s="17" t="s">
        <v>149</v>
      </c>
      <c r="AU159" s="17" t="s">
        <v>86</v>
      </c>
    </row>
    <row r="160" spans="2:65" s="12" customFormat="1" ht="11.25" x14ac:dyDescent="0.2">
      <c r="B160" s="149"/>
      <c r="D160" s="145" t="s">
        <v>150</v>
      </c>
      <c r="E160" s="150" t="s">
        <v>1</v>
      </c>
      <c r="F160" s="151" t="s">
        <v>295</v>
      </c>
      <c r="H160" s="150" t="s">
        <v>1</v>
      </c>
      <c r="I160" s="152"/>
      <c r="L160" s="149"/>
      <c r="M160" s="153"/>
      <c r="T160" s="154"/>
      <c r="AT160" s="150" t="s">
        <v>150</v>
      </c>
      <c r="AU160" s="150" t="s">
        <v>86</v>
      </c>
      <c r="AV160" s="12" t="s">
        <v>84</v>
      </c>
      <c r="AW160" s="12" t="s">
        <v>32</v>
      </c>
      <c r="AX160" s="12" t="s">
        <v>76</v>
      </c>
      <c r="AY160" s="150" t="s">
        <v>136</v>
      </c>
    </row>
    <row r="161" spans="2:65" s="13" customFormat="1" ht="11.25" x14ac:dyDescent="0.2">
      <c r="B161" s="155"/>
      <c r="D161" s="145" t="s">
        <v>150</v>
      </c>
      <c r="E161" s="156" t="s">
        <v>1</v>
      </c>
      <c r="F161" s="157" t="s">
        <v>296</v>
      </c>
      <c r="H161" s="158">
        <v>933.75</v>
      </c>
      <c r="I161" s="159"/>
      <c r="L161" s="155"/>
      <c r="M161" s="160"/>
      <c r="T161" s="161"/>
      <c r="AT161" s="156" t="s">
        <v>150</v>
      </c>
      <c r="AU161" s="156" t="s">
        <v>86</v>
      </c>
      <c r="AV161" s="13" t="s">
        <v>86</v>
      </c>
      <c r="AW161" s="13" t="s">
        <v>32</v>
      </c>
      <c r="AX161" s="13" t="s">
        <v>84</v>
      </c>
      <c r="AY161" s="156" t="s">
        <v>136</v>
      </c>
    </row>
    <row r="162" spans="2:65" s="12" customFormat="1" ht="11.25" x14ac:dyDescent="0.2">
      <c r="B162" s="149"/>
      <c r="D162" s="145" t="s">
        <v>150</v>
      </c>
      <c r="E162" s="150" t="s">
        <v>1</v>
      </c>
      <c r="F162" s="151" t="s">
        <v>297</v>
      </c>
      <c r="H162" s="150" t="s">
        <v>1</v>
      </c>
      <c r="I162" s="152"/>
      <c r="L162" s="149"/>
      <c r="M162" s="153"/>
      <c r="T162" s="154"/>
      <c r="AT162" s="150" t="s">
        <v>150</v>
      </c>
      <c r="AU162" s="150" t="s">
        <v>86</v>
      </c>
      <c r="AV162" s="12" t="s">
        <v>84</v>
      </c>
      <c r="AW162" s="12" t="s">
        <v>32</v>
      </c>
      <c r="AX162" s="12" t="s">
        <v>76</v>
      </c>
      <c r="AY162" s="150" t="s">
        <v>136</v>
      </c>
    </row>
    <row r="163" spans="2:65" s="1" customFormat="1" ht="16.5" customHeight="1" x14ac:dyDescent="0.2">
      <c r="B163" s="32"/>
      <c r="C163" s="132" t="s">
        <v>208</v>
      </c>
      <c r="D163" s="132" t="s">
        <v>142</v>
      </c>
      <c r="E163" s="133" t="s">
        <v>298</v>
      </c>
      <c r="F163" s="134" t="s">
        <v>299</v>
      </c>
      <c r="G163" s="135" t="s">
        <v>249</v>
      </c>
      <c r="H163" s="136">
        <v>1.19</v>
      </c>
      <c r="I163" s="137"/>
      <c r="J163" s="138">
        <f>ROUND(I163*H163,2)</f>
        <v>0</v>
      </c>
      <c r="K163" s="134" t="s">
        <v>146</v>
      </c>
      <c r="L163" s="32"/>
      <c r="M163" s="139" t="s">
        <v>1</v>
      </c>
      <c r="N163" s="140" t="s">
        <v>41</v>
      </c>
      <c r="P163" s="141">
        <f>O163*H163</f>
        <v>0</v>
      </c>
      <c r="Q163" s="141">
        <v>0</v>
      </c>
      <c r="R163" s="141">
        <f>Q163*H163</f>
        <v>0</v>
      </c>
      <c r="S163" s="141">
        <v>0.28100000000000003</v>
      </c>
      <c r="T163" s="142">
        <f>S163*H163</f>
        <v>0.33439000000000002</v>
      </c>
      <c r="AR163" s="143" t="s">
        <v>135</v>
      </c>
      <c r="AT163" s="143" t="s">
        <v>142</v>
      </c>
      <c r="AU163" s="143" t="s">
        <v>86</v>
      </c>
      <c r="AY163" s="17" t="s">
        <v>136</v>
      </c>
      <c r="BE163" s="144">
        <f>IF(N163="základní",J163,0)</f>
        <v>0</v>
      </c>
      <c r="BF163" s="144">
        <f>IF(N163="snížená",J163,0)</f>
        <v>0</v>
      </c>
      <c r="BG163" s="144">
        <f>IF(N163="zákl. přenesená",J163,0)</f>
        <v>0</v>
      </c>
      <c r="BH163" s="144">
        <f>IF(N163="sníž. přenesená",J163,0)</f>
        <v>0</v>
      </c>
      <c r="BI163" s="144">
        <f>IF(N163="nulová",J163,0)</f>
        <v>0</v>
      </c>
      <c r="BJ163" s="17" t="s">
        <v>84</v>
      </c>
      <c r="BK163" s="144">
        <f>ROUND(I163*H163,2)</f>
        <v>0</v>
      </c>
      <c r="BL163" s="17" t="s">
        <v>135</v>
      </c>
      <c r="BM163" s="143" t="s">
        <v>300</v>
      </c>
    </row>
    <row r="164" spans="2:65" s="1" customFormat="1" ht="19.5" x14ac:dyDescent="0.2">
      <c r="B164" s="32"/>
      <c r="D164" s="145" t="s">
        <v>149</v>
      </c>
      <c r="F164" s="146" t="s">
        <v>301</v>
      </c>
      <c r="I164" s="147"/>
      <c r="L164" s="32"/>
      <c r="M164" s="148"/>
      <c r="T164" s="56"/>
      <c r="AT164" s="17" t="s">
        <v>149</v>
      </c>
      <c r="AU164" s="17" t="s">
        <v>86</v>
      </c>
    </row>
    <row r="165" spans="2:65" s="12" customFormat="1" ht="11.25" x14ac:dyDescent="0.2">
      <c r="B165" s="149"/>
      <c r="D165" s="145" t="s">
        <v>150</v>
      </c>
      <c r="E165" s="150" t="s">
        <v>1</v>
      </c>
      <c r="F165" s="151" t="s">
        <v>302</v>
      </c>
      <c r="H165" s="150" t="s">
        <v>1</v>
      </c>
      <c r="I165" s="152"/>
      <c r="L165" s="149"/>
      <c r="M165" s="153"/>
      <c r="T165" s="154"/>
      <c r="AT165" s="150" t="s">
        <v>150</v>
      </c>
      <c r="AU165" s="150" t="s">
        <v>86</v>
      </c>
      <c r="AV165" s="12" t="s">
        <v>84</v>
      </c>
      <c r="AW165" s="12" t="s">
        <v>32</v>
      </c>
      <c r="AX165" s="12" t="s">
        <v>76</v>
      </c>
      <c r="AY165" s="150" t="s">
        <v>136</v>
      </c>
    </row>
    <row r="166" spans="2:65" s="13" customFormat="1" ht="11.25" x14ac:dyDescent="0.2">
      <c r="B166" s="155"/>
      <c r="D166" s="145" t="s">
        <v>150</v>
      </c>
      <c r="E166" s="156" t="s">
        <v>1</v>
      </c>
      <c r="F166" s="157" t="s">
        <v>303</v>
      </c>
      <c r="H166" s="158">
        <v>1.19</v>
      </c>
      <c r="I166" s="159"/>
      <c r="L166" s="155"/>
      <c r="M166" s="160"/>
      <c r="T166" s="161"/>
      <c r="AT166" s="156" t="s">
        <v>150</v>
      </c>
      <c r="AU166" s="156" t="s">
        <v>86</v>
      </c>
      <c r="AV166" s="13" t="s">
        <v>86</v>
      </c>
      <c r="AW166" s="13" t="s">
        <v>32</v>
      </c>
      <c r="AX166" s="13" t="s">
        <v>84</v>
      </c>
      <c r="AY166" s="156" t="s">
        <v>136</v>
      </c>
    </row>
    <row r="167" spans="2:65" s="12" customFormat="1" ht="11.25" x14ac:dyDescent="0.2">
      <c r="B167" s="149"/>
      <c r="D167" s="145" t="s">
        <v>150</v>
      </c>
      <c r="E167" s="150" t="s">
        <v>1</v>
      </c>
      <c r="F167" s="151" t="s">
        <v>304</v>
      </c>
      <c r="H167" s="150" t="s">
        <v>1</v>
      </c>
      <c r="I167" s="152"/>
      <c r="L167" s="149"/>
      <c r="M167" s="153"/>
      <c r="T167" s="154"/>
      <c r="AT167" s="150" t="s">
        <v>150</v>
      </c>
      <c r="AU167" s="150" t="s">
        <v>86</v>
      </c>
      <c r="AV167" s="12" t="s">
        <v>84</v>
      </c>
      <c r="AW167" s="12" t="s">
        <v>32</v>
      </c>
      <c r="AX167" s="12" t="s">
        <v>76</v>
      </c>
      <c r="AY167" s="150" t="s">
        <v>136</v>
      </c>
    </row>
    <row r="168" spans="2:65" s="1" customFormat="1" ht="16.5" customHeight="1" x14ac:dyDescent="0.2">
      <c r="B168" s="32"/>
      <c r="C168" s="132" t="s">
        <v>8</v>
      </c>
      <c r="D168" s="132" t="s">
        <v>142</v>
      </c>
      <c r="E168" s="133" t="s">
        <v>305</v>
      </c>
      <c r="F168" s="134" t="s">
        <v>306</v>
      </c>
      <c r="G168" s="135" t="s">
        <v>249</v>
      </c>
      <c r="H168" s="136">
        <v>6.73</v>
      </c>
      <c r="I168" s="137"/>
      <c r="J168" s="138">
        <f>ROUND(I168*H168,2)</f>
        <v>0</v>
      </c>
      <c r="K168" s="134" t="s">
        <v>146</v>
      </c>
      <c r="L168" s="32"/>
      <c r="M168" s="139" t="s">
        <v>1</v>
      </c>
      <c r="N168" s="140" t="s">
        <v>41</v>
      </c>
      <c r="P168" s="141">
        <f>O168*H168</f>
        <v>0</v>
      </c>
      <c r="Q168" s="141">
        <v>0</v>
      </c>
      <c r="R168" s="141">
        <f>Q168*H168</f>
        <v>0</v>
      </c>
      <c r="S168" s="141">
        <v>0.29499999999999998</v>
      </c>
      <c r="T168" s="142">
        <f>S168*H168</f>
        <v>1.9853499999999999</v>
      </c>
      <c r="AR168" s="143" t="s">
        <v>135</v>
      </c>
      <c r="AT168" s="143" t="s">
        <v>142</v>
      </c>
      <c r="AU168" s="143" t="s">
        <v>86</v>
      </c>
      <c r="AY168" s="17" t="s">
        <v>136</v>
      </c>
      <c r="BE168" s="144">
        <f>IF(N168="základní",J168,0)</f>
        <v>0</v>
      </c>
      <c r="BF168" s="144">
        <f>IF(N168="snížená",J168,0)</f>
        <v>0</v>
      </c>
      <c r="BG168" s="144">
        <f>IF(N168="zákl. přenesená",J168,0)</f>
        <v>0</v>
      </c>
      <c r="BH168" s="144">
        <f>IF(N168="sníž. přenesená",J168,0)</f>
        <v>0</v>
      </c>
      <c r="BI168" s="144">
        <f>IF(N168="nulová",J168,0)</f>
        <v>0</v>
      </c>
      <c r="BJ168" s="17" t="s">
        <v>84</v>
      </c>
      <c r="BK168" s="144">
        <f>ROUND(I168*H168,2)</f>
        <v>0</v>
      </c>
      <c r="BL168" s="17" t="s">
        <v>135</v>
      </c>
      <c r="BM168" s="143" t="s">
        <v>307</v>
      </c>
    </row>
    <row r="169" spans="2:65" s="1" customFormat="1" ht="19.5" x14ac:dyDescent="0.2">
      <c r="B169" s="32"/>
      <c r="D169" s="145" t="s">
        <v>149</v>
      </c>
      <c r="F169" s="146" t="s">
        <v>308</v>
      </c>
      <c r="I169" s="147"/>
      <c r="L169" s="32"/>
      <c r="M169" s="148"/>
      <c r="T169" s="56"/>
      <c r="AT169" s="17" t="s">
        <v>149</v>
      </c>
      <c r="AU169" s="17" t="s">
        <v>86</v>
      </c>
    </row>
    <row r="170" spans="2:65" s="13" customFormat="1" ht="11.25" x14ac:dyDescent="0.2">
      <c r="B170" s="155"/>
      <c r="D170" s="145" t="s">
        <v>150</v>
      </c>
      <c r="E170" s="156" t="s">
        <v>1</v>
      </c>
      <c r="F170" s="157" t="s">
        <v>309</v>
      </c>
      <c r="H170" s="158">
        <v>6.73</v>
      </c>
      <c r="I170" s="159"/>
      <c r="L170" s="155"/>
      <c r="M170" s="160"/>
      <c r="T170" s="161"/>
      <c r="AT170" s="156" t="s">
        <v>150</v>
      </c>
      <c r="AU170" s="156" t="s">
        <v>86</v>
      </c>
      <c r="AV170" s="13" t="s">
        <v>86</v>
      </c>
      <c r="AW170" s="13" t="s">
        <v>32</v>
      </c>
      <c r="AX170" s="13" t="s">
        <v>84</v>
      </c>
      <c r="AY170" s="156" t="s">
        <v>136</v>
      </c>
    </row>
    <row r="171" spans="2:65" s="1" customFormat="1" ht="21.75" customHeight="1" x14ac:dyDescent="0.2">
      <c r="B171" s="32"/>
      <c r="C171" s="132" t="s">
        <v>220</v>
      </c>
      <c r="D171" s="132" t="s">
        <v>142</v>
      </c>
      <c r="E171" s="133" t="s">
        <v>310</v>
      </c>
      <c r="F171" s="134" t="s">
        <v>311</v>
      </c>
      <c r="G171" s="135" t="s">
        <v>249</v>
      </c>
      <c r="H171" s="136">
        <v>40.46</v>
      </c>
      <c r="I171" s="137"/>
      <c r="J171" s="138">
        <f>ROUND(I171*H171,2)</f>
        <v>0</v>
      </c>
      <c r="K171" s="134" t="s">
        <v>146</v>
      </c>
      <c r="L171" s="32"/>
      <c r="M171" s="139" t="s">
        <v>1</v>
      </c>
      <c r="N171" s="140" t="s">
        <v>41</v>
      </c>
      <c r="P171" s="141">
        <f>O171*H171</f>
        <v>0</v>
      </c>
      <c r="Q171" s="141">
        <v>0</v>
      </c>
      <c r="R171" s="141">
        <f>Q171*H171</f>
        <v>0</v>
      </c>
      <c r="S171" s="141">
        <v>0.255</v>
      </c>
      <c r="T171" s="142">
        <f>S171*H171</f>
        <v>10.317300000000001</v>
      </c>
      <c r="AR171" s="143" t="s">
        <v>135</v>
      </c>
      <c r="AT171" s="143" t="s">
        <v>142</v>
      </c>
      <c r="AU171" s="143" t="s">
        <v>86</v>
      </c>
      <c r="AY171" s="17" t="s">
        <v>136</v>
      </c>
      <c r="BE171" s="144">
        <f>IF(N171="základní",J171,0)</f>
        <v>0</v>
      </c>
      <c r="BF171" s="144">
        <f>IF(N171="snížená",J171,0)</f>
        <v>0</v>
      </c>
      <c r="BG171" s="144">
        <f>IF(N171="zákl. přenesená",J171,0)</f>
        <v>0</v>
      </c>
      <c r="BH171" s="144">
        <f>IF(N171="sníž. přenesená",J171,0)</f>
        <v>0</v>
      </c>
      <c r="BI171" s="144">
        <f>IF(N171="nulová",J171,0)</f>
        <v>0</v>
      </c>
      <c r="BJ171" s="17" t="s">
        <v>84</v>
      </c>
      <c r="BK171" s="144">
        <f>ROUND(I171*H171,2)</f>
        <v>0</v>
      </c>
      <c r="BL171" s="17" t="s">
        <v>135</v>
      </c>
      <c r="BM171" s="143" t="s">
        <v>312</v>
      </c>
    </row>
    <row r="172" spans="2:65" s="1" customFormat="1" ht="19.5" x14ac:dyDescent="0.2">
      <c r="B172" s="32"/>
      <c r="D172" s="145" t="s">
        <v>149</v>
      </c>
      <c r="F172" s="146" t="s">
        <v>313</v>
      </c>
      <c r="I172" s="147"/>
      <c r="L172" s="32"/>
      <c r="M172" s="148"/>
      <c r="T172" s="56"/>
      <c r="AT172" s="17" t="s">
        <v>149</v>
      </c>
      <c r="AU172" s="17" t="s">
        <v>86</v>
      </c>
    </row>
    <row r="173" spans="2:65" s="13" customFormat="1" ht="11.25" x14ac:dyDescent="0.2">
      <c r="B173" s="155"/>
      <c r="D173" s="145" t="s">
        <v>150</v>
      </c>
      <c r="E173" s="156" t="s">
        <v>1</v>
      </c>
      <c r="F173" s="157" t="s">
        <v>314</v>
      </c>
      <c r="H173" s="158">
        <v>35.14</v>
      </c>
      <c r="I173" s="159"/>
      <c r="L173" s="155"/>
      <c r="M173" s="160"/>
      <c r="T173" s="161"/>
      <c r="AT173" s="156" t="s">
        <v>150</v>
      </c>
      <c r="AU173" s="156" t="s">
        <v>86</v>
      </c>
      <c r="AV173" s="13" t="s">
        <v>86</v>
      </c>
      <c r="AW173" s="13" t="s">
        <v>32</v>
      </c>
      <c r="AX173" s="13" t="s">
        <v>76</v>
      </c>
      <c r="AY173" s="156" t="s">
        <v>136</v>
      </c>
    </row>
    <row r="174" spans="2:65" s="13" customFormat="1" ht="11.25" x14ac:dyDescent="0.2">
      <c r="B174" s="155"/>
      <c r="D174" s="145" t="s">
        <v>150</v>
      </c>
      <c r="E174" s="156" t="s">
        <v>1</v>
      </c>
      <c r="F174" s="157" t="s">
        <v>315</v>
      </c>
      <c r="H174" s="158">
        <v>0.62</v>
      </c>
      <c r="I174" s="159"/>
      <c r="L174" s="155"/>
      <c r="M174" s="160"/>
      <c r="T174" s="161"/>
      <c r="AT174" s="156" t="s">
        <v>150</v>
      </c>
      <c r="AU174" s="156" t="s">
        <v>86</v>
      </c>
      <c r="AV174" s="13" t="s">
        <v>86</v>
      </c>
      <c r="AW174" s="13" t="s">
        <v>32</v>
      </c>
      <c r="AX174" s="13" t="s">
        <v>76</v>
      </c>
      <c r="AY174" s="156" t="s">
        <v>136</v>
      </c>
    </row>
    <row r="175" spans="2:65" s="13" customFormat="1" ht="11.25" x14ac:dyDescent="0.2">
      <c r="B175" s="155"/>
      <c r="D175" s="145" t="s">
        <v>150</v>
      </c>
      <c r="E175" s="156" t="s">
        <v>1</v>
      </c>
      <c r="F175" s="157" t="s">
        <v>316</v>
      </c>
      <c r="H175" s="158">
        <v>4.7</v>
      </c>
      <c r="I175" s="159"/>
      <c r="L175" s="155"/>
      <c r="M175" s="160"/>
      <c r="T175" s="161"/>
      <c r="AT175" s="156" t="s">
        <v>150</v>
      </c>
      <c r="AU175" s="156" t="s">
        <v>86</v>
      </c>
      <c r="AV175" s="13" t="s">
        <v>86</v>
      </c>
      <c r="AW175" s="13" t="s">
        <v>32</v>
      </c>
      <c r="AX175" s="13" t="s">
        <v>76</v>
      </c>
      <c r="AY175" s="156" t="s">
        <v>136</v>
      </c>
    </row>
    <row r="176" spans="2:65" s="12" customFormat="1" ht="11.25" x14ac:dyDescent="0.2">
      <c r="B176" s="149"/>
      <c r="D176" s="145" t="s">
        <v>150</v>
      </c>
      <c r="E176" s="150" t="s">
        <v>1</v>
      </c>
      <c r="F176" s="151" t="s">
        <v>317</v>
      </c>
      <c r="H176" s="150" t="s">
        <v>1</v>
      </c>
      <c r="I176" s="152"/>
      <c r="L176" s="149"/>
      <c r="M176" s="153"/>
      <c r="T176" s="154"/>
      <c r="AT176" s="150" t="s">
        <v>150</v>
      </c>
      <c r="AU176" s="150" t="s">
        <v>86</v>
      </c>
      <c r="AV176" s="12" t="s">
        <v>84</v>
      </c>
      <c r="AW176" s="12" t="s">
        <v>32</v>
      </c>
      <c r="AX176" s="12" t="s">
        <v>76</v>
      </c>
      <c r="AY176" s="150" t="s">
        <v>136</v>
      </c>
    </row>
    <row r="177" spans="2:65" s="14" customFormat="1" ht="11.25" x14ac:dyDescent="0.2">
      <c r="B177" s="165"/>
      <c r="D177" s="145" t="s">
        <v>150</v>
      </c>
      <c r="E177" s="166" t="s">
        <v>1</v>
      </c>
      <c r="F177" s="167" t="s">
        <v>318</v>
      </c>
      <c r="H177" s="168">
        <v>40.46</v>
      </c>
      <c r="I177" s="169"/>
      <c r="L177" s="165"/>
      <c r="M177" s="170"/>
      <c r="T177" s="171"/>
      <c r="AT177" s="166" t="s">
        <v>150</v>
      </c>
      <c r="AU177" s="166" t="s">
        <v>86</v>
      </c>
      <c r="AV177" s="14" t="s">
        <v>135</v>
      </c>
      <c r="AW177" s="14" t="s">
        <v>32</v>
      </c>
      <c r="AX177" s="14" t="s">
        <v>84</v>
      </c>
      <c r="AY177" s="166" t="s">
        <v>136</v>
      </c>
    </row>
    <row r="178" spans="2:65" s="1" customFormat="1" ht="16.5" customHeight="1" x14ac:dyDescent="0.2">
      <c r="B178" s="32"/>
      <c r="C178" s="132" t="s">
        <v>227</v>
      </c>
      <c r="D178" s="132" t="s">
        <v>142</v>
      </c>
      <c r="E178" s="133" t="s">
        <v>319</v>
      </c>
      <c r="F178" s="134" t="s">
        <v>320</v>
      </c>
      <c r="G178" s="135" t="s">
        <v>249</v>
      </c>
      <c r="H178" s="136">
        <v>9.84</v>
      </c>
      <c r="I178" s="137"/>
      <c r="J178" s="138">
        <f>ROUND(I178*H178,2)</f>
        <v>0</v>
      </c>
      <c r="K178" s="134" t="s">
        <v>146</v>
      </c>
      <c r="L178" s="32"/>
      <c r="M178" s="139" t="s">
        <v>1</v>
      </c>
      <c r="N178" s="140" t="s">
        <v>41</v>
      </c>
      <c r="P178" s="141">
        <f>O178*H178</f>
        <v>0</v>
      </c>
      <c r="Q178" s="141">
        <v>0</v>
      </c>
      <c r="R178" s="141">
        <f>Q178*H178</f>
        <v>0</v>
      </c>
      <c r="S178" s="141">
        <v>0.625</v>
      </c>
      <c r="T178" s="142">
        <f>S178*H178</f>
        <v>6.15</v>
      </c>
      <c r="AR178" s="143" t="s">
        <v>135</v>
      </c>
      <c r="AT178" s="143" t="s">
        <v>142</v>
      </c>
      <c r="AU178" s="143" t="s">
        <v>86</v>
      </c>
      <c r="AY178" s="17" t="s">
        <v>136</v>
      </c>
      <c r="BE178" s="144">
        <f>IF(N178="základní",J178,0)</f>
        <v>0</v>
      </c>
      <c r="BF178" s="144">
        <f>IF(N178="snížená",J178,0)</f>
        <v>0</v>
      </c>
      <c r="BG178" s="144">
        <f>IF(N178="zákl. přenesená",J178,0)</f>
        <v>0</v>
      </c>
      <c r="BH178" s="144">
        <f>IF(N178="sníž. přenesená",J178,0)</f>
        <v>0</v>
      </c>
      <c r="BI178" s="144">
        <f>IF(N178="nulová",J178,0)</f>
        <v>0</v>
      </c>
      <c r="BJ178" s="17" t="s">
        <v>84</v>
      </c>
      <c r="BK178" s="144">
        <f>ROUND(I178*H178,2)</f>
        <v>0</v>
      </c>
      <c r="BL178" s="17" t="s">
        <v>135</v>
      </c>
      <c r="BM178" s="143" t="s">
        <v>321</v>
      </c>
    </row>
    <row r="179" spans="2:65" s="1" customFormat="1" ht="19.5" x14ac:dyDescent="0.2">
      <c r="B179" s="32"/>
      <c r="D179" s="145" t="s">
        <v>149</v>
      </c>
      <c r="F179" s="146" t="s">
        <v>322</v>
      </c>
      <c r="I179" s="147"/>
      <c r="L179" s="32"/>
      <c r="M179" s="148"/>
      <c r="T179" s="56"/>
      <c r="AT179" s="17" t="s">
        <v>149</v>
      </c>
      <c r="AU179" s="17" t="s">
        <v>86</v>
      </c>
    </row>
    <row r="180" spans="2:65" s="12" customFormat="1" ht="11.25" x14ac:dyDescent="0.2">
      <c r="B180" s="149"/>
      <c r="D180" s="145" t="s">
        <v>150</v>
      </c>
      <c r="E180" s="150" t="s">
        <v>1</v>
      </c>
      <c r="F180" s="151" t="s">
        <v>323</v>
      </c>
      <c r="H180" s="150" t="s">
        <v>1</v>
      </c>
      <c r="I180" s="152"/>
      <c r="L180" s="149"/>
      <c r="M180" s="153"/>
      <c r="T180" s="154"/>
      <c r="AT180" s="150" t="s">
        <v>150</v>
      </c>
      <c r="AU180" s="150" t="s">
        <v>86</v>
      </c>
      <c r="AV180" s="12" t="s">
        <v>84</v>
      </c>
      <c r="AW180" s="12" t="s">
        <v>32</v>
      </c>
      <c r="AX180" s="12" t="s">
        <v>76</v>
      </c>
      <c r="AY180" s="150" t="s">
        <v>136</v>
      </c>
    </row>
    <row r="181" spans="2:65" s="13" customFormat="1" ht="11.25" x14ac:dyDescent="0.2">
      <c r="B181" s="155"/>
      <c r="D181" s="145" t="s">
        <v>150</v>
      </c>
      <c r="E181" s="156" t="s">
        <v>1</v>
      </c>
      <c r="F181" s="157" t="s">
        <v>324</v>
      </c>
      <c r="H181" s="158">
        <v>9.84</v>
      </c>
      <c r="I181" s="159"/>
      <c r="L181" s="155"/>
      <c r="M181" s="160"/>
      <c r="T181" s="161"/>
      <c r="AT181" s="156" t="s">
        <v>150</v>
      </c>
      <c r="AU181" s="156" t="s">
        <v>86</v>
      </c>
      <c r="AV181" s="13" t="s">
        <v>86</v>
      </c>
      <c r="AW181" s="13" t="s">
        <v>32</v>
      </c>
      <c r="AX181" s="13" t="s">
        <v>84</v>
      </c>
      <c r="AY181" s="156" t="s">
        <v>136</v>
      </c>
    </row>
    <row r="182" spans="2:65" s="1" customFormat="1" ht="16.5" customHeight="1" x14ac:dyDescent="0.2">
      <c r="B182" s="32"/>
      <c r="C182" s="132" t="s">
        <v>325</v>
      </c>
      <c r="D182" s="132" t="s">
        <v>142</v>
      </c>
      <c r="E182" s="133" t="s">
        <v>326</v>
      </c>
      <c r="F182" s="134" t="s">
        <v>327</v>
      </c>
      <c r="G182" s="135" t="s">
        <v>249</v>
      </c>
      <c r="H182" s="136">
        <v>771</v>
      </c>
      <c r="I182" s="137"/>
      <c r="J182" s="138">
        <f>ROUND(I182*H182,2)</f>
        <v>0</v>
      </c>
      <c r="K182" s="134" t="s">
        <v>146</v>
      </c>
      <c r="L182" s="32"/>
      <c r="M182" s="139" t="s">
        <v>1</v>
      </c>
      <c r="N182" s="140" t="s">
        <v>41</v>
      </c>
      <c r="P182" s="141">
        <f>O182*H182</f>
        <v>0</v>
      </c>
      <c r="Q182" s="141">
        <v>0</v>
      </c>
      <c r="R182" s="141">
        <f>Q182*H182</f>
        <v>0</v>
      </c>
      <c r="S182" s="141">
        <v>0.28999999999999998</v>
      </c>
      <c r="T182" s="142">
        <f>S182*H182</f>
        <v>223.58999999999997</v>
      </c>
      <c r="AR182" s="143" t="s">
        <v>135</v>
      </c>
      <c r="AT182" s="143" t="s">
        <v>142</v>
      </c>
      <c r="AU182" s="143" t="s">
        <v>86</v>
      </c>
      <c r="AY182" s="17" t="s">
        <v>136</v>
      </c>
      <c r="BE182" s="144">
        <f>IF(N182="základní",J182,0)</f>
        <v>0</v>
      </c>
      <c r="BF182" s="144">
        <f>IF(N182="snížená",J182,0)</f>
        <v>0</v>
      </c>
      <c r="BG182" s="144">
        <f>IF(N182="zákl. přenesená",J182,0)</f>
        <v>0</v>
      </c>
      <c r="BH182" s="144">
        <f>IF(N182="sníž. přenesená",J182,0)</f>
        <v>0</v>
      </c>
      <c r="BI182" s="144">
        <f>IF(N182="nulová",J182,0)</f>
        <v>0</v>
      </c>
      <c r="BJ182" s="17" t="s">
        <v>84</v>
      </c>
      <c r="BK182" s="144">
        <f>ROUND(I182*H182,2)</f>
        <v>0</v>
      </c>
      <c r="BL182" s="17" t="s">
        <v>135</v>
      </c>
      <c r="BM182" s="143" t="s">
        <v>328</v>
      </c>
    </row>
    <row r="183" spans="2:65" s="1" customFormat="1" ht="19.5" x14ac:dyDescent="0.2">
      <c r="B183" s="32"/>
      <c r="D183" s="145" t="s">
        <v>149</v>
      </c>
      <c r="F183" s="146" t="s">
        <v>329</v>
      </c>
      <c r="I183" s="147"/>
      <c r="L183" s="32"/>
      <c r="M183" s="148"/>
      <c r="T183" s="56"/>
      <c r="AT183" s="17" t="s">
        <v>149</v>
      </c>
      <c r="AU183" s="17" t="s">
        <v>86</v>
      </c>
    </row>
    <row r="184" spans="2:65" s="13" customFormat="1" ht="11.25" x14ac:dyDescent="0.2">
      <c r="B184" s="155"/>
      <c r="D184" s="145" t="s">
        <v>150</v>
      </c>
      <c r="E184" s="156" t="s">
        <v>1</v>
      </c>
      <c r="F184" s="157" t="s">
        <v>330</v>
      </c>
      <c r="H184" s="158">
        <v>771</v>
      </c>
      <c r="I184" s="159"/>
      <c r="L184" s="155"/>
      <c r="M184" s="160"/>
      <c r="T184" s="161"/>
      <c r="AT184" s="156" t="s">
        <v>150</v>
      </c>
      <c r="AU184" s="156" t="s">
        <v>86</v>
      </c>
      <c r="AV184" s="13" t="s">
        <v>86</v>
      </c>
      <c r="AW184" s="13" t="s">
        <v>32</v>
      </c>
      <c r="AX184" s="13" t="s">
        <v>84</v>
      </c>
      <c r="AY184" s="156" t="s">
        <v>136</v>
      </c>
    </row>
    <row r="185" spans="2:65" s="1" customFormat="1" ht="16.5" customHeight="1" x14ac:dyDescent="0.2">
      <c r="B185" s="32"/>
      <c r="C185" s="132" t="s">
        <v>331</v>
      </c>
      <c r="D185" s="132" t="s">
        <v>142</v>
      </c>
      <c r="E185" s="133" t="s">
        <v>332</v>
      </c>
      <c r="F185" s="134" t="s">
        <v>333</v>
      </c>
      <c r="G185" s="135" t="s">
        <v>249</v>
      </c>
      <c r="H185" s="136">
        <v>1190.6199999999999</v>
      </c>
      <c r="I185" s="137"/>
      <c r="J185" s="138">
        <f>ROUND(I185*H185,2)</f>
        <v>0</v>
      </c>
      <c r="K185" s="134" t="s">
        <v>146</v>
      </c>
      <c r="L185" s="32"/>
      <c r="M185" s="139" t="s">
        <v>1</v>
      </c>
      <c r="N185" s="140" t="s">
        <v>41</v>
      </c>
      <c r="P185" s="141">
        <f>O185*H185</f>
        <v>0</v>
      </c>
      <c r="Q185" s="141">
        <v>0</v>
      </c>
      <c r="R185" s="141">
        <f>Q185*H185</f>
        <v>0</v>
      </c>
      <c r="S185" s="141">
        <v>0.17</v>
      </c>
      <c r="T185" s="142">
        <f>S185*H185</f>
        <v>202.40539999999999</v>
      </c>
      <c r="AR185" s="143" t="s">
        <v>135</v>
      </c>
      <c r="AT185" s="143" t="s">
        <v>142</v>
      </c>
      <c r="AU185" s="143" t="s">
        <v>86</v>
      </c>
      <c r="AY185" s="17" t="s">
        <v>136</v>
      </c>
      <c r="BE185" s="144">
        <f>IF(N185="základní",J185,0)</f>
        <v>0</v>
      </c>
      <c r="BF185" s="144">
        <f>IF(N185="snížená",J185,0)</f>
        <v>0</v>
      </c>
      <c r="BG185" s="144">
        <f>IF(N185="zákl. přenesená",J185,0)</f>
        <v>0</v>
      </c>
      <c r="BH185" s="144">
        <f>IF(N185="sníž. přenesená",J185,0)</f>
        <v>0</v>
      </c>
      <c r="BI185" s="144">
        <f>IF(N185="nulová",J185,0)</f>
        <v>0</v>
      </c>
      <c r="BJ185" s="17" t="s">
        <v>84</v>
      </c>
      <c r="BK185" s="144">
        <f>ROUND(I185*H185,2)</f>
        <v>0</v>
      </c>
      <c r="BL185" s="17" t="s">
        <v>135</v>
      </c>
      <c r="BM185" s="143" t="s">
        <v>334</v>
      </c>
    </row>
    <row r="186" spans="2:65" s="1" customFormat="1" ht="19.5" x14ac:dyDescent="0.2">
      <c r="B186" s="32"/>
      <c r="D186" s="145" t="s">
        <v>149</v>
      </c>
      <c r="F186" s="146" t="s">
        <v>335</v>
      </c>
      <c r="I186" s="147"/>
      <c r="L186" s="32"/>
      <c r="M186" s="148"/>
      <c r="T186" s="56"/>
      <c r="AT186" s="17" t="s">
        <v>149</v>
      </c>
      <c r="AU186" s="17" t="s">
        <v>86</v>
      </c>
    </row>
    <row r="187" spans="2:65" s="13" customFormat="1" ht="11.25" x14ac:dyDescent="0.2">
      <c r="B187" s="155"/>
      <c r="D187" s="145" t="s">
        <v>150</v>
      </c>
      <c r="E187" s="156" t="s">
        <v>1</v>
      </c>
      <c r="F187" s="157" t="s">
        <v>336</v>
      </c>
      <c r="H187" s="158">
        <v>238.63</v>
      </c>
      <c r="I187" s="159"/>
      <c r="L187" s="155"/>
      <c r="M187" s="160"/>
      <c r="T187" s="161"/>
      <c r="AT187" s="156" t="s">
        <v>150</v>
      </c>
      <c r="AU187" s="156" t="s">
        <v>86</v>
      </c>
      <c r="AV187" s="13" t="s">
        <v>86</v>
      </c>
      <c r="AW187" s="13" t="s">
        <v>32</v>
      </c>
      <c r="AX187" s="13" t="s">
        <v>76</v>
      </c>
      <c r="AY187" s="156" t="s">
        <v>136</v>
      </c>
    </row>
    <row r="188" spans="2:65" s="13" customFormat="1" ht="11.25" x14ac:dyDescent="0.2">
      <c r="B188" s="155"/>
      <c r="D188" s="145" t="s">
        <v>150</v>
      </c>
      <c r="E188" s="156" t="s">
        <v>1</v>
      </c>
      <c r="F188" s="157" t="s">
        <v>337</v>
      </c>
      <c r="H188" s="158">
        <v>933.75</v>
      </c>
      <c r="I188" s="159"/>
      <c r="L188" s="155"/>
      <c r="M188" s="160"/>
      <c r="T188" s="161"/>
      <c r="AT188" s="156" t="s">
        <v>150</v>
      </c>
      <c r="AU188" s="156" t="s">
        <v>86</v>
      </c>
      <c r="AV188" s="13" t="s">
        <v>86</v>
      </c>
      <c r="AW188" s="13" t="s">
        <v>32</v>
      </c>
      <c r="AX188" s="13" t="s">
        <v>76</v>
      </c>
      <c r="AY188" s="156" t="s">
        <v>136</v>
      </c>
    </row>
    <row r="189" spans="2:65" s="13" customFormat="1" ht="11.25" x14ac:dyDescent="0.2">
      <c r="B189" s="155"/>
      <c r="D189" s="145" t="s">
        <v>150</v>
      </c>
      <c r="E189" s="156" t="s">
        <v>1</v>
      </c>
      <c r="F189" s="157" t="s">
        <v>338</v>
      </c>
      <c r="H189" s="158">
        <v>17.05</v>
      </c>
      <c r="I189" s="159"/>
      <c r="L189" s="155"/>
      <c r="M189" s="160"/>
      <c r="T189" s="161"/>
      <c r="AT189" s="156" t="s">
        <v>150</v>
      </c>
      <c r="AU189" s="156" t="s">
        <v>86</v>
      </c>
      <c r="AV189" s="13" t="s">
        <v>86</v>
      </c>
      <c r="AW189" s="13" t="s">
        <v>32</v>
      </c>
      <c r="AX189" s="13" t="s">
        <v>76</v>
      </c>
      <c r="AY189" s="156" t="s">
        <v>136</v>
      </c>
    </row>
    <row r="190" spans="2:65" s="13" customFormat="1" ht="11.25" x14ac:dyDescent="0.2">
      <c r="B190" s="155"/>
      <c r="D190" s="145" t="s">
        <v>150</v>
      </c>
      <c r="E190" s="156" t="s">
        <v>1</v>
      </c>
      <c r="F190" s="157" t="s">
        <v>339</v>
      </c>
      <c r="H190" s="158">
        <v>1.19</v>
      </c>
      <c r="I190" s="159"/>
      <c r="L190" s="155"/>
      <c r="M190" s="160"/>
      <c r="T190" s="161"/>
      <c r="AT190" s="156" t="s">
        <v>150</v>
      </c>
      <c r="AU190" s="156" t="s">
        <v>86</v>
      </c>
      <c r="AV190" s="13" t="s">
        <v>86</v>
      </c>
      <c r="AW190" s="13" t="s">
        <v>32</v>
      </c>
      <c r="AX190" s="13" t="s">
        <v>76</v>
      </c>
      <c r="AY190" s="156" t="s">
        <v>136</v>
      </c>
    </row>
    <row r="191" spans="2:65" s="12" customFormat="1" ht="11.25" x14ac:dyDescent="0.2">
      <c r="B191" s="149"/>
      <c r="D191" s="145" t="s">
        <v>150</v>
      </c>
      <c r="E191" s="150" t="s">
        <v>1</v>
      </c>
      <c r="F191" s="151" t="s">
        <v>340</v>
      </c>
      <c r="H191" s="150" t="s">
        <v>1</v>
      </c>
      <c r="I191" s="152"/>
      <c r="L191" s="149"/>
      <c r="M191" s="153"/>
      <c r="T191" s="154"/>
      <c r="AT191" s="150" t="s">
        <v>150</v>
      </c>
      <c r="AU191" s="150" t="s">
        <v>86</v>
      </c>
      <c r="AV191" s="12" t="s">
        <v>84</v>
      </c>
      <c r="AW191" s="12" t="s">
        <v>32</v>
      </c>
      <c r="AX191" s="12" t="s">
        <v>76</v>
      </c>
      <c r="AY191" s="150" t="s">
        <v>136</v>
      </c>
    </row>
    <row r="192" spans="2:65" s="14" customFormat="1" ht="11.25" x14ac:dyDescent="0.2">
      <c r="B192" s="165"/>
      <c r="D192" s="145" t="s">
        <v>150</v>
      </c>
      <c r="E192" s="166" t="s">
        <v>1</v>
      </c>
      <c r="F192" s="167" t="s">
        <v>318</v>
      </c>
      <c r="H192" s="168">
        <v>1190.6199999999999</v>
      </c>
      <c r="I192" s="169"/>
      <c r="L192" s="165"/>
      <c r="M192" s="170"/>
      <c r="T192" s="171"/>
      <c r="AT192" s="166" t="s">
        <v>150</v>
      </c>
      <c r="AU192" s="166" t="s">
        <v>86</v>
      </c>
      <c r="AV192" s="14" t="s">
        <v>135</v>
      </c>
      <c r="AW192" s="14" t="s">
        <v>32</v>
      </c>
      <c r="AX192" s="14" t="s">
        <v>84</v>
      </c>
      <c r="AY192" s="166" t="s">
        <v>136</v>
      </c>
    </row>
    <row r="193" spans="2:65" s="1" customFormat="1" ht="16.5" customHeight="1" x14ac:dyDescent="0.2">
      <c r="B193" s="32"/>
      <c r="C193" s="132" t="s">
        <v>341</v>
      </c>
      <c r="D193" s="132" t="s">
        <v>142</v>
      </c>
      <c r="E193" s="133" t="s">
        <v>342</v>
      </c>
      <c r="F193" s="134" t="s">
        <v>343</v>
      </c>
      <c r="G193" s="135" t="s">
        <v>249</v>
      </c>
      <c r="H193" s="136">
        <v>40.46</v>
      </c>
      <c r="I193" s="137"/>
      <c r="J193" s="138">
        <f>ROUND(I193*H193,2)</f>
        <v>0</v>
      </c>
      <c r="K193" s="134" t="s">
        <v>146</v>
      </c>
      <c r="L193" s="32"/>
      <c r="M193" s="139" t="s">
        <v>1</v>
      </c>
      <c r="N193" s="140" t="s">
        <v>41</v>
      </c>
      <c r="P193" s="141">
        <f>O193*H193</f>
        <v>0</v>
      </c>
      <c r="Q193" s="141">
        <v>0</v>
      </c>
      <c r="R193" s="141">
        <f>Q193*H193</f>
        <v>0</v>
      </c>
      <c r="S193" s="141">
        <v>0.28999999999999998</v>
      </c>
      <c r="T193" s="142">
        <f>S193*H193</f>
        <v>11.7334</v>
      </c>
      <c r="AR193" s="143" t="s">
        <v>135</v>
      </c>
      <c r="AT193" s="143" t="s">
        <v>142</v>
      </c>
      <c r="AU193" s="143" t="s">
        <v>86</v>
      </c>
      <c r="AY193" s="17" t="s">
        <v>136</v>
      </c>
      <c r="BE193" s="144">
        <f>IF(N193="základní",J193,0)</f>
        <v>0</v>
      </c>
      <c r="BF193" s="144">
        <f>IF(N193="snížená",J193,0)</f>
        <v>0</v>
      </c>
      <c r="BG193" s="144">
        <f>IF(N193="zákl. přenesená",J193,0)</f>
        <v>0</v>
      </c>
      <c r="BH193" s="144">
        <f>IF(N193="sníž. přenesená",J193,0)</f>
        <v>0</v>
      </c>
      <c r="BI193" s="144">
        <f>IF(N193="nulová",J193,0)</f>
        <v>0</v>
      </c>
      <c r="BJ193" s="17" t="s">
        <v>84</v>
      </c>
      <c r="BK193" s="144">
        <f>ROUND(I193*H193,2)</f>
        <v>0</v>
      </c>
      <c r="BL193" s="17" t="s">
        <v>135</v>
      </c>
      <c r="BM193" s="143" t="s">
        <v>344</v>
      </c>
    </row>
    <row r="194" spans="2:65" s="1" customFormat="1" ht="19.5" x14ac:dyDescent="0.2">
      <c r="B194" s="32"/>
      <c r="D194" s="145" t="s">
        <v>149</v>
      </c>
      <c r="F194" s="146" t="s">
        <v>345</v>
      </c>
      <c r="I194" s="147"/>
      <c r="L194" s="32"/>
      <c r="M194" s="148"/>
      <c r="T194" s="56"/>
      <c r="AT194" s="17" t="s">
        <v>149</v>
      </c>
      <c r="AU194" s="17" t="s">
        <v>86</v>
      </c>
    </row>
    <row r="195" spans="2:65" s="13" customFormat="1" ht="11.25" x14ac:dyDescent="0.2">
      <c r="B195" s="155"/>
      <c r="D195" s="145" t="s">
        <v>150</v>
      </c>
      <c r="E195" s="156" t="s">
        <v>1</v>
      </c>
      <c r="F195" s="157" t="s">
        <v>346</v>
      </c>
      <c r="H195" s="158">
        <v>35.14</v>
      </c>
      <c r="I195" s="159"/>
      <c r="L195" s="155"/>
      <c r="M195" s="160"/>
      <c r="T195" s="161"/>
      <c r="AT195" s="156" t="s">
        <v>150</v>
      </c>
      <c r="AU195" s="156" t="s">
        <v>86</v>
      </c>
      <c r="AV195" s="13" t="s">
        <v>86</v>
      </c>
      <c r="AW195" s="13" t="s">
        <v>32</v>
      </c>
      <c r="AX195" s="13" t="s">
        <v>76</v>
      </c>
      <c r="AY195" s="156" t="s">
        <v>136</v>
      </c>
    </row>
    <row r="196" spans="2:65" s="13" customFormat="1" ht="11.25" x14ac:dyDescent="0.2">
      <c r="B196" s="155"/>
      <c r="D196" s="145" t="s">
        <v>150</v>
      </c>
      <c r="E196" s="156" t="s">
        <v>1</v>
      </c>
      <c r="F196" s="157" t="s">
        <v>347</v>
      </c>
      <c r="H196" s="158">
        <v>0.62</v>
      </c>
      <c r="I196" s="159"/>
      <c r="L196" s="155"/>
      <c r="M196" s="160"/>
      <c r="T196" s="161"/>
      <c r="AT196" s="156" t="s">
        <v>150</v>
      </c>
      <c r="AU196" s="156" t="s">
        <v>86</v>
      </c>
      <c r="AV196" s="13" t="s">
        <v>86</v>
      </c>
      <c r="AW196" s="13" t="s">
        <v>32</v>
      </c>
      <c r="AX196" s="13" t="s">
        <v>76</v>
      </c>
      <c r="AY196" s="156" t="s">
        <v>136</v>
      </c>
    </row>
    <row r="197" spans="2:65" s="13" customFormat="1" ht="11.25" x14ac:dyDescent="0.2">
      <c r="B197" s="155"/>
      <c r="D197" s="145" t="s">
        <v>150</v>
      </c>
      <c r="E197" s="156" t="s">
        <v>1</v>
      </c>
      <c r="F197" s="157" t="s">
        <v>348</v>
      </c>
      <c r="H197" s="158">
        <v>4.7</v>
      </c>
      <c r="I197" s="159"/>
      <c r="L197" s="155"/>
      <c r="M197" s="160"/>
      <c r="T197" s="161"/>
      <c r="AT197" s="156" t="s">
        <v>150</v>
      </c>
      <c r="AU197" s="156" t="s">
        <v>86</v>
      </c>
      <c r="AV197" s="13" t="s">
        <v>86</v>
      </c>
      <c r="AW197" s="13" t="s">
        <v>32</v>
      </c>
      <c r="AX197" s="13" t="s">
        <v>76</v>
      </c>
      <c r="AY197" s="156" t="s">
        <v>136</v>
      </c>
    </row>
    <row r="198" spans="2:65" s="14" customFormat="1" ht="11.25" x14ac:dyDescent="0.2">
      <c r="B198" s="165"/>
      <c r="D198" s="145" t="s">
        <v>150</v>
      </c>
      <c r="E198" s="166" t="s">
        <v>1</v>
      </c>
      <c r="F198" s="167" t="s">
        <v>318</v>
      </c>
      <c r="H198" s="168">
        <v>40.46</v>
      </c>
      <c r="I198" s="169"/>
      <c r="L198" s="165"/>
      <c r="M198" s="170"/>
      <c r="T198" s="171"/>
      <c r="AT198" s="166" t="s">
        <v>150</v>
      </c>
      <c r="AU198" s="166" t="s">
        <v>86</v>
      </c>
      <c r="AV198" s="14" t="s">
        <v>135</v>
      </c>
      <c r="AW198" s="14" t="s">
        <v>32</v>
      </c>
      <c r="AX198" s="14" t="s">
        <v>84</v>
      </c>
      <c r="AY198" s="166" t="s">
        <v>136</v>
      </c>
    </row>
    <row r="199" spans="2:65" s="1" customFormat="1" ht="16.5" customHeight="1" x14ac:dyDescent="0.2">
      <c r="B199" s="32"/>
      <c r="C199" s="132" t="s">
        <v>349</v>
      </c>
      <c r="D199" s="132" t="s">
        <v>142</v>
      </c>
      <c r="E199" s="133" t="s">
        <v>350</v>
      </c>
      <c r="F199" s="134" t="s">
        <v>351</v>
      </c>
      <c r="G199" s="135" t="s">
        <v>249</v>
      </c>
      <c r="H199" s="136">
        <v>3289.63</v>
      </c>
      <c r="I199" s="137"/>
      <c r="J199" s="138">
        <f>ROUND(I199*H199,2)</f>
        <v>0</v>
      </c>
      <c r="K199" s="134" t="s">
        <v>146</v>
      </c>
      <c r="L199" s="32"/>
      <c r="M199" s="139" t="s">
        <v>1</v>
      </c>
      <c r="N199" s="140" t="s">
        <v>41</v>
      </c>
      <c r="P199" s="141">
        <f>O199*H199</f>
        <v>0</v>
      </c>
      <c r="Q199" s="141">
        <v>0</v>
      </c>
      <c r="R199" s="141">
        <f>Q199*H199</f>
        <v>0</v>
      </c>
      <c r="S199" s="141">
        <v>0.75</v>
      </c>
      <c r="T199" s="142">
        <f>S199*H199</f>
        <v>2467.2224999999999</v>
      </c>
      <c r="AR199" s="143" t="s">
        <v>135</v>
      </c>
      <c r="AT199" s="143" t="s">
        <v>142</v>
      </c>
      <c r="AU199" s="143" t="s">
        <v>86</v>
      </c>
      <c r="AY199" s="17" t="s">
        <v>136</v>
      </c>
      <c r="BE199" s="144">
        <f>IF(N199="základní",J199,0)</f>
        <v>0</v>
      </c>
      <c r="BF199" s="144">
        <f>IF(N199="snížená",J199,0)</f>
        <v>0</v>
      </c>
      <c r="BG199" s="144">
        <f>IF(N199="zákl. přenesená",J199,0)</f>
        <v>0</v>
      </c>
      <c r="BH199" s="144">
        <f>IF(N199="sníž. přenesená",J199,0)</f>
        <v>0</v>
      </c>
      <c r="BI199" s="144">
        <f>IF(N199="nulová",J199,0)</f>
        <v>0</v>
      </c>
      <c r="BJ199" s="17" t="s">
        <v>84</v>
      </c>
      <c r="BK199" s="144">
        <f>ROUND(I199*H199,2)</f>
        <v>0</v>
      </c>
      <c r="BL199" s="17" t="s">
        <v>135</v>
      </c>
      <c r="BM199" s="143" t="s">
        <v>352</v>
      </c>
    </row>
    <row r="200" spans="2:65" s="1" customFormat="1" ht="19.5" x14ac:dyDescent="0.2">
      <c r="B200" s="32"/>
      <c r="D200" s="145" t="s">
        <v>149</v>
      </c>
      <c r="F200" s="146" t="s">
        <v>353</v>
      </c>
      <c r="I200" s="147"/>
      <c r="L200" s="32"/>
      <c r="M200" s="148"/>
      <c r="T200" s="56"/>
      <c r="AT200" s="17" t="s">
        <v>149</v>
      </c>
      <c r="AU200" s="17" t="s">
        <v>86</v>
      </c>
    </row>
    <row r="201" spans="2:65" s="13" customFormat="1" ht="11.25" x14ac:dyDescent="0.2">
      <c r="B201" s="155"/>
      <c r="D201" s="145" t="s">
        <v>150</v>
      </c>
      <c r="E201" s="156" t="s">
        <v>1</v>
      </c>
      <c r="F201" s="157" t="s">
        <v>354</v>
      </c>
      <c r="H201" s="158">
        <v>3282.9</v>
      </c>
      <c r="I201" s="159"/>
      <c r="L201" s="155"/>
      <c r="M201" s="160"/>
      <c r="T201" s="161"/>
      <c r="AT201" s="156" t="s">
        <v>150</v>
      </c>
      <c r="AU201" s="156" t="s">
        <v>86</v>
      </c>
      <c r="AV201" s="13" t="s">
        <v>86</v>
      </c>
      <c r="AW201" s="13" t="s">
        <v>32</v>
      </c>
      <c r="AX201" s="13" t="s">
        <v>76</v>
      </c>
      <c r="AY201" s="156" t="s">
        <v>136</v>
      </c>
    </row>
    <row r="202" spans="2:65" s="13" customFormat="1" ht="11.25" x14ac:dyDescent="0.2">
      <c r="B202" s="155"/>
      <c r="D202" s="145" t="s">
        <v>150</v>
      </c>
      <c r="E202" s="156" t="s">
        <v>1</v>
      </c>
      <c r="F202" s="157" t="s">
        <v>355</v>
      </c>
      <c r="H202" s="158">
        <v>6.73</v>
      </c>
      <c r="I202" s="159"/>
      <c r="L202" s="155"/>
      <c r="M202" s="160"/>
      <c r="T202" s="161"/>
      <c r="AT202" s="156" t="s">
        <v>150</v>
      </c>
      <c r="AU202" s="156" t="s">
        <v>86</v>
      </c>
      <c r="AV202" s="13" t="s">
        <v>86</v>
      </c>
      <c r="AW202" s="13" t="s">
        <v>32</v>
      </c>
      <c r="AX202" s="13" t="s">
        <v>76</v>
      </c>
      <c r="AY202" s="156" t="s">
        <v>136</v>
      </c>
    </row>
    <row r="203" spans="2:65" s="12" customFormat="1" ht="11.25" x14ac:dyDescent="0.2">
      <c r="B203" s="149"/>
      <c r="D203" s="145" t="s">
        <v>150</v>
      </c>
      <c r="E203" s="150" t="s">
        <v>1</v>
      </c>
      <c r="F203" s="151" t="s">
        <v>356</v>
      </c>
      <c r="H203" s="150" t="s">
        <v>1</v>
      </c>
      <c r="I203" s="152"/>
      <c r="L203" s="149"/>
      <c r="M203" s="153"/>
      <c r="T203" s="154"/>
      <c r="AT203" s="150" t="s">
        <v>150</v>
      </c>
      <c r="AU203" s="150" t="s">
        <v>86</v>
      </c>
      <c r="AV203" s="12" t="s">
        <v>84</v>
      </c>
      <c r="AW203" s="12" t="s">
        <v>32</v>
      </c>
      <c r="AX203" s="12" t="s">
        <v>76</v>
      </c>
      <c r="AY203" s="150" t="s">
        <v>136</v>
      </c>
    </row>
    <row r="204" spans="2:65" s="14" customFormat="1" ht="11.25" x14ac:dyDescent="0.2">
      <c r="B204" s="165"/>
      <c r="D204" s="145" t="s">
        <v>150</v>
      </c>
      <c r="E204" s="166" t="s">
        <v>1</v>
      </c>
      <c r="F204" s="167" t="s">
        <v>318</v>
      </c>
      <c r="H204" s="168">
        <v>3289.63</v>
      </c>
      <c r="I204" s="169"/>
      <c r="L204" s="165"/>
      <c r="M204" s="170"/>
      <c r="T204" s="171"/>
      <c r="AT204" s="166" t="s">
        <v>150</v>
      </c>
      <c r="AU204" s="166" t="s">
        <v>86</v>
      </c>
      <c r="AV204" s="14" t="s">
        <v>135</v>
      </c>
      <c r="AW204" s="14" t="s">
        <v>32</v>
      </c>
      <c r="AX204" s="14" t="s">
        <v>84</v>
      </c>
      <c r="AY204" s="166" t="s">
        <v>136</v>
      </c>
    </row>
    <row r="205" spans="2:65" s="1" customFormat="1" ht="16.5" customHeight="1" x14ac:dyDescent="0.2">
      <c r="B205" s="32"/>
      <c r="C205" s="132" t="s">
        <v>357</v>
      </c>
      <c r="D205" s="132" t="s">
        <v>142</v>
      </c>
      <c r="E205" s="133" t="s">
        <v>358</v>
      </c>
      <c r="F205" s="134" t="s">
        <v>359</v>
      </c>
      <c r="G205" s="135" t="s">
        <v>249</v>
      </c>
      <c r="H205" s="136">
        <v>3521.53</v>
      </c>
      <c r="I205" s="137"/>
      <c r="J205" s="138">
        <f>ROUND(I205*H205,2)</f>
        <v>0</v>
      </c>
      <c r="K205" s="134" t="s">
        <v>146</v>
      </c>
      <c r="L205" s="32"/>
      <c r="M205" s="139" t="s">
        <v>1</v>
      </c>
      <c r="N205" s="140" t="s">
        <v>41</v>
      </c>
      <c r="P205" s="141">
        <f>O205*H205</f>
        <v>0</v>
      </c>
      <c r="Q205" s="141">
        <v>0</v>
      </c>
      <c r="R205" s="141">
        <f>Q205*H205</f>
        <v>0</v>
      </c>
      <c r="S205" s="141">
        <v>0.316</v>
      </c>
      <c r="T205" s="142">
        <f>S205*H205</f>
        <v>1112.80348</v>
      </c>
      <c r="AR205" s="143" t="s">
        <v>135</v>
      </c>
      <c r="AT205" s="143" t="s">
        <v>142</v>
      </c>
      <c r="AU205" s="143" t="s">
        <v>86</v>
      </c>
      <c r="AY205" s="17" t="s">
        <v>136</v>
      </c>
      <c r="BE205" s="144">
        <f>IF(N205="základní",J205,0)</f>
        <v>0</v>
      </c>
      <c r="BF205" s="144">
        <f>IF(N205="snížená",J205,0)</f>
        <v>0</v>
      </c>
      <c r="BG205" s="144">
        <f>IF(N205="zákl. přenesená",J205,0)</f>
        <v>0</v>
      </c>
      <c r="BH205" s="144">
        <f>IF(N205="sníž. přenesená",J205,0)</f>
        <v>0</v>
      </c>
      <c r="BI205" s="144">
        <f>IF(N205="nulová",J205,0)</f>
        <v>0</v>
      </c>
      <c r="BJ205" s="17" t="s">
        <v>84</v>
      </c>
      <c r="BK205" s="144">
        <f>ROUND(I205*H205,2)</f>
        <v>0</v>
      </c>
      <c r="BL205" s="17" t="s">
        <v>135</v>
      </c>
      <c r="BM205" s="143" t="s">
        <v>360</v>
      </c>
    </row>
    <row r="206" spans="2:65" s="1" customFormat="1" ht="19.5" x14ac:dyDescent="0.2">
      <c r="B206" s="32"/>
      <c r="D206" s="145" t="s">
        <v>149</v>
      </c>
      <c r="F206" s="146" t="s">
        <v>361</v>
      </c>
      <c r="I206" s="147"/>
      <c r="L206" s="32"/>
      <c r="M206" s="148"/>
      <c r="T206" s="56"/>
      <c r="AT206" s="17" t="s">
        <v>149</v>
      </c>
      <c r="AU206" s="17" t="s">
        <v>86</v>
      </c>
    </row>
    <row r="207" spans="2:65" s="13" customFormat="1" ht="11.25" x14ac:dyDescent="0.2">
      <c r="B207" s="155"/>
      <c r="D207" s="145" t="s">
        <v>150</v>
      </c>
      <c r="E207" s="156" t="s">
        <v>1</v>
      </c>
      <c r="F207" s="157" t="s">
        <v>362</v>
      </c>
      <c r="H207" s="158">
        <v>3282.9</v>
      </c>
      <c r="I207" s="159"/>
      <c r="L207" s="155"/>
      <c r="M207" s="160"/>
      <c r="T207" s="161"/>
      <c r="AT207" s="156" t="s">
        <v>150</v>
      </c>
      <c r="AU207" s="156" t="s">
        <v>86</v>
      </c>
      <c r="AV207" s="13" t="s">
        <v>86</v>
      </c>
      <c r="AW207" s="13" t="s">
        <v>32</v>
      </c>
      <c r="AX207" s="13" t="s">
        <v>76</v>
      </c>
      <c r="AY207" s="156" t="s">
        <v>136</v>
      </c>
    </row>
    <row r="208" spans="2:65" s="13" customFormat="1" ht="11.25" x14ac:dyDescent="0.2">
      <c r="B208" s="155"/>
      <c r="D208" s="145" t="s">
        <v>150</v>
      </c>
      <c r="E208" s="156" t="s">
        <v>1</v>
      </c>
      <c r="F208" s="157" t="s">
        <v>363</v>
      </c>
      <c r="H208" s="158">
        <v>238.63</v>
      </c>
      <c r="I208" s="159"/>
      <c r="L208" s="155"/>
      <c r="M208" s="160"/>
      <c r="T208" s="161"/>
      <c r="AT208" s="156" t="s">
        <v>150</v>
      </c>
      <c r="AU208" s="156" t="s">
        <v>86</v>
      </c>
      <c r="AV208" s="13" t="s">
        <v>86</v>
      </c>
      <c r="AW208" s="13" t="s">
        <v>32</v>
      </c>
      <c r="AX208" s="13" t="s">
        <v>76</v>
      </c>
      <c r="AY208" s="156" t="s">
        <v>136</v>
      </c>
    </row>
    <row r="209" spans="2:65" s="12" customFormat="1" ht="11.25" x14ac:dyDescent="0.2">
      <c r="B209" s="149"/>
      <c r="D209" s="145" t="s">
        <v>150</v>
      </c>
      <c r="E209" s="150" t="s">
        <v>1</v>
      </c>
      <c r="F209" s="151" t="s">
        <v>364</v>
      </c>
      <c r="H209" s="150" t="s">
        <v>1</v>
      </c>
      <c r="I209" s="152"/>
      <c r="L209" s="149"/>
      <c r="M209" s="153"/>
      <c r="T209" s="154"/>
      <c r="AT209" s="150" t="s">
        <v>150</v>
      </c>
      <c r="AU209" s="150" t="s">
        <v>86</v>
      </c>
      <c r="AV209" s="12" t="s">
        <v>84</v>
      </c>
      <c r="AW209" s="12" t="s">
        <v>32</v>
      </c>
      <c r="AX209" s="12" t="s">
        <v>76</v>
      </c>
      <c r="AY209" s="150" t="s">
        <v>136</v>
      </c>
    </row>
    <row r="210" spans="2:65" s="14" customFormat="1" ht="11.25" x14ac:dyDescent="0.2">
      <c r="B210" s="165"/>
      <c r="D210" s="145" t="s">
        <v>150</v>
      </c>
      <c r="E210" s="166" t="s">
        <v>1</v>
      </c>
      <c r="F210" s="167" t="s">
        <v>318</v>
      </c>
      <c r="H210" s="168">
        <v>3521.53</v>
      </c>
      <c r="I210" s="169"/>
      <c r="L210" s="165"/>
      <c r="M210" s="170"/>
      <c r="T210" s="171"/>
      <c r="AT210" s="166" t="s">
        <v>150</v>
      </c>
      <c r="AU210" s="166" t="s">
        <v>86</v>
      </c>
      <c r="AV210" s="14" t="s">
        <v>135</v>
      </c>
      <c r="AW210" s="14" t="s">
        <v>32</v>
      </c>
      <c r="AX210" s="14" t="s">
        <v>84</v>
      </c>
      <c r="AY210" s="166" t="s">
        <v>136</v>
      </c>
    </row>
    <row r="211" spans="2:65" s="1" customFormat="1" ht="16.5" customHeight="1" x14ac:dyDescent="0.2">
      <c r="B211" s="32"/>
      <c r="C211" s="132" t="s">
        <v>365</v>
      </c>
      <c r="D211" s="132" t="s">
        <v>142</v>
      </c>
      <c r="E211" s="133" t="s">
        <v>366</v>
      </c>
      <c r="F211" s="134" t="s">
        <v>367</v>
      </c>
      <c r="G211" s="135" t="s">
        <v>249</v>
      </c>
      <c r="H211" s="136">
        <v>771</v>
      </c>
      <c r="I211" s="137"/>
      <c r="J211" s="138">
        <f>ROUND(I211*H211,2)</f>
        <v>0</v>
      </c>
      <c r="K211" s="134" t="s">
        <v>146</v>
      </c>
      <c r="L211" s="32"/>
      <c r="M211" s="139" t="s">
        <v>1</v>
      </c>
      <c r="N211" s="140" t="s">
        <v>41</v>
      </c>
      <c r="P211" s="141">
        <f>O211*H211</f>
        <v>0</v>
      </c>
      <c r="Q211" s="141">
        <v>0</v>
      </c>
      <c r="R211" s="141">
        <f>Q211*H211</f>
        <v>0</v>
      </c>
      <c r="S211" s="141">
        <v>9.8000000000000004E-2</v>
      </c>
      <c r="T211" s="142">
        <f>S211*H211</f>
        <v>75.558000000000007</v>
      </c>
      <c r="AR211" s="143" t="s">
        <v>135</v>
      </c>
      <c r="AT211" s="143" t="s">
        <v>142</v>
      </c>
      <c r="AU211" s="143" t="s">
        <v>86</v>
      </c>
      <c r="AY211" s="17" t="s">
        <v>136</v>
      </c>
      <c r="BE211" s="144">
        <f>IF(N211="základní",J211,0)</f>
        <v>0</v>
      </c>
      <c r="BF211" s="144">
        <f>IF(N211="snížená",J211,0)</f>
        <v>0</v>
      </c>
      <c r="BG211" s="144">
        <f>IF(N211="zákl. přenesená",J211,0)</f>
        <v>0</v>
      </c>
      <c r="BH211" s="144">
        <f>IF(N211="sníž. přenesená",J211,0)</f>
        <v>0</v>
      </c>
      <c r="BI211" s="144">
        <f>IF(N211="nulová",J211,0)</f>
        <v>0</v>
      </c>
      <c r="BJ211" s="17" t="s">
        <v>84</v>
      </c>
      <c r="BK211" s="144">
        <f>ROUND(I211*H211,2)</f>
        <v>0</v>
      </c>
      <c r="BL211" s="17" t="s">
        <v>135</v>
      </c>
      <c r="BM211" s="143" t="s">
        <v>368</v>
      </c>
    </row>
    <row r="212" spans="2:65" s="1" customFormat="1" ht="19.5" x14ac:dyDescent="0.2">
      <c r="B212" s="32"/>
      <c r="D212" s="145" t="s">
        <v>149</v>
      </c>
      <c r="F212" s="146" t="s">
        <v>369</v>
      </c>
      <c r="I212" s="147"/>
      <c r="L212" s="32"/>
      <c r="M212" s="148"/>
      <c r="T212" s="56"/>
      <c r="AT212" s="17" t="s">
        <v>149</v>
      </c>
      <c r="AU212" s="17" t="s">
        <v>86</v>
      </c>
    </row>
    <row r="213" spans="2:65" s="13" customFormat="1" ht="11.25" x14ac:dyDescent="0.2">
      <c r="B213" s="155"/>
      <c r="D213" s="145" t="s">
        <v>150</v>
      </c>
      <c r="E213" s="156" t="s">
        <v>1</v>
      </c>
      <c r="F213" s="157" t="s">
        <v>370</v>
      </c>
      <c r="H213" s="158">
        <v>771</v>
      </c>
      <c r="I213" s="159"/>
      <c r="L213" s="155"/>
      <c r="M213" s="160"/>
      <c r="T213" s="161"/>
      <c r="AT213" s="156" t="s">
        <v>150</v>
      </c>
      <c r="AU213" s="156" t="s">
        <v>86</v>
      </c>
      <c r="AV213" s="13" t="s">
        <v>86</v>
      </c>
      <c r="AW213" s="13" t="s">
        <v>32</v>
      </c>
      <c r="AX213" s="13" t="s">
        <v>84</v>
      </c>
      <c r="AY213" s="156" t="s">
        <v>136</v>
      </c>
    </row>
    <row r="214" spans="2:65" s="1" customFormat="1" ht="16.5" customHeight="1" x14ac:dyDescent="0.2">
      <c r="B214" s="32"/>
      <c r="C214" s="132" t="s">
        <v>7</v>
      </c>
      <c r="D214" s="132" t="s">
        <v>142</v>
      </c>
      <c r="E214" s="133" t="s">
        <v>371</v>
      </c>
      <c r="F214" s="134" t="s">
        <v>372</v>
      </c>
      <c r="G214" s="135" t="s">
        <v>249</v>
      </c>
      <c r="H214" s="136">
        <v>17.05</v>
      </c>
      <c r="I214" s="137"/>
      <c r="J214" s="138">
        <f>ROUND(I214*H214,2)</f>
        <v>0</v>
      </c>
      <c r="K214" s="134" t="s">
        <v>146</v>
      </c>
      <c r="L214" s="32"/>
      <c r="M214" s="139" t="s">
        <v>1</v>
      </c>
      <c r="N214" s="140" t="s">
        <v>41</v>
      </c>
      <c r="P214" s="141">
        <f>O214*H214</f>
        <v>0</v>
      </c>
      <c r="Q214" s="141">
        <v>0</v>
      </c>
      <c r="R214" s="141">
        <f>Q214*H214</f>
        <v>0</v>
      </c>
      <c r="S214" s="141">
        <v>0.22</v>
      </c>
      <c r="T214" s="142">
        <f>S214*H214</f>
        <v>3.7510000000000003</v>
      </c>
      <c r="AR214" s="143" t="s">
        <v>135</v>
      </c>
      <c r="AT214" s="143" t="s">
        <v>142</v>
      </c>
      <c r="AU214" s="143" t="s">
        <v>86</v>
      </c>
      <c r="AY214" s="17" t="s">
        <v>136</v>
      </c>
      <c r="BE214" s="144">
        <f>IF(N214="základní",J214,0)</f>
        <v>0</v>
      </c>
      <c r="BF214" s="144">
        <f>IF(N214="snížená",J214,0)</f>
        <v>0</v>
      </c>
      <c r="BG214" s="144">
        <f>IF(N214="zákl. přenesená",J214,0)</f>
        <v>0</v>
      </c>
      <c r="BH214" s="144">
        <f>IF(N214="sníž. přenesená",J214,0)</f>
        <v>0</v>
      </c>
      <c r="BI214" s="144">
        <f>IF(N214="nulová",J214,0)</f>
        <v>0</v>
      </c>
      <c r="BJ214" s="17" t="s">
        <v>84</v>
      </c>
      <c r="BK214" s="144">
        <f>ROUND(I214*H214,2)</f>
        <v>0</v>
      </c>
      <c r="BL214" s="17" t="s">
        <v>135</v>
      </c>
      <c r="BM214" s="143" t="s">
        <v>373</v>
      </c>
    </row>
    <row r="215" spans="2:65" s="1" customFormat="1" ht="19.5" x14ac:dyDescent="0.2">
      <c r="B215" s="32"/>
      <c r="D215" s="145" t="s">
        <v>149</v>
      </c>
      <c r="F215" s="146" t="s">
        <v>374</v>
      </c>
      <c r="I215" s="147"/>
      <c r="L215" s="32"/>
      <c r="M215" s="148"/>
      <c r="T215" s="56"/>
      <c r="AT215" s="17" t="s">
        <v>149</v>
      </c>
      <c r="AU215" s="17" t="s">
        <v>86</v>
      </c>
    </row>
    <row r="216" spans="2:65" s="13" customFormat="1" ht="11.25" x14ac:dyDescent="0.2">
      <c r="B216" s="155"/>
      <c r="D216" s="145" t="s">
        <v>150</v>
      </c>
      <c r="E216" s="156" t="s">
        <v>1</v>
      </c>
      <c r="F216" s="157" t="s">
        <v>375</v>
      </c>
      <c r="H216" s="158">
        <v>17.05</v>
      </c>
      <c r="I216" s="159"/>
      <c r="L216" s="155"/>
      <c r="M216" s="160"/>
      <c r="T216" s="161"/>
      <c r="AT216" s="156" t="s">
        <v>150</v>
      </c>
      <c r="AU216" s="156" t="s">
        <v>86</v>
      </c>
      <c r="AV216" s="13" t="s">
        <v>86</v>
      </c>
      <c r="AW216" s="13" t="s">
        <v>32</v>
      </c>
      <c r="AX216" s="13" t="s">
        <v>84</v>
      </c>
      <c r="AY216" s="156" t="s">
        <v>136</v>
      </c>
    </row>
    <row r="217" spans="2:65" s="1" customFormat="1" ht="16.5" customHeight="1" x14ac:dyDescent="0.2">
      <c r="B217" s="32"/>
      <c r="C217" s="132" t="s">
        <v>376</v>
      </c>
      <c r="D217" s="132" t="s">
        <v>142</v>
      </c>
      <c r="E217" s="133" t="s">
        <v>377</v>
      </c>
      <c r="F217" s="134" t="s">
        <v>378</v>
      </c>
      <c r="G217" s="135" t="s">
        <v>249</v>
      </c>
      <c r="H217" s="136">
        <v>97.32</v>
      </c>
      <c r="I217" s="137"/>
      <c r="J217" s="138">
        <f>ROUND(I217*H217,2)</f>
        <v>0</v>
      </c>
      <c r="K217" s="134" t="s">
        <v>146</v>
      </c>
      <c r="L217" s="32"/>
      <c r="M217" s="139" t="s">
        <v>1</v>
      </c>
      <c r="N217" s="140" t="s">
        <v>41</v>
      </c>
      <c r="P217" s="141">
        <f>O217*H217</f>
        <v>0</v>
      </c>
      <c r="Q217" s="141">
        <v>3.0000000000000001E-5</v>
      </c>
      <c r="R217" s="141">
        <f>Q217*H217</f>
        <v>2.9196000000000001E-3</v>
      </c>
      <c r="S217" s="141">
        <v>9.1999999999999998E-2</v>
      </c>
      <c r="T217" s="142">
        <f>S217*H217</f>
        <v>8.9534399999999987</v>
      </c>
      <c r="AR217" s="143" t="s">
        <v>135</v>
      </c>
      <c r="AT217" s="143" t="s">
        <v>142</v>
      </c>
      <c r="AU217" s="143" t="s">
        <v>86</v>
      </c>
      <c r="AY217" s="17" t="s">
        <v>136</v>
      </c>
      <c r="BE217" s="144">
        <f>IF(N217="základní",J217,0)</f>
        <v>0</v>
      </c>
      <c r="BF217" s="144">
        <f>IF(N217="snížená",J217,0)</f>
        <v>0</v>
      </c>
      <c r="BG217" s="144">
        <f>IF(N217="zákl. přenesená",J217,0)</f>
        <v>0</v>
      </c>
      <c r="BH217" s="144">
        <f>IF(N217="sníž. přenesená",J217,0)</f>
        <v>0</v>
      </c>
      <c r="BI217" s="144">
        <f>IF(N217="nulová",J217,0)</f>
        <v>0</v>
      </c>
      <c r="BJ217" s="17" t="s">
        <v>84</v>
      </c>
      <c r="BK217" s="144">
        <f>ROUND(I217*H217,2)</f>
        <v>0</v>
      </c>
      <c r="BL217" s="17" t="s">
        <v>135</v>
      </c>
      <c r="BM217" s="143" t="s">
        <v>379</v>
      </c>
    </row>
    <row r="218" spans="2:65" s="1" customFormat="1" ht="19.5" x14ac:dyDescent="0.2">
      <c r="B218" s="32"/>
      <c r="D218" s="145" t="s">
        <v>149</v>
      </c>
      <c r="F218" s="146" t="s">
        <v>380</v>
      </c>
      <c r="I218" s="147"/>
      <c r="L218" s="32"/>
      <c r="M218" s="148"/>
      <c r="T218" s="56"/>
      <c r="AT218" s="17" t="s">
        <v>149</v>
      </c>
      <c r="AU218" s="17" t="s">
        <v>86</v>
      </c>
    </row>
    <row r="219" spans="2:65" s="13" customFormat="1" ht="11.25" x14ac:dyDescent="0.2">
      <c r="B219" s="155"/>
      <c r="D219" s="145" t="s">
        <v>150</v>
      </c>
      <c r="E219" s="156" t="s">
        <v>1</v>
      </c>
      <c r="F219" s="157" t="s">
        <v>381</v>
      </c>
      <c r="H219" s="158">
        <v>6.02</v>
      </c>
      <c r="I219" s="159"/>
      <c r="L219" s="155"/>
      <c r="M219" s="160"/>
      <c r="T219" s="161"/>
      <c r="AT219" s="156" t="s">
        <v>150</v>
      </c>
      <c r="AU219" s="156" t="s">
        <v>86</v>
      </c>
      <c r="AV219" s="13" t="s">
        <v>86</v>
      </c>
      <c r="AW219" s="13" t="s">
        <v>32</v>
      </c>
      <c r="AX219" s="13" t="s">
        <v>76</v>
      </c>
      <c r="AY219" s="156" t="s">
        <v>136</v>
      </c>
    </row>
    <row r="220" spans="2:65" s="13" customFormat="1" ht="11.25" x14ac:dyDescent="0.2">
      <c r="B220" s="155"/>
      <c r="D220" s="145" t="s">
        <v>150</v>
      </c>
      <c r="E220" s="156" t="s">
        <v>1</v>
      </c>
      <c r="F220" s="157" t="s">
        <v>382</v>
      </c>
      <c r="H220" s="158">
        <v>91.3</v>
      </c>
      <c r="I220" s="159"/>
      <c r="L220" s="155"/>
      <c r="M220" s="160"/>
      <c r="T220" s="161"/>
      <c r="AT220" s="156" t="s">
        <v>150</v>
      </c>
      <c r="AU220" s="156" t="s">
        <v>86</v>
      </c>
      <c r="AV220" s="13" t="s">
        <v>86</v>
      </c>
      <c r="AW220" s="13" t="s">
        <v>32</v>
      </c>
      <c r="AX220" s="13" t="s">
        <v>76</v>
      </c>
      <c r="AY220" s="156" t="s">
        <v>136</v>
      </c>
    </row>
    <row r="221" spans="2:65" s="14" customFormat="1" ht="11.25" x14ac:dyDescent="0.2">
      <c r="B221" s="165"/>
      <c r="D221" s="145" t="s">
        <v>150</v>
      </c>
      <c r="E221" s="166" t="s">
        <v>1</v>
      </c>
      <c r="F221" s="167" t="s">
        <v>318</v>
      </c>
      <c r="H221" s="168">
        <v>97.32</v>
      </c>
      <c r="I221" s="169"/>
      <c r="L221" s="165"/>
      <c r="M221" s="170"/>
      <c r="T221" s="171"/>
      <c r="AT221" s="166" t="s">
        <v>150</v>
      </c>
      <c r="AU221" s="166" t="s">
        <v>86</v>
      </c>
      <c r="AV221" s="14" t="s">
        <v>135</v>
      </c>
      <c r="AW221" s="14" t="s">
        <v>32</v>
      </c>
      <c r="AX221" s="14" t="s">
        <v>84</v>
      </c>
      <c r="AY221" s="166" t="s">
        <v>136</v>
      </c>
    </row>
    <row r="222" spans="2:65" s="1" customFormat="1" ht="21.75" customHeight="1" x14ac:dyDescent="0.2">
      <c r="B222" s="32"/>
      <c r="C222" s="132" t="s">
        <v>383</v>
      </c>
      <c r="D222" s="132" t="s">
        <v>142</v>
      </c>
      <c r="E222" s="133" t="s">
        <v>384</v>
      </c>
      <c r="F222" s="134" t="s">
        <v>385</v>
      </c>
      <c r="G222" s="135" t="s">
        <v>249</v>
      </c>
      <c r="H222" s="136">
        <v>3521.53</v>
      </c>
      <c r="I222" s="137"/>
      <c r="J222" s="138">
        <f>ROUND(I222*H222,2)</f>
        <v>0</v>
      </c>
      <c r="K222" s="134" t="s">
        <v>146</v>
      </c>
      <c r="L222" s="32"/>
      <c r="M222" s="139" t="s">
        <v>1</v>
      </c>
      <c r="N222" s="140" t="s">
        <v>41</v>
      </c>
      <c r="P222" s="141">
        <f>O222*H222</f>
        <v>0</v>
      </c>
      <c r="Q222" s="141">
        <v>1.2999999999999999E-4</v>
      </c>
      <c r="R222" s="141">
        <f>Q222*H222</f>
        <v>0.45779890000000001</v>
      </c>
      <c r="S222" s="141">
        <v>0.23</v>
      </c>
      <c r="T222" s="142">
        <f>S222*H222</f>
        <v>809.95190000000014</v>
      </c>
      <c r="AR222" s="143" t="s">
        <v>135</v>
      </c>
      <c r="AT222" s="143" t="s">
        <v>142</v>
      </c>
      <c r="AU222" s="143" t="s">
        <v>86</v>
      </c>
      <c r="AY222" s="17" t="s">
        <v>136</v>
      </c>
      <c r="BE222" s="144">
        <f>IF(N222="základní",J222,0)</f>
        <v>0</v>
      </c>
      <c r="BF222" s="144">
        <f>IF(N222="snížená",J222,0)</f>
        <v>0</v>
      </c>
      <c r="BG222" s="144">
        <f>IF(N222="zákl. přenesená",J222,0)</f>
        <v>0</v>
      </c>
      <c r="BH222" s="144">
        <f>IF(N222="sníž. přenesená",J222,0)</f>
        <v>0</v>
      </c>
      <c r="BI222" s="144">
        <f>IF(N222="nulová",J222,0)</f>
        <v>0</v>
      </c>
      <c r="BJ222" s="17" t="s">
        <v>84</v>
      </c>
      <c r="BK222" s="144">
        <f>ROUND(I222*H222,2)</f>
        <v>0</v>
      </c>
      <c r="BL222" s="17" t="s">
        <v>135</v>
      </c>
      <c r="BM222" s="143" t="s">
        <v>386</v>
      </c>
    </row>
    <row r="223" spans="2:65" s="1" customFormat="1" ht="19.5" x14ac:dyDescent="0.2">
      <c r="B223" s="32"/>
      <c r="D223" s="145" t="s">
        <v>149</v>
      </c>
      <c r="F223" s="146" t="s">
        <v>387</v>
      </c>
      <c r="I223" s="147"/>
      <c r="L223" s="32"/>
      <c r="M223" s="148"/>
      <c r="T223" s="56"/>
      <c r="AT223" s="17" t="s">
        <v>149</v>
      </c>
      <c r="AU223" s="17" t="s">
        <v>86</v>
      </c>
    </row>
    <row r="224" spans="2:65" s="12" customFormat="1" ht="11.25" x14ac:dyDescent="0.2">
      <c r="B224" s="149"/>
      <c r="D224" s="145" t="s">
        <v>150</v>
      </c>
      <c r="E224" s="150" t="s">
        <v>1</v>
      </c>
      <c r="F224" s="151" t="s">
        <v>388</v>
      </c>
      <c r="H224" s="150" t="s">
        <v>1</v>
      </c>
      <c r="I224" s="152"/>
      <c r="L224" s="149"/>
      <c r="M224" s="153"/>
      <c r="T224" s="154"/>
      <c r="AT224" s="150" t="s">
        <v>150</v>
      </c>
      <c r="AU224" s="150" t="s">
        <v>86</v>
      </c>
      <c r="AV224" s="12" t="s">
        <v>84</v>
      </c>
      <c r="AW224" s="12" t="s">
        <v>32</v>
      </c>
      <c r="AX224" s="12" t="s">
        <v>76</v>
      </c>
      <c r="AY224" s="150" t="s">
        <v>136</v>
      </c>
    </row>
    <row r="225" spans="2:65" s="13" customFormat="1" ht="11.25" x14ac:dyDescent="0.2">
      <c r="B225" s="155"/>
      <c r="D225" s="145" t="s">
        <v>150</v>
      </c>
      <c r="E225" s="156" t="s">
        <v>1</v>
      </c>
      <c r="F225" s="157" t="s">
        <v>389</v>
      </c>
      <c r="H225" s="158">
        <v>3282.9</v>
      </c>
      <c r="I225" s="159"/>
      <c r="L225" s="155"/>
      <c r="M225" s="160"/>
      <c r="T225" s="161"/>
      <c r="AT225" s="156" t="s">
        <v>150</v>
      </c>
      <c r="AU225" s="156" t="s">
        <v>86</v>
      </c>
      <c r="AV225" s="13" t="s">
        <v>86</v>
      </c>
      <c r="AW225" s="13" t="s">
        <v>32</v>
      </c>
      <c r="AX225" s="13" t="s">
        <v>76</v>
      </c>
      <c r="AY225" s="156" t="s">
        <v>136</v>
      </c>
    </row>
    <row r="226" spans="2:65" s="13" customFormat="1" ht="11.25" x14ac:dyDescent="0.2">
      <c r="B226" s="155"/>
      <c r="D226" s="145" t="s">
        <v>150</v>
      </c>
      <c r="E226" s="156" t="s">
        <v>1</v>
      </c>
      <c r="F226" s="157" t="s">
        <v>390</v>
      </c>
      <c r="H226" s="158">
        <v>238.63</v>
      </c>
      <c r="I226" s="159"/>
      <c r="L226" s="155"/>
      <c r="M226" s="160"/>
      <c r="T226" s="161"/>
      <c r="AT226" s="156" t="s">
        <v>150</v>
      </c>
      <c r="AU226" s="156" t="s">
        <v>86</v>
      </c>
      <c r="AV226" s="13" t="s">
        <v>86</v>
      </c>
      <c r="AW226" s="13" t="s">
        <v>32</v>
      </c>
      <c r="AX226" s="13" t="s">
        <v>76</v>
      </c>
      <c r="AY226" s="156" t="s">
        <v>136</v>
      </c>
    </row>
    <row r="227" spans="2:65" s="14" customFormat="1" ht="11.25" x14ac:dyDescent="0.2">
      <c r="B227" s="165"/>
      <c r="D227" s="145" t="s">
        <v>150</v>
      </c>
      <c r="E227" s="166" t="s">
        <v>1</v>
      </c>
      <c r="F227" s="167" t="s">
        <v>318</v>
      </c>
      <c r="H227" s="168">
        <v>3521.53</v>
      </c>
      <c r="I227" s="169"/>
      <c r="L227" s="165"/>
      <c r="M227" s="170"/>
      <c r="T227" s="171"/>
      <c r="AT227" s="166" t="s">
        <v>150</v>
      </c>
      <c r="AU227" s="166" t="s">
        <v>86</v>
      </c>
      <c r="AV227" s="14" t="s">
        <v>135</v>
      </c>
      <c r="AW227" s="14" t="s">
        <v>32</v>
      </c>
      <c r="AX227" s="14" t="s">
        <v>84</v>
      </c>
      <c r="AY227" s="166" t="s">
        <v>136</v>
      </c>
    </row>
    <row r="228" spans="2:65" s="1" customFormat="1" ht="16.5" customHeight="1" x14ac:dyDescent="0.2">
      <c r="B228" s="32"/>
      <c r="C228" s="132" t="s">
        <v>391</v>
      </c>
      <c r="D228" s="132" t="s">
        <v>142</v>
      </c>
      <c r="E228" s="133" t="s">
        <v>392</v>
      </c>
      <c r="F228" s="134" t="s">
        <v>393</v>
      </c>
      <c r="G228" s="135" t="s">
        <v>394</v>
      </c>
      <c r="H228" s="136">
        <v>1026.2</v>
      </c>
      <c r="I228" s="137"/>
      <c r="J228" s="138">
        <f>ROUND(I228*H228,2)</f>
        <v>0</v>
      </c>
      <c r="K228" s="134" t="s">
        <v>146</v>
      </c>
      <c r="L228" s="32"/>
      <c r="M228" s="139" t="s">
        <v>1</v>
      </c>
      <c r="N228" s="140" t="s">
        <v>41</v>
      </c>
      <c r="P228" s="141">
        <f>O228*H228</f>
        <v>0</v>
      </c>
      <c r="Q228" s="141">
        <v>0</v>
      </c>
      <c r="R228" s="141">
        <f>Q228*H228</f>
        <v>0</v>
      </c>
      <c r="S228" s="141">
        <v>0.20499999999999999</v>
      </c>
      <c r="T228" s="142">
        <f>S228*H228</f>
        <v>210.37100000000001</v>
      </c>
      <c r="AR228" s="143" t="s">
        <v>135</v>
      </c>
      <c r="AT228" s="143" t="s">
        <v>142</v>
      </c>
      <c r="AU228" s="143" t="s">
        <v>86</v>
      </c>
      <c r="AY228" s="17" t="s">
        <v>136</v>
      </c>
      <c r="BE228" s="144">
        <f>IF(N228="základní",J228,0)</f>
        <v>0</v>
      </c>
      <c r="BF228" s="144">
        <f>IF(N228="snížená",J228,0)</f>
        <v>0</v>
      </c>
      <c r="BG228" s="144">
        <f>IF(N228="zákl. přenesená",J228,0)</f>
        <v>0</v>
      </c>
      <c r="BH228" s="144">
        <f>IF(N228="sníž. přenesená",J228,0)</f>
        <v>0</v>
      </c>
      <c r="BI228" s="144">
        <f>IF(N228="nulová",J228,0)</f>
        <v>0</v>
      </c>
      <c r="BJ228" s="17" t="s">
        <v>84</v>
      </c>
      <c r="BK228" s="144">
        <f>ROUND(I228*H228,2)</f>
        <v>0</v>
      </c>
      <c r="BL228" s="17" t="s">
        <v>135</v>
      </c>
      <c r="BM228" s="143" t="s">
        <v>395</v>
      </c>
    </row>
    <row r="229" spans="2:65" s="1" customFormat="1" ht="19.5" x14ac:dyDescent="0.2">
      <c r="B229" s="32"/>
      <c r="D229" s="145" t="s">
        <v>149</v>
      </c>
      <c r="F229" s="146" t="s">
        <v>396</v>
      </c>
      <c r="I229" s="147"/>
      <c r="L229" s="32"/>
      <c r="M229" s="148"/>
      <c r="T229" s="56"/>
      <c r="AT229" s="17" t="s">
        <v>149</v>
      </c>
      <c r="AU229" s="17" t="s">
        <v>86</v>
      </c>
    </row>
    <row r="230" spans="2:65" s="13" customFormat="1" ht="11.25" x14ac:dyDescent="0.2">
      <c r="B230" s="155"/>
      <c r="D230" s="145" t="s">
        <v>150</v>
      </c>
      <c r="E230" s="156" t="s">
        <v>1</v>
      </c>
      <c r="F230" s="157" t="s">
        <v>397</v>
      </c>
      <c r="H230" s="158">
        <v>505.8</v>
      </c>
      <c r="I230" s="159"/>
      <c r="L230" s="155"/>
      <c r="M230" s="160"/>
      <c r="T230" s="161"/>
      <c r="AT230" s="156" t="s">
        <v>150</v>
      </c>
      <c r="AU230" s="156" t="s">
        <v>86</v>
      </c>
      <c r="AV230" s="13" t="s">
        <v>86</v>
      </c>
      <c r="AW230" s="13" t="s">
        <v>32</v>
      </c>
      <c r="AX230" s="13" t="s">
        <v>76</v>
      </c>
      <c r="AY230" s="156" t="s">
        <v>136</v>
      </c>
    </row>
    <row r="231" spans="2:65" s="13" customFormat="1" ht="11.25" x14ac:dyDescent="0.2">
      <c r="B231" s="155"/>
      <c r="D231" s="145" t="s">
        <v>150</v>
      </c>
      <c r="E231" s="156" t="s">
        <v>1</v>
      </c>
      <c r="F231" s="157" t="s">
        <v>398</v>
      </c>
      <c r="H231" s="158">
        <v>520.4</v>
      </c>
      <c r="I231" s="159"/>
      <c r="L231" s="155"/>
      <c r="M231" s="160"/>
      <c r="T231" s="161"/>
      <c r="AT231" s="156" t="s">
        <v>150</v>
      </c>
      <c r="AU231" s="156" t="s">
        <v>86</v>
      </c>
      <c r="AV231" s="13" t="s">
        <v>86</v>
      </c>
      <c r="AW231" s="13" t="s">
        <v>32</v>
      </c>
      <c r="AX231" s="13" t="s">
        <v>76</v>
      </c>
      <c r="AY231" s="156" t="s">
        <v>136</v>
      </c>
    </row>
    <row r="232" spans="2:65" s="14" customFormat="1" ht="11.25" x14ac:dyDescent="0.2">
      <c r="B232" s="165"/>
      <c r="D232" s="145" t="s">
        <v>150</v>
      </c>
      <c r="E232" s="166" t="s">
        <v>1</v>
      </c>
      <c r="F232" s="167" t="s">
        <v>318</v>
      </c>
      <c r="H232" s="168">
        <v>1026.2</v>
      </c>
      <c r="I232" s="169"/>
      <c r="L232" s="165"/>
      <c r="M232" s="170"/>
      <c r="T232" s="171"/>
      <c r="AT232" s="166" t="s">
        <v>150</v>
      </c>
      <c r="AU232" s="166" t="s">
        <v>86</v>
      </c>
      <c r="AV232" s="14" t="s">
        <v>135</v>
      </c>
      <c r="AW232" s="14" t="s">
        <v>32</v>
      </c>
      <c r="AX232" s="14" t="s">
        <v>84</v>
      </c>
      <c r="AY232" s="166" t="s">
        <v>136</v>
      </c>
    </row>
    <row r="233" spans="2:65" s="1" customFormat="1" ht="16.5" customHeight="1" x14ac:dyDescent="0.2">
      <c r="B233" s="32"/>
      <c r="C233" s="132" t="s">
        <v>399</v>
      </c>
      <c r="D233" s="132" t="s">
        <v>142</v>
      </c>
      <c r="E233" s="133" t="s">
        <v>400</v>
      </c>
      <c r="F233" s="134" t="s">
        <v>401</v>
      </c>
      <c r="G233" s="135" t="s">
        <v>394</v>
      </c>
      <c r="H233" s="136">
        <v>17.399999999999999</v>
      </c>
      <c r="I233" s="137"/>
      <c r="J233" s="138">
        <f>ROUND(I233*H233,2)</f>
        <v>0</v>
      </c>
      <c r="K233" s="134" t="s">
        <v>146</v>
      </c>
      <c r="L233" s="32"/>
      <c r="M233" s="139" t="s">
        <v>1</v>
      </c>
      <c r="N233" s="140" t="s">
        <v>41</v>
      </c>
      <c r="P233" s="141">
        <f>O233*H233</f>
        <v>0</v>
      </c>
      <c r="Q233" s="141">
        <v>0</v>
      </c>
      <c r="R233" s="141">
        <f>Q233*H233</f>
        <v>0</v>
      </c>
      <c r="S233" s="141">
        <v>0.28999999999999998</v>
      </c>
      <c r="T233" s="142">
        <f>S233*H233</f>
        <v>5.0459999999999994</v>
      </c>
      <c r="AR233" s="143" t="s">
        <v>135</v>
      </c>
      <c r="AT233" s="143" t="s">
        <v>142</v>
      </c>
      <c r="AU233" s="143" t="s">
        <v>86</v>
      </c>
      <c r="AY233" s="17" t="s">
        <v>136</v>
      </c>
      <c r="BE233" s="144">
        <f>IF(N233="základní",J233,0)</f>
        <v>0</v>
      </c>
      <c r="BF233" s="144">
        <f>IF(N233="snížená",J233,0)</f>
        <v>0</v>
      </c>
      <c r="BG233" s="144">
        <f>IF(N233="zákl. přenesená",J233,0)</f>
        <v>0</v>
      </c>
      <c r="BH233" s="144">
        <f>IF(N233="sníž. přenesená",J233,0)</f>
        <v>0</v>
      </c>
      <c r="BI233" s="144">
        <f>IF(N233="nulová",J233,0)</f>
        <v>0</v>
      </c>
      <c r="BJ233" s="17" t="s">
        <v>84</v>
      </c>
      <c r="BK233" s="144">
        <f>ROUND(I233*H233,2)</f>
        <v>0</v>
      </c>
      <c r="BL233" s="17" t="s">
        <v>135</v>
      </c>
      <c r="BM233" s="143" t="s">
        <v>402</v>
      </c>
    </row>
    <row r="234" spans="2:65" s="1" customFormat="1" ht="19.5" x14ac:dyDescent="0.2">
      <c r="B234" s="32"/>
      <c r="D234" s="145" t="s">
        <v>149</v>
      </c>
      <c r="F234" s="146" t="s">
        <v>403</v>
      </c>
      <c r="I234" s="147"/>
      <c r="L234" s="32"/>
      <c r="M234" s="148"/>
      <c r="T234" s="56"/>
      <c r="AT234" s="17" t="s">
        <v>149</v>
      </c>
      <c r="AU234" s="17" t="s">
        <v>86</v>
      </c>
    </row>
    <row r="235" spans="2:65" s="13" customFormat="1" ht="11.25" x14ac:dyDescent="0.2">
      <c r="B235" s="155"/>
      <c r="D235" s="145" t="s">
        <v>150</v>
      </c>
      <c r="E235" s="156" t="s">
        <v>1</v>
      </c>
      <c r="F235" s="157" t="s">
        <v>404</v>
      </c>
      <c r="H235" s="158">
        <v>17.399999999999999</v>
      </c>
      <c r="I235" s="159"/>
      <c r="L235" s="155"/>
      <c r="M235" s="160"/>
      <c r="T235" s="161"/>
      <c r="AT235" s="156" t="s">
        <v>150</v>
      </c>
      <c r="AU235" s="156" t="s">
        <v>86</v>
      </c>
      <c r="AV235" s="13" t="s">
        <v>86</v>
      </c>
      <c r="AW235" s="13" t="s">
        <v>32</v>
      </c>
      <c r="AX235" s="13" t="s">
        <v>84</v>
      </c>
      <c r="AY235" s="156" t="s">
        <v>136</v>
      </c>
    </row>
    <row r="236" spans="2:65" s="1" customFormat="1" ht="16.5" customHeight="1" x14ac:dyDescent="0.2">
      <c r="B236" s="32"/>
      <c r="C236" s="132" t="s">
        <v>405</v>
      </c>
      <c r="D236" s="132" t="s">
        <v>142</v>
      </c>
      <c r="E236" s="133" t="s">
        <v>406</v>
      </c>
      <c r="F236" s="134" t="s">
        <v>407</v>
      </c>
      <c r="G236" s="135" t="s">
        <v>394</v>
      </c>
      <c r="H236" s="136">
        <v>767</v>
      </c>
      <c r="I236" s="137"/>
      <c r="J236" s="138">
        <f>ROUND(I236*H236,2)</f>
        <v>0</v>
      </c>
      <c r="K236" s="134" t="s">
        <v>146</v>
      </c>
      <c r="L236" s="32"/>
      <c r="M236" s="139" t="s">
        <v>1</v>
      </c>
      <c r="N236" s="140" t="s">
        <v>41</v>
      </c>
      <c r="P236" s="141">
        <f>O236*H236</f>
        <v>0</v>
      </c>
      <c r="Q236" s="141">
        <v>0</v>
      </c>
      <c r="R236" s="141">
        <f>Q236*H236</f>
        <v>0</v>
      </c>
      <c r="S236" s="141">
        <v>0.04</v>
      </c>
      <c r="T236" s="142">
        <f>S236*H236</f>
        <v>30.68</v>
      </c>
      <c r="AR236" s="143" t="s">
        <v>135</v>
      </c>
      <c r="AT236" s="143" t="s">
        <v>142</v>
      </c>
      <c r="AU236" s="143" t="s">
        <v>86</v>
      </c>
      <c r="AY236" s="17" t="s">
        <v>136</v>
      </c>
      <c r="BE236" s="144">
        <f>IF(N236="základní",J236,0)</f>
        <v>0</v>
      </c>
      <c r="BF236" s="144">
        <f>IF(N236="snížená",J236,0)</f>
        <v>0</v>
      </c>
      <c r="BG236" s="144">
        <f>IF(N236="zákl. přenesená",J236,0)</f>
        <v>0</v>
      </c>
      <c r="BH236" s="144">
        <f>IF(N236="sníž. přenesená",J236,0)</f>
        <v>0</v>
      </c>
      <c r="BI236" s="144">
        <f>IF(N236="nulová",J236,0)</f>
        <v>0</v>
      </c>
      <c r="BJ236" s="17" t="s">
        <v>84</v>
      </c>
      <c r="BK236" s="144">
        <f>ROUND(I236*H236,2)</f>
        <v>0</v>
      </c>
      <c r="BL236" s="17" t="s">
        <v>135</v>
      </c>
      <c r="BM236" s="143" t="s">
        <v>408</v>
      </c>
    </row>
    <row r="237" spans="2:65" s="1" customFormat="1" ht="19.5" x14ac:dyDescent="0.2">
      <c r="B237" s="32"/>
      <c r="D237" s="145" t="s">
        <v>149</v>
      </c>
      <c r="F237" s="146" t="s">
        <v>409</v>
      </c>
      <c r="I237" s="147"/>
      <c r="L237" s="32"/>
      <c r="M237" s="148"/>
      <c r="T237" s="56"/>
      <c r="AT237" s="17" t="s">
        <v>149</v>
      </c>
      <c r="AU237" s="17" t="s">
        <v>86</v>
      </c>
    </row>
    <row r="238" spans="2:65" s="13" customFormat="1" ht="11.25" x14ac:dyDescent="0.2">
      <c r="B238" s="155"/>
      <c r="D238" s="145" t="s">
        <v>150</v>
      </c>
      <c r="E238" s="156" t="s">
        <v>1</v>
      </c>
      <c r="F238" s="157" t="s">
        <v>410</v>
      </c>
      <c r="H238" s="158">
        <v>767</v>
      </c>
      <c r="I238" s="159"/>
      <c r="L238" s="155"/>
      <c r="M238" s="160"/>
      <c r="T238" s="161"/>
      <c r="AT238" s="156" t="s">
        <v>150</v>
      </c>
      <c r="AU238" s="156" t="s">
        <v>86</v>
      </c>
      <c r="AV238" s="13" t="s">
        <v>86</v>
      </c>
      <c r="AW238" s="13" t="s">
        <v>32</v>
      </c>
      <c r="AX238" s="13" t="s">
        <v>84</v>
      </c>
      <c r="AY238" s="156" t="s">
        <v>136</v>
      </c>
    </row>
    <row r="239" spans="2:65" s="1" customFormat="1" ht="16.5" customHeight="1" x14ac:dyDescent="0.2">
      <c r="B239" s="32"/>
      <c r="C239" s="132" t="s">
        <v>411</v>
      </c>
      <c r="D239" s="132" t="s">
        <v>142</v>
      </c>
      <c r="E239" s="133" t="s">
        <v>412</v>
      </c>
      <c r="F239" s="134" t="s">
        <v>413</v>
      </c>
      <c r="G239" s="135" t="s">
        <v>249</v>
      </c>
      <c r="H239" s="136">
        <v>1173.8900000000001</v>
      </c>
      <c r="I239" s="137"/>
      <c r="J239" s="138">
        <f>ROUND(I239*H239,2)</f>
        <v>0</v>
      </c>
      <c r="K239" s="134" t="s">
        <v>146</v>
      </c>
      <c r="L239" s="32"/>
      <c r="M239" s="139" t="s">
        <v>1</v>
      </c>
      <c r="N239" s="140" t="s">
        <v>41</v>
      </c>
      <c r="P239" s="141">
        <f>O239*H239</f>
        <v>0</v>
      </c>
      <c r="Q239" s="141">
        <v>0</v>
      </c>
      <c r="R239" s="141">
        <f>Q239*H239</f>
        <v>0</v>
      </c>
      <c r="S239" s="141">
        <v>0</v>
      </c>
      <c r="T239" s="142">
        <f>S239*H239</f>
        <v>0</v>
      </c>
      <c r="AR239" s="143" t="s">
        <v>135</v>
      </c>
      <c r="AT239" s="143" t="s">
        <v>142</v>
      </c>
      <c r="AU239" s="143" t="s">
        <v>86</v>
      </c>
      <c r="AY239" s="17" t="s">
        <v>136</v>
      </c>
      <c r="BE239" s="144">
        <f>IF(N239="základní",J239,0)</f>
        <v>0</v>
      </c>
      <c r="BF239" s="144">
        <f>IF(N239="snížená",J239,0)</f>
        <v>0</v>
      </c>
      <c r="BG239" s="144">
        <f>IF(N239="zákl. přenesená",J239,0)</f>
        <v>0</v>
      </c>
      <c r="BH239" s="144">
        <f>IF(N239="sníž. přenesená",J239,0)</f>
        <v>0</v>
      </c>
      <c r="BI239" s="144">
        <f>IF(N239="nulová",J239,0)</f>
        <v>0</v>
      </c>
      <c r="BJ239" s="17" t="s">
        <v>84</v>
      </c>
      <c r="BK239" s="144">
        <f>ROUND(I239*H239,2)</f>
        <v>0</v>
      </c>
      <c r="BL239" s="17" t="s">
        <v>135</v>
      </c>
      <c r="BM239" s="143" t="s">
        <v>414</v>
      </c>
    </row>
    <row r="240" spans="2:65" s="1" customFormat="1" ht="11.25" x14ac:dyDescent="0.2">
      <c r="B240" s="32"/>
      <c r="D240" s="145" t="s">
        <v>149</v>
      </c>
      <c r="F240" s="146" t="s">
        <v>415</v>
      </c>
      <c r="I240" s="147"/>
      <c r="L240" s="32"/>
      <c r="M240" s="148"/>
      <c r="T240" s="56"/>
      <c r="AT240" s="17" t="s">
        <v>149</v>
      </c>
      <c r="AU240" s="17" t="s">
        <v>86</v>
      </c>
    </row>
    <row r="241" spans="2:65" s="13" customFormat="1" ht="11.25" x14ac:dyDescent="0.2">
      <c r="B241" s="155"/>
      <c r="D241" s="145" t="s">
        <v>150</v>
      </c>
      <c r="E241" s="156" t="s">
        <v>1</v>
      </c>
      <c r="F241" s="157" t="s">
        <v>416</v>
      </c>
      <c r="H241" s="158">
        <v>1173.8900000000001</v>
      </c>
      <c r="I241" s="159"/>
      <c r="L241" s="155"/>
      <c r="M241" s="160"/>
      <c r="T241" s="161"/>
      <c r="AT241" s="156" t="s">
        <v>150</v>
      </c>
      <c r="AU241" s="156" t="s">
        <v>86</v>
      </c>
      <c r="AV241" s="13" t="s">
        <v>86</v>
      </c>
      <c r="AW241" s="13" t="s">
        <v>32</v>
      </c>
      <c r="AX241" s="13" t="s">
        <v>84</v>
      </c>
      <c r="AY241" s="156" t="s">
        <v>136</v>
      </c>
    </row>
    <row r="242" spans="2:65" s="1" customFormat="1" ht="21.75" customHeight="1" x14ac:dyDescent="0.2">
      <c r="B242" s="32"/>
      <c r="C242" s="132" t="s">
        <v>417</v>
      </c>
      <c r="D242" s="132" t="s">
        <v>142</v>
      </c>
      <c r="E242" s="133" t="s">
        <v>418</v>
      </c>
      <c r="F242" s="134" t="s">
        <v>419</v>
      </c>
      <c r="G242" s="135" t="s">
        <v>420</v>
      </c>
      <c r="H242" s="136">
        <v>1847.67</v>
      </c>
      <c r="I242" s="137"/>
      <c r="J242" s="138">
        <f>ROUND(I242*H242,2)</f>
        <v>0</v>
      </c>
      <c r="K242" s="134" t="s">
        <v>146</v>
      </c>
      <c r="L242" s="32"/>
      <c r="M242" s="139" t="s">
        <v>1</v>
      </c>
      <c r="N242" s="140" t="s">
        <v>41</v>
      </c>
      <c r="P242" s="141">
        <f>O242*H242</f>
        <v>0</v>
      </c>
      <c r="Q242" s="141">
        <v>0</v>
      </c>
      <c r="R242" s="141">
        <f>Q242*H242</f>
        <v>0</v>
      </c>
      <c r="S242" s="141">
        <v>0</v>
      </c>
      <c r="T242" s="142">
        <f>S242*H242</f>
        <v>0</v>
      </c>
      <c r="AR242" s="143" t="s">
        <v>135</v>
      </c>
      <c r="AT242" s="143" t="s">
        <v>142</v>
      </c>
      <c r="AU242" s="143" t="s">
        <v>86</v>
      </c>
      <c r="AY242" s="17" t="s">
        <v>136</v>
      </c>
      <c r="BE242" s="144">
        <f>IF(N242="základní",J242,0)</f>
        <v>0</v>
      </c>
      <c r="BF242" s="144">
        <f>IF(N242="snížená",J242,0)</f>
        <v>0</v>
      </c>
      <c r="BG242" s="144">
        <f>IF(N242="zákl. přenesená",J242,0)</f>
        <v>0</v>
      </c>
      <c r="BH242" s="144">
        <f>IF(N242="sníž. přenesená",J242,0)</f>
        <v>0</v>
      </c>
      <c r="BI242" s="144">
        <f>IF(N242="nulová",J242,0)</f>
        <v>0</v>
      </c>
      <c r="BJ242" s="17" t="s">
        <v>84</v>
      </c>
      <c r="BK242" s="144">
        <f>ROUND(I242*H242,2)</f>
        <v>0</v>
      </c>
      <c r="BL242" s="17" t="s">
        <v>135</v>
      </c>
      <c r="BM242" s="143" t="s">
        <v>421</v>
      </c>
    </row>
    <row r="243" spans="2:65" s="1" customFormat="1" ht="11.25" x14ac:dyDescent="0.2">
      <c r="B243" s="32"/>
      <c r="D243" s="145" t="s">
        <v>149</v>
      </c>
      <c r="F243" s="146" t="s">
        <v>422</v>
      </c>
      <c r="I243" s="147"/>
      <c r="L243" s="32"/>
      <c r="M243" s="148"/>
      <c r="T243" s="56"/>
      <c r="AT243" s="17" t="s">
        <v>149</v>
      </c>
      <c r="AU243" s="17" t="s">
        <v>86</v>
      </c>
    </row>
    <row r="244" spans="2:65" s="13" customFormat="1" ht="11.25" x14ac:dyDescent="0.2">
      <c r="B244" s="155"/>
      <c r="D244" s="145" t="s">
        <v>150</v>
      </c>
      <c r="E244" s="156" t="s">
        <v>1</v>
      </c>
      <c r="F244" s="157" t="s">
        <v>423</v>
      </c>
      <c r="H244" s="158">
        <v>498.46</v>
      </c>
      <c r="I244" s="159"/>
      <c r="L244" s="155"/>
      <c r="M244" s="160"/>
      <c r="T244" s="161"/>
      <c r="AT244" s="156" t="s">
        <v>150</v>
      </c>
      <c r="AU244" s="156" t="s">
        <v>86</v>
      </c>
      <c r="AV244" s="13" t="s">
        <v>86</v>
      </c>
      <c r="AW244" s="13" t="s">
        <v>32</v>
      </c>
      <c r="AX244" s="13" t="s">
        <v>76</v>
      </c>
      <c r="AY244" s="156" t="s">
        <v>136</v>
      </c>
    </row>
    <row r="245" spans="2:65" s="13" customFormat="1" ht="11.25" x14ac:dyDescent="0.2">
      <c r="B245" s="155"/>
      <c r="D245" s="145" t="s">
        <v>150</v>
      </c>
      <c r="E245" s="156" t="s">
        <v>1</v>
      </c>
      <c r="F245" s="157" t="s">
        <v>424</v>
      </c>
      <c r="H245" s="158">
        <v>1239.1199999999999</v>
      </c>
      <c r="I245" s="159"/>
      <c r="L245" s="155"/>
      <c r="M245" s="160"/>
      <c r="T245" s="161"/>
      <c r="AT245" s="156" t="s">
        <v>150</v>
      </c>
      <c r="AU245" s="156" t="s">
        <v>86</v>
      </c>
      <c r="AV245" s="13" t="s">
        <v>86</v>
      </c>
      <c r="AW245" s="13" t="s">
        <v>32</v>
      </c>
      <c r="AX245" s="13" t="s">
        <v>76</v>
      </c>
      <c r="AY245" s="156" t="s">
        <v>136</v>
      </c>
    </row>
    <row r="246" spans="2:65" s="13" customFormat="1" ht="11.25" x14ac:dyDescent="0.2">
      <c r="B246" s="155"/>
      <c r="D246" s="145" t="s">
        <v>150</v>
      </c>
      <c r="E246" s="156" t="s">
        <v>1</v>
      </c>
      <c r="F246" s="157" t="s">
        <v>425</v>
      </c>
      <c r="H246" s="158">
        <v>110.09</v>
      </c>
      <c r="I246" s="159"/>
      <c r="L246" s="155"/>
      <c r="M246" s="160"/>
      <c r="T246" s="161"/>
      <c r="AT246" s="156" t="s">
        <v>150</v>
      </c>
      <c r="AU246" s="156" t="s">
        <v>86</v>
      </c>
      <c r="AV246" s="13" t="s">
        <v>86</v>
      </c>
      <c r="AW246" s="13" t="s">
        <v>32</v>
      </c>
      <c r="AX246" s="13" t="s">
        <v>76</v>
      </c>
      <c r="AY246" s="156" t="s">
        <v>136</v>
      </c>
    </row>
    <row r="247" spans="2:65" s="14" customFormat="1" ht="11.25" x14ac:dyDescent="0.2">
      <c r="B247" s="165"/>
      <c r="D247" s="145" t="s">
        <v>150</v>
      </c>
      <c r="E247" s="166" t="s">
        <v>1</v>
      </c>
      <c r="F247" s="167" t="s">
        <v>318</v>
      </c>
      <c r="H247" s="168">
        <v>1847.67</v>
      </c>
      <c r="I247" s="169"/>
      <c r="L247" s="165"/>
      <c r="M247" s="170"/>
      <c r="T247" s="171"/>
      <c r="AT247" s="166" t="s">
        <v>150</v>
      </c>
      <c r="AU247" s="166" t="s">
        <v>86</v>
      </c>
      <c r="AV247" s="14" t="s">
        <v>135</v>
      </c>
      <c r="AW247" s="14" t="s">
        <v>32</v>
      </c>
      <c r="AX247" s="14" t="s">
        <v>84</v>
      </c>
      <c r="AY247" s="166" t="s">
        <v>136</v>
      </c>
    </row>
    <row r="248" spans="2:65" s="1" customFormat="1" ht="16.5" customHeight="1" x14ac:dyDescent="0.2">
      <c r="B248" s="32"/>
      <c r="C248" s="132" t="s">
        <v>426</v>
      </c>
      <c r="D248" s="132" t="s">
        <v>142</v>
      </c>
      <c r="E248" s="133" t="s">
        <v>427</v>
      </c>
      <c r="F248" s="134" t="s">
        <v>428</v>
      </c>
      <c r="G248" s="135" t="s">
        <v>420</v>
      </c>
      <c r="H248" s="136">
        <v>554.30100000000004</v>
      </c>
      <c r="I248" s="137"/>
      <c r="J248" s="138">
        <f>ROUND(I248*H248,2)</f>
        <v>0</v>
      </c>
      <c r="K248" s="134" t="s">
        <v>146</v>
      </c>
      <c r="L248" s="32"/>
      <c r="M248" s="139" t="s">
        <v>1</v>
      </c>
      <c r="N248" s="140" t="s">
        <v>41</v>
      </c>
      <c r="P248" s="141">
        <f>O248*H248</f>
        <v>0</v>
      </c>
      <c r="Q248" s="141">
        <v>0</v>
      </c>
      <c r="R248" s="141">
        <f>Q248*H248</f>
        <v>0</v>
      </c>
      <c r="S248" s="141">
        <v>0</v>
      </c>
      <c r="T248" s="142">
        <f>S248*H248</f>
        <v>0</v>
      </c>
      <c r="AR248" s="143" t="s">
        <v>135</v>
      </c>
      <c r="AT248" s="143" t="s">
        <v>142</v>
      </c>
      <c r="AU248" s="143" t="s">
        <v>86</v>
      </c>
      <c r="AY248" s="17" t="s">
        <v>136</v>
      </c>
      <c r="BE248" s="144">
        <f>IF(N248="základní",J248,0)</f>
        <v>0</v>
      </c>
      <c r="BF248" s="144">
        <f>IF(N248="snížená",J248,0)</f>
        <v>0</v>
      </c>
      <c r="BG248" s="144">
        <f>IF(N248="zákl. přenesená",J248,0)</f>
        <v>0</v>
      </c>
      <c r="BH248" s="144">
        <f>IF(N248="sníž. přenesená",J248,0)</f>
        <v>0</v>
      </c>
      <c r="BI248" s="144">
        <f>IF(N248="nulová",J248,0)</f>
        <v>0</v>
      </c>
      <c r="BJ248" s="17" t="s">
        <v>84</v>
      </c>
      <c r="BK248" s="144">
        <f>ROUND(I248*H248,2)</f>
        <v>0</v>
      </c>
      <c r="BL248" s="17" t="s">
        <v>135</v>
      </c>
      <c r="BM248" s="143" t="s">
        <v>429</v>
      </c>
    </row>
    <row r="249" spans="2:65" s="1" customFormat="1" ht="11.25" x14ac:dyDescent="0.2">
      <c r="B249" s="32"/>
      <c r="D249" s="145" t="s">
        <v>149</v>
      </c>
      <c r="F249" s="146" t="s">
        <v>430</v>
      </c>
      <c r="I249" s="147"/>
      <c r="L249" s="32"/>
      <c r="M249" s="148"/>
      <c r="T249" s="56"/>
      <c r="AT249" s="17" t="s">
        <v>149</v>
      </c>
      <c r="AU249" s="17" t="s">
        <v>86</v>
      </c>
    </row>
    <row r="250" spans="2:65" s="13" customFormat="1" ht="11.25" x14ac:dyDescent="0.2">
      <c r="B250" s="155"/>
      <c r="D250" s="145" t="s">
        <v>150</v>
      </c>
      <c r="E250" s="156" t="s">
        <v>1</v>
      </c>
      <c r="F250" s="157" t="s">
        <v>431</v>
      </c>
      <c r="H250" s="158">
        <v>554.30100000000004</v>
      </c>
      <c r="I250" s="159"/>
      <c r="L250" s="155"/>
      <c r="M250" s="160"/>
      <c r="T250" s="161"/>
      <c r="AT250" s="156" t="s">
        <v>150</v>
      </c>
      <c r="AU250" s="156" t="s">
        <v>86</v>
      </c>
      <c r="AV250" s="13" t="s">
        <v>86</v>
      </c>
      <c r="AW250" s="13" t="s">
        <v>32</v>
      </c>
      <c r="AX250" s="13" t="s">
        <v>84</v>
      </c>
      <c r="AY250" s="156" t="s">
        <v>136</v>
      </c>
    </row>
    <row r="251" spans="2:65" s="1" customFormat="1" ht="16.5" customHeight="1" x14ac:dyDescent="0.2">
      <c r="B251" s="32"/>
      <c r="C251" s="132" t="s">
        <v>432</v>
      </c>
      <c r="D251" s="132" t="s">
        <v>142</v>
      </c>
      <c r="E251" s="133" t="s">
        <v>433</v>
      </c>
      <c r="F251" s="134" t="s">
        <v>434</v>
      </c>
      <c r="G251" s="135" t="s">
        <v>394</v>
      </c>
      <c r="H251" s="136">
        <v>18</v>
      </c>
      <c r="I251" s="137"/>
      <c r="J251" s="138">
        <f>ROUND(I251*H251,2)</f>
        <v>0</v>
      </c>
      <c r="K251" s="134" t="s">
        <v>146</v>
      </c>
      <c r="L251" s="32"/>
      <c r="M251" s="139" t="s">
        <v>1</v>
      </c>
      <c r="N251" s="140" t="s">
        <v>41</v>
      </c>
      <c r="P251" s="141">
        <f>O251*H251</f>
        <v>0</v>
      </c>
      <c r="Q251" s="141">
        <v>0</v>
      </c>
      <c r="R251" s="141">
        <f>Q251*H251</f>
        <v>0</v>
      </c>
      <c r="S251" s="141">
        <v>0</v>
      </c>
      <c r="T251" s="142">
        <f>S251*H251</f>
        <v>0</v>
      </c>
      <c r="AR251" s="143" t="s">
        <v>135</v>
      </c>
      <c r="AT251" s="143" t="s">
        <v>142</v>
      </c>
      <c r="AU251" s="143" t="s">
        <v>86</v>
      </c>
      <c r="AY251" s="17" t="s">
        <v>136</v>
      </c>
      <c r="BE251" s="144">
        <f>IF(N251="základní",J251,0)</f>
        <v>0</v>
      </c>
      <c r="BF251" s="144">
        <f>IF(N251="snížená",J251,0)</f>
        <v>0</v>
      </c>
      <c r="BG251" s="144">
        <f>IF(N251="zákl. přenesená",J251,0)</f>
        <v>0</v>
      </c>
      <c r="BH251" s="144">
        <f>IF(N251="sníž. přenesená",J251,0)</f>
        <v>0</v>
      </c>
      <c r="BI251" s="144">
        <f>IF(N251="nulová",J251,0)</f>
        <v>0</v>
      </c>
      <c r="BJ251" s="17" t="s">
        <v>84</v>
      </c>
      <c r="BK251" s="144">
        <f>ROUND(I251*H251,2)</f>
        <v>0</v>
      </c>
      <c r="BL251" s="17" t="s">
        <v>135</v>
      </c>
      <c r="BM251" s="143" t="s">
        <v>435</v>
      </c>
    </row>
    <row r="252" spans="2:65" s="1" customFormat="1" ht="11.25" x14ac:dyDescent="0.2">
      <c r="B252" s="32"/>
      <c r="D252" s="145" t="s">
        <v>149</v>
      </c>
      <c r="F252" s="146" t="s">
        <v>436</v>
      </c>
      <c r="I252" s="147"/>
      <c r="L252" s="32"/>
      <c r="M252" s="148"/>
      <c r="T252" s="56"/>
      <c r="AT252" s="17" t="s">
        <v>149</v>
      </c>
      <c r="AU252" s="17" t="s">
        <v>86</v>
      </c>
    </row>
    <row r="253" spans="2:65" s="13" customFormat="1" ht="11.25" x14ac:dyDescent="0.2">
      <c r="B253" s="155"/>
      <c r="D253" s="145" t="s">
        <v>150</v>
      </c>
      <c r="E253" s="156" t="s">
        <v>1</v>
      </c>
      <c r="F253" s="157" t="s">
        <v>437</v>
      </c>
      <c r="H253" s="158">
        <v>18</v>
      </c>
      <c r="I253" s="159"/>
      <c r="L253" s="155"/>
      <c r="M253" s="160"/>
      <c r="T253" s="161"/>
      <c r="AT253" s="156" t="s">
        <v>150</v>
      </c>
      <c r="AU253" s="156" t="s">
        <v>86</v>
      </c>
      <c r="AV253" s="13" t="s">
        <v>86</v>
      </c>
      <c r="AW253" s="13" t="s">
        <v>32</v>
      </c>
      <c r="AX253" s="13" t="s">
        <v>84</v>
      </c>
      <c r="AY253" s="156" t="s">
        <v>136</v>
      </c>
    </row>
    <row r="254" spans="2:65" s="12" customFormat="1" ht="11.25" x14ac:dyDescent="0.2">
      <c r="B254" s="149"/>
      <c r="D254" s="145" t="s">
        <v>150</v>
      </c>
      <c r="E254" s="150" t="s">
        <v>1</v>
      </c>
      <c r="F254" s="151" t="s">
        <v>438</v>
      </c>
      <c r="H254" s="150" t="s">
        <v>1</v>
      </c>
      <c r="I254" s="152"/>
      <c r="L254" s="149"/>
      <c r="M254" s="153"/>
      <c r="T254" s="154"/>
      <c r="AT254" s="150" t="s">
        <v>150</v>
      </c>
      <c r="AU254" s="150" t="s">
        <v>86</v>
      </c>
      <c r="AV254" s="12" t="s">
        <v>84</v>
      </c>
      <c r="AW254" s="12" t="s">
        <v>32</v>
      </c>
      <c r="AX254" s="12" t="s">
        <v>76</v>
      </c>
      <c r="AY254" s="150" t="s">
        <v>136</v>
      </c>
    </row>
    <row r="255" spans="2:65" s="1" customFormat="1" ht="21.75" customHeight="1" x14ac:dyDescent="0.2">
      <c r="B255" s="32"/>
      <c r="C255" s="132" t="s">
        <v>439</v>
      </c>
      <c r="D255" s="132" t="s">
        <v>142</v>
      </c>
      <c r="E255" s="133" t="s">
        <v>440</v>
      </c>
      <c r="F255" s="134" t="s">
        <v>441</v>
      </c>
      <c r="G255" s="135" t="s">
        <v>420</v>
      </c>
      <c r="H255" s="136">
        <v>122.7</v>
      </c>
      <c r="I255" s="137"/>
      <c r="J255" s="138">
        <f>ROUND(I255*H255,2)</f>
        <v>0</v>
      </c>
      <c r="K255" s="134" t="s">
        <v>146</v>
      </c>
      <c r="L255" s="32"/>
      <c r="M255" s="139" t="s">
        <v>1</v>
      </c>
      <c r="N255" s="140" t="s">
        <v>41</v>
      </c>
      <c r="P255" s="141">
        <f>O255*H255</f>
        <v>0</v>
      </c>
      <c r="Q255" s="141">
        <v>0</v>
      </c>
      <c r="R255" s="141">
        <f>Q255*H255</f>
        <v>0</v>
      </c>
      <c r="S255" s="141">
        <v>0</v>
      </c>
      <c r="T255" s="142">
        <f>S255*H255</f>
        <v>0</v>
      </c>
      <c r="AR255" s="143" t="s">
        <v>135</v>
      </c>
      <c r="AT255" s="143" t="s">
        <v>142</v>
      </c>
      <c r="AU255" s="143" t="s">
        <v>86</v>
      </c>
      <c r="AY255" s="17" t="s">
        <v>136</v>
      </c>
      <c r="BE255" s="144">
        <f>IF(N255="základní",J255,0)</f>
        <v>0</v>
      </c>
      <c r="BF255" s="144">
        <f>IF(N255="snížená",J255,0)</f>
        <v>0</v>
      </c>
      <c r="BG255" s="144">
        <f>IF(N255="zákl. přenesená",J255,0)</f>
        <v>0</v>
      </c>
      <c r="BH255" s="144">
        <f>IF(N255="sníž. přenesená",J255,0)</f>
        <v>0</v>
      </c>
      <c r="BI255" s="144">
        <f>IF(N255="nulová",J255,0)</f>
        <v>0</v>
      </c>
      <c r="BJ255" s="17" t="s">
        <v>84</v>
      </c>
      <c r="BK255" s="144">
        <f>ROUND(I255*H255,2)</f>
        <v>0</v>
      </c>
      <c r="BL255" s="17" t="s">
        <v>135</v>
      </c>
      <c r="BM255" s="143" t="s">
        <v>442</v>
      </c>
    </row>
    <row r="256" spans="2:65" s="1" customFormat="1" ht="19.5" x14ac:dyDescent="0.2">
      <c r="B256" s="32"/>
      <c r="D256" s="145" t="s">
        <v>149</v>
      </c>
      <c r="F256" s="146" t="s">
        <v>443</v>
      </c>
      <c r="I256" s="147"/>
      <c r="L256" s="32"/>
      <c r="M256" s="148"/>
      <c r="T256" s="56"/>
      <c r="AT256" s="17" t="s">
        <v>149</v>
      </c>
      <c r="AU256" s="17" t="s">
        <v>86</v>
      </c>
    </row>
    <row r="257" spans="2:65" s="13" customFormat="1" ht="11.25" x14ac:dyDescent="0.2">
      <c r="B257" s="155"/>
      <c r="D257" s="145" t="s">
        <v>150</v>
      </c>
      <c r="E257" s="156" t="s">
        <v>1</v>
      </c>
      <c r="F257" s="157" t="s">
        <v>444</v>
      </c>
      <c r="H257" s="158">
        <v>122.7</v>
      </c>
      <c r="I257" s="159"/>
      <c r="L257" s="155"/>
      <c r="M257" s="160"/>
      <c r="T257" s="161"/>
      <c r="AT257" s="156" t="s">
        <v>150</v>
      </c>
      <c r="AU257" s="156" t="s">
        <v>86</v>
      </c>
      <c r="AV257" s="13" t="s">
        <v>86</v>
      </c>
      <c r="AW257" s="13" t="s">
        <v>32</v>
      </c>
      <c r="AX257" s="13" t="s">
        <v>84</v>
      </c>
      <c r="AY257" s="156" t="s">
        <v>136</v>
      </c>
    </row>
    <row r="258" spans="2:65" s="1" customFormat="1" ht="21.75" customHeight="1" x14ac:dyDescent="0.2">
      <c r="B258" s="32"/>
      <c r="C258" s="132" t="s">
        <v>445</v>
      </c>
      <c r="D258" s="132" t="s">
        <v>142</v>
      </c>
      <c r="E258" s="133" t="s">
        <v>446</v>
      </c>
      <c r="F258" s="134" t="s">
        <v>447</v>
      </c>
      <c r="G258" s="135" t="s">
        <v>420</v>
      </c>
      <c r="H258" s="136">
        <v>66.409000000000006</v>
      </c>
      <c r="I258" s="137"/>
      <c r="J258" s="138">
        <f>ROUND(I258*H258,2)</f>
        <v>0</v>
      </c>
      <c r="K258" s="134" t="s">
        <v>146</v>
      </c>
      <c r="L258" s="32"/>
      <c r="M258" s="139" t="s">
        <v>1</v>
      </c>
      <c r="N258" s="140" t="s">
        <v>41</v>
      </c>
      <c r="P258" s="141">
        <f>O258*H258</f>
        <v>0</v>
      </c>
      <c r="Q258" s="141">
        <v>0</v>
      </c>
      <c r="R258" s="141">
        <f>Q258*H258</f>
        <v>0</v>
      </c>
      <c r="S258" s="141">
        <v>0</v>
      </c>
      <c r="T258" s="142">
        <f>S258*H258</f>
        <v>0</v>
      </c>
      <c r="AR258" s="143" t="s">
        <v>135</v>
      </c>
      <c r="AT258" s="143" t="s">
        <v>142</v>
      </c>
      <c r="AU258" s="143" t="s">
        <v>86</v>
      </c>
      <c r="AY258" s="17" t="s">
        <v>136</v>
      </c>
      <c r="BE258" s="144">
        <f>IF(N258="základní",J258,0)</f>
        <v>0</v>
      </c>
      <c r="BF258" s="144">
        <f>IF(N258="snížená",J258,0)</f>
        <v>0</v>
      </c>
      <c r="BG258" s="144">
        <f>IF(N258="zákl. přenesená",J258,0)</f>
        <v>0</v>
      </c>
      <c r="BH258" s="144">
        <f>IF(N258="sníž. přenesená",J258,0)</f>
        <v>0</v>
      </c>
      <c r="BI258" s="144">
        <f>IF(N258="nulová",J258,0)</f>
        <v>0</v>
      </c>
      <c r="BJ258" s="17" t="s">
        <v>84</v>
      </c>
      <c r="BK258" s="144">
        <f>ROUND(I258*H258,2)</f>
        <v>0</v>
      </c>
      <c r="BL258" s="17" t="s">
        <v>135</v>
      </c>
      <c r="BM258" s="143" t="s">
        <v>448</v>
      </c>
    </row>
    <row r="259" spans="2:65" s="1" customFormat="1" ht="19.5" x14ac:dyDescent="0.2">
      <c r="B259" s="32"/>
      <c r="D259" s="145" t="s">
        <v>149</v>
      </c>
      <c r="F259" s="146" t="s">
        <v>449</v>
      </c>
      <c r="I259" s="147"/>
      <c r="L259" s="32"/>
      <c r="M259" s="148"/>
      <c r="T259" s="56"/>
      <c r="AT259" s="17" t="s">
        <v>149</v>
      </c>
      <c r="AU259" s="17" t="s">
        <v>86</v>
      </c>
    </row>
    <row r="260" spans="2:65" s="12" customFormat="1" ht="11.25" x14ac:dyDescent="0.2">
      <c r="B260" s="149"/>
      <c r="D260" s="145" t="s">
        <v>150</v>
      </c>
      <c r="E260" s="150" t="s">
        <v>1</v>
      </c>
      <c r="F260" s="151" t="s">
        <v>450</v>
      </c>
      <c r="H260" s="150" t="s">
        <v>1</v>
      </c>
      <c r="I260" s="152"/>
      <c r="L260" s="149"/>
      <c r="M260" s="153"/>
      <c r="T260" s="154"/>
      <c r="AT260" s="150" t="s">
        <v>150</v>
      </c>
      <c r="AU260" s="150" t="s">
        <v>86</v>
      </c>
      <c r="AV260" s="12" t="s">
        <v>84</v>
      </c>
      <c r="AW260" s="12" t="s">
        <v>32</v>
      </c>
      <c r="AX260" s="12" t="s">
        <v>76</v>
      </c>
      <c r="AY260" s="150" t="s">
        <v>136</v>
      </c>
    </row>
    <row r="261" spans="2:65" s="13" customFormat="1" ht="11.25" x14ac:dyDescent="0.2">
      <c r="B261" s="155"/>
      <c r="D261" s="145" t="s">
        <v>150</v>
      </c>
      <c r="E261" s="156" t="s">
        <v>1</v>
      </c>
      <c r="F261" s="157" t="s">
        <v>451</v>
      </c>
      <c r="H261" s="158">
        <v>66.409000000000006</v>
      </c>
      <c r="I261" s="159"/>
      <c r="L261" s="155"/>
      <c r="M261" s="160"/>
      <c r="T261" s="161"/>
      <c r="AT261" s="156" t="s">
        <v>150</v>
      </c>
      <c r="AU261" s="156" t="s">
        <v>86</v>
      </c>
      <c r="AV261" s="13" t="s">
        <v>86</v>
      </c>
      <c r="AW261" s="13" t="s">
        <v>32</v>
      </c>
      <c r="AX261" s="13" t="s">
        <v>84</v>
      </c>
      <c r="AY261" s="156" t="s">
        <v>136</v>
      </c>
    </row>
    <row r="262" spans="2:65" s="1" customFormat="1" ht="16.5" customHeight="1" x14ac:dyDescent="0.2">
      <c r="B262" s="32"/>
      <c r="C262" s="132" t="s">
        <v>452</v>
      </c>
      <c r="D262" s="132" t="s">
        <v>142</v>
      </c>
      <c r="E262" s="133" t="s">
        <v>453</v>
      </c>
      <c r="F262" s="134" t="s">
        <v>454</v>
      </c>
      <c r="G262" s="135" t="s">
        <v>420</v>
      </c>
      <c r="H262" s="136">
        <v>37.838000000000001</v>
      </c>
      <c r="I262" s="137"/>
      <c r="J262" s="138">
        <f>ROUND(I262*H262,2)</f>
        <v>0</v>
      </c>
      <c r="K262" s="134" t="s">
        <v>146</v>
      </c>
      <c r="L262" s="32"/>
      <c r="M262" s="139" t="s">
        <v>1</v>
      </c>
      <c r="N262" s="140" t="s">
        <v>41</v>
      </c>
      <c r="P262" s="141">
        <f>O262*H262</f>
        <v>0</v>
      </c>
      <c r="Q262" s="141">
        <v>0</v>
      </c>
      <c r="R262" s="141">
        <f>Q262*H262</f>
        <v>0</v>
      </c>
      <c r="S262" s="141">
        <v>0</v>
      </c>
      <c r="T262" s="142">
        <f>S262*H262</f>
        <v>0</v>
      </c>
      <c r="AR262" s="143" t="s">
        <v>135</v>
      </c>
      <c r="AT262" s="143" t="s">
        <v>142</v>
      </c>
      <c r="AU262" s="143" t="s">
        <v>86</v>
      </c>
      <c r="AY262" s="17" t="s">
        <v>136</v>
      </c>
      <c r="BE262" s="144">
        <f>IF(N262="základní",J262,0)</f>
        <v>0</v>
      </c>
      <c r="BF262" s="144">
        <f>IF(N262="snížená",J262,0)</f>
        <v>0</v>
      </c>
      <c r="BG262" s="144">
        <f>IF(N262="zákl. přenesená",J262,0)</f>
        <v>0</v>
      </c>
      <c r="BH262" s="144">
        <f>IF(N262="sníž. přenesená",J262,0)</f>
        <v>0</v>
      </c>
      <c r="BI262" s="144">
        <f>IF(N262="nulová",J262,0)</f>
        <v>0</v>
      </c>
      <c r="BJ262" s="17" t="s">
        <v>84</v>
      </c>
      <c r="BK262" s="144">
        <f>ROUND(I262*H262,2)</f>
        <v>0</v>
      </c>
      <c r="BL262" s="17" t="s">
        <v>135</v>
      </c>
      <c r="BM262" s="143" t="s">
        <v>455</v>
      </c>
    </row>
    <row r="263" spans="2:65" s="1" customFormat="1" ht="11.25" x14ac:dyDescent="0.2">
      <c r="B263" s="32"/>
      <c r="D263" s="145" t="s">
        <v>149</v>
      </c>
      <c r="F263" s="146" t="s">
        <v>456</v>
      </c>
      <c r="I263" s="147"/>
      <c r="L263" s="32"/>
      <c r="M263" s="148"/>
      <c r="T263" s="56"/>
      <c r="AT263" s="17" t="s">
        <v>149</v>
      </c>
      <c r="AU263" s="17" t="s">
        <v>86</v>
      </c>
    </row>
    <row r="264" spans="2:65" s="13" customFormat="1" ht="11.25" x14ac:dyDescent="0.2">
      <c r="B264" s="155"/>
      <c r="D264" s="145" t="s">
        <v>150</v>
      </c>
      <c r="E264" s="156" t="s">
        <v>1</v>
      </c>
      <c r="F264" s="157" t="s">
        <v>457</v>
      </c>
      <c r="H264" s="158">
        <v>32.616</v>
      </c>
      <c r="I264" s="159"/>
      <c r="L264" s="155"/>
      <c r="M264" s="160"/>
      <c r="T264" s="161"/>
      <c r="AT264" s="156" t="s">
        <v>150</v>
      </c>
      <c r="AU264" s="156" t="s">
        <v>86</v>
      </c>
      <c r="AV264" s="13" t="s">
        <v>86</v>
      </c>
      <c r="AW264" s="13" t="s">
        <v>32</v>
      </c>
      <c r="AX264" s="13" t="s">
        <v>76</v>
      </c>
      <c r="AY264" s="156" t="s">
        <v>136</v>
      </c>
    </row>
    <row r="265" spans="2:65" s="13" customFormat="1" ht="11.25" x14ac:dyDescent="0.2">
      <c r="B265" s="155"/>
      <c r="D265" s="145" t="s">
        <v>150</v>
      </c>
      <c r="E265" s="156" t="s">
        <v>1</v>
      </c>
      <c r="F265" s="157" t="s">
        <v>458</v>
      </c>
      <c r="H265" s="158">
        <v>3.262</v>
      </c>
      <c r="I265" s="159"/>
      <c r="L265" s="155"/>
      <c r="M265" s="160"/>
      <c r="T265" s="161"/>
      <c r="AT265" s="156" t="s">
        <v>150</v>
      </c>
      <c r="AU265" s="156" t="s">
        <v>86</v>
      </c>
      <c r="AV265" s="13" t="s">
        <v>86</v>
      </c>
      <c r="AW265" s="13" t="s">
        <v>32</v>
      </c>
      <c r="AX265" s="13" t="s">
        <v>76</v>
      </c>
      <c r="AY265" s="156" t="s">
        <v>136</v>
      </c>
    </row>
    <row r="266" spans="2:65" s="13" customFormat="1" ht="11.25" x14ac:dyDescent="0.2">
      <c r="B266" s="155"/>
      <c r="D266" s="145" t="s">
        <v>150</v>
      </c>
      <c r="E266" s="156" t="s">
        <v>1</v>
      </c>
      <c r="F266" s="157" t="s">
        <v>459</v>
      </c>
      <c r="H266" s="158">
        <v>1.96</v>
      </c>
      <c r="I266" s="159"/>
      <c r="L266" s="155"/>
      <c r="M266" s="160"/>
      <c r="T266" s="161"/>
      <c r="AT266" s="156" t="s">
        <v>150</v>
      </c>
      <c r="AU266" s="156" t="s">
        <v>86</v>
      </c>
      <c r="AV266" s="13" t="s">
        <v>86</v>
      </c>
      <c r="AW266" s="13" t="s">
        <v>32</v>
      </c>
      <c r="AX266" s="13" t="s">
        <v>76</v>
      </c>
      <c r="AY266" s="156" t="s">
        <v>136</v>
      </c>
    </row>
    <row r="267" spans="2:65" s="14" customFormat="1" ht="11.25" x14ac:dyDescent="0.2">
      <c r="B267" s="165"/>
      <c r="D267" s="145" t="s">
        <v>150</v>
      </c>
      <c r="E267" s="166" t="s">
        <v>1</v>
      </c>
      <c r="F267" s="167" t="s">
        <v>318</v>
      </c>
      <c r="H267" s="168">
        <v>37.838000000000001</v>
      </c>
      <c r="I267" s="169"/>
      <c r="L267" s="165"/>
      <c r="M267" s="170"/>
      <c r="T267" s="171"/>
      <c r="AT267" s="166" t="s">
        <v>150</v>
      </c>
      <c r="AU267" s="166" t="s">
        <v>86</v>
      </c>
      <c r="AV267" s="14" t="s">
        <v>135</v>
      </c>
      <c r="AW267" s="14" t="s">
        <v>32</v>
      </c>
      <c r="AX267" s="14" t="s">
        <v>84</v>
      </c>
      <c r="AY267" s="166" t="s">
        <v>136</v>
      </c>
    </row>
    <row r="268" spans="2:65" s="1" customFormat="1" ht="16.5" customHeight="1" x14ac:dyDescent="0.2">
      <c r="B268" s="32"/>
      <c r="C268" s="132" t="s">
        <v>460</v>
      </c>
      <c r="D268" s="132" t="s">
        <v>142</v>
      </c>
      <c r="E268" s="133" t="s">
        <v>461</v>
      </c>
      <c r="F268" s="134" t="s">
        <v>462</v>
      </c>
      <c r="G268" s="135" t="s">
        <v>249</v>
      </c>
      <c r="H268" s="136">
        <v>269.34199999999998</v>
      </c>
      <c r="I268" s="137"/>
      <c r="J268" s="138">
        <f>ROUND(I268*H268,2)</f>
        <v>0</v>
      </c>
      <c r="K268" s="134" t="s">
        <v>146</v>
      </c>
      <c r="L268" s="32"/>
      <c r="M268" s="139" t="s">
        <v>1</v>
      </c>
      <c r="N268" s="140" t="s">
        <v>41</v>
      </c>
      <c r="P268" s="141">
        <f>O268*H268</f>
        <v>0</v>
      </c>
      <c r="Q268" s="141">
        <v>8.4000000000000003E-4</v>
      </c>
      <c r="R268" s="141">
        <f>Q268*H268</f>
        <v>0.22624728</v>
      </c>
      <c r="S268" s="141">
        <v>0</v>
      </c>
      <c r="T268" s="142">
        <f>S268*H268</f>
        <v>0</v>
      </c>
      <c r="AR268" s="143" t="s">
        <v>135</v>
      </c>
      <c r="AT268" s="143" t="s">
        <v>142</v>
      </c>
      <c r="AU268" s="143" t="s">
        <v>86</v>
      </c>
      <c r="AY268" s="17" t="s">
        <v>136</v>
      </c>
      <c r="BE268" s="144">
        <f>IF(N268="základní",J268,0)</f>
        <v>0</v>
      </c>
      <c r="BF268" s="144">
        <f>IF(N268="snížená",J268,0)</f>
        <v>0</v>
      </c>
      <c r="BG268" s="144">
        <f>IF(N268="zákl. přenesená",J268,0)</f>
        <v>0</v>
      </c>
      <c r="BH268" s="144">
        <f>IF(N268="sníž. přenesená",J268,0)</f>
        <v>0</v>
      </c>
      <c r="BI268" s="144">
        <f>IF(N268="nulová",J268,0)</f>
        <v>0</v>
      </c>
      <c r="BJ268" s="17" t="s">
        <v>84</v>
      </c>
      <c r="BK268" s="144">
        <f>ROUND(I268*H268,2)</f>
        <v>0</v>
      </c>
      <c r="BL268" s="17" t="s">
        <v>135</v>
      </c>
      <c r="BM268" s="143" t="s">
        <v>463</v>
      </c>
    </row>
    <row r="269" spans="2:65" s="1" customFormat="1" ht="11.25" x14ac:dyDescent="0.2">
      <c r="B269" s="32"/>
      <c r="D269" s="145" t="s">
        <v>149</v>
      </c>
      <c r="F269" s="146" t="s">
        <v>464</v>
      </c>
      <c r="I269" s="147"/>
      <c r="L269" s="32"/>
      <c r="M269" s="148"/>
      <c r="T269" s="56"/>
      <c r="AT269" s="17" t="s">
        <v>149</v>
      </c>
      <c r="AU269" s="17" t="s">
        <v>86</v>
      </c>
    </row>
    <row r="270" spans="2:65" s="13" customFormat="1" ht="11.25" x14ac:dyDescent="0.2">
      <c r="B270" s="155"/>
      <c r="D270" s="145" t="s">
        <v>150</v>
      </c>
      <c r="E270" s="156" t="s">
        <v>1</v>
      </c>
      <c r="F270" s="157" t="s">
        <v>465</v>
      </c>
      <c r="H270" s="158">
        <v>108.72</v>
      </c>
      <c r="I270" s="159"/>
      <c r="L270" s="155"/>
      <c r="M270" s="160"/>
      <c r="T270" s="161"/>
      <c r="AT270" s="156" t="s">
        <v>150</v>
      </c>
      <c r="AU270" s="156" t="s">
        <v>86</v>
      </c>
      <c r="AV270" s="13" t="s">
        <v>86</v>
      </c>
      <c r="AW270" s="13" t="s">
        <v>32</v>
      </c>
      <c r="AX270" s="13" t="s">
        <v>76</v>
      </c>
      <c r="AY270" s="156" t="s">
        <v>136</v>
      </c>
    </row>
    <row r="271" spans="2:65" s="13" customFormat="1" ht="11.25" x14ac:dyDescent="0.2">
      <c r="B271" s="155"/>
      <c r="D271" s="145" t="s">
        <v>150</v>
      </c>
      <c r="E271" s="156" t="s">
        <v>1</v>
      </c>
      <c r="F271" s="157" t="s">
        <v>466</v>
      </c>
      <c r="H271" s="158">
        <v>13.045999999999999</v>
      </c>
      <c r="I271" s="159"/>
      <c r="L271" s="155"/>
      <c r="M271" s="160"/>
      <c r="T271" s="161"/>
      <c r="AT271" s="156" t="s">
        <v>150</v>
      </c>
      <c r="AU271" s="156" t="s">
        <v>86</v>
      </c>
      <c r="AV271" s="13" t="s">
        <v>86</v>
      </c>
      <c r="AW271" s="13" t="s">
        <v>32</v>
      </c>
      <c r="AX271" s="13" t="s">
        <v>76</v>
      </c>
      <c r="AY271" s="156" t="s">
        <v>136</v>
      </c>
    </row>
    <row r="272" spans="2:65" s="13" customFormat="1" ht="11.25" x14ac:dyDescent="0.2">
      <c r="B272" s="155"/>
      <c r="D272" s="145" t="s">
        <v>150</v>
      </c>
      <c r="E272" s="156" t="s">
        <v>1</v>
      </c>
      <c r="F272" s="157" t="s">
        <v>467</v>
      </c>
      <c r="H272" s="158">
        <v>147.57599999999999</v>
      </c>
      <c r="I272" s="159"/>
      <c r="L272" s="155"/>
      <c r="M272" s="160"/>
      <c r="T272" s="161"/>
      <c r="AT272" s="156" t="s">
        <v>150</v>
      </c>
      <c r="AU272" s="156" t="s">
        <v>86</v>
      </c>
      <c r="AV272" s="13" t="s">
        <v>86</v>
      </c>
      <c r="AW272" s="13" t="s">
        <v>32</v>
      </c>
      <c r="AX272" s="13" t="s">
        <v>76</v>
      </c>
      <c r="AY272" s="156" t="s">
        <v>136</v>
      </c>
    </row>
    <row r="273" spans="2:65" s="14" customFormat="1" ht="11.25" x14ac:dyDescent="0.2">
      <c r="B273" s="165"/>
      <c r="D273" s="145" t="s">
        <v>150</v>
      </c>
      <c r="E273" s="166" t="s">
        <v>1</v>
      </c>
      <c r="F273" s="167" t="s">
        <v>318</v>
      </c>
      <c r="H273" s="168">
        <v>269.34199999999998</v>
      </c>
      <c r="I273" s="169"/>
      <c r="L273" s="165"/>
      <c r="M273" s="170"/>
      <c r="T273" s="171"/>
      <c r="AT273" s="166" t="s">
        <v>150</v>
      </c>
      <c r="AU273" s="166" t="s">
        <v>86</v>
      </c>
      <c r="AV273" s="14" t="s">
        <v>135</v>
      </c>
      <c r="AW273" s="14" t="s">
        <v>32</v>
      </c>
      <c r="AX273" s="14" t="s">
        <v>84</v>
      </c>
      <c r="AY273" s="166" t="s">
        <v>136</v>
      </c>
    </row>
    <row r="274" spans="2:65" s="1" customFormat="1" ht="16.5" customHeight="1" x14ac:dyDescent="0.2">
      <c r="B274" s="32"/>
      <c r="C274" s="132" t="s">
        <v>468</v>
      </c>
      <c r="D274" s="132" t="s">
        <v>142</v>
      </c>
      <c r="E274" s="133" t="s">
        <v>469</v>
      </c>
      <c r="F274" s="134" t="s">
        <v>470</v>
      </c>
      <c r="G274" s="135" t="s">
        <v>249</v>
      </c>
      <c r="H274" s="136">
        <v>269.34199999999998</v>
      </c>
      <c r="I274" s="137"/>
      <c r="J274" s="138">
        <f>ROUND(I274*H274,2)</f>
        <v>0</v>
      </c>
      <c r="K274" s="134" t="s">
        <v>146</v>
      </c>
      <c r="L274" s="32"/>
      <c r="M274" s="139" t="s">
        <v>1</v>
      </c>
      <c r="N274" s="140" t="s">
        <v>41</v>
      </c>
      <c r="P274" s="141">
        <f>O274*H274</f>
        <v>0</v>
      </c>
      <c r="Q274" s="141">
        <v>0</v>
      </c>
      <c r="R274" s="141">
        <f>Q274*H274</f>
        <v>0</v>
      </c>
      <c r="S274" s="141">
        <v>0</v>
      </c>
      <c r="T274" s="142">
        <f>S274*H274</f>
        <v>0</v>
      </c>
      <c r="AR274" s="143" t="s">
        <v>135</v>
      </c>
      <c r="AT274" s="143" t="s">
        <v>142</v>
      </c>
      <c r="AU274" s="143" t="s">
        <v>86</v>
      </c>
      <c r="AY274" s="17" t="s">
        <v>136</v>
      </c>
      <c r="BE274" s="144">
        <f>IF(N274="základní",J274,0)</f>
        <v>0</v>
      </c>
      <c r="BF274" s="144">
        <f>IF(N274="snížená",J274,0)</f>
        <v>0</v>
      </c>
      <c r="BG274" s="144">
        <f>IF(N274="zákl. přenesená",J274,0)</f>
        <v>0</v>
      </c>
      <c r="BH274" s="144">
        <f>IF(N274="sníž. přenesená",J274,0)</f>
        <v>0</v>
      </c>
      <c r="BI274" s="144">
        <f>IF(N274="nulová",J274,0)</f>
        <v>0</v>
      </c>
      <c r="BJ274" s="17" t="s">
        <v>84</v>
      </c>
      <c r="BK274" s="144">
        <f>ROUND(I274*H274,2)</f>
        <v>0</v>
      </c>
      <c r="BL274" s="17" t="s">
        <v>135</v>
      </c>
      <c r="BM274" s="143" t="s">
        <v>471</v>
      </c>
    </row>
    <row r="275" spans="2:65" s="1" customFormat="1" ht="19.5" x14ac:dyDescent="0.2">
      <c r="B275" s="32"/>
      <c r="D275" s="145" t="s">
        <v>149</v>
      </c>
      <c r="F275" s="146" t="s">
        <v>472</v>
      </c>
      <c r="I275" s="147"/>
      <c r="L275" s="32"/>
      <c r="M275" s="148"/>
      <c r="T275" s="56"/>
      <c r="AT275" s="17" t="s">
        <v>149</v>
      </c>
      <c r="AU275" s="17" t="s">
        <v>86</v>
      </c>
    </row>
    <row r="276" spans="2:65" s="13" customFormat="1" ht="11.25" x14ac:dyDescent="0.2">
      <c r="B276" s="155"/>
      <c r="D276" s="145" t="s">
        <v>150</v>
      </c>
      <c r="E276" s="156" t="s">
        <v>1</v>
      </c>
      <c r="F276" s="157" t="s">
        <v>473</v>
      </c>
      <c r="H276" s="158">
        <v>269.34199999999998</v>
      </c>
      <c r="I276" s="159"/>
      <c r="L276" s="155"/>
      <c r="M276" s="160"/>
      <c r="T276" s="161"/>
      <c r="AT276" s="156" t="s">
        <v>150</v>
      </c>
      <c r="AU276" s="156" t="s">
        <v>86</v>
      </c>
      <c r="AV276" s="13" t="s">
        <v>86</v>
      </c>
      <c r="AW276" s="13" t="s">
        <v>32</v>
      </c>
      <c r="AX276" s="13" t="s">
        <v>84</v>
      </c>
      <c r="AY276" s="156" t="s">
        <v>136</v>
      </c>
    </row>
    <row r="277" spans="2:65" s="1" customFormat="1" ht="16.5" customHeight="1" x14ac:dyDescent="0.2">
      <c r="B277" s="32"/>
      <c r="C277" s="132" t="s">
        <v>474</v>
      </c>
      <c r="D277" s="132" t="s">
        <v>142</v>
      </c>
      <c r="E277" s="133" t="s">
        <v>475</v>
      </c>
      <c r="F277" s="134" t="s">
        <v>476</v>
      </c>
      <c r="G277" s="135" t="s">
        <v>255</v>
      </c>
      <c r="H277" s="136">
        <v>6</v>
      </c>
      <c r="I277" s="137"/>
      <c r="J277" s="138">
        <f>ROUND(I277*H277,2)</f>
        <v>0</v>
      </c>
      <c r="K277" s="134" t="s">
        <v>146</v>
      </c>
      <c r="L277" s="32"/>
      <c r="M277" s="139" t="s">
        <v>1</v>
      </c>
      <c r="N277" s="140" t="s">
        <v>41</v>
      </c>
      <c r="P277" s="141">
        <f>O277*H277</f>
        <v>0</v>
      </c>
      <c r="Q277" s="141">
        <v>0</v>
      </c>
      <c r="R277" s="141">
        <f>Q277*H277</f>
        <v>0</v>
      </c>
      <c r="S277" s="141">
        <v>0</v>
      </c>
      <c r="T277" s="142">
        <f>S277*H277</f>
        <v>0</v>
      </c>
      <c r="AR277" s="143" t="s">
        <v>135</v>
      </c>
      <c r="AT277" s="143" t="s">
        <v>142</v>
      </c>
      <c r="AU277" s="143" t="s">
        <v>86</v>
      </c>
      <c r="AY277" s="17" t="s">
        <v>136</v>
      </c>
      <c r="BE277" s="144">
        <f>IF(N277="základní",J277,0)</f>
        <v>0</v>
      </c>
      <c r="BF277" s="144">
        <f>IF(N277="snížená",J277,0)</f>
        <v>0</v>
      </c>
      <c r="BG277" s="144">
        <f>IF(N277="zákl. přenesená",J277,0)</f>
        <v>0</v>
      </c>
      <c r="BH277" s="144">
        <f>IF(N277="sníž. přenesená",J277,0)</f>
        <v>0</v>
      </c>
      <c r="BI277" s="144">
        <f>IF(N277="nulová",J277,0)</f>
        <v>0</v>
      </c>
      <c r="BJ277" s="17" t="s">
        <v>84</v>
      </c>
      <c r="BK277" s="144">
        <f>ROUND(I277*H277,2)</f>
        <v>0</v>
      </c>
      <c r="BL277" s="17" t="s">
        <v>135</v>
      </c>
      <c r="BM277" s="143" t="s">
        <v>477</v>
      </c>
    </row>
    <row r="278" spans="2:65" s="1" customFormat="1" ht="19.5" x14ac:dyDescent="0.2">
      <c r="B278" s="32"/>
      <c r="D278" s="145" t="s">
        <v>149</v>
      </c>
      <c r="F278" s="146" t="s">
        <v>478</v>
      </c>
      <c r="I278" s="147"/>
      <c r="L278" s="32"/>
      <c r="M278" s="148"/>
      <c r="T278" s="56"/>
      <c r="AT278" s="17" t="s">
        <v>149</v>
      </c>
      <c r="AU278" s="17" t="s">
        <v>86</v>
      </c>
    </row>
    <row r="279" spans="2:65" s="13" customFormat="1" ht="11.25" x14ac:dyDescent="0.2">
      <c r="B279" s="155"/>
      <c r="D279" s="145" t="s">
        <v>150</v>
      </c>
      <c r="E279" s="156" t="s">
        <v>1</v>
      </c>
      <c r="F279" s="157" t="s">
        <v>272</v>
      </c>
      <c r="H279" s="158">
        <v>6</v>
      </c>
      <c r="I279" s="159"/>
      <c r="L279" s="155"/>
      <c r="M279" s="160"/>
      <c r="T279" s="161"/>
      <c r="AT279" s="156" t="s">
        <v>150</v>
      </c>
      <c r="AU279" s="156" t="s">
        <v>86</v>
      </c>
      <c r="AV279" s="13" t="s">
        <v>86</v>
      </c>
      <c r="AW279" s="13" t="s">
        <v>32</v>
      </c>
      <c r="AX279" s="13" t="s">
        <v>84</v>
      </c>
      <c r="AY279" s="156" t="s">
        <v>136</v>
      </c>
    </row>
    <row r="280" spans="2:65" s="1" customFormat="1" ht="16.5" customHeight="1" x14ac:dyDescent="0.2">
      <c r="B280" s="32"/>
      <c r="C280" s="132" t="s">
        <v>479</v>
      </c>
      <c r="D280" s="132" t="s">
        <v>142</v>
      </c>
      <c r="E280" s="133" t="s">
        <v>480</v>
      </c>
      <c r="F280" s="134" t="s">
        <v>481</v>
      </c>
      <c r="G280" s="135" t="s">
        <v>255</v>
      </c>
      <c r="H280" s="136">
        <v>2</v>
      </c>
      <c r="I280" s="137"/>
      <c r="J280" s="138">
        <f>ROUND(I280*H280,2)</f>
        <v>0</v>
      </c>
      <c r="K280" s="134" t="s">
        <v>146</v>
      </c>
      <c r="L280" s="32"/>
      <c r="M280" s="139" t="s">
        <v>1</v>
      </c>
      <c r="N280" s="140" t="s">
        <v>41</v>
      </c>
      <c r="P280" s="141">
        <f>O280*H280</f>
        <v>0</v>
      </c>
      <c r="Q280" s="141">
        <v>0</v>
      </c>
      <c r="R280" s="141">
        <f>Q280*H280</f>
        <v>0</v>
      </c>
      <c r="S280" s="141">
        <v>0</v>
      </c>
      <c r="T280" s="142">
        <f>S280*H280</f>
        <v>0</v>
      </c>
      <c r="AR280" s="143" t="s">
        <v>135</v>
      </c>
      <c r="AT280" s="143" t="s">
        <v>142</v>
      </c>
      <c r="AU280" s="143" t="s">
        <v>86</v>
      </c>
      <c r="AY280" s="17" t="s">
        <v>136</v>
      </c>
      <c r="BE280" s="144">
        <f>IF(N280="základní",J280,0)</f>
        <v>0</v>
      </c>
      <c r="BF280" s="144">
        <f>IF(N280="snížená",J280,0)</f>
        <v>0</v>
      </c>
      <c r="BG280" s="144">
        <f>IF(N280="zákl. přenesená",J280,0)</f>
        <v>0</v>
      </c>
      <c r="BH280" s="144">
        <f>IF(N280="sníž. přenesená",J280,0)</f>
        <v>0</v>
      </c>
      <c r="BI280" s="144">
        <f>IF(N280="nulová",J280,0)</f>
        <v>0</v>
      </c>
      <c r="BJ280" s="17" t="s">
        <v>84</v>
      </c>
      <c r="BK280" s="144">
        <f>ROUND(I280*H280,2)</f>
        <v>0</v>
      </c>
      <c r="BL280" s="17" t="s">
        <v>135</v>
      </c>
      <c r="BM280" s="143" t="s">
        <v>482</v>
      </c>
    </row>
    <row r="281" spans="2:65" s="1" customFormat="1" ht="19.5" x14ac:dyDescent="0.2">
      <c r="B281" s="32"/>
      <c r="D281" s="145" t="s">
        <v>149</v>
      </c>
      <c r="F281" s="146" t="s">
        <v>483</v>
      </c>
      <c r="I281" s="147"/>
      <c r="L281" s="32"/>
      <c r="M281" s="148"/>
      <c r="T281" s="56"/>
      <c r="AT281" s="17" t="s">
        <v>149</v>
      </c>
      <c r="AU281" s="17" t="s">
        <v>86</v>
      </c>
    </row>
    <row r="282" spans="2:65" s="13" customFormat="1" ht="11.25" x14ac:dyDescent="0.2">
      <c r="B282" s="155"/>
      <c r="D282" s="145" t="s">
        <v>150</v>
      </c>
      <c r="E282" s="156" t="s">
        <v>1</v>
      </c>
      <c r="F282" s="157" t="s">
        <v>484</v>
      </c>
      <c r="H282" s="158">
        <v>2</v>
      </c>
      <c r="I282" s="159"/>
      <c r="L282" s="155"/>
      <c r="M282" s="160"/>
      <c r="T282" s="161"/>
      <c r="AT282" s="156" t="s">
        <v>150</v>
      </c>
      <c r="AU282" s="156" t="s">
        <v>86</v>
      </c>
      <c r="AV282" s="13" t="s">
        <v>86</v>
      </c>
      <c r="AW282" s="13" t="s">
        <v>32</v>
      </c>
      <c r="AX282" s="13" t="s">
        <v>84</v>
      </c>
      <c r="AY282" s="156" t="s">
        <v>136</v>
      </c>
    </row>
    <row r="283" spans="2:65" s="1" customFormat="1" ht="16.5" customHeight="1" x14ac:dyDescent="0.2">
      <c r="B283" s="32"/>
      <c r="C283" s="132" t="s">
        <v>485</v>
      </c>
      <c r="D283" s="132" t="s">
        <v>142</v>
      </c>
      <c r="E283" s="133" t="s">
        <v>486</v>
      </c>
      <c r="F283" s="134" t="s">
        <v>487</v>
      </c>
      <c r="G283" s="135" t="s">
        <v>255</v>
      </c>
      <c r="H283" s="136">
        <v>2</v>
      </c>
      <c r="I283" s="137"/>
      <c r="J283" s="138">
        <f>ROUND(I283*H283,2)</f>
        <v>0</v>
      </c>
      <c r="K283" s="134" t="s">
        <v>146</v>
      </c>
      <c r="L283" s="32"/>
      <c r="M283" s="139" t="s">
        <v>1</v>
      </c>
      <c r="N283" s="140" t="s">
        <v>41</v>
      </c>
      <c r="P283" s="141">
        <f>O283*H283</f>
        <v>0</v>
      </c>
      <c r="Q283" s="141">
        <v>0</v>
      </c>
      <c r="R283" s="141">
        <f>Q283*H283</f>
        <v>0</v>
      </c>
      <c r="S283" s="141">
        <v>0</v>
      </c>
      <c r="T283" s="142">
        <f>S283*H283</f>
        <v>0</v>
      </c>
      <c r="AR283" s="143" t="s">
        <v>135</v>
      </c>
      <c r="AT283" s="143" t="s">
        <v>142</v>
      </c>
      <c r="AU283" s="143" t="s">
        <v>86</v>
      </c>
      <c r="AY283" s="17" t="s">
        <v>136</v>
      </c>
      <c r="BE283" s="144">
        <f>IF(N283="základní",J283,0)</f>
        <v>0</v>
      </c>
      <c r="BF283" s="144">
        <f>IF(N283="snížená",J283,0)</f>
        <v>0</v>
      </c>
      <c r="BG283" s="144">
        <f>IF(N283="zákl. přenesená",J283,0)</f>
        <v>0</v>
      </c>
      <c r="BH283" s="144">
        <f>IF(N283="sníž. přenesená",J283,0)</f>
        <v>0</v>
      </c>
      <c r="BI283" s="144">
        <f>IF(N283="nulová",J283,0)</f>
        <v>0</v>
      </c>
      <c r="BJ283" s="17" t="s">
        <v>84</v>
      </c>
      <c r="BK283" s="144">
        <f>ROUND(I283*H283,2)</f>
        <v>0</v>
      </c>
      <c r="BL283" s="17" t="s">
        <v>135</v>
      </c>
      <c r="BM283" s="143" t="s">
        <v>488</v>
      </c>
    </row>
    <row r="284" spans="2:65" s="1" customFormat="1" ht="19.5" x14ac:dyDescent="0.2">
      <c r="B284" s="32"/>
      <c r="D284" s="145" t="s">
        <v>149</v>
      </c>
      <c r="F284" s="146" t="s">
        <v>489</v>
      </c>
      <c r="I284" s="147"/>
      <c r="L284" s="32"/>
      <c r="M284" s="148"/>
      <c r="T284" s="56"/>
      <c r="AT284" s="17" t="s">
        <v>149</v>
      </c>
      <c r="AU284" s="17" t="s">
        <v>86</v>
      </c>
    </row>
    <row r="285" spans="2:65" s="13" customFormat="1" ht="11.25" x14ac:dyDescent="0.2">
      <c r="B285" s="155"/>
      <c r="D285" s="145" t="s">
        <v>150</v>
      </c>
      <c r="E285" s="156" t="s">
        <v>1</v>
      </c>
      <c r="F285" s="157" t="s">
        <v>484</v>
      </c>
      <c r="H285" s="158">
        <v>2</v>
      </c>
      <c r="I285" s="159"/>
      <c r="L285" s="155"/>
      <c r="M285" s="160"/>
      <c r="T285" s="161"/>
      <c r="AT285" s="156" t="s">
        <v>150</v>
      </c>
      <c r="AU285" s="156" t="s">
        <v>86</v>
      </c>
      <c r="AV285" s="13" t="s">
        <v>86</v>
      </c>
      <c r="AW285" s="13" t="s">
        <v>32</v>
      </c>
      <c r="AX285" s="13" t="s">
        <v>84</v>
      </c>
      <c r="AY285" s="156" t="s">
        <v>136</v>
      </c>
    </row>
    <row r="286" spans="2:65" s="1" customFormat="1" ht="16.5" customHeight="1" x14ac:dyDescent="0.2">
      <c r="B286" s="32"/>
      <c r="C286" s="132" t="s">
        <v>490</v>
      </c>
      <c r="D286" s="132" t="s">
        <v>142</v>
      </c>
      <c r="E286" s="133" t="s">
        <v>491</v>
      </c>
      <c r="F286" s="134" t="s">
        <v>492</v>
      </c>
      <c r="G286" s="135" t="s">
        <v>255</v>
      </c>
      <c r="H286" s="136">
        <v>6</v>
      </c>
      <c r="I286" s="137"/>
      <c r="J286" s="138">
        <f>ROUND(I286*H286,2)</f>
        <v>0</v>
      </c>
      <c r="K286" s="134" t="s">
        <v>146</v>
      </c>
      <c r="L286" s="32"/>
      <c r="M286" s="139" t="s">
        <v>1</v>
      </c>
      <c r="N286" s="140" t="s">
        <v>41</v>
      </c>
      <c r="P286" s="141">
        <f>O286*H286</f>
        <v>0</v>
      </c>
      <c r="Q286" s="141">
        <v>0</v>
      </c>
      <c r="R286" s="141">
        <f>Q286*H286</f>
        <v>0</v>
      </c>
      <c r="S286" s="141">
        <v>0</v>
      </c>
      <c r="T286" s="142">
        <f>S286*H286</f>
        <v>0</v>
      </c>
      <c r="AR286" s="143" t="s">
        <v>135</v>
      </c>
      <c r="AT286" s="143" t="s">
        <v>142</v>
      </c>
      <c r="AU286" s="143" t="s">
        <v>86</v>
      </c>
      <c r="AY286" s="17" t="s">
        <v>136</v>
      </c>
      <c r="BE286" s="144">
        <f>IF(N286="základní",J286,0)</f>
        <v>0</v>
      </c>
      <c r="BF286" s="144">
        <f>IF(N286="snížená",J286,0)</f>
        <v>0</v>
      </c>
      <c r="BG286" s="144">
        <f>IF(N286="zákl. přenesená",J286,0)</f>
        <v>0</v>
      </c>
      <c r="BH286" s="144">
        <f>IF(N286="sníž. přenesená",J286,0)</f>
        <v>0</v>
      </c>
      <c r="BI286" s="144">
        <f>IF(N286="nulová",J286,0)</f>
        <v>0</v>
      </c>
      <c r="BJ286" s="17" t="s">
        <v>84</v>
      </c>
      <c r="BK286" s="144">
        <f>ROUND(I286*H286,2)</f>
        <v>0</v>
      </c>
      <c r="BL286" s="17" t="s">
        <v>135</v>
      </c>
      <c r="BM286" s="143" t="s">
        <v>493</v>
      </c>
    </row>
    <row r="287" spans="2:65" s="1" customFormat="1" ht="19.5" x14ac:dyDescent="0.2">
      <c r="B287" s="32"/>
      <c r="D287" s="145" t="s">
        <v>149</v>
      </c>
      <c r="F287" s="146" t="s">
        <v>494</v>
      </c>
      <c r="I287" s="147"/>
      <c r="L287" s="32"/>
      <c r="M287" s="148"/>
      <c r="T287" s="56"/>
      <c r="AT287" s="17" t="s">
        <v>149</v>
      </c>
      <c r="AU287" s="17" t="s">
        <v>86</v>
      </c>
    </row>
    <row r="288" spans="2:65" s="12" customFormat="1" ht="11.25" x14ac:dyDescent="0.2">
      <c r="B288" s="149"/>
      <c r="D288" s="145" t="s">
        <v>150</v>
      </c>
      <c r="E288" s="150" t="s">
        <v>1</v>
      </c>
      <c r="F288" s="151" t="s">
        <v>495</v>
      </c>
      <c r="H288" s="150" t="s">
        <v>1</v>
      </c>
      <c r="I288" s="152"/>
      <c r="L288" s="149"/>
      <c r="M288" s="153"/>
      <c r="T288" s="154"/>
      <c r="AT288" s="150" t="s">
        <v>150</v>
      </c>
      <c r="AU288" s="150" t="s">
        <v>86</v>
      </c>
      <c r="AV288" s="12" t="s">
        <v>84</v>
      </c>
      <c r="AW288" s="12" t="s">
        <v>32</v>
      </c>
      <c r="AX288" s="12" t="s">
        <v>76</v>
      </c>
      <c r="AY288" s="150" t="s">
        <v>136</v>
      </c>
    </row>
    <row r="289" spans="2:65" s="13" customFormat="1" ht="11.25" x14ac:dyDescent="0.2">
      <c r="B289" s="155"/>
      <c r="D289" s="145" t="s">
        <v>150</v>
      </c>
      <c r="E289" s="156" t="s">
        <v>1</v>
      </c>
      <c r="F289" s="157" t="s">
        <v>272</v>
      </c>
      <c r="H289" s="158">
        <v>6</v>
      </c>
      <c r="I289" s="159"/>
      <c r="L289" s="155"/>
      <c r="M289" s="160"/>
      <c r="T289" s="161"/>
      <c r="AT289" s="156" t="s">
        <v>150</v>
      </c>
      <c r="AU289" s="156" t="s">
        <v>86</v>
      </c>
      <c r="AV289" s="13" t="s">
        <v>86</v>
      </c>
      <c r="AW289" s="13" t="s">
        <v>32</v>
      </c>
      <c r="AX289" s="13" t="s">
        <v>84</v>
      </c>
      <c r="AY289" s="156" t="s">
        <v>136</v>
      </c>
    </row>
    <row r="290" spans="2:65" s="12" customFormat="1" ht="11.25" x14ac:dyDescent="0.2">
      <c r="B290" s="149"/>
      <c r="D290" s="145" t="s">
        <v>150</v>
      </c>
      <c r="E290" s="150" t="s">
        <v>1</v>
      </c>
      <c r="F290" s="151" t="s">
        <v>496</v>
      </c>
      <c r="H290" s="150" t="s">
        <v>1</v>
      </c>
      <c r="I290" s="152"/>
      <c r="L290" s="149"/>
      <c r="M290" s="153"/>
      <c r="T290" s="154"/>
      <c r="AT290" s="150" t="s">
        <v>150</v>
      </c>
      <c r="AU290" s="150" t="s">
        <v>86</v>
      </c>
      <c r="AV290" s="12" t="s">
        <v>84</v>
      </c>
      <c r="AW290" s="12" t="s">
        <v>32</v>
      </c>
      <c r="AX290" s="12" t="s">
        <v>76</v>
      </c>
      <c r="AY290" s="150" t="s">
        <v>136</v>
      </c>
    </row>
    <row r="291" spans="2:65" s="1" customFormat="1" ht="16.5" customHeight="1" x14ac:dyDescent="0.2">
      <c r="B291" s="32"/>
      <c r="C291" s="132" t="s">
        <v>497</v>
      </c>
      <c r="D291" s="132" t="s">
        <v>142</v>
      </c>
      <c r="E291" s="133" t="s">
        <v>498</v>
      </c>
      <c r="F291" s="134" t="s">
        <v>499</v>
      </c>
      <c r="G291" s="135" t="s">
        <v>255</v>
      </c>
      <c r="H291" s="136">
        <v>4</v>
      </c>
      <c r="I291" s="137"/>
      <c r="J291" s="138">
        <f>ROUND(I291*H291,2)</f>
        <v>0</v>
      </c>
      <c r="K291" s="134" t="s">
        <v>146</v>
      </c>
      <c r="L291" s="32"/>
      <c r="M291" s="139" t="s">
        <v>1</v>
      </c>
      <c r="N291" s="140" t="s">
        <v>41</v>
      </c>
      <c r="P291" s="141">
        <f>O291*H291</f>
        <v>0</v>
      </c>
      <c r="Q291" s="141">
        <v>0</v>
      </c>
      <c r="R291" s="141">
        <f>Q291*H291</f>
        <v>0</v>
      </c>
      <c r="S291" s="141">
        <v>0</v>
      </c>
      <c r="T291" s="142">
        <f>S291*H291</f>
        <v>0</v>
      </c>
      <c r="AR291" s="143" t="s">
        <v>135</v>
      </c>
      <c r="AT291" s="143" t="s">
        <v>142</v>
      </c>
      <c r="AU291" s="143" t="s">
        <v>86</v>
      </c>
      <c r="AY291" s="17" t="s">
        <v>136</v>
      </c>
      <c r="BE291" s="144">
        <f>IF(N291="základní",J291,0)</f>
        <v>0</v>
      </c>
      <c r="BF291" s="144">
        <f>IF(N291="snížená",J291,0)</f>
        <v>0</v>
      </c>
      <c r="BG291" s="144">
        <f>IF(N291="zákl. přenesená",J291,0)</f>
        <v>0</v>
      </c>
      <c r="BH291" s="144">
        <f>IF(N291="sníž. přenesená",J291,0)</f>
        <v>0</v>
      </c>
      <c r="BI291" s="144">
        <f>IF(N291="nulová",J291,0)</f>
        <v>0</v>
      </c>
      <c r="BJ291" s="17" t="s">
        <v>84</v>
      </c>
      <c r="BK291" s="144">
        <f>ROUND(I291*H291,2)</f>
        <v>0</v>
      </c>
      <c r="BL291" s="17" t="s">
        <v>135</v>
      </c>
      <c r="BM291" s="143" t="s">
        <v>500</v>
      </c>
    </row>
    <row r="292" spans="2:65" s="1" customFormat="1" ht="19.5" x14ac:dyDescent="0.2">
      <c r="B292" s="32"/>
      <c r="D292" s="145" t="s">
        <v>149</v>
      </c>
      <c r="F292" s="146" t="s">
        <v>501</v>
      </c>
      <c r="I292" s="147"/>
      <c r="L292" s="32"/>
      <c r="M292" s="148"/>
      <c r="T292" s="56"/>
      <c r="AT292" s="17" t="s">
        <v>149</v>
      </c>
      <c r="AU292" s="17" t="s">
        <v>86</v>
      </c>
    </row>
    <row r="293" spans="2:65" s="12" customFormat="1" ht="11.25" x14ac:dyDescent="0.2">
      <c r="B293" s="149"/>
      <c r="D293" s="145" t="s">
        <v>150</v>
      </c>
      <c r="E293" s="150" t="s">
        <v>1</v>
      </c>
      <c r="F293" s="151" t="s">
        <v>495</v>
      </c>
      <c r="H293" s="150" t="s">
        <v>1</v>
      </c>
      <c r="I293" s="152"/>
      <c r="L293" s="149"/>
      <c r="M293" s="153"/>
      <c r="T293" s="154"/>
      <c r="AT293" s="150" t="s">
        <v>150</v>
      </c>
      <c r="AU293" s="150" t="s">
        <v>86</v>
      </c>
      <c r="AV293" s="12" t="s">
        <v>84</v>
      </c>
      <c r="AW293" s="12" t="s">
        <v>32</v>
      </c>
      <c r="AX293" s="12" t="s">
        <v>76</v>
      </c>
      <c r="AY293" s="150" t="s">
        <v>136</v>
      </c>
    </row>
    <row r="294" spans="2:65" s="13" customFormat="1" ht="11.25" x14ac:dyDescent="0.2">
      <c r="B294" s="155"/>
      <c r="D294" s="145" t="s">
        <v>150</v>
      </c>
      <c r="E294" s="156" t="s">
        <v>1</v>
      </c>
      <c r="F294" s="157" t="s">
        <v>277</v>
      </c>
      <c r="H294" s="158">
        <v>4</v>
      </c>
      <c r="I294" s="159"/>
      <c r="L294" s="155"/>
      <c r="M294" s="160"/>
      <c r="T294" s="161"/>
      <c r="AT294" s="156" t="s">
        <v>150</v>
      </c>
      <c r="AU294" s="156" t="s">
        <v>86</v>
      </c>
      <c r="AV294" s="13" t="s">
        <v>86</v>
      </c>
      <c r="AW294" s="13" t="s">
        <v>32</v>
      </c>
      <c r="AX294" s="13" t="s">
        <v>84</v>
      </c>
      <c r="AY294" s="156" t="s">
        <v>136</v>
      </c>
    </row>
    <row r="295" spans="2:65" s="12" customFormat="1" ht="11.25" x14ac:dyDescent="0.2">
      <c r="B295" s="149"/>
      <c r="D295" s="145" t="s">
        <v>150</v>
      </c>
      <c r="E295" s="150" t="s">
        <v>1</v>
      </c>
      <c r="F295" s="151" t="s">
        <v>496</v>
      </c>
      <c r="H295" s="150" t="s">
        <v>1</v>
      </c>
      <c r="I295" s="152"/>
      <c r="L295" s="149"/>
      <c r="M295" s="153"/>
      <c r="T295" s="154"/>
      <c r="AT295" s="150" t="s">
        <v>150</v>
      </c>
      <c r="AU295" s="150" t="s">
        <v>86</v>
      </c>
      <c r="AV295" s="12" t="s">
        <v>84</v>
      </c>
      <c r="AW295" s="12" t="s">
        <v>32</v>
      </c>
      <c r="AX295" s="12" t="s">
        <v>76</v>
      </c>
      <c r="AY295" s="150" t="s">
        <v>136</v>
      </c>
    </row>
    <row r="296" spans="2:65" s="1" customFormat="1" ht="16.5" customHeight="1" x14ac:dyDescent="0.2">
      <c r="B296" s="32"/>
      <c r="C296" s="132" t="s">
        <v>502</v>
      </c>
      <c r="D296" s="132" t="s">
        <v>142</v>
      </c>
      <c r="E296" s="133" t="s">
        <v>503</v>
      </c>
      <c r="F296" s="134" t="s">
        <v>504</v>
      </c>
      <c r="G296" s="135" t="s">
        <v>255</v>
      </c>
      <c r="H296" s="136">
        <v>12</v>
      </c>
      <c r="I296" s="137"/>
      <c r="J296" s="138">
        <f>ROUND(I296*H296,2)</f>
        <v>0</v>
      </c>
      <c r="K296" s="134" t="s">
        <v>146</v>
      </c>
      <c r="L296" s="32"/>
      <c r="M296" s="139" t="s">
        <v>1</v>
      </c>
      <c r="N296" s="140" t="s">
        <v>41</v>
      </c>
      <c r="P296" s="141">
        <f>O296*H296</f>
        <v>0</v>
      </c>
      <c r="Q296" s="141">
        <v>0</v>
      </c>
      <c r="R296" s="141">
        <f>Q296*H296</f>
        <v>0</v>
      </c>
      <c r="S296" s="141">
        <v>0</v>
      </c>
      <c r="T296" s="142">
        <f>S296*H296</f>
        <v>0</v>
      </c>
      <c r="AR296" s="143" t="s">
        <v>135</v>
      </c>
      <c r="AT296" s="143" t="s">
        <v>142</v>
      </c>
      <c r="AU296" s="143" t="s">
        <v>86</v>
      </c>
      <c r="AY296" s="17" t="s">
        <v>136</v>
      </c>
      <c r="BE296" s="144">
        <f>IF(N296="základní",J296,0)</f>
        <v>0</v>
      </c>
      <c r="BF296" s="144">
        <f>IF(N296="snížená",J296,0)</f>
        <v>0</v>
      </c>
      <c r="BG296" s="144">
        <f>IF(N296="zákl. přenesená",J296,0)</f>
        <v>0</v>
      </c>
      <c r="BH296" s="144">
        <f>IF(N296="sníž. přenesená",J296,0)</f>
        <v>0</v>
      </c>
      <c r="BI296" s="144">
        <f>IF(N296="nulová",J296,0)</f>
        <v>0</v>
      </c>
      <c r="BJ296" s="17" t="s">
        <v>84</v>
      </c>
      <c r="BK296" s="144">
        <f>ROUND(I296*H296,2)</f>
        <v>0</v>
      </c>
      <c r="BL296" s="17" t="s">
        <v>135</v>
      </c>
      <c r="BM296" s="143" t="s">
        <v>505</v>
      </c>
    </row>
    <row r="297" spans="2:65" s="1" customFormat="1" ht="19.5" x14ac:dyDescent="0.2">
      <c r="B297" s="32"/>
      <c r="D297" s="145" t="s">
        <v>149</v>
      </c>
      <c r="F297" s="146" t="s">
        <v>506</v>
      </c>
      <c r="I297" s="147"/>
      <c r="L297" s="32"/>
      <c r="M297" s="148"/>
      <c r="T297" s="56"/>
      <c r="AT297" s="17" t="s">
        <v>149</v>
      </c>
      <c r="AU297" s="17" t="s">
        <v>86</v>
      </c>
    </row>
    <row r="298" spans="2:65" s="13" customFormat="1" ht="11.25" x14ac:dyDescent="0.2">
      <c r="B298" s="155"/>
      <c r="D298" s="145" t="s">
        <v>150</v>
      </c>
      <c r="E298" s="156" t="s">
        <v>1</v>
      </c>
      <c r="F298" s="157" t="s">
        <v>507</v>
      </c>
      <c r="H298" s="158">
        <v>12</v>
      </c>
      <c r="I298" s="159"/>
      <c r="L298" s="155"/>
      <c r="M298" s="160"/>
      <c r="T298" s="161"/>
      <c r="AT298" s="156" t="s">
        <v>150</v>
      </c>
      <c r="AU298" s="156" t="s">
        <v>86</v>
      </c>
      <c r="AV298" s="13" t="s">
        <v>86</v>
      </c>
      <c r="AW298" s="13" t="s">
        <v>32</v>
      </c>
      <c r="AX298" s="13" t="s">
        <v>84</v>
      </c>
      <c r="AY298" s="156" t="s">
        <v>136</v>
      </c>
    </row>
    <row r="299" spans="2:65" s="1" customFormat="1" ht="16.5" customHeight="1" x14ac:dyDescent="0.2">
      <c r="B299" s="32"/>
      <c r="C299" s="132" t="s">
        <v>508</v>
      </c>
      <c r="D299" s="132" t="s">
        <v>142</v>
      </c>
      <c r="E299" s="133" t="s">
        <v>509</v>
      </c>
      <c r="F299" s="134" t="s">
        <v>510</v>
      </c>
      <c r="G299" s="135" t="s">
        <v>255</v>
      </c>
      <c r="H299" s="136">
        <v>8</v>
      </c>
      <c r="I299" s="137"/>
      <c r="J299" s="138">
        <f>ROUND(I299*H299,2)</f>
        <v>0</v>
      </c>
      <c r="K299" s="134" t="s">
        <v>146</v>
      </c>
      <c r="L299" s="32"/>
      <c r="M299" s="139" t="s">
        <v>1</v>
      </c>
      <c r="N299" s="140" t="s">
        <v>41</v>
      </c>
      <c r="P299" s="141">
        <f>O299*H299</f>
        <v>0</v>
      </c>
      <c r="Q299" s="141">
        <v>0</v>
      </c>
      <c r="R299" s="141">
        <f>Q299*H299</f>
        <v>0</v>
      </c>
      <c r="S299" s="141">
        <v>0</v>
      </c>
      <c r="T299" s="142">
        <f>S299*H299</f>
        <v>0</v>
      </c>
      <c r="AR299" s="143" t="s">
        <v>135</v>
      </c>
      <c r="AT299" s="143" t="s">
        <v>142</v>
      </c>
      <c r="AU299" s="143" t="s">
        <v>86</v>
      </c>
      <c r="AY299" s="17" t="s">
        <v>136</v>
      </c>
      <c r="BE299" s="144">
        <f>IF(N299="základní",J299,0)</f>
        <v>0</v>
      </c>
      <c r="BF299" s="144">
        <f>IF(N299="snížená",J299,0)</f>
        <v>0</v>
      </c>
      <c r="BG299" s="144">
        <f>IF(N299="zákl. přenesená",J299,0)</f>
        <v>0</v>
      </c>
      <c r="BH299" s="144">
        <f>IF(N299="sníž. přenesená",J299,0)</f>
        <v>0</v>
      </c>
      <c r="BI299" s="144">
        <f>IF(N299="nulová",J299,0)</f>
        <v>0</v>
      </c>
      <c r="BJ299" s="17" t="s">
        <v>84</v>
      </c>
      <c r="BK299" s="144">
        <f>ROUND(I299*H299,2)</f>
        <v>0</v>
      </c>
      <c r="BL299" s="17" t="s">
        <v>135</v>
      </c>
      <c r="BM299" s="143" t="s">
        <v>511</v>
      </c>
    </row>
    <row r="300" spans="2:65" s="1" customFormat="1" ht="19.5" x14ac:dyDescent="0.2">
      <c r="B300" s="32"/>
      <c r="D300" s="145" t="s">
        <v>149</v>
      </c>
      <c r="F300" s="146" t="s">
        <v>512</v>
      </c>
      <c r="I300" s="147"/>
      <c r="L300" s="32"/>
      <c r="M300" s="148"/>
      <c r="T300" s="56"/>
      <c r="AT300" s="17" t="s">
        <v>149</v>
      </c>
      <c r="AU300" s="17" t="s">
        <v>86</v>
      </c>
    </row>
    <row r="301" spans="2:65" s="13" customFormat="1" ht="11.25" x14ac:dyDescent="0.2">
      <c r="B301" s="155"/>
      <c r="D301" s="145" t="s">
        <v>150</v>
      </c>
      <c r="E301" s="156" t="s">
        <v>1</v>
      </c>
      <c r="F301" s="157" t="s">
        <v>513</v>
      </c>
      <c r="H301" s="158">
        <v>8</v>
      </c>
      <c r="I301" s="159"/>
      <c r="L301" s="155"/>
      <c r="M301" s="160"/>
      <c r="T301" s="161"/>
      <c r="AT301" s="156" t="s">
        <v>150</v>
      </c>
      <c r="AU301" s="156" t="s">
        <v>86</v>
      </c>
      <c r="AV301" s="13" t="s">
        <v>86</v>
      </c>
      <c r="AW301" s="13" t="s">
        <v>32</v>
      </c>
      <c r="AX301" s="13" t="s">
        <v>84</v>
      </c>
      <c r="AY301" s="156" t="s">
        <v>136</v>
      </c>
    </row>
    <row r="302" spans="2:65" s="1" customFormat="1" ht="21.75" customHeight="1" x14ac:dyDescent="0.2">
      <c r="B302" s="32"/>
      <c r="C302" s="132" t="s">
        <v>514</v>
      </c>
      <c r="D302" s="132" t="s">
        <v>142</v>
      </c>
      <c r="E302" s="133" t="s">
        <v>515</v>
      </c>
      <c r="F302" s="134" t="s">
        <v>516</v>
      </c>
      <c r="G302" s="135" t="s">
        <v>420</v>
      </c>
      <c r="H302" s="136">
        <v>18.626000000000001</v>
      </c>
      <c r="I302" s="137"/>
      <c r="J302" s="138">
        <f>ROUND(I302*H302,2)</f>
        <v>0</v>
      </c>
      <c r="K302" s="134" t="s">
        <v>146</v>
      </c>
      <c r="L302" s="32"/>
      <c r="M302" s="139" t="s">
        <v>1</v>
      </c>
      <c r="N302" s="140" t="s">
        <v>41</v>
      </c>
      <c r="P302" s="141">
        <f>O302*H302</f>
        <v>0</v>
      </c>
      <c r="Q302" s="141">
        <v>0</v>
      </c>
      <c r="R302" s="141">
        <f>Q302*H302</f>
        <v>0</v>
      </c>
      <c r="S302" s="141">
        <v>0</v>
      </c>
      <c r="T302" s="142">
        <f>S302*H302</f>
        <v>0</v>
      </c>
      <c r="AR302" s="143" t="s">
        <v>135</v>
      </c>
      <c r="AT302" s="143" t="s">
        <v>142</v>
      </c>
      <c r="AU302" s="143" t="s">
        <v>86</v>
      </c>
      <c r="AY302" s="17" t="s">
        <v>136</v>
      </c>
      <c r="BE302" s="144">
        <f>IF(N302="základní",J302,0)</f>
        <v>0</v>
      </c>
      <c r="BF302" s="144">
        <f>IF(N302="snížená",J302,0)</f>
        <v>0</v>
      </c>
      <c r="BG302" s="144">
        <f>IF(N302="zákl. přenesená",J302,0)</f>
        <v>0</v>
      </c>
      <c r="BH302" s="144">
        <f>IF(N302="sníž. přenesená",J302,0)</f>
        <v>0</v>
      </c>
      <c r="BI302" s="144">
        <f>IF(N302="nulová",J302,0)</f>
        <v>0</v>
      </c>
      <c r="BJ302" s="17" t="s">
        <v>84</v>
      </c>
      <c r="BK302" s="144">
        <f>ROUND(I302*H302,2)</f>
        <v>0</v>
      </c>
      <c r="BL302" s="17" t="s">
        <v>135</v>
      </c>
      <c r="BM302" s="143" t="s">
        <v>517</v>
      </c>
    </row>
    <row r="303" spans="2:65" s="1" customFormat="1" ht="19.5" x14ac:dyDescent="0.2">
      <c r="B303" s="32"/>
      <c r="D303" s="145" t="s">
        <v>149</v>
      </c>
      <c r="F303" s="146" t="s">
        <v>518</v>
      </c>
      <c r="I303" s="147"/>
      <c r="L303" s="32"/>
      <c r="M303" s="148"/>
      <c r="T303" s="56"/>
      <c r="AT303" s="17" t="s">
        <v>149</v>
      </c>
      <c r="AU303" s="17" t="s">
        <v>86</v>
      </c>
    </row>
    <row r="304" spans="2:65" s="12" customFormat="1" ht="11.25" x14ac:dyDescent="0.2">
      <c r="B304" s="149"/>
      <c r="D304" s="145" t="s">
        <v>150</v>
      </c>
      <c r="E304" s="150" t="s">
        <v>1</v>
      </c>
      <c r="F304" s="151" t="s">
        <v>519</v>
      </c>
      <c r="H304" s="150" t="s">
        <v>1</v>
      </c>
      <c r="I304" s="152"/>
      <c r="L304" s="149"/>
      <c r="M304" s="153"/>
      <c r="T304" s="154"/>
      <c r="AT304" s="150" t="s">
        <v>150</v>
      </c>
      <c r="AU304" s="150" t="s">
        <v>86</v>
      </c>
      <c r="AV304" s="12" t="s">
        <v>84</v>
      </c>
      <c r="AW304" s="12" t="s">
        <v>32</v>
      </c>
      <c r="AX304" s="12" t="s">
        <v>76</v>
      </c>
      <c r="AY304" s="150" t="s">
        <v>136</v>
      </c>
    </row>
    <row r="305" spans="2:65" s="13" customFormat="1" ht="11.25" x14ac:dyDescent="0.2">
      <c r="B305" s="155"/>
      <c r="D305" s="145" t="s">
        <v>150</v>
      </c>
      <c r="E305" s="156" t="s">
        <v>1</v>
      </c>
      <c r="F305" s="157" t="s">
        <v>520</v>
      </c>
      <c r="H305" s="158">
        <v>18.626000000000001</v>
      </c>
      <c r="I305" s="159"/>
      <c r="L305" s="155"/>
      <c r="M305" s="160"/>
      <c r="T305" s="161"/>
      <c r="AT305" s="156" t="s">
        <v>150</v>
      </c>
      <c r="AU305" s="156" t="s">
        <v>86</v>
      </c>
      <c r="AV305" s="13" t="s">
        <v>86</v>
      </c>
      <c r="AW305" s="13" t="s">
        <v>32</v>
      </c>
      <c r="AX305" s="13" t="s">
        <v>84</v>
      </c>
      <c r="AY305" s="156" t="s">
        <v>136</v>
      </c>
    </row>
    <row r="306" spans="2:65" s="1" customFormat="1" ht="16.5" customHeight="1" x14ac:dyDescent="0.2">
      <c r="B306" s="32"/>
      <c r="C306" s="132" t="s">
        <v>521</v>
      </c>
      <c r="D306" s="132" t="s">
        <v>142</v>
      </c>
      <c r="E306" s="133" t="s">
        <v>522</v>
      </c>
      <c r="F306" s="134" t="s">
        <v>523</v>
      </c>
      <c r="G306" s="135" t="s">
        <v>420</v>
      </c>
      <c r="H306" s="136">
        <v>18.626000000000001</v>
      </c>
      <c r="I306" s="137"/>
      <c r="J306" s="138">
        <f>ROUND(I306*H306,2)</f>
        <v>0</v>
      </c>
      <c r="K306" s="134" t="s">
        <v>146</v>
      </c>
      <c r="L306" s="32"/>
      <c r="M306" s="139" t="s">
        <v>1</v>
      </c>
      <c r="N306" s="140" t="s">
        <v>41</v>
      </c>
      <c r="P306" s="141">
        <f>O306*H306</f>
        <v>0</v>
      </c>
      <c r="Q306" s="141">
        <v>0</v>
      </c>
      <c r="R306" s="141">
        <f>Q306*H306</f>
        <v>0</v>
      </c>
      <c r="S306" s="141">
        <v>0</v>
      </c>
      <c r="T306" s="142">
        <f>S306*H306</f>
        <v>0</v>
      </c>
      <c r="AR306" s="143" t="s">
        <v>135</v>
      </c>
      <c r="AT306" s="143" t="s">
        <v>142</v>
      </c>
      <c r="AU306" s="143" t="s">
        <v>86</v>
      </c>
      <c r="AY306" s="17" t="s">
        <v>136</v>
      </c>
      <c r="BE306" s="144">
        <f>IF(N306="základní",J306,0)</f>
        <v>0</v>
      </c>
      <c r="BF306" s="144">
        <f>IF(N306="snížená",J306,0)</f>
        <v>0</v>
      </c>
      <c r="BG306" s="144">
        <f>IF(N306="zákl. přenesená",J306,0)</f>
        <v>0</v>
      </c>
      <c r="BH306" s="144">
        <f>IF(N306="sníž. přenesená",J306,0)</f>
        <v>0</v>
      </c>
      <c r="BI306" s="144">
        <f>IF(N306="nulová",J306,0)</f>
        <v>0</v>
      </c>
      <c r="BJ306" s="17" t="s">
        <v>84</v>
      </c>
      <c r="BK306" s="144">
        <f>ROUND(I306*H306,2)</f>
        <v>0</v>
      </c>
      <c r="BL306" s="17" t="s">
        <v>135</v>
      </c>
      <c r="BM306" s="143" t="s">
        <v>524</v>
      </c>
    </row>
    <row r="307" spans="2:65" s="1" customFormat="1" ht="11.25" x14ac:dyDescent="0.2">
      <c r="B307" s="32"/>
      <c r="D307" s="145" t="s">
        <v>149</v>
      </c>
      <c r="F307" s="146" t="s">
        <v>525</v>
      </c>
      <c r="I307" s="147"/>
      <c r="L307" s="32"/>
      <c r="M307" s="148"/>
      <c r="T307" s="56"/>
      <c r="AT307" s="17" t="s">
        <v>149</v>
      </c>
      <c r="AU307" s="17" t="s">
        <v>86</v>
      </c>
    </row>
    <row r="308" spans="2:65" s="13" customFormat="1" ht="11.25" x14ac:dyDescent="0.2">
      <c r="B308" s="155"/>
      <c r="D308" s="145" t="s">
        <v>150</v>
      </c>
      <c r="E308" s="156" t="s">
        <v>1</v>
      </c>
      <c r="F308" s="157" t="s">
        <v>526</v>
      </c>
      <c r="H308" s="158">
        <v>18.626000000000001</v>
      </c>
      <c r="I308" s="159"/>
      <c r="L308" s="155"/>
      <c r="M308" s="160"/>
      <c r="T308" s="161"/>
      <c r="AT308" s="156" t="s">
        <v>150</v>
      </c>
      <c r="AU308" s="156" t="s">
        <v>86</v>
      </c>
      <c r="AV308" s="13" t="s">
        <v>86</v>
      </c>
      <c r="AW308" s="13" t="s">
        <v>32</v>
      </c>
      <c r="AX308" s="13" t="s">
        <v>84</v>
      </c>
      <c r="AY308" s="156" t="s">
        <v>136</v>
      </c>
    </row>
    <row r="309" spans="2:65" s="1" customFormat="1" ht="21.75" customHeight="1" x14ac:dyDescent="0.2">
      <c r="B309" s="32"/>
      <c r="C309" s="132" t="s">
        <v>527</v>
      </c>
      <c r="D309" s="132" t="s">
        <v>142</v>
      </c>
      <c r="E309" s="133" t="s">
        <v>528</v>
      </c>
      <c r="F309" s="134" t="s">
        <v>529</v>
      </c>
      <c r="G309" s="135" t="s">
        <v>420</v>
      </c>
      <c r="H309" s="136">
        <v>1837.05</v>
      </c>
      <c r="I309" s="137"/>
      <c r="J309" s="138">
        <f>ROUND(I309*H309,2)</f>
        <v>0</v>
      </c>
      <c r="K309" s="134" t="s">
        <v>146</v>
      </c>
      <c r="L309" s="32"/>
      <c r="M309" s="139" t="s">
        <v>1</v>
      </c>
      <c r="N309" s="140" t="s">
        <v>41</v>
      </c>
      <c r="P309" s="141">
        <f>O309*H309</f>
        <v>0</v>
      </c>
      <c r="Q309" s="141">
        <v>0</v>
      </c>
      <c r="R309" s="141">
        <f>Q309*H309</f>
        <v>0</v>
      </c>
      <c r="S309" s="141">
        <v>0</v>
      </c>
      <c r="T309" s="142">
        <f>S309*H309</f>
        <v>0</v>
      </c>
      <c r="AR309" s="143" t="s">
        <v>135</v>
      </c>
      <c r="AT309" s="143" t="s">
        <v>142</v>
      </c>
      <c r="AU309" s="143" t="s">
        <v>86</v>
      </c>
      <c r="AY309" s="17" t="s">
        <v>136</v>
      </c>
      <c r="BE309" s="144">
        <f>IF(N309="základní",J309,0)</f>
        <v>0</v>
      </c>
      <c r="BF309" s="144">
        <f>IF(N309="snížená",J309,0)</f>
        <v>0</v>
      </c>
      <c r="BG309" s="144">
        <f>IF(N309="zákl. přenesená",J309,0)</f>
        <v>0</v>
      </c>
      <c r="BH309" s="144">
        <f>IF(N309="sníž. přenesená",J309,0)</f>
        <v>0</v>
      </c>
      <c r="BI309" s="144">
        <f>IF(N309="nulová",J309,0)</f>
        <v>0</v>
      </c>
      <c r="BJ309" s="17" t="s">
        <v>84</v>
      </c>
      <c r="BK309" s="144">
        <f>ROUND(I309*H309,2)</f>
        <v>0</v>
      </c>
      <c r="BL309" s="17" t="s">
        <v>135</v>
      </c>
      <c r="BM309" s="143" t="s">
        <v>530</v>
      </c>
    </row>
    <row r="310" spans="2:65" s="1" customFormat="1" ht="19.5" x14ac:dyDescent="0.2">
      <c r="B310" s="32"/>
      <c r="D310" s="145" t="s">
        <v>149</v>
      </c>
      <c r="F310" s="146" t="s">
        <v>531</v>
      </c>
      <c r="I310" s="147"/>
      <c r="L310" s="32"/>
      <c r="M310" s="148"/>
      <c r="T310" s="56"/>
      <c r="AT310" s="17" t="s">
        <v>149</v>
      </c>
      <c r="AU310" s="17" t="s">
        <v>86</v>
      </c>
    </row>
    <row r="311" spans="2:65" s="12" customFormat="1" ht="11.25" x14ac:dyDescent="0.2">
      <c r="B311" s="149"/>
      <c r="D311" s="145" t="s">
        <v>150</v>
      </c>
      <c r="E311" s="150" t="s">
        <v>1</v>
      </c>
      <c r="F311" s="151" t="s">
        <v>532</v>
      </c>
      <c r="H311" s="150" t="s">
        <v>1</v>
      </c>
      <c r="I311" s="152"/>
      <c r="L311" s="149"/>
      <c r="M311" s="153"/>
      <c r="T311" s="154"/>
      <c r="AT311" s="150" t="s">
        <v>150</v>
      </c>
      <c r="AU311" s="150" t="s">
        <v>86</v>
      </c>
      <c r="AV311" s="12" t="s">
        <v>84</v>
      </c>
      <c r="AW311" s="12" t="s">
        <v>32</v>
      </c>
      <c r="AX311" s="12" t="s">
        <v>76</v>
      </c>
      <c r="AY311" s="150" t="s">
        <v>136</v>
      </c>
    </row>
    <row r="312" spans="2:65" s="12" customFormat="1" ht="11.25" x14ac:dyDescent="0.2">
      <c r="B312" s="149"/>
      <c r="D312" s="145" t="s">
        <v>150</v>
      </c>
      <c r="E312" s="150" t="s">
        <v>1</v>
      </c>
      <c r="F312" s="151" t="s">
        <v>533</v>
      </c>
      <c r="H312" s="150" t="s">
        <v>1</v>
      </c>
      <c r="I312" s="152"/>
      <c r="L312" s="149"/>
      <c r="M312" s="153"/>
      <c r="T312" s="154"/>
      <c r="AT312" s="150" t="s">
        <v>150</v>
      </c>
      <c r="AU312" s="150" t="s">
        <v>86</v>
      </c>
      <c r="AV312" s="12" t="s">
        <v>84</v>
      </c>
      <c r="AW312" s="12" t="s">
        <v>32</v>
      </c>
      <c r="AX312" s="12" t="s">
        <v>76</v>
      </c>
      <c r="AY312" s="150" t="s">
        <v>136</v>
      </c>
    </row>
    <row r="313" spans="2:65" s="13" customFormat="1" ht="11.25" x14ac:dyDescent="0.2">
      <c r="B313" s="155"/>
      <c r="D313" s="145" t="s">
        <v>150</v>
      </c>
      <c r="E313" s="156" t="s">
        <v>1</v>
      </c>
      <c r="F313" s="157" t="s">
        <v>534</v>
      </c>
      <c r="H313" s="158">
        <v>1847.67</v>
      </c>
      <c r="I313" s="159"/>
      <c r="L313" s="155"/>
      <c r="M313" s="160"/>
      <c r="T313" s="161"/>
      <c r="AT313" s="156" t="s">
        <v>150</v>
      </c>
      <c r="AU313" s="156" t="s">
        <v>86</v>
      </c>
      <c r="AV313" s="13" t="s">
        <v>86</v>
      </c>
      <c r="AW313" s="13" t="s">
        <v>32</v>
      </c>
      <c r="AX313" s="13" t="s">
        <v>76</v>
      </c>
      <c r="AY313" s="156" t="s">
        <v>136</v>
      </c>
    </row>
    <row r="314" spans="2:65" s="13" customFormat="1" ht="11.25" x14ac:dyDescent="0.2">
      <c r="B314" s="155"/>
      <c r="D314" s="145" t="s">
        <v>150</v>
      </c>
      <c r="E314" s="156" t="s">
        <v>1</v>
      </c>
      <c r="F314" s="157" t="s">
        <v>535</v>
      </c>
      <c r="H314" s="158">
        <v>122.7</v>
      </c>
      <c r="I314" s="159"/>
      <c r="L314" s="155"/>
      <c r="M314" s="160"/>
      <c r="T314" s="161"/>
      <c r="AT314" s="156" t="s">
        <v>150</v>
      </c>
      <c r="AU314" s="156" t="s">
        <v>86</v>
      </c>
      <c r="AV314" s="13" t="s">
        <v>86</v>
      </c>
      <c r="AW314" s="13" t="s">
        <v>32</v>
      </c>
      <c r="AX314" s="13" t="s">
        <v>76</v>
      </c>
      <c r="AY314" s="156" t="s">
        <v>136</v>
      </c>
    </row>
    <row r="315" spans="2:65" s="13" customFormat="1" ht="11.25" x14ac:dyDescent="0.2">
      <c r="B315" s="155"/>
      <c r="D315" s="145" t="s">
        <v>150</v>
      </c>
      <c r="E315" s="156" t="s">
        <v>1</v>
      </c>
      <c r="F315" s="157" t="s">
        <v>536</v>
      </c>
      <c r="H315" s="158">
        <v>-71.27</v>
      </c>
      <c r="I315" s="159"/>
      <c r="L315" s="155"/>
      <c r="M315" s="160"/>
      <c r="T315" s="161"/>
      <c r="AT315" s="156" t="s">
        <v>150</v>
      </c>
      <c r="AU315" s="156" t="s">
        <v>86</v>
      </c>
      <c r="AV315" s="13" t="s">
        <v>86</v>
      </c>
      <c r="AW315" s="13" t="s">
        <v>32</v>
      </c>
      <c r="AX315" s="13" t="s">
        <v>76</v>
      </c>
      <c r="AY315" s="156" t="s">
        <v>136</v>
      </c>
    </row>
    <row r="316" spans="2:65" s="13" customFormat="1" ht="11.25" x14ac:dyDescent="0.2">
      <c r="B316" s="155"/>
      <c r="D316" s="145" t="s">
        <v>150</v>
      </c>
      <c r="E316" s="156" t="s">
        <v>1</v>
      </c>
      <c r="F316" s="157" t="s">
        <v>537</v>
      </c>
      <c r="H316" s="158">
        <v>-62.05</v>
      </c>
      <c r="I316" s="159"/>
      <c r="L316" s="155"/>
      <c r="M316" s="160"/>
      <c r="T316" s="161"/>
      <c r="AT316" s="156" t="s">
        <v>150</v>
      </c>
      <c r="AU316" s="156" t="s">
        <v>86</v>
      </c>
      <c r="AV316" s="13" t="s">
        <v>86</v>
      </c>
      <c r="AW316" s="13" t="s">
        <v>32</v>
      </c>
      <c r="AX316" s="13" t="s">
        <v>76</v>
      </c>
      <c r="AY316" s="156" t="s">
        <v>136</v>
      </c>
    </row>
    <row r="317" spans="2:65" s="14" customFormat="1" ht="11.25" x14ac:dyDescent="0.2">
      <c r="B317" s="165"/>
      <c r="D317" s="145" t="s">
        <v>150</v>
      </c>
      <c r="E317" s="166" t="s">
        <v>1</v>
      </c>
      <c r="F317" s="167" t="s">
        <v>318</v>
      </c>
      <c r="H317" s="168">
        <v>1837.05</v>
      </c>
      <c r="I317" s="169"/>
      <c r="L317" s="165"/>
      <c r="M317" s="170"/>
      <c r="T317" s="171"/>
      <c r="AT317" s="166" t="s">
        <v>150</v>
      </c>
      <c r="AU317" s="166" t="s">
        <v>86</v>
      </c>
      <c r="AV317" s="14" t="s">
        <v>135</v>
      </c>
      <c r="AW317" s="14" t="s">
        <v>32</v>
      </c>
      <c r="AX317" s="14" t="s">
        <v>84</v>
      </c>
      <c r="AY317" s="166" t="s">
        <v>136</v>
      </c>
    </row>
    <row r="318" spans="2:65" s="1" customFormat="1" ht="24.2" customHeight="1" x14ac:dyDescent="0.2">
      <c r="B318" s="32"/>
      <c r="C318" s="132" t="s">
        <v>538</v>
      </c>
      <c r="D318" s="132" t="s">
        <v>142</v>
      </c>
      <c r="E318" s="133" t="s">
        <v>539</v>
      </c>
      <c r="F318" s="134" t="s">
        <v>540</v>
      </c>
      <c r="G318" s="135" t="s">
        <v>420</v>
      </c>
      <c r="H318" s="136">
        <v>27555.75</v>
      </c>
      <c r="I318" s="137"/>
      <c r="J318" s="138">
        <f>ROUND(I318*H318,2)</f>
        <v>0</v>
      </c>
      <c r="K318" s="134" t="s">
        <v>146</v>
      </c>
      <c r="L318" s="32"/>
      <c r="M318" s="139" t="s">
        <v>1</v>
      </c>
      <c r="N318" s="140" t="s">
        <v>41</v>
      </c>
      <c r="P318" s="141">
        <f>O318*H318</f>
        <v>0</v>
      </c>
      <c r="Q318" s="141">
        <v>0</v>
      </c>
      <c r="R318" s="141">
        <f>Q318*H318</f>
        <v>0</v>
      </c>
      <c r="S318" s="141">
        <v>0</v>
      </c>
      <c r="T318" s="142">
        <f>S318*H318</f>
        <v>0</v>
      </c>
      <c r="AR318" s="143" t="s">
        <v>135</v>
      </c>
      <c r="AT318" s="143" t="s">
        <v>142</v>
      </c>
      <c r="AU318" s="143" t="s">
        <v>86</v>
      </c>
      <c r="AY318" s="17" t="s">
        <v>136</v>
      </c>
      <c r="BE318" s="144">
        <f>IF(N318="základní",J318,0)</f>
        <v>0</v>
      </c>
      <c r="BF318" s="144">
        <f>IF(N318="snížená",J318,0)</f>
        <v>0</v>
      </c>
      <c r="BG318" s="144">
        <f>IF(N318="zákl. přenesená",J318,0)</f>
        <v>0</v>
      </c>
      <c r="BH318" s="144">
        <f>IF(N318="sníž. přenesená",J318,0)</f>
        <v>0</v>
      </c>
      <c r="BI318" s="144">
        <f>IF(N318="nulová",J318,0)</f>
        <v>0</v>
      </c>
      <c r="BJ318" s="17" t="s">
        <v>84</v>
      </c>
      <c r="BK318" s="144">
        <f>ROUND(I318*H318,2)</f>
        <v>0</v>
      </c>
      <c r="BL318" s="17" t="s">
        <v>135</v>
      </c>
      <c r="BM318" s="143" t="s">
        <v>541</v>
      </c>
    </row>
    <row r="319" spans="2:65" s="1" customFormat="1" ht="19.5" x14ac:dyDescent="0.2">
      <c r="B319" s="32"/>
      <c r="D319" s="145" t="s">
        <v>149</v>
      </c>
      <c r="F319" s="146" t="s">
        <v>542</v>
      </c>
      <c r="I319" s="147"/>
      <c r="L319" s="32"/>
      <c r="M319" s="148"/>
      <c r="T319" s="56"/>
      <c r="AT319" s="17" t="s">
        <v>149</v>
      </c>
      <c r="AU319" s="17" t="s">
        <v>86</v>
      </c>
    </row>
    <row r="320" spans="2:65" s="12" customFormat="1" ht="11.25" x14ac:dyDescent="0.2">
      <c r="B320" s="149"/>
      <c r="D320" s="145" t="s">
        <v>150</v>
      </c>
      <c r="E320" s="150" t="s">
        <v>1</v>
      </c>
      <c r="F320" s="151" t="s">
        <v>532</v>
      </c>
      <c r="H320" s="150" t="s">
        <v>1</v>
      </c>
      <c r="I320" s="152"/>
      <c r="L320" s="149"/>
      <c r="M320" s="153"/>
      <c r="T320" s="154"/>
      <c r="AT320" s="150" t="s">
        <v>150</v>
      </c>
      <c r="AU320" s="150" t="s">
        <v>86</v>
      </c>
      <c r="AV320" s="12" t="s">
        <v>84</v>
      </c>
      <c r="AW320" s="12" t="s">
        <v>32</v>
      </c>
      <c r="AX320" s="12" t="s">
        <v>76</v>
      </c>
      <c r="AY320" s="150" t="s">
        <v>136</v>
      </c>
    </row>
    <row r="321" spans="2:65" s="12" customFormat="1" ht="11.25" x14ac:dyDescent="0.2">
      <c r="B321" s="149"/>
      <c r="D321" s="145" t="s">
        <v>150</v>
      </c>
      <c r="E321" s="150" t="s">
        <v>1</v>
      </c>
      <c r="F321" s="151" t="s">
        <v>533</v>
      </c>
      <c r="H321" s="150" t="s">
        <v>1</v>
      </c>
      <c r="I321" s="152"/>
      <c r="L321" s="149"/>
      <c r="M321" s="153"/>
      <c r="T321" s="154"/>
      <c r="AT321" s="150" t="s">
        <v>150</v>
      </c>
      <c r="AU321" s="150" t="s">
        <v>86</v>
      </c>
      <c r="AV321" s="12" t="s">
        <v>84</v>
      </c>
      <c r="AW321" s="12" t="s">
        <v>32</v>
      </c>
      <c r="AX321" s="12" t="s">
        <v>76</v>
      </c>
      <c r="AY321" s="150" t="s">
        <v>136</v>
      </c>
    </row>
    <row r="322" spans="2:65" s="13" customFormat="1" ht="11.25" x14ac:dyDescent="0.2">
      <c r="B322" s="155"/>
      <c r="D322" s="145" t="s">
        <v>150</v>
      </c>
      <c r="E322" s="156" t="s">
        <v>1</v>
      </c>
      <c r="F322" s="157" t="s">
        <v>543</v>
      </c>
      <c r="H322" s="158">
        <v>27555.75</v>
      </c>
      <c r="I322" s="159"/>
      <c r="L322" s="155"/>
      <c r="M322" s="160"/>
      <c r="T322" s="161"/>
      <c r="AT322" s="156" t="s">
        <v>150</v>
      </c>
      <c r="AU322" s="156" t="s">
        <v>86</v>
      </c>
      <c r="AV322" s="13" t="s">
        <v>86</v>
      </c>
      <c r="AW322" s="13" t="s">
        <v>32</v>
      </c>
      <c r="AX322" s="13" t="s">
        <v>84</v>
      </c>
      <c r="AY322" s="156" t="s">
        <v>136</v>
      </c>
    </row>
    <row r="323" spans="2:65" s="1" customFormat="1" ht="21.75" customHeight="1" x14ac:dyDescent="0.2">
      <c r="B323" s="32"/>
      <c r="C323" s="132" t="s">
        <v>544</v>
      </c>
      <c r="D323" s="132" t="s">
        <v>142</v>
      </c>
      <c r="E323" s="133" t="s">
        <v>545</v>
      </c>
      <c r="F323" s="134" t="s">
        <v>546</v>
      </c>
      <c r="G323" s="135" t="s">
        <v>420</v>
      </c>
      <c r="H323" s="136">
        <v>104.247</v>
      </c>
      <c r="I323" s="137"/>
      <c r="J323" s="138">
        <f>ROUND(I323*H323,2)</f>
        <v>0</v>
      </c>
      <c r="K323" s="134" t="s">
        <v>146</v>
      </c>
      <c r="L323" s="32"/>
      <c r="M323" s="139" t="s">
        <v>1</v>
      </c>
      <c r="N323" s="140" t="s">
        <v>41</v>
      </c>
      <c r="P323" s="141">
        <f>O323*H323</f>
        <v>0</v>
      </c>
      <c r="Q323" s="141">
        <v>0</v>
      </c>
      <c r="R323" s="141">
        <f>Q323*H323</f>
        <v>0</v>
      </c>
      <c r="S323" s="141">
        <v>0</v>
      </c>
      <c r="T323" s="142">
        <f>S323*H323</f>
        <v>0</v>
      </c>
      <c r="AR323" s="143" t="s">
        <v>135</v>
      </c>
      <c r="AT323" s="143" t="s">
        <v>142</v>
      </c>
      <c r="AU323" s="143" t="s">
        <v>86</v>
      </c>
      <c r="AY323" s="17" t="s">
        <v>136</v>
      </c>
      <c r="BE323" s="144">
        <f>IF(N323="základní",J323,0)</f>
        <v>0</v>
      </c>
      <c r="BF323" s="144">
        <f>IF(N323="snížená",J323,0)</f>
        <v>0</v>
      </c>
      <c r="BG323" s="144">
        <f>IF(N323="zákl. přenesená",J323,0)</f>
        <v>0</v>
      </c>
      <c r="BH323" s="144">
        <f>IF(N323="sníž. přenesená",J323,0)</f>
        <v>0</v>
      </c>
      <c r="BI323" s="144">
        <f>IF(N323="nulová",J323,0)</f>
        <v>0</v>
      </c>
      <c r="BJ323" s="17" t="s">
        <v>84</v>
      </c>
      <c r="BK323" s="144">
        <f>ROUND(I323*H323,2)</f>
        <v>0</v>
      </c>
      <c r="BL323" s="17" t="s">
        <v>135</v>
      </c>
      <c r="BM323" s="143" t="s">
        <v>547</v>
      </c>
    </row>
    <row r="324" spans="2:65" s="1" customFormat="1" ht="19.5" x14ac:dyDescent="0.2">
      <c r="B324" s="32"/>
      <c r="D324" s="145" t="s">
        <v>149</v>
      </c>
      <c r="F324" s="146" t="s">
        <v>548</v>
      </c>
      <c r="I324" s="147"/>
      <c r="L324" s="32"/>
      <c r="M324" s="148"/>
      <c r="T324" s="56"/>
      <c r="AT324" s="17" t="s">
        <v>149</v>
      </c>
      <c r="AU324" s="17" t="s">
        <v>86</v>
      </c>
    </row>
    <row r="325" spans="2:65" s="12" customFormat="1" ht="11.25" x14ac:dyDescent="0.2">
      <c r="B325" s="149"/>
      <c r="D325" s="145" t="s">
        <v>150</v>
      </c>
      <c r="E325" s="150" t="s">
        <v>1</v>
      </c>
      <c r="F325" s="151" t="s">
        <v>532</v>
      </c>
      <c r="H325" s="150" t="s">
        <v>1</v>
      </c>
      <c r="I325" s="152"/>
      <c r="L325" s="149"/>
      <c r="M325" s="153"/>
      <c r="T325" s="154"/>
      <c r="AT325" s="150" t="s">
        <v>150</v>
      </c>
      <c r="AU325" s="150" t="s">
        <v>86</v>
      </c>
      <c r="AV325" s="12" t="s">
        <v>84</v>
      </c>
      <c r="AW325" s="12" t="s">
        <v>32</v>
      </c>
      <c r="AX325" s="12" t="s">
        <v>76</v>
      </c>
      <c r="AY325" s="150" t="s">
        <v>136</v>
      </c>
    </row>
    <row r="326" spans="2:65" s="12" customFormat="1" ht="11.25" x14ac:dyDescent="0.2">
      <c r="B326" s="149"/>
      <c r="D326" s="145" t="s">
        <v>150</v>
      </c>
      <c r="E326" s="150" t="s">
        <v>1</v>
      </c>
      <c r="F326" s="151" t="s">
        <v>549</v>
      </c>
      <c r="H326" s="150" t="s">
        <v>1</v>
      </c>
      <c r="I326" s="152"/>
      <c r="L326" s="149"/>
      <c r="M326" s="153"/>
      <c r="T326" s="154"/>
      <c r="AT326" s="150" t="s">
        <v>150</v>
      </c>
      <c r="AU326" s="150" t="s">
        <v>86</v>
      </c>
      <c r="AV326" s="12" t="s">
        <v>84</v>
      </c>
      <c r="AW326" s="12" t="s">
        <v>32</v>
      </c>
      <c r="AX326" s="12" t="s">
        <v>76</v>
      </c>
      <c r="AY326" s="150" t="s">
        <v>136</v>
      </c>
    </row>
    <row r="327" spans="2:65" s="13" customFormat="1" ht="11.25" x14ac:dyDescent="0.2">
      <c r="B327" s="155"/>
      <c r="D327" s="145" t="s">
        <v>150</v>
      </c>
      <c r="E327" s="156" t="s">
        <v>1</v>
      </c>
      <c r="F327" s="157" t="s">
        <v>550</v>
      </c>
      <c r="H327" s="158">
        <v>66.409000000000006</v>
      </c>
      <c r="I327" s="159"/>
      <c r="L327" s="155"/>
      <c r="M327" s="160"/>
      <c r="T327" s="161"/>
      <c r="AT327" s="156" t="s">
        <v>150</v>
      </c>
      <c r="AU327" s="156" t="s">
        <v>86</v>
      </c>
      <c r="AV327" s="13" t="s">
        <v>86</v>
      </c>
      <c r="AW327" s="13" t="s">
        <v>32</v>
      </c>
      <c r="AX327" s="13" t="s">
        <v>76</v>
      </c>
      <c r="AY327" s="156" t="s">
        <v>136</v>
      </c>
    </row>
    <row r="328" spans="2:65" s="13" customFormat="1" ht="11.25" x14ac:dyDescent="0.2">
      <c r="B328" s="155"/>
      <c r="D328" s="145" t="s">
        <v>150</v>
      </c>
      <c r="E328" s="156" t="s">
        <v>1</v>
      </c>
      <c r="F328" s="157" t="s">
        <v>551</v>
      </c>
      <c r="H328" s="158">
        <v>37.838000000000001</v>
      </c>
      <c r="I328" s="159"/>
      <c r="L328" s="155"/>
      <c r="M328" s="160"/>
      <c r="T328" s="161"/>
      <c r="AT328" s="156" t="s">
        <v>150</v>
      </c>
      <c r="AU328" s="156" t="s">
        <v>86</v>
      </c>
      <c r="AV328" s="13" t="s">
        <v>86</v>
      </c>
      <c r="AW328" s="13" t="s">
        <v>32</v>
      </c>
      <c r="AX328" s="13" t="s">
        <v>76</v>
      </c>
      <c r="AY328" s="156" t="s">
        <v>136</v>
      </c>
    </row>
    <row r="329" spans="2:65" s="14" customFormat="1" ht="11.25" x14ac:dyDescent="0.2">
      <c r="B329" s="165"/>
      <c r="D329" s="145" t="s">
        <v>150</v>
      </c>
      <c r="E329" s="166" t="s">
        <v>1</v>
      </c>
      <c r="F329" s="167" t="s">
        <v>318</v>
      </c>
      <c r="H329" s="168">
        <v>104.247</v>
      </c>
      <c r="I329" s="169"/>
      <c r="L329" s="165"/>
      <c r="M329" s="170"/>
      <c r="T329" s="171"/>
      <c r="AT329" s="166" t="s">
        <v>150</v>
      </c>
      <c r="AU329" s="166" t="s">
        <v>86</v>
      </c>
      <c r="AV329" s="14" t="s">
        <v>135</v>
      </c>
      <c r="AW329" s="14" t="s">
        <v>32</v>
      </c>
      <c r="AX329" s="14" t="s">
        <v>84</v>
      </c>
      <c r="AY329" s="166" t="s">
        <v>136</v>
      </c>
    </row>
    <row r="330" spans="2:65" s="1" customFormat="1" ht="24.2" customHeight="1" x14ac:dyDescent="0.2">
      <c r="B330" s="32"/>
      <c r="C330" s="132" t="s">
        <v>552</v>
      </c>
      <c r="D330" s="132" t="s">
        <v>142</v>
      </c>
      <c r="E330" s="133" t="s">
        <v>553</v>
      </c>
      <c r="F330" s="134" t="s">
        <v>554</v>
      </c>
      <c r="G330" s="135" t="s">
        <v>420</v>
      </c>
      <c r="H330" s="136">
        <v>1563.7049999999999</v>
      </c>
      <c r="I330" s="137"/>
      <c r="J330" s="138">
        <f>ROUND(I330*H330,2)</f>
        <v>0</v>
      </c>
      <c r="K330" s="134" t="s">
        <v>146</v>
      </c>
      <c r="L330" s="32"/>
      <c r="M330" s="139" t="s">
        <v>1</v>
      </c>
      <c r="N330" s="140" t="s">
        <v>41</v>
      </c>
      <c r="P330" s="141">
        <f>O330*H330</f>
        <v>0</v>
      </c>
      <c r="Q330" s="141">
        <v>0</v>
      </c>
      <c r="R330" s="141">
        <f>Q330*H330</f>
        <v>0</v>
      </c>
      <c r="S330" s="141">
        <v>0</v>
      </c>
      <c r="T330" s="142">
        <f>S330*H330</f>
        <v>0</v>
      </c>
      <c r="AR330" s="143" t="s">
        <v>135</v>
      </c>
      <c r="AT330" s="143" t="s">
        <v>142</v>
      </c>
      <c r="AU330" s="143" t="s">
        <v>86</v>
      </c>
      <c r="AY330" s="17" t="s">
        <v>136</v>
      </c>
      <c r="BE330" s="144">
        <f>IF(N330="základní",J330,0)</f>
        <v>0</v>
      </c>
      <c r="BF330" s="144">
        <f>IF(N330="snížená",J330,0)</f>
        <v>0</v>
      </c>
      <c r="BG330" s="144">
        <f>IF(N330="zákl. přenesená",J330,0)</f>
        <v>0</v>
      </c>
      <c r="BH330" s="144">
        <f>IF(N330="sníž. přenesená",J330,0)</f>
        <v>0</v>
      </c>
      <c r="BI330" s="144">
        <f>IF(N330="nulová",J330,0)</f>
        <v>0</v>
      </c>
      <c r="BJ330" s="17" t="s">
        <v>84</v>
      </c>
      <c r="BK330" s="144">
        <f>ROUND(I330*H330,2)</f>
        <v>0</v>
      </c>
      <c r="BL330" s="17" t="s">
        <v>135</v>
      </c>
      <c r="BM330" s="143" t="s">
        <v>555</v>
      </c>
    </row>
    <row r="331" spans="2:65" s="1" customFormat="1" ht="19.5" x14ac:dyDescent="0.2">
      <c r="B331" s="32"/>
      <c r="D331" s="145" t="s">
        <v>149</v>
      </c>
      <c r="F331" s="146" t="s">
        <v>556</v>
      </c>
      <c r="I331" s="147"/>
      <c r="L331" s="32"/>
      <c r="M331" s="148"/>
      <c r="T331" s="56"/>
      <c r="AT331" s="17" t="s">
        <v>149</v>
      </c>
      <c r="AU331" s="17" t="s">
        <v>86</v>
      </c>
    </row>
    <row r="332" spans="2:65" s="12" customFormat="1" ht="11.25" x14ac:dyDescent="0.2">
      <c r="B332" s="149"/>
      <c r="D332" s="145" t="s">
        <v>150</v>
      </c>
      <c r="E332" s="150" t="s">
        <v>1</v>
      </c>
      <c r="F332" s="151" t="s">
        <v>532</v>
      </c>
      <c r="H332" s="150" t="s">
        <v>1</v>
      </c>
      <c r="I332" s="152"/>
      <c r="L332" s="149"/>
      <c r="M332" s="153"/>
      <c r="T332" s="154"/>
      <c r="AT332" s="150" t="s">
        <v>150</v>
      </c>
      <c r="AU332" s="150" t="s">
        <v>86</v>
      </c>
      <c r="AV332" s="12" t="s">
        <v>84</v>
      </c>
      <c r="AW332" s="12" t="s">
        <v>32</v>
      </c>
      <c r="AX332" s="12" t="s">
        <v>76</v>
      </c>
      <c r="AY332" s="150" t="s">
        <v>136</v>
      </c>
    </row>
    <row r="333" spans="2:65" s="12" customFormat="1" ht="11.25" x14ac:dyDescent="0.2">
      <c r="B333" s="149"/>
      <c r="D333" s="145" t="s">
        <v>150</v>
      </c>
      <c r="E333" s="150" t="s">
        <v>1</v>
      </c>
      <c r="F333" s="151" t="s">
        <v>533</v>
      </c>
      <c r="H333" s="150" t="s">
        <v>1</v>
      </c>
      <c r="I333" s="152"/>
      <c r="L333" s="149"/>
      <c r="M333" s="153"/>
      <c r="T333" s="154"/>
      <c r="AT333" s="150" t="s">
        <v>150</v>
      </c>
      <c r="AU333" s="150" t="s">
        <v>86</v>
      </c>
      <c r="AV333" s="12" t="s">
        <v>84</v>
      </c>
      <c r="AW333" s="12" t="s">
        <v>32</v>
      </c>
      <c r="AX333" s="12" t="s">
        <v>76</v>
      </c>
      <c r="AY333" s="150" t="s">
        <v>136</v>
      </c>
    </row>
    <row r="334" spans="2:65" s="13" customFormat="1" ht="11.25" x14ac:dyDescent="0.2">
      <c r="B334" s="155"/>
      <c r="D334" s="145" t="s">
        <v>150</v>
      </c>
      <c r="E334" s="156" t="s">
        <v>1</v>
      </c>
      <c r="F334" s="157" t="s">
        <v>557</v>
      </c>
      <c r="H334" s="158">
        <v>1563.7049999999999</v>
      </c>
      <c r="I334" s="159"/>
      <c r="L334" s="155"/>
      <c r="M334" s="160"/>
      <c r="T334" s="161"/>
      <c r="AT334" s="156" t="s">
        <v>150</v>
      </c>
      <c r="AU334" s="156" t="s">
        <v>86</v>
      </c>
      <c r="AV334" s="13" t="s">
        <v>86</v>
      </c>
      <c r="AW334" s="13" t="s">
        <v>32</v>
      </c>
      <c r="AX334" s="13" t="s">
        <v>84</v>
      </c>
      <c r="AY334" s="156" t="s">
        <v>136</v>
      </c>
    </row>
    <row r="335" spans="2:65" s="1" customFormat="1" ht="16.5" customHeight="1" x14ac:dyDescent="0.2">
      <c r="B335" s="32"/>
      <c r="C335" s="132" t="s">
        <v>558</v>
      </c>
      <c r="D335" s="132" t="s">
        <v>142</v>
      </c>
      <c r="E335" s="133" t="s">
        <v>559</v>
      </c>
      <c r="F335" s="134" t="s">
        <v>560</v>
      </c>
      <c r="G335" s="135" t="s">
        <v>561</v>
      </c>
      <c r="H335" s="136">
        <v>3494.335</v>
      </c>
      <c r="I335" s="137"/>
      <c r="J335" s="138">
        <f>ROUND(I335*H335,2)</f>
        <v>0</v>
      </c>
      <c r="K335" s="134" t="s">
        <v>146</v>
      </c>
      <c r="L335" s="32"/>
      <c r="M335" s="139" t="s">
        <v>1</v>
      </c>
      <c r="N335" s="140" t="s">
        <v>41</v>
      </c>
      <c r="P335" s="141">
        <f>O335*H335</f>
        <v>0</v>
      </c>
      <c r="Q335" s="141">
        <v>0</v>
      </c>
      <c r="R335" s="141">
        <f>Q335*H335</f>
        <v>0</v>
      </c>
      <c r="S335" s="141">
        <v>0</v>
      </c>
      <c r="T335" s="142">
        <f>S335*H335</f>
        <v>0</v>
      </c>
      <c r="AR335" s="143" t="s">
        <v>135</v>
      </c>
      <c r="AT335" s="143" t="s">
        <v>142</v>
      </c>
      <c r="AU335" s="143" t="s">
        <v>86</v>
      </c>
      <c r="AY335" s="17" t="s">
        <v>136</v>
      </c>
      <c r="BE335" s="144">
        <f>IF(N335="základní",J335,0)</f>
        <v>0</v>
      </c>
      <c r="BF335" s="144">
        <f>IF(N335="snížená",J335,0)</f>
        <v>0</v>
      </c>
      <c r="BG335" s="144">
        <f>IF(N335="zákl. přenesená",J335,0)</f>
        <v>0</v>
      </c>
      <c r="BH335" s="144">
        <f>IF(N335="sníž. přenesená",J335,0)</f>
        <v>0</v>
      </c>
      <c r="BI335" s="144">
        <f>IF(N335="nulová",J335,0)</f>
        <v>0</v>
      </c>
      <c r="BJ335" s="17" t="s">
        <v>84</v>
      </c>
      <c r="BK335" s="144">
        <f>ROUND(I335*H335,2)</f>
        <v>0</v>
      </c>
      <c r="BL335" s="17" t="s">
        <v>135</v>
      </c>
      <c r="BM335" s="143" t="s">
        <v>562</v>
      </c>
    </row>
    <row r="336" spans="2:65" s="1" customFormat="1" ht="19.5" x14ac:dyDescent="0.2">
      <c r="B336" s="32"/>
      <c r="D336" s="145" t="s">
        <v>149</v>
      </c>
      <c r="F336" s="146" t="s">
        <v>563</v>
      </c>
      <c r="I336" s="147"/>
      <c r="L336" s="32"/>
      <c r="M336" s="148"/>
      <c r="T336" s="56"/>
      <c r="AT336" s="17" t="s">
        <v>149</v>
      </c>
      <c r="AU336" s="17" t="s">
        <v>86</v>
      </c>
    </row>
    <row r="337" spans="2:65" s="13" customFormat="1" ht="11.25" x14ac:dyDescent="0.2">
      <c r="B337" s="155"/>
      <c r="D337" s="145" t="s">
        <v>150</v>
      </c>
      <c r="E337" s="156" t="s">
        <v>1</v>
      </c>
      <c r="F337" s="157" t="s">
        <v>564</v>
      </c>
      <c r="H337" s="158">
        <v>3494.335</v>
      </c>
      <c r="I337" s="159"/>
      <c r="L337" s="155"/>
      <c r="M337" s="160"/>
      <c r="T337" s="161"/>
      <c r="AT337" s="156" t="s">
        <v>150</v>
      </c>
      <c r="AU337" s="156" t="s">
        <v>86</v>
      </c>
      <c r="AV337" s="13" t="s">
        <v>86</v>
      </c>
      <c r="AW337" s="13" t="s">
        <v>32</v>
      </c>
      <c r="AX337" s="13" t="s">
        <v>84</v>
      </c>
      <c r="AY337" s="156" t="s">
        <v>136</v>
      </c>
    </row>
    <row r="338" spans="2:65" s="1" customFormat="1" ht="21.75" customHeight="1" x14ac:dyDescent="0.2">
      <c r="B338" s="32"/>
      <c r="C338" s="132" t="s">
        <v>565</v>
      </c>
      <c r="D338" s="132" t="s">
        <v>142</v>
      </c>
      <c r="E338" s="133" t="s">
        <v>566</v>
      </c>
      <c r="F338" s="134" t="s">
        <v>567</v>
      </c>
      <c r="G338" s="135" t="s">
        <v>420</v>
      </c>
      <c r="H338" s="136">
        <v>62.05</v>
      </c>
      <c r="I338" s="137"/>
      <c r="J338" s="138">
        <f>ROUND(I338*H338,2)</f>
        <v>0</v>
      </c>
      <c r="K338" s="134" t="s">
        <v>146</v>
      </c>
      <c r="L338" s="32"/>
      <c r="M338" s="139" t="s">
        <v>1</v>
      </c>
      <c r="N338" s="140" t="s">
        <v>41</v>
      </c>
      <c r="P338" s="141">
        <f>O338*H338</f>
        <v>0</v>
      </c>
      <c r="Q338" s="141">
        <v>0</v>
      </c>
      <c r="R338" s="141">
        <f>Q338*H338</f>
        <v>0</v>
      </c>
      <c r="S338" s="141">
        <v>0</v>
      </c>
      <c r="T338" s="142">
        <f>S338*H338</f>
        <v>0</v>
      </c>
      <c r="AR338" s="143" t="s">
        <v>135</v>
      </c>
      <c r="AT338" s="143" t="s">
        <v>142</v>
      </c>
      <c r="AU338" s="143" t="s">
        <v>86</v>
      </c>
      <c r="AY338" s="17" t="s">
        <v>136</v>
      </c>
      <c r="BE338" s="144">
        <f>IF(N338="základní",J338,0)</f>
        <v>0</v>
      </c>
      <c r="BF338" s="144">
        <f>IF(N338="snížená",J338,0)</f>
        <v>0</v>
      </c>
      <c r="BG338" s="144">
        <f>IF(N338="zákl. přenesená",J338,0)</f>
        <v>0</v>
      </c>
      <c r="BH338" s="144">
        <f>IF(N338="sníž. přenesená",J338,0)</f>
        <v>0</v>
      </c>
      <c r="BI338" s="144">
        <f>IF(N338="nulová",J338,0)</f>
        <v>0</v>
      </c>
      <c r="BJ338" s="17" t="s">
        <v>84</v>
      </c>
      <c r="BK338" s="144">
        <f>ROUND(I338*H338,2)</f>
        <v>0</v>
      </c>
      <c r="BL338" s="17" t="s">
        <v>135</v>
      </c>
      <c r="BM338" s="143" t="s">
        <v>568</v>
      </c>
    </row>
    <row r="339" spans="2:65" s="1" customFormat="1" ht="19.5" x14ac:dyDescent="0.2">
      <c r="B339" s="32"/>
      <c r="D339" s="145" t="s">
        <v>149</v>
      </c>
      <c r="F339" s="146" t="s">
        <v>569</v>
      </c>
      <c r="I339" s="147"/>
      <c r="L339" s="32"/>
      <c r="M339" s="148"/>
      <c r="T339" s="56"/>
      <c r="AT339" s="17" t="s">
        <v>149</v>
      </c>
      <c r="AU339" s="17" t="s">
        <v>86</v>
      </c>
    </row>
    <row r="340" spans="2:65" s="13" customFormat="1" ht="11.25" x14ac:dyDescent="0.2">
      <c r="B340" s="155"/>
      <c r="D340" s="145" t="s">
        <v>150</v>
      </c>
      <c r="E340" s="156" t="s">
        <v>1</v>
      </c>
      <c r="F340" s="157" t="s">
        <v>570</v>
      </c>
      <c r="H340" s="158">
        <v>62.05</v>
      </c>
      <c r="I340" s="159"/>
      <c r="L340" s="155"/>
      <c r="M340" s="160"/>
      <c r="T340" s="161"/>
      <c r="AT340" s="156" t="s">
        <v>150</v>
      </c>
      <c r="AU340" s="156" t="s">
        <v>86</v>
      </c>
      <c r="AV340" s="13" t="s">
        <v>86</v>
      </c>
      <c r="AW340" s="13" t="s">
        <v>32</v>
      </c>
      <c r="AX340" s="13" t="s">
        <v>84</v>
      </c>
      <c r="AY340" s="156" t="s">
        <v>136</v>
      </c>
    </row>
    <row r="341" spans="2:65" s="12" customFormat="1" ht="11.25" x14ac:dyDescent="0.2">
      <c r="B341" s="149"/>
      <c r="D341" s="145" t="s">
        <v>150</v>
      </c>
      <c r="E341" s="150" t="s">
        <v>1</v>
      </c>
      <c r="F341" s="151" t="s">
        <v>571</v>
      </c>
      <c r="H341" s="150" t="s">
        <v>1</v>
      </c>
      <c r="I341" s="152"/>
      <c r="L341" s="149"/>
      <c r="M341" s="153"/>
      <c r="T341" s="154"/>
      <c r="AT341" s="150" t="s">
        <v>150</v>
      </c>
      <c r="AU341" s="150" t="s">
        <v>86</v>
      </c>
      <c r="AV341" s="12" t="s">
        <v>84</v>
      </c>
      <c r="AW341" s="12" t="s">
        <v>32</v>
      </c>
      <c r="AX341" s="12" t="s">
        <v>76</v>
      </c>
      <c r="AY341" s="150" t="s">
        <v>136</v>
      </c>
    </row>
    <row r="342" spans="2:65" s="1" customFormat="1" ht="21.75" customHeight="1" x14ac:dyDescent="0.2">
      <c r="B342" s="32"/>
      <c r="C342" s="132" t="s">
        <v>572</v>
      </c>
      <c r="D342" s="132" t="s">
        <v>142</v>
      </c>
      <c r="E342" s="133" t="s">
        <v>573</v>
      </c>
      <c r="F342" s="134" t="s">
        <v>574</v>
      </c>
      <c r="G342" s="135" t="s">
        <v>420</v>
      </c>
      <c r="H342" s="136">
        <v>1841.05</v>
      </c>
      <c r="I342" s="137"/>
      <c r="J342" s="138">
        <f>ROUND(I342*H342,2)</f>
        <v>0</v>
      </c>
      <c r="K342" s="134" t="s">
        <v>146</v>
      </c>
      <c r="L342" s="32"/>
      <c r="M342" s="139" t="s">
        <v>1</v>
      </c>
      <c r="N342" s="140" t="s">
        <v>41</v>
      </c>
      <c r="P342" s="141">
        <f>O342*H342</f>
        <v>0</v>
      </c>
      <c r="Q342" s="141">
        <v>0</v>
      </c>
      <c r="R342" s="141">
        <f>Q342*H342</f>
        <v>0</v>
      </c>
      <c r="S342" s="141">
        <v>0</v>
      </c>
      <c r="T342" s="142">
        <f>S342*H342</f>
        <v>0</v>
      </c>
      <c r="AR342" s="143" t="s">
        <v>135</v>
      </c>
      <c r="AT342" s="143" t="s">
        <v>142</v>
      </c>
      <c r="AU342" s="143" t="s">
        <v>86</v>
      </c>
      <c r="AY342" s="17" t="s">
        <v>136</v>
      </c>
      <c r="BE342" s="144">
        <f>IF(N342="základní",J342,0)</f>
        <v>0</v>
      </c>
      <c r="BF342" s="144">
        <f>IF(N342="snížená",J342,0)</f>
        <v>0</v>
      </c>
      <c r="BG342" s="144">
        <f>IF(N342="zákl. přenesená",J342,0)</f>
        <v>0</v>
      </c>
      <c r="BH342" s="144">
        <f>IF(N342="sníž. přenesená",J342,0)</f>
        <v>0</v>
      </c>
      <c r="BI342" s="144">
        <f>IF(N342="nulová",J342,0)</f>
        <v>0</v>
      </c>
      <c r="BJ342" s="17" t="s">
        <v>84</v>
      </c>
      <c r="BK342" s="144">
        <f>ROUND(I342*H342,2)</f>
        <v>0</v>
      </c>
      <c r="BL342" s="17" t="s">
        <v>135</v>
      </c>
      <c r="BM342" s="143" t="s">
        <v>575</v>
      </c>
    </row>
    <row r="343" spans="2:65" s="1" customFormat="1" ht="19.5" x14ac:dyDescent="0.2">
      <c r="B343" s="32"/>
      <c r="D343" s="145" t="s">
        <v>149</v>
      </c>
      <c r="F343" s="146" t="s">
        <v>576</v>
      </c>
      <c r="I343" s="147"/>
      <c r="L343" s="32"/>
      <c r="M343" s="148"/>
      <c r="T343" s="56"/>
      <c r="AT343" s="17" t="s">
        <v>149</v>
      </c>
      <c r="AU343" s="17" t="s">
        <v>86</v>
      </c>
    </row>
    <row r="344" spans="2:65" s="13" customFormat="1" ht="11.25" x14ac:dyDescent="0.2">
      <c r="B344" s="155"/>
      <c r="D344" s="145" t="s">
        <v>150</v>
      </c>
      <c r="E344" s="156" t="s">
        <v>1</v>
      </c>
      <c r="F344" s="157" t="s">
        <v>577</v>
      </c>
      <c r="H344" s="158">
        <v>41.24</v>
      </c>
      <c r="I344" s="159"/>
      <c r="L344" s="155"/>
      <c r="M344" s="160"/>
      <c r="T344" s="161"/>
      <c r="AT344" s="156" t="s">
        <v>150</v>
      </c>
      <c r="AU344" s="156" t="s">
        <v>86</v>
      </c>
      <c r="AV344" s="13" t="s">
        <v>86</v>
      </c>
      <c r="AW344" s="13" t="s">
        <v>32</v>
      </c>
      <c r="AX344" s="13" t="s">
        <v>76</v>
      </c>
      <c r="AY344" s="156" t="s">
        <v>136</v>
      </c>
    </row>
    <row r="345" spans="2:65" s="13" customFormat="1" ht="11.25" x14ac:dyDescent="0.2">
      <c r="B345" s="155"/>
      <c r="D345" s="145" t="s">
        <v>150</v>
      </c>
      <c r="E345" s="156" t="s">
        <v>1</v>
      </c>
      <c r="F345" s="157" t="s">
        <v>578</v>
      </c>
      <c r="H345" s="158">
        <v>1799.81</v>
      </c>
      <c r="I345" s="159"/>
      <c r="L345" s="155"/>
      <c r="M345" s="160"/>
      <c r="T345" s="161"/>
      <c r="AT345" s="156" t="s">
        <v>150</v>
      </c>
      <c r="AU345" s="156" t="s">
        <v>86</v>
      </c>
      <c r="AV345" s="13" t="s">
        <v>86</v>
      </c>
      <c r="AW345" s="13" t="s">
        <v>32</v>
      </c>
      <c r="AX345" s="13" t="s">
        <v>76</v>
      </c>
      <c r="AY345" s="156" t="s">
        <v>136</v>
      </c>
    </row>
    <row r="346" spans="2:65" s="14" customFormat="1" ht="11.25" x14ac:dyDescent="0.2">
      <c r="B346" s="165"/>
      <c r="D346" s="145" t="s">
        <v>150</v>
      </c>
      <c r="E346" s="166" t="s">
        <v>1</v>
      </c>
      <c r="F346" s="167" t="s">
        <v>318</v>
      </c>
      <c r="H346" s="168">
        <v>1841.05</v>
      </c>
      <c r="I346" s="169"/>
      <c r="L346" s="165"/>
      <c r="M346" s="170"/>
      <c r="T346" s="171"/>
      <c r="AT346" s="166" t="s">
        <v>150</v>
      </c>
      <c r="AU346" s="166" t="s">
        <v>86</v>
      </c>
      <c r="AV346" s="14" t="s">
        <v>135</v>
      </c>
      <c r="AW346" s="14" t="s">
        <v>32</v>
      </c>
      <c r="AX346" s="14" t="s">
        <v>84</v>
      </c>
      <c r="AY346" s="166" t="s">
        <v>136</v>
      </c>
    </row>
    <row r="347" spans="2:65" s="12" customFormat="1" ht="11.25" x14ac:dyDescent="0.2">
      <c r="B347" s="149"/>
      <c r="D347" s="145" t="s">
        <v>150</v>
      </c>
      <c r="E347" s="150" t="s">
        <v>1</v>
      </c>
      <c r="F347" s="151" t="s">
        <v>579</v>
      </c>
      <c r="H347" s="150" t="s">
        <v>1</v>
      </c>
      <c r="I347" s="152"/>
      <c r="L347" s="149"/>
      <c r="M347" s="153"/>
      <c r="T347" s="154"/>
      <c r="AT347" s="150" t="s">
        <v>150</v>
      </c>
      <c r="AU347" s="150" t="s">
        <v>86</v>
      </c>
      <c r="AV347" s="12" t="s">
        <v>84</v>
      </c>
      <c r="AW347" s="12" t="s">
        <v>32</v>
      </c>
      <c r="AX347" s="12" t="s">
        <v>76</v>
      </c>
      <c r="AY347" s="150" t="s">
        <v>136</v>
      </c>
    </row>
    <row r="348" spans="2:65" s="12" customFormat="1" ht="11.25" x14ac:dyDescent="0.2">
      <c r="B348" s="149"/>
      <c r="D348" s="145" t="s">
        <v>150</v>
      </c>
      <c r="E348" s="150" t="s">
        <v>1</v>
      </c>
      <c r="F348" s="151" t="s">
        <v>580</v>
      </c>
      <c r="H348" s="150" t="s">
        <v>1</v>
      </c>
      <c r="I348" s="152"/>
      <c r="L348" s="149"/>
      <c r="M348" s="153"/>
      <c r="T348" s="154"/>
      <c r="AT348" s="150" t="s">
        <v>150</v>
      </c>
      <c r="AU348" s="150" t="s">
        <v>86</v>
      </c>
      <c r="AV348" s="12" t="s">
        <v>84</v>
      </c>
      <c r="AW348" s="12" t="s">
        <v>32</v>
      </c>
      <c r="AX348" s="12" t="s">
        <v>76</v>
      </c>
      <c r="AY348" s="150" t="s">
        <v>136</v>
      </c>
    </row>
    <row r="349" spans="2:65" s="12" customFormat="1" ht="11.25" x14ac:dyDescent="0.2">
      <c r="B349" s="149"/>
      <c r="D349" s="145" t="s">
        <v>150</v>
      </c>
      <c r="E349" s="150" t="s">
        <v>1</v>
      </c>
      <c r="F349" s="151" t="s">
        <v>581</v>
      </c>
      <c r="H349" s="150" t="s">
        <v>1</v>
      </c>
      <c r="I349" s="152"/>
      <c r="L349" s="149"/>
      <c r="M349" s="153"/>
      <c r="T349" s="154"/>
      <c r="AT349" s="150" t="s">
        <v>150</v>
      </c>
      <c r="AU349" s="150" t="s">
        <v>86</v>
      </c>
      <c r="AV349" s="12" t="s">
        <v>84</v>
      </c>
      <c r="AW349" s="12" t="s">
        <v>32</v>
      </c>
      <c r="AX349" s="12" t="s">
        <v>76</v>
      </c>
      <c r="AY349" s="150" t="s">
        <v>136</v>
      </c>
    </row>
    <row r="350" spans="2:65" s="12" customFormat="1" ht="11.25" x14ac:dyDescent="0.2">
      <c r="B350" s="149"/>
      <c r="D350" s="145" t="s">
        <v>150</v>
      </c>
      <c r="E350" s="150" t="s">
        <v>1</v>
      </c>
      <c r="F350" s="151" t="s">
        <v>582</v>
      </c>
      <c r="H350" s="150" t="s">
        <v>1</v>
      </c>
      <c r="I350" s="152"/>
      <c r="L350" s="149"/>
      <c r="M350" s="153"/>
      <c r="T350" s="154"/>
      <c r="AT350" s="150" t="s">
        <v>150</v>
      </c>
      <c r="AU350" s="150" t="s">
        <v>86</v>
      </c>
      <c r="AV350" s="12" t="s">
        <v>84</v>
      </c>
      <c r="AW350" s="12" t="s">
        <v>32</v>
      </c>
      <c r="AX350" s="12" t="s">
        <v>76</v>
      </c>
      <c r="AY350" s="150" t="s">
        <v>136</v>
      </c>
    </row>
    <row r="351" spans="2:65" s="12" customFormat="1" ht="11.25" x14ac:dyDescent="0.2">
      <c r="B351" s="149"/>
      <c r="D351" s="145" t="s">
        <v>150</v>
      </c>
      <c r="E351" s="150" t="s">
        <v>1</v>
      </c>
      <c r="F351" s="151" t="s">
        <v>583</v>
      </c>
      <c r="H351" s="150" t="s">
        <v>1</v>
      </c>
      <c r="I351" s="152"/>
      <c r="L351" s="149"/>
      <c r="M351" s="153"/>
      <c r="T351" s="154"/>
      <c r="AT351" s="150" t="s">
        <v>150</v>
      </c>
      <c r="AU351" s="150" t="s">
        <v>86</v>
      </c>
      <c r="AV351" s="12" t="s">
        <v>84</v>
      </c>
      <c r="AW351" s="12" t="s">
        <v>32</v>
      </c>
      <c r="AX351" s="12" t="s">
        <v>76</v>
      </c>
      <c r="AY351" s="150" t="s">
        <v>136</v>
      </c>
    </row>
    <row r="352" spans="2:65" s="12" customFormat="1" ht="11.25" x14ac:dyDescent="0.2">
      <c r="B352" s="149"/>
      <c r="D352" s="145" t="s">
        <v>150</v>
      </c>
      <c r="E352" s="150" t="s">
        <v>1</v>
      </c>
      <c r="F352" s="151" t="s">
        <v>584</v>
      </c>
      <c r="H352" s="150" t="s">
        <v>1</v>
      </c>
      <c r="I352" s="152"/>
      <c r="L352" s="149"/>
      <c r="M352" s="153"/>
      <c r="T352" s="154"/>
      <c r="AT352" s="150" t="s">
        <v>150</v>
      </c>
      <c r="AU352" s="150" t="s">
        <v>86</v>
      </c>
      <c r="AV352" s="12" t="s">
        <v>84</v>
      </c>
      <c r="AW352" s="12" t="s">
        <v>32</v>
      </c>
      <c r="AX352" s="12" t="s">
        <v>76</v>
      </c>
      <c r="AY352" s="150" t="s">
        <v>136</v>
      </c>
    </row>
    <row r="353" spans="2:65" s="1" customFormat="1" ht="16.5" customHeight="1" x14ac:dyDescent="0.2">
      <c r="B353" s="32"/>
      <c r="C353" s="132" t="s">
        <v>585</v>
      </c>
      <c r="D353" s="132" t="s">
        <v>142</v>
      </c>
      <c r="E353" s="133" t="s">
        <v>586</v>
      </c>
      <c r="F353" s="134" t="s">
        <v>587</v>
      </c>
      <c r="G353" s="135" t="s">
        <v>420</v>
      </c>
      <c r="H353" s="136">
        <v>71.27</v>
      </c>
      <c r="I353" s="137"/>
      <c r="J353" s="138">
        <f>ROUND(I353*H353,2)</f>
        <v>0</v>
      </c>
      <c r="K353" s="134" t="s">
        <v>146</v>
      </c>
      <c r="L353" s="32"/>
      <c r="M353" s="139" t="s">
        <v>1</v>
      </c>
      <c r="N353" s="140" t="s">
        <v>41</v>
      </c>
      <c r="P353" s="141">
        <f>O353*H353</f>
        <v>0</v>
      </c>
      <c r="Q353" s="141">
        <v>0</v>
      </c>
      <c r="R353" s="141">
        <f>Q353*H353</f>
        <v>0</v>
      </c>
      <c r="S353" s="141">
        <v>0</v>
      </c>
      <c r="T353" s="142">
        <f>S353*H353</f>
        <v>0</v>
      </c>
      <c r="AR353" s="143" t="s">
        <v>135</v>
      </c>
      <c r="AT353" s="143" t="s">
        <v>142</v>
      </c>
      <c r="AU353" s="143" t="s">
        <v>86</v>
      </c>
      <c r="AY353" s="17" t="s">
        <v>136</v>
      </c>
      <c r="BE353" s="144">
        <f>IF(N353="základní",J353,0)</f>
        <v>0</v>
      </c>
      <c r="BF353" s="144">
        <f>IF(N353="snížená",J353,0)</f>
        <v>0</v>
      </c>
      <c r="BG353" s="144">
        <f>IF(N353="zákl. přenesená",J353,0)</f>
        <v>0</v>
      </c>
      <c r="BH353" s="144">
        <f>IF(N353="sníž. přenesená",J353,0)</f>
        <v>0</v>
      </c>
      <c r="BI353" s="144">
        <f>IF(N353="nulová",J353,0)</f>
        <v>0</v>
      </c>
      <c r="BJ353" s="17" t="s">
        <v>84</v>
      </c>
      <c r="BK353" s="144">
        <f>ROUND(I353*H353,2)</f>
        <v>0</v>
      </c>
      <c r="BL353" s="17" t="s">
        <v>135</v>
      </c>
      <c r="BM353" s="143" t="s">
        <v>588</v>
      </c>
    </row>
    <row r="354" spans="2:65" s="1" customFormat="1" ht="19.5" x14ac:dyDescent="0.2">
      <c r="B354" s="32"/>
      <c r="D354" s="145" t="s">
        <v>149</v>
      </c>
      <c r="F354" s="146" t="s">
        <v>589</v>
      </c>
      <c r="I354" s="147"/>
      <c r="L354" s="32"/>
      <c r="M354" s="148"/>
      <c r="T354" s="56"/>
      <c r="AT354" s="17" t="s">
        <v>149</v>
      </c>
      <c r="AU354" s="17" t="s">
        <v>86</v>
      </c>
    </row>
    <row r="355" spans="2:65" s="13" customFormat="1" ht="11.25" x14ac:dyDescent="0.2">
      <c r="B355" s="155"/>
      <c r="D355" s="145" t="s">
        <v>150</v>
      </c>
      <c r="E355" s="156" t="s">
        <v>1</v>
      </c>
      <c r="F355" s="157" t="s">
        <v>590</v>
      </c>
      <c r="H355" s="158">
        <v>66.409000000000006</v>
      </c>
      <c r="I355" s="159"/>
      <c r="L355" s="155"/>
      <c r="M355" s="160"/>
      <c r="T355" s="161"/>
      <c r="AT355" s="156" t="s">
        <v>150</v>
      </c>
      <c r="AU355" s="156" t="s">
        <v>86</v>
      </c>
      <c r="AV355" s="13" t="s">
        <v>86</v>
      </c>
      <c r="AW355" s="13" t="s">
        <v>32</v>
      </c>
      <c r="AX355" s="13" t="s">
        <v>76</v>
      </c>
      <c r="AY355" s="156" t="s">
        <v>136</v>
      </c>
    </row>
    <row r="356" spans="2:65" s="13" customFormat="1" ht="11.25" x14ac:dyDescent="0.2">
      <c r="B356" s="155"/>
      <c r="D356" s="145" t="s">
        <v>150</v>
      </c>
      <c r="E356" s="156" t="s">
        <v>1</v>
      </c>
      <c r="F356" s="157" t="s">
        <v>591</v>
      </c>
      <c r="H356" s="158">
        <v>37.838000000000001</v>
      </c>
      <c r="I356" s="159"/>
      <c r="L356" s="155"/>
      <c r="M356" s="160"/>
      <c r="T356" s="161"/>
      <c r="AT356" s="156" t="s">
        <v>150</v>
      </c>
      <c r="AU356" s="156" t="s">
        <v>86</v>
      </c>
      <c r="AV356" s="13" t="s">
        <v>86</v>
      </c>
      <c r="AW356" s="13" t="s">
        <v>32</v>
      </c>
      <c r="AX356" s="13" t="s">
        <v>76</v>
      </c>
      <c r="AY356" s="156" t="s">
        <v>136</v>
      </c>
    </row>
    <row r="357" spans="2:65" s="13" customFormat="1" ht="11.25" x14ac:dyDescent="0.2">
      <c r="B357" s="155"/>
      <c r="D357" s="145" t="s">
        <v>150</v>
      </c>
      <c r="E357" s="156" t="s">
        <v>1</v>
      </c>
      <c r="F357" s="157" t="s">
        <v>592</v>
      </c>
      <c r="H357" s="158">
        <v>3.391</v>
      </c>
      <c r="I357" s="159"/>
      <c r="L357" s="155"/>
      <c r="M357" s="160"/>
      <c r="T357" s="161"/>
      <c r="AT357" s="156" t="s">
        <v>150</v>
      </c>
      <c r="AU357" s="156" t="s">
        <v>86</v>
      </c>
      <c r="AV357" s="13" t="s">
        <v>86</v>
      </c>
      <c r="AW357" s="13" t="s">
        <v>32</v>
      </c>
      <c r="AX357" s="13" t="s">
        <v>76</v>
      </c>
      <c r="AY357" s="156" t="s">
        <v>136</v>
      </c>
    </row>
    <row r="358" spans="2:65" s="13" customFormat="1" ht="11.25" x14ac:dyDescent="0.2">
      <c r="B358" s="155"/>
      <c r="D358" s="145" t="s">
        <v>150</v>
      </c>
      <c r="E358" s="156" t="s">
        <v>1</v>
      </c>
      <c r="F358" s="157" t="s">
        <v>593</v>
      </c>
      <c r="H358" s="158">
        <v>-23.22</v>
      </c>
      <c r="I358" s="159"/>
      <c r="L358" s="155"/>
      <c r="M358" s="160"/>
      <c r="T358" s="161"/>
      <c r="AT358" s="156" t="s">
        <v>150</v>
      </c>
      <c r="AU358" s="156" t="s">
        <v>86</v>
      </c>
      <c r="AV358" s="13" t="s">
        <v>86</v>
      </c>
      <c r="AW358" s="13" t="s">
        <v>32</v>
      </c>
      <c r="AX358" s="13" t="s">
        <v>76</v>
      </c>
      <c r="AY358" s="156" t="s">
        <v>136</v>
      </c>
    </row>
    <row r="359" spans="2:65" s="12" customFormat="1" ht="11.25" x14ac:dyDescent="0.2">
      <c r="B359" s="149"/>
      <c r="D359" s="145" t="s">
        <v>150</v>
      </c>
      <c r="E359" s="150" t="s">
        <v>1</v>
      </c>
      <c r="F359" s="151" t="s">
        <v>594</v>
      </c>
      <c r="H359" s="150" t="s">
        <v>1</v>
      </c>
      <c r="I359" s="152"/>
      <c r="L359" s="149"/>
      <c r="M359" s="153"/>
      <c r="T359" s="154"/>
      <c r="AT359" s="150" t="s">
        <v>150</v>
      </c>
      <c r="AU359" s="150" t="s">
        <v>86</v>
      </c>
      <c r="AV359" s="12" t="s">
        <v>84</v>
      </c>
      <c r="AW359" s="12" t="s">
        <v>32</v>
      </c>
      <c r="AX359" s="12" t="s">
        <v>76</v>
      </c>
      <c r="AY359" s="150" t="s">
        <v>136</v>
      </c>
    </row>
    <row r="360" spans="2:65" s="13" customFormat="1" ht="11.25" x14ac:dyDescent="0.2">
      <c r="B360" s="155"/>
      <c r="D360" s="145" t="s">
        <v>150</v>
      </c>
      <c r="E360" s="156" t="s">
        <v>1</v>
      </c>
      <c r="F360" s="157" t="s">
        <v>595</v>
      </c>
      <c r="H360" s="158">
        <v>-8.0739999999999998</v>
      </c>
      <c r="I360" s="159"/>
      <c r="L360" s="155"/>
      <c r="M360" s="160"/>
      <c r="T360" s="161"/>
      <c r="AT360" s="156" t="s">
        <v>150</v>
      </c>
      <c r="AU360" s="156" t="s">
        <v>86</v>
      </c>
      <c r="AV360" s="13" t="s">
        <v>86</v>
      </c>
      <c r="AW360" s="13" t="s">
        <v>32</v>
      </c>
      <c r="AX360" s="13" t="s">
        <v>76</v>
      </c>
      <c r="AY360" s="156" t="s">
        <v>136</v>
      </c>
    </row>
    <row r="361" spans="2:65" s="12" customFormat="1" ht="11.25" x14ac:dyDescent="0.2">
      <c r="B361" s="149"/>
      <c r="D361" s="145" t="s">
        <v>150</v>
      </c>
      <c r="E361" s="150" t="s">
        <v>1</v>
      </c>
      <c r="F361" s="151" t="s">
        <v>596</v>
      </c>
      <c r="H361" s="150" t="s">
        <v>1</v>
      </c>
      <c r="I361" s="152"/>
      <c r="L361" s="149"/>
      <c r="M361" s="153"/>
      <c r="T361" s="154"/>
      <c r="AT361" s="150" t="s">
        <v>150</v>
      </c>
      <c r="AU361" s="150" t="s">
        <v>86</v>
      </c>
      <c r="AV361" s="12" t="s">
        <v>84</v>
      </c>
      <c r="AW361" s="12" t="s">
        <v>32</v>
      </c>
      <c r="AX361" s="12" t="s">
        <v>76</v>
      </c>
      <c r="AY361" s="150" t="s">
        <v>136</v>
      </c>
    </row>
    <row r="362" spans="2:65" s="13" customFormat="1" ht="11.25" x14ac:dyDescent="0.2">
      <c r="B362" s="155"/>
      <c r="D362" s="145" t="s">
        <v>150</v>
      </c>
      <c r="E362" s="156" t="s">
        <v>1</v>
      </c>
      <c r="F362" s="157" t="s">
        <v>597</v>
      </c>
      <c r="H362" s="158">
        <v>-0.43</v>
      </c>
      <c r="I362" s="159"/>
      <c r="L362" s="155"/>
      <c r="M362" s="160"/>
      <c r="T362" s="161"/>
      <c r="AT362" s="156" t="s">
        <v>150</v>
      </c>
      <c r="AU362" s="156" t="s">
        <v>86</v>
      </c>
      <c r="AV362" s="13" t="s">
        <v>86</v>
      </c>
      <c r="AW362" s="13" t="s">
        <v>32</v>
      </c>
      <c r="AX362" s="13" t="s">
        <v>76</v>
      </c>
      <c r="AY362" s="156" t="s">
        <v>136</v>
      </c>
    </row>
    <row r="363" spans="2:65" s="12" customFormat="1" ht="11.25" x14ac:dyDescent="0.2">
      <c r="B363" s="149"/>
      <c r="D363" s="145" t="s">
        <v>150</v>
      </c>
      <c r="E363" s="150" t="s">
        <v>1</v>
      </c>
      <c r="F363" s="151" t="s">
        <v>598</v>
      </c>
      <c r="H363" s="150" t="s">
        <v>1</v>
      </c>
      <c r="I363" s="152"/>
      <c r="L363" s="149"/>
      <c r="M363" s="153"/>
      <c r="T363" s="154"/>
      <c r="AT363" s="150" t="s">
        <v>150</v>
      </c>
      <c r="AU363" s="150" t="s">
        <v>86</v>
      </c>
      <c r="AV363" s="12" t="s">
        <v>84</v>
      </c>
      <c r="AW363" s="12" t="s">
        <v>32</v>
      </c>
      <c r="AX363" s="12" t="s">
        <v>76</v>
      </c>
      <c r="AY363" s="150" t="s">
        <v>136</v>
      </c>
    </row>
    <row r="364" spans="2:65" s="13" customFormat="1" ht="11.25" x14ac:dyDescent="0.2">
      <c r="B364" s="155"/>
      <c r="D364" s="145" t="s">
        <v>150</v>
      </c>
      <c r="E364" s="156" t="s">
        <v>1</v>
      </c>
      <c r="F364" s="157" t="s">
        <v>599</v>
      </c>
      <c r="H364" s="158">
        <v>-4.6440000000000001</v>
      </c>
      <c r="I364" s="159"/>
      <c r="L364" s="155"/>
      <c r="M364" s="160"/>
      <c r="T364" s="161"/>
      <c r="AT364" s="156" t="s">
        <v>150</v>
      </c>
      <c r="AU364" s="156" t="s">
        <v>86</v>
      </c>
      <c r="AV364" s="13" t="s">
        <v>86</v>
      </c>
      <c r="AW364" s="13" t="s">
        <v>32</v>
      </c>
      <c r="AX364" s="13" t="s">
        <v>76</v>
      </c>
      <c r="AY364" s="156" t="s">
        <v>136</v>
      </c>
    </row>
    <row r="365" spans="2:65" s="14" customFormat="1" ht="11.25" x14ac:dyDescent="0.2">
      <c r="B365" s="165"/>
      <c r="D365" s="145" t="s">
        <v>150</v>
      </c>
      <c r="E365" s="166" t="s">
        <v>1</v>
      </c>
      <c r="F365" s="167" t="s">
        <v>318</v>
      </c>
      <c r="H365" s="168">
        <v>71.27</v>
      </c>
      <c r="I365" s="169"/>
      <c r="L365" s="165"/>
      <c r="M365" s="170"/>
      <c r="T365" s="171"/>
      <c r="AT365" s="166" t="s">
        <v>150</v>
      </c>
      <c r="AU365" s="166" t="s">
        <v>86</v>
      </c>
      <c r="AV365" s="14" t="s">
        <v>135</v>
      </c>
      <c r="AW365" s="14" t="s">
        <v>32</v>
      </c>
      <c r="AX365" s="14" t="s">
        <v>84</v>
      </c>
      <c r="AY365" s="166" t="s">
        <v>136</v>
      </c>
    </row>
    <row r="366" spans="2:65" s="1" customFormat="1" ht="16.5" customHeight="1" x14ac:dyDescent="0.2">
      <c r="B366" s="32"/>
      <c r="C366" s="132" t="s">
        <v>600</v>
      </c>
      <c r="D366" s="132" t="s">
        <v>142</v>
      </c>
      <c r="E366" s="133" t="s">
        <v>601</v>
      </c>
      <c r="F366" s="134" t="s">
        <v>602</v>
      </c>
      <c r="G366" s="135" t="s">
        <v>420</v>
      </c>
      <c r="H366" s="136">
        <v>21.6</v>
      </c>
      <c r="I366" s="137"/>
      <c r="J366" s="138">
        <f>ROUND(I366*H366,2)</f>
        <v>0</v>
      </c>
      <c r="K366" s="134" t="s">
        <v>146</v>
      </c>
      <c r="L366" s="32"/>
      <c r="M366" s="139" t="s">
        <v>1</v>
      </c>
      <c r="N366" s="140" t="s">
        <v>41</v>
      </c>
      <c r="P366" s="141">
        <f>O366*H366</f>
        <v>0</v>
      </c>
      <c r="Q366" s="141">
        <v>0</v>
      </c>
      <c r="R366" s="141">
        <f>Q366*H366</f>
        <v>0</v>
      </c>
      <c r="S366" s="141">
        <v>0</v>
      </c>
      <c r="T366" s="142">
        <f>S366*H366</f>
        <v>0</v>
      </c>
      <c r="AR366" s="143" t="s">
        <v>135</v>
      </c>
      <c r="AT366" s="143" t="s">
        <v>142</v>
      </c>
      <c r="AU366" s="143" t="s">
        <v>86</v>
      </c>
      <c r="AY366" s="17" t="s">
        <v>136</v>
      </c>
      <c r="BE366" s="144">
        <f>IF(N366="základní",J366,0)</f>
        <v>0</v>
      </c>
      <c r="BF366" s="144">
        <f>IF(N366="snížená",J366,0)</f>
        <v>0</v>
      </c>
      <c r="BG366" s="144">
        <f>IF(N366="zákl. přenesená",J366,0)</f>
        <v>0</v>
      </c>
      <c r="BH366" s="144">
        <f>IF(N366="sníž. přenesená",J366,0)</f>
        <v>0</v>
      </c>
      <c r="BI366" s="144">
        <f>IF(N366="nulová",J366,0)</f>
        <v>0</v>
      </c>
      <c r="BJ366" s="17" t="s">
        <v>84</v>
      </c>
      <c r="BK366" s="144">
        <f>ROUND(I366*H366,2)</f>
        <v>0</v>
      </c>
      <c r="BL366" s="17" t="s">
        <v>135</v>
      </c>
      <c r="BM366" s="143" t="s">
        <v>603</v>
      </c>
    </row>
    <row r="367" spans="2:65" s="1" customFormat="1" ht="19.5" x14ac:dyDescent="0.2">
      <c r="B367" s="32"/>
      <c r="D367" s="145" t="s">
        <v>149</v>
      </c>
      <c r="F367" s="146" t="s">
        <v>604</v>
      </c>
      <c r="I367" s="147"/>
      <c r="L367" s="32"/>
      <c r="M367" s="148"/>
      <c r="T367" s="56"/>
      <c r="AT367" s="17" t="s">
        <v>149</v>
      </c>
      <c r="AU367" s="17" t="s">
        <v>86</v>
      </c>
    </row>
    <row r="368" spans="2:65" s="12" customFormat="1" ht="11.25" x14ac:dyDescent="0.2">
      <c r="B368" s="149"/>
      <c r="D368" s="145" t="s">
        <v>150</v>
      </c>
      <c r="E368" s="150" t="s">
        <v>1</v>
      </c>
      <c r="F368" s="151" t="s">
        <v>605</v>
      </c>
      <c r="H368" s="150" t="s">
        <v>1</v>
      </c>
      <c r="I368" s="152"/>
      <c r="L368" s="149"/>
      <c r="M368" s="153"/>
      <c r="T368" s="154"/>
      <c r="AT368" s="150" t="s">
        <v>150</v>
      </c>
      <c r="AU368" s="150" t="s">
        <v>86</v>
      </c>
      <c r="AV368" s="12" t="s">
        <v>84</v>
      </c>
      <c r="AW368" s="12" t="s">
        <v>32</v>
      </c>
      <c r="AX368" s="12" t="s">
        <v>76</v>
      </c>
      <c r="AY368" s="150" t="s">
        <v>136</v>
      </c>
    </row>
    <row r="369" spans="2:65" s="13" customFormat="1" ht="11.25" x14ac:dyDescent="0.2">
      <c r="B369" s="155"/>
      <c r="D369" s="145" t="s">
        <v>150</v>
      </c>
      <c r="E369" s="156" t="s">
        <v>1</v>
      </c>
      <c r="F369" s="157" t="s">
        <v>606</v>
      </c>
      <c r="H369" s="158">
        <v>23.22</v>
      </c>
      <c r="I369" s="159"/>
      <c r="L369" s="155"/>
      <c r="M369" s="160"/>
      <c r="T369" s="161"/>
      <c r="AT369" s="156" t="s">
        <v>150</v>
      </c>
      <c r="AU369" s="156" t="s">
        <v>86</v>
      </c>
      <c r="AV369" s="13" t="s">
        <v>86</v>
      </c>
      <c r="AW369" s="13" t="s">
        <v>32</v>
      </c>
      <c r="AX369" s="13" t="s">
        <v>76</v>
      </c>
      <c r="AY369" s="156" t="s">
        <v>136</v>
      </c>
    </row>
    <row r="370" spans="2:65" s="12" customFormat="1" ht="11.25" x14ac:dyDescent="0.2">
      <c r="B370" s="149"/>
      <c r="D370" s="145" t="s">
        <v>150</v>
      </c>
      <c r="E370" s="150" t="s">
        <v>1</v>
      </c>
      <c r="F370" s="151" t="s">
        <v>607</v>
      </c>
      <c r="H370" s="150" t="s">
        <v>1</v>
      </c>
      <c r="I370" s="152"/>
      <c r="L370" s="149"/>
      <c r="M370" s="153"/>
      <c r="T370" s="154"/>
      <c r="AT370" s="150" t="s">
        <v>150</v>
      </c>
      <c r="AU370" s="150" t="s">
        <v>86</v>
      </c>
      <c r="AV370" s="12" t="s">
        <v>84</v>
      </c>
      <c r="AW370" s="12" t="s">
        <v>32</v>
      </c>
      <c r="AX370" s="12" t="s">
        <v>76</v>
      </c>
      <c r="AY370" s="150" t="s">
        <v>136</v>
      </c>
    </row>
    <row r="371" spans="2:65" s="13" customFormat="1" ht="11.25" x14ac:dyDescent="0.2">
      <c r="B371" s="155"/>
      <c r="D371" s="145" t="s">
        <v>150</v>
      </c>
      <c r="E371" s="156" t="s">
        <v>1</v>
      </c>
      <c r="F371" s="157" t="s">
        <v>608</v>
      </c>
      <c r="H371" s="158">
        <v>-1.62</v>
      </c>
      <c r="I371" s="159"/>
      <c r="L371" s="155"/>
      <c r="M371" s="160"/>
      <c r="T371" s="161"/>
      <c r="AT371" s="156" t="s">
        <v>150</v>
      </c>
      <c r="AU371" s="156" t="s">
        <v>86</v>
      </c>
      <c r="AV371" s="13" t="s">
        <v>86</v>
      </c>
      <c r="AW371" s="13" t="s">
        <v>32</v>
      </c>
      <c r="AX371" s="13" t="s">
        <v>76</v>
      </c>
      <c r="AY371" s="156" t="s">
        <v>136</v>
      </c>
    </row>
    <row r="372" spans="2:65" s="12" customFormat="1" ht="11.25" x14ac:dyDescent="0.2">
      <c r="B372" s="149"/>
      <c r="D372" s="145" t="s">
        <v>150</v>
      </c>
      <c r="E372" s="150" t="s">
        <v>1</v>
      </c>
      <c r="F372" s="151" t="s">
        <v>609</v>
      </c>
      <c r="H372" s="150" t="s">
        <v>1</v>
      </c>
      <c r="I372" s="152"/>
      <c r="L372" s="149"/>
      <c r="M372" s="153"/>
      <c r="T372" s="154"/>
      <c r="AT372" s="150" t="s">
        <v>150</v>
      </c>
      <c r="AU372" s="150" t="s">
        <v>86</v>
      </c>
      <c r="AV372" s="12" t="s">
        <v>84</v>
      </c>
      <c r="AW372" s="12" t="s">
        <v>32</v>
      </c>
      <c r="AX372" s="12" t="s">
        <v>76</v>
      </c>
      <c r="AY372" s="150" t="s">
        <v>136</v>
      </c>
    </row>
    <row r="373" spans="2:65" s="12" customFormat="1" ht="11.25" x14ac:dyDescent="0.2">
      <c r="B373" s="149"/>
      <c r="D373" s="145" t="s">
        <v>150</v>
      </c>
      <c r="E373" s="150" t="s">
        <v>1</v>
      </c>
      <c r="F373" s="151" t="s">
        <v>610</v>
      </c>
      <c r="H373" s="150" t="s">
        <v>1</v>
      </c>
      <c r="I373" s="152"/>
      <c r="L373" s="149"/>
      <c r="M373" s="153"/>
      <c r="T373" s="154"/>
      <c r="AT373" s="150" t="s">
        <v>150</v>
      </c>
      <c r="AU373" s="150" t="s">
        <v>86</v>
      </c>
      <c r="AV373" s="12" t="s">
        <v>84</v>
      </c>
      <c r="AW373" s="12" t="s">
        <v>32</v>
      </c>
      <c r="AX373" s="12" t="s">
        <v>76</v>
      </c>
      <c r="AY373" s="150" t="s">
        <v>136</v>
      </c>
    </row>
    <row r="374" spans="2:65" s="14" customFormat="1" ht="11.25" x14ac:dyDescent="0.2">
      <c r="B374" s="165"/>
      <c r="D374" s="145" t="s">
        <v>150</v>
      </c>
      <c r="E374" s="166" t="s">
        <v>1</v>
      </c>
      <c r="F374" s="167" t="s">
        <v>318</v>
      </c>
      <c r="H374" s="168">
        <v>21.6</v>
      </c>
      <c r="I374" s="169"/>
      <c r="L374" s="165"/>
      <c r="M374" s="170"/>
      <c r="T374" s="171"/>
      <c r="AT374" s="166" t="s">
        <v>150</v>
      </c>
      <c r="AU374" s="166" t="s">
        <v>86</v>
      </c>
      <c r="AV374" s="14" t="s">
        <v>135</v>
      </c>
      <c r="AW374" s="14" t="s">
        <v>32</v>
      </c>
      <c r="AX374" s="14" t="s">
        <v>84</v>
      </c>
      <c r="AY374" s="166" t="s">
        <v>136</v>
      </c>
    </row>
    <row r="375" spans="2:65" s="1" customFormat="1" ht="21.75" customHeight="1" x14ac:dyDescent="0.2">
      <c r="B375" s="32"/>
      <c r="C375" s="132" t="s">
        <v>611</v>
      </c>
      <c r="D375" s="132" t="s">
        <v>142</v>
      </c>
      <c r="E375" s="133" t="s">
        <v>612</v>
      </c>
      <c r="F375" s="134" t="s">
        <v>613</v>
      </c>
      <c r="G375" s="135" t="s">
        <v>249</v>
      </c>
      <c r="H375" s="136">
        <v>607.04999999999995</v>
      </c>
      <c r="I375" s="137"/>
      <c r="J375" s="138">
        <f>ROUND(I375*H375,2)</f>
        <v>0</v>
      </c>
      <c r="K375" s="134" t="s">
        <v>146</v>
      </c>
      <c r="L375" s="32"/>
      <c r="M375" s="139" t="s">
        <v>1</v>
      </c>
      <c r="N375" s="140" t="s">
        <v>41</v>
      </c>
      <c r="P375" s="141">
        <f>O375*H375</f>
        <v>0</v>
      </c>
      <c r="Q375" s="141">
        <v>0</v>
      </c>
      <c r="R375" s="141">
        <f>Q375*H375</f>
        <v>0</v>
      </c>
      <c r="S375" s="141">
        <v>0</v>
      </c>
      <c r="T375" s="142">
        <f>S375*H375</f>
        <v>0</v>
      </c>
      <c r="AR375" s="143" t="s">
        <v>135</v>
      </c>
      <c r="AT375" s="143" t="s">
        <v>142</v>
      </c>
      <c r="AU375" s="143" t="s">
        <v>86</v>
      </c>
      <c r="AY375" s="17" t="s">
        <v>136</v>
      </c>
      <c r="BE375" s="144">
        <f>IF(N375="základní",J375,0)</f>
        <v>0</v>
      </c>
      <c r="BF375" s="144">
        <f>IF(N375="snížená",J375,0)</f>
        <v>0</v>
      </c>
      <c r="BG375" s="144">
        <f>IF(N375="zákl. přenesená",J375,0)</f>
        <v>0</v>
      </c>
      <c r="BH375" s="144">
        <f>IF(N375="sníž. přenesená",J375,0)</f>
        <v>0</v>
      </c>
      <c r="BI375" s="144">
        <f>IF(N375="nulová",J375,0)</f>
        <v>0</v>
      </c>
      <c r="BJ375" s="17" t="s">
        <v>84</v>
      </c>
      <c r="BK375" s="144">
        <f>ROUND(I375*H375,2)</f>
        <v>0</v>
      </c>
      <c r="BL375" s="17" t="s">
        <v>135</v>
      </c>
      <c r="BM375" s="143" t="s">
        <v>614</v>
      </c>
    </row>
    <row r="376" spans="2:65" s="1" customFormat="1" ht="11.25" x14ac:dyDescent="0.2">
      <c r="B376" s="32"/>
      <c r="D376" s="145" t="s">
        <v>149</v>
      </c>
      <c r="F376" s="146" t="s">
        <v>615</v>
      </c>
      <c r="I376" s="147"/>
      <c r="L376" s="32"/>
      <c r="M376" s="148"/>
      <c r="T376" s="56"/>
      <c r="AT376" s="17" t="s">
        <v>149</v>
      </c>
      <c r="AU376" s="17" t="s">
        <v>86</v>
      </c>
    </row>
    <row r="377" spans="2:65" s="13" customFormat="1" ht="11.25" x14ac:dyDescent="0.2">
      <c r="B377" s="155"/>
      <c r="D377" s="145" t="s">
        <v>150</v>
      </c>
      <c r="E377" s="156" t="s">
        <v>1</v>
      </c>
      <c r="F377" s="157" t="s">
        <v>616</v>
      </c>
      <c r="H377" s="158">
        <v>607.04999999999995</v>
      </c>
      <c r="I377" s="159"/>
      <c r="L377" s="155"/>
      <c r="M377" s="160"/>
      <c r="T377" s="161"/>
      <c r="AT377" s="156" t="s">
        <v>150</v>
      </c>
      <c r="AU377" s="156" t="s">
        <v>86</v>
      </c>
      <c r="AV377" s="13" t="s">
        <v>86</v>
      </c>
      <c r="AW377" s="13" t="s">
        <v>32</v>
      </c>
      <c r="AX377" s="13" t="s">
        <v>84</v>
      </c>
      <c r="AY377" s="156" t="s">
        <v>136</v>
      </c>
    </row>
    <row r="378" spans="2:65" s="1" customFormat="1" ht="16.5" customHeight="1" x14ac:dyDescent="0.2">
      <c r="B378" s="32"/>
      <c r="C378" s="132" t="s">
        <v>617</v>
      </c>
      <c r="D378" s="132" t="s">
        <v>142</v>
      </c>
      <c r="E378" s="133" t="s">
        <v>618</v>
      </c>
      <c r="F378" s="134" t="s">
        <v>619</v>
      </c>
      <c r="G378" s="135" t="s">
        <v>249</v>
      </c>
      <c r="H378" s="136">
        <v>380.58</v>
      </c>
      <c r="I378" s="137"/>
      <c r="J378" s="138">
        <f>ROUND(I378*H378,2)</f>
        <v>0</v>
      </c>
      <c r="K378" s="134" t="s">
        <v>146</v>
      </c>
      <c r="L378" s="32"/>
      <c r="M378" s="139" t="s">
        <v>1</v>
      </c>
      <c r="N378" s="140" t="s">
        <v>41</v>
      </c>
      <c r="P378" s="141">
        <f>O378*H378</f>
        <v>0</v>
      </c>
      <c r="Q378" s="141">
        <v>0</v>
      </c>
      <c r="R378" s="141">
        <f>Q378*H378</f>
        <v>0</v>
      </c>
      <c r="S378" s="141">
        <v>0</v>
      </c>
      <c r="T378" s="142">
        <f>S378*H378</f>
        <v>0</v>
      </c>
      <c r="AR378" s="143" t="s">
        <v>135</v>
      </c>
      <c r="AT378" s="143" t="s">
        <v>142</v>
      </c>
      <c r="AU378" s="143" t="s">
        <v>86</v>
      </c>
      <c r="AY378" s="17" t="s">
        <v>136</v>
      </c>
      <c r="BE378" s="144">
        <f>IF(N378="základní",J378,0)</f>
        <v>0</v>
      </c>
      <c r="BF378" s="144">
        <f>IF(N378="snížená",J378,0)</f>
        <v>0</v>
      </c>
      <c r="BG378" s="144">
        <f>IF(N378="zákl. přenesená",J378,0)</f>
        <v>0</v>
      </c>
      <c r="BH378" s="144">
        <f>IF(N378="sníž. přenesená",J378,0)</f>
        <v>0</v>
      </c>
      <c r="BI378" s="144">
        <f>IF(N378="nulová",J378,0)</f>
        <v>0</v>
      </c>
      <c r="BJ378" s="17" t="s">
        <v>84</v>
      </c>
      <c r="BK378" s="144">
        <f>ROUND(I378*H378,2)</f>
        <v>0</v>
      </c>
      <c r="BL378" s="17" t="s">
        <v>135</v>
      </c>
      <c r="BM378" s="143" t="s">
        <v>620</v>
      </c>
    </row>
    <row r="379" spans="2:65" s="1" customFormat="1" ht="11.25" x14ac:dyDescent="0.2">
      <c r="B379" s="32"/>
      <c r="D379" s="145" t="s">
        <v>149</v>
      </c>
      <c r="F379" s="146" t="s">
        <v>621</v>
      </c>
      <c r="I379" s="147"/>
      <c r="L379" s="32"/>
      <c r="M379" s="148"/>
      <c r="T379" s="56"/>
      <c r="AT379" s="17" t="s">
        <v>149</v>
      </c>
      <c r="AU379" s="17" t="s">
        <v>86</v>
      </c>
    </row>
    <row r="380" spans="2:65" s="13" customFormat="1" ht="11.25" x14ac:dyDescent="0.2">
      <c r="B380" s="155"/>
      <c r="D380" s="145" t="s">
        <v>150</v>
      </c>
      <c r="E380" s="156" t="s">
        <v>1</v>
      </c>
      <c r="F380" s="157" t="s">
        <v>622</v>
      </c>
      <c r="H380" s="158">
        <v>380.58</v>
      </c>
      <c r="I380" s="159"/>
      <c r="L380" s="155"/>
      <c r="M380" s="160"/>
      <c r="T380" s="161"/>
      <c r="AT380" s="156" t="s">
        <v>150</v>
      </c>
      <c r="AU380" s="156" t="s">
        <v>86</v>
      </c>
      <c r="AV380" s="13" t="s">
        <v>86</v>
      </c>
      <c r="AW380" s="13" t="s">
        <v>32</v>
      </c>
      <c r="AX380" s="13" t="s">
        <v>84</v>
      </c>
      <c r="AY380" s="156" t="s">
        <v>136</v>
      </c>
    </row>
    <row r="381" spans="2:65" s="1" customFormat="1" ht="16.5" customHeight="1" x14ac:dyDescent="0.2">
      <c r="B381" s="32"/>
      <c r="C381" s="132" t="s">
        <v>623</v>
      </c>
      <c r="D381" s="132" t="s">
        <v>142</v>
      </c>
      <c r="E381" s="133" t="s">
        <v>624</v>
      </c>
      <c r="F381" s="134" t="s">
        <v>625</v>
      </c>
      <c r="G381" s="135" t="s">
        <v>249</v>
      </c>
      <c r="H381" s="136">
        <v>380.58</v>
      </c>
      <c r="I381" s="137"/>
      <c r="J381" s="138">
        <f>ROUND(I381*H381,2)</f>
        <v>0</v>
      </c>
      <c r="K381" s="134" t="s">
        <v>146</v>
      </c>
      <c r="L381" s="32"/>
      <c r="M381" s="139" t="s">
        <v>1</v>
      </c>
      <c r="N381" s="140" t="s">
        <v>41</v>
      </c>
      <c r="P381" s="141">
        <f>O381*H381</f>
        <v>0</v>
      </c>
      <c r="Q381" s="141">
        <v>0</v>
      </c>
      <c r="R381" s="141">
        <f>Q381*H381</f>
        <v>0</v>
      </c>
      <c r="S381" s="141">
        <v>0</v>
      </c>
      <c r="T381" s="142">
        <f>S381*H381</f>
        <v>0</v>
      </c>
      <c r="AR381" s="143" t="s">
        <v>135</v>
      </c>
      <c r="AT381" s="143" t="s">
        <v>142</v>
      </c>
      <c r="AU381" s="143" t="s">
        <v>86</v>
      </c>
      <c r="AY381" s="17" t="s">
        <v>136</v>
      </c>
      <c r="BE381" s="144">
        <f>IF(N381="základní",J381,0)</f>
        <v>0</v>
      </c>
      <c r="BF381" s="144">
        <f>IF(N381="snížená",J381,0)</f>
        <v>0</v>
      </c>
      <c r="BG381" s="144">
        <f>IF(N381="zákl. přenesená",J381,0)</f>
        <v>0</v>
      </c>
      <c r="BH381" s="144">
        <f>IF(N381="sníž. přenesená",J381,0)</f>
        <v>0</v>
      </c>
      <c r="BI381" s="144">
        <f>IF(N381="nulová",J381,0)</f>
        <v>0</v>
      </c>
      <c r="BJ381" s="17" t="s">
        <v>84</v>
      </c>
      <c r="BK381" s="144">
        <f>ROUND(I381*H381,2)</f>
        <v>0</v>
      </c>
      <c r="BL381" s="17" t="s">
        <v>135</v>
      </c>
      <c r="BM381" s="143" t="s">
        <v>626</v>
      </c>
    </row>
    <row r="382" spans="2:65" s="1" customFormat="1" ht="19.5" x14ac:dyDescent="0.2">
      <c r="B382" s="32"/>
      <c r="D382" s="145" t="s">
        <v>149</v>
      </c>
      <c r="F382" s="146" t="s">
        <v>627</v>
      </c>
      <c r="I382" s="147"/>
      <c r="L382" s="32"/>
      <c r="M382" s="148"/>
      <c r="T382" s="56"/>
      <c r="AT382" s="17" t="s">
        <v>149</v>
      </c>
      <c r="AU382" s="17" t="s">
        <v>86</v>
      </c>
    </row>
    <row r="383" spans="2:65" s="13" customFormat="1" ht="11.25" x14ac:dyDescent="0.2">
      <c r="B383" s="155"/>
      <c r="D383" s="145" t="s">
        <v>150</v>
      </c>
      <c r="E383" s="156" t="s">
        <v>1</v>
      </c>
      <c r="F383" s="157" t="s">
        <v>628</v>
      </c>
      <c r="H383" s="158">
        <v>380.58</v>
      </c>
      <c r="I383" s="159"/>
      <c r="L383" s="155"/>
      <c r="M383" s="160"/>
      <c r="T383" s="161"/>
      <c r="AT383" s="156" t="s">
        <v>150</v>
      </c>
      <c r="AU383" s="156" t="s">
        <v>86</v>
      </c>
      <c r="AV383" s="13" t="s">
        <v>86</v>
      </c>
      <c r="AW383" s="13" t="s">
        <v>32</v>
      </c>
      <c r="AX383" s="13" t="s">
        <v>84</v>
      </c>
      <c r="AY383" s="156" t="s">
        <v>136</v>
      </c>
    </row>
    <row r="384" spans="2:65" s="1" customFormat="1" ht="16.5" customHeight="1" x14ac:dyDescent="0.2">
      <c r="B384" s="32"/>
      <c r="C384" s="132" t="s">
        <v>629</v>
      </c>
      <c r="D384" s="132" t="s">
        <v>142</v>
      </c>
      <c r="E384" s="133" t="s">
        <v>630</v>
      </c>
      <c r="F384" s="134" t="s">
        <v>631</v>
      </c>
      <c r="G384" s="135" t="s">
        <v>249</v>
      </c>
      <c r="H384" s="136">
        <v>607.04999999999995</v>
      </c>
      <c r="I384" s="137"/>
      <c r="J384" s="138">
        <f>ROUND(I384*H384,2)</f>
        <v>0</v>
      </c>
      <c r="K384" s="134" t="s">
        <v>146</v>
      </c>
      <c r="L384" s="32"/>
      <c r="M384" s="139" t="s">
        <v>1</v>
      </c>
      <c r="N384" s="140" t="s">
        <v>41</v>
      </c>
      <c r="P384" s="141">
        <f>O384*H384</f>
        <v>0</v>
      </c>
      <c r="Q384" s="141">
        <v>0</v>
      </c>
      <c r="R384" s="141">
        <f>Q384*H384</f>
        <v>0</v>
      </c>
      <c r="S384" s="141">
        <v>0</v>
      </c>
      <c r="T384" s="142">
        <f>S384*H384</f>
        <v>0</v>
      </c>
      <c r="AR384" s="143" t="s">
        <v>135</v>
      </c>
      <c r="AT384" s="143" t="s">
        <v>142</v>
      </c>
      <c r="AU384" s="143" t="s">
        <v>86</v>
      </c>
      <c r="AY384" s="17" t="s">
        <v>136</v>
      </c>
      <c r="BE384" s="144">
        <f>IF(N384="základní",J384,0)</f>
        <v>0</v>
      </c>
      <c r="BF384" s="144">
        <f>IF(N384="snížená",J384,0)</f>
        <v>0</v>
      </c>
      <c r="BG384" s="144">
        <f>IF(N384="zákl. přenesená",J384,0)</f>
        <v>0</v>
      </c>
      <c r="BH384" s="144">
        <f>IF(N384="sníž. přenesená",J384,0)</f>
        <v>0</v>
      </c>
      <c r="BI384" s="144">
        <f>IF(N384="nulová",J384,0)</f>
        <v>0</v>
      </c>
      <c r="BJ384" s="17" t="s">
        <v>84</v>
      </c>
      <c r="BK384" s="144">
        <f>ROUND(I384*H384,2)</f>
        <v>0</v>
      </c>
      <c r="BL384" s="17" t="s">
        <v>135</v>
      </c>
      <c r="BM384" s="143" t="s">
        <v>632</v>
      </c>
    </row>
    <row r="385" spans="2:65" s="1" customFormat="1" ht="11.25" x14ac:dyDescent="0.2">
      <c r="B385" s="32"/>
      <c r="D385" s="145" t="s">
        <v>149</v>
      </c>
      <c r="F385" s="146" t="s">
        <v>633</v>
      </c>
      <c r="I385" s="147"/>
      <c r="L385" s="32"/>
      <c r="M385" s="148"/>
      <c r="T385" s="56"/>
      <c r="AT385" s="17" t="s">
        <v>149</v>
      </c>
      <c r="AU385" s="17" t="s">
        <v>86</v>
      </c>
    </row>
    <row r="386" spans="2:65" s="13" customFormat="1" ht="11.25" x14ac:dyDescent="0.2">
      <c r="B386" s="155"/>
      <c r="D386" s="145" t="s">
        <v>150</v>
      </c>
      <c r="E386" s="156" t="s">
        <v>1</v>
      </c>
      <c r="F386" s="157" t="s">
        <v>634</v>
      </c>
      <c r="H386" s="158">
        <v>607.04999999999995</v>
      </c>
      <c r="I386" s="159"/>
      <c r="L386" s="155"/>
      <c r="M386" s="160"/>
      <c r="T386" s="161"/>
      <c r="AT386" s="156" t="s">
        <v>150</v>
      </c>
      <c r="AU386" s="156" t="s">
        <v>86</v>
      </c>
      <c r="AV386" s="13" t="s">
        <v>86</v>
      </c>
      <c r="AW386" s="13" t="s">
        <v>32</v>
      </c>
      <c r="AX386" s="13" t="s">
        <v>84</v>
      </c>
      <c r="AY386" s="156" t="s">
        <v>136</v>
      </c>
    </row>
    <row r="387" spans="2:65" s="1" customFormat="1" ht="16.5" customHeight="1" x14ac:dyDescent="0.2">
      <c r="B387" s="32"/>
      <c r="C387" s="132" t="s">
        <v>635</v>
      </c>
      <c r="D387" s="132" t="s">
        <v>142</v>
      </c>
      <c r="E387" s="133" t="s">
        <v>636</v>
      </c>
      <c r="F387" s="134" t="s">
        <v>637</v>
      </c>
      <c r="G387" s="135" t="s">
        <v>249</v>
      </c>
      <c r="H387" s="136">
        <v>380.58</v>
      </c>
      <c r="I387" s="137"/>
      <c r="J387" s="138">
        <f>ROUND(I387*H387,2)</f>
        <v>0</v>
      </c>
      <c r="K387" s="134" t="s">
        <v>146</v>
      </c>
      <c r="L387" s="32"/>
      <c r="M387" s="139" t="s">
        <v>1</v>
      </c>
      <c r="N387" s="140" t="s">
        <v>41</v>
      </c>
      <c r="P387" s="141">
        <f>O387*H387</f>
        <v>0</v>
      </c>
      <c r="Q387" s="141">
        <v>0</v>
      </c>
      <c r="R387" s="141">
        <f>Q387*H387</f>
        <v>0</v>
      </c>
      <c r="S387" s="141">
        <v>0</v>
      </c>
      <c r="T387" s="142">
        <f>S387*H387</f>
        <v>0</v>
      </c>
      <c r="AR387" s="143" t="s">
        <v>135</v>
      </c>
      <c r="AT387" s="143" t="s">
        <v>142</v>
      </c>
      <c r="AU387" s="143" t="s">
        <v>86</v>
      </c>
      <c r="AY387" s="17" t="s">
        <v>136</v>
      </c>
      <c r="BE387" s="144">
        <f>IF(N387="základní",J387,0)</f>
        <v>0</v>
      </c>
      <c r="BF387" s="144">
        <f>IF(N387="snížená",J387,0)</f>
        <v>0</v>
      </c>
      <c r="BG387" s="144">
        <f>IF(N387="zákl. přenesená",J387,0)</f>
        <v>0</v>
      </c>
      <c r="BH387" s="144">
        <f>IF(N387="sníž. přenesená",J387,0)</f>
        <v>0</v>
      </c>
      <c r="BI387" s="144">
        <f>IF(N387="nulová",J387,0)</f>
        <v>0</v>
      </c>
      <c r="BJ387" s="17" t="s">
        <v>84</v>
      </c>
      <c r="BK387" s="144">
        <f>ROUND(I387*H387,2)</f>
        <v>0</v>
      </c>
      <c r="BL387" s="17" t="s">
        <v>135</v>
      </c>
      <c r="BM387" s="143" t="s">
        <v>638</v>
      </c>
    </row>
    <row r="388" spans="2:65" s="1" customFormat="1" ht="11.25" x14ac:dyDescent="0.2">
      <c r="B388" s="32"/>
      <c r="D388" s="145" t="s">
        <v>149</v>
      </c>
      <c r="F388" s="146" t="s">
        <v>639</v>
      </c>
      <c r="I388" s="147"/>
      <c r="L388" s="32"/>
      <c r="M388" s="148"/>
      <c r="T388" s="56"/>
      <c r="AT388" s="17" t="s">
        <v>149</v>
      </c>
      <c r="AU388" s="17" t="s">
        <v>86</v>
      </c>
    </row>
    <row r="389" spans="2:65" s="13" customFormat="1" ht="11.25" x14ac:dyDescent="0.2">
      <c r="B389" s="155"/>
      <c r="D389" s="145" t="s">
        <v>150</v>
      </c>
      <c r="E389" s="156" t="s">
        <v>1</v>
      </c>
      <c r="F389" s="157" t="s">
        <v>628</v>
      </c>
      <c r="H389" s="158">
        <v>380.58</v>
      </c>
      <c r="I389" s="159"/>
      <c r="L389" s="155"/>
      <c r="M389" s="160"/>
      <c r="T389" s="161"/>
      <c r="AT389" s="156" t="s">
        <v>150</v>
      </c>
      <c r="AU389" s="156" t="s">
        <v>86</v>
      </c>
      <c r="AV389" s="13" t="s">
        <v>86</v>
      </c>
      <c r="AW389" s="13" t="s">
        <v>32</v>
      </c>
      <c r="AX389" s="13" t="s">
        <v>84</v>
      </c>
      <c r="AY389" s="156" t="s">
        <v>136</v>
      </c>
    </row>
    <row r="390" spans="2:65" s="1" customFormat="1" ht="16.5" customHeight="1" x14ac:dyDescent="0.2">
      <c r="B390" s="32"/>
      <c r="C390" s="172" t="s">
        <v>640</v>
      </c>
      <c r="D390" s="172" t="s">
        <v>641</v>
      </c>
      <c r="E390" s="173" t="s">
        <v>642</v>
      </c>
      <c r="F390" s="174" t="s">
        <v>643</v>
      </c>
      <c r="G390" s="175" t="s">
        <v>644</v>
      </c>
      <c r="H390" s="176">
        <v>29.629000000000001</v>
      </c>
      <c r="I390" s="177"/>
      <c r="J390" s="178">
        <f>ROUND(I390*H390,2)</f>
        <v>0</v>
      </c>
      <c r="K390" s="174" t="s">
        <v>146</v>
      </c>
      <c r="L390" s="179"/>
      <c r="M390" s="180" t="s">
        <v>1</v>
      </c>
      <c r="N390" s="181" t="s">
        <v>41</v>
      </c>
      <c r="P390" s="141">
        <f>O390*H390</f>
        <v>0</v>
      </c>
      <c r="Q390" s="141">
        <v>1E-3</v>
      </c>
      <c r="R390" s="141">
        <f>Q390*H390</f>
        <v>2.9629000000000003E-2</v>
      </c>
      <c r="S390" s="141">
        <v>0</v>
      </c>
      <c r="T390" s="142">
        <f>S390*H390</f>
        <v>0</v>
      </c>
      <c r="AR390" s="143" t="s">
        <v>185</v>
      </c>
      <c r="AT390" s="143" t="s">
        <v>641</v>
      </c>
      <c r="AU390" s="143" t="s">
        <v>86</v>
      </c>
      <c r="AY390" s="17" t="s">
        <v>136</v>
      </c>
      <c r="BE390" s="144">
        <f>IF(N390="základní",J390,0)</f>
        <v>0</v>
      </c>
      <c r="BF390" s="144">
        <f>IF(N390="snížená",J390,0)</f>
        <v>0</v>
      </c>
      <c r="BG390" s="144">
        <f>IF(N390="zákl. přenesená",J390,0)</f>
        <v>0</v>
      </c>
      <c r="BH390" s="144">
        <f>IF(N390="sníž. přenesená",J390,0)</f>
        <v>0</v>
      </c>
      <c r="BI390" s="144">
        <f>IF(N390="nulová",J390,0)</f>
        <v>0</v>
      </c>
      <c r="BJ390" s="17" t="s">
        <v>84</v>
      </c>
      <c r="BK390" s="144">
        <f>ROUND(I390*H390,2)</f>
        <v>0</v>
      </c>
      <c r="BL390" s="17" t="s">
        <v>135</v>
      </c>
      <c r="BM390" s="143" t="s">
        <v>645</v>
      </c>
    </row>
    <row r="391" spans="2:65" s="1" customFormat="1" ht="11.25" x14ac:dyDescent="0.2">
      <c r="B391" s="32"/>
      <c r="D391" s="145" t="s">
        <v>149</v>
      </c>
      <c r="F391" s="146" t="s">
        <v>643</v>
      </c>
      <c r="I391" s="147"/>
      <c r="L391" s="32"/>
      <c r="M391" s="148"/>
      <c r="T391" s="56"/>
      <c r="AT391" s="17" t="s">
        <v>149</v>
      </c>
      <c r="AU391" s="17" t="s">
        <v>86</v>
      </c>
    </row>
    <row r="392" spans="2:65" s="12" customFormat="1" ht="11.25" x14ac:dyDescent="0.2">
      <c r="B392" s="149"/>
      <c r="D392" s="145" t="s">
        <v>150</v>
      </c>
      <c r="E392" s="150" t="s">
        <v>1</v>
      </c>
      <c r="F392" s="151" t="s">
        <v>646</v>
      </c>
      <c r="H392" s="150" t="s">
        <v>1</v>
      </c>
      <c r="I392" s="152"/>
      <c r="L392" s="149"/>
      <c r="M392" s="153"/>
      <c r="T392" s="154"/>
      <c r="AT392" s="150" t="s">
        <v>150</v>
      </c>
      <c r="AU392" s="150" t="s">
        <v>86</v>
      </c>
      <c r="AV392" s="12" t="s">
        <v>84</v>
      </c>
      <c r="AW392" s="12" t="s">
        <v>32</v>
      </c>
      <c r="AX392" s="12" t="s">
        <v>76</v>
      </c>
      <c r="AY392" s="150" t="s">
        <v>136</v>
      </c>
    </row>
    <row r="393" spans="2:65" s="13" customFormat="1" ht="11.25" x14ac:dyDescent="0.2">
      <c r="B393" s="155"/>
      <c r="D393" s="145" t="s">
        <v>150</v>
      </c>
      <c r="E393" s="156" t="s">
        <v>1</v>
      </c>
      <c r="F393" s="157" t="s">
        <v>647</v>
      </c>
      <c r="H393" s="158">
        <v>29.629000000000001</v>
      </c>
      <c r="I393" s="159"/>
      <c r="L393" s="155"/>
      <c r="M393" s="160"/>
      <c r="T393" s="161"/>
      <c r="AT393" s="156" t="s">
        <v>150</v>
      </c>
      <c r="AU393" s="156" t="s">
        <v>86</v>
      </c>
      <c r="AV393" s="13" t="s">
        <v>86</v>
      </c>
      <c r="AW393" s="13" t="s">
        <v>32</v>
      </c>
      <c r="AX393" s="13" t="s">
        <v>84</v>
      </c>
      <c r="AY393" s="156" t="s">
        <v>136</v>
      </c>
    </row>
    <row r="394" spans="2:65" s="1" customFormat="1" ht="16.5" customHeight="1" x14ac:dyDescent="0.2">
      <c r="B394" s="32"/>
      <c r="C394" s="132" t="s">
        <v>648</v>
      </c>
      <c r="D394" s="132" t="s">
        <v>142</v>
      </c>
      <c r="E394" s="133" t="s">
        <v>649</v>
      </c>
      <c r="F394" s="134" t="s">
        <v>650</v>
      </c>
      <c r="G394" s="135" t="s">
        <v>249</v>
      </c>
      <c r="H394" s="136">
        <v>607.04999999999995</v>
      </c>
      <c r="I394" s="137"/>
      <c r="J394" s="138">
        <f>ROUND(I394*H394,2)</f>
        <v>0</v>
      </c>
      <c r="K394" s="134" t="s">
        <v>146</v>
      </c>
      <c r="L394" s="32"/>
      <c r="M394" s="139" t="s">
        <v>1</v>
      </c>
      <c r="N394" s="140" t="s">
        <v>41</v>
      </c>
      <c r="P394" s="141">
        <f>O394*H394</f>
        <v>0</v>
      </c>
      <c r="Q394" s="141">
        <v>0</v>
      </c>
      <c r="R394" s="141">
        <f>Q394*H394</f>
        <v>0</v>
      </c>
      <c r="S394" s="141">
        <v>0</v>
      </c>
      <c r="T394" s="142">
        <f>S394*H394</f>
        <v>0</v>
      </c>
      <c r="AR394" s="143" t="s">
        <v>135</v>
      </c>
      <c r="AT394" s="143" t="s">
        <v>142</v>
      </c>
      <c r="AU394" s="143" t="s">
        <v>86</v>
      </c>
      <c r="AY394" s="17" t="s">
        <v>136</v>
      </c>
      <c r="BE394" s="144">
        <f>IF(N394="základní",J394,0)</f>
        <v>0</v>
      </c>
      <c r="BF394" s="144">
        <f>IF(N394="snížená",J394,0)</f>
        <v>0</v>
      </c>
      <c r="BG394" s="144">
        <f>IF(N394="zákl. přenesená",J394,0)</f>
        <v>0</v>
      </c>
      <c r="BH394" s="144">
        <f>IF(N394="sníž. přenesená",J394,0)</f>
        <v>0</v>
      </c>
      <c r="BI394" s="144">
        <f>IF(N394="nulová",J394,0)</f>
        <v>0</v>
      </c>
      <c r="BJ394" s="17" t="s">
        <v>84</v>
      </c>
      <c r="BK394" s="144">
        <f>ROUND(I394*H394,2)</f>
        <v>0</v>
      </c>
      <c r="BL394" s="17" t="s">
        <v>135</v>
      </c>
      <c r="BM394" s="143" t="s">
        <v>651</v>
      </c>
    </row>
    <row r="395" spans="2:65" s="1" customFormat="1" ht="11.25" x14ac:dyDescent="0.2">
      <c r="B395" s="32"/>
      <c r="D395" s="145" t="s">
        <v>149</v>
      </c>
      <c r="F395" s="146" t="s">
        <v>652</v>
      </c>
      <c r="I395" s="147"/>
      <c r="L395" s="32"/>
      <c r="M395" s="148"/>
      <c r="T395" s="56"/>
      <c r="AT395" s="17" t="s">
        <v>149</v>
      </c>
      <c r="AU395" s="17" t="s">
        <v>86</v>
      </c>
    </row>
    <row r="396" spans="2:65" s="13" customFormat="1" ht="11.25" x14ac:dyDescent="0.2">
      <c r="B396" s="155"/>
      <c r="D396" s="145" t="s">
        <v>150</v>
      </c>
      <c r="E396" s="156" t="s">
        <v>1</v>
      </c>
      <c r="F396" s="157" t="s">
        <v>653</v>
      </c>
      <c r="H396" s="158">
        <v>607.04999999999995</v>
      </c>
      <c r="I396" s="159"/>
      <c r="L396" s="155"/>
      <c r="M396" s="160"/>
      <c r="T396" s="161"/>
      <c r="AT396" s="156" t="s">
        <v>150</v>
      </c>
      <c r="AU396" s="156" t="s">
        <v>86</v>
      </c>
      <c r="AV396" s="13" t="s">
        <v>86</v>
      </c>
      <c r="AW396" s="13" t="s">
        <v>32</v>
      </c>
      <c r="AX396" s="13" t="s">
        <v>84</v>
      </c>
      <c r="AY396" s="156" t="s">
        <v>136</v>
      </c>
    </row>
    <row r="397" spans="2:65" s="1" customFormat="1" ht="16.5" customHeight="1" x14ac:dyDescent="0.2">
      <c r="B397" s="32"/>
      <c r="C397" s="132" t="s">
        <v>654</v>
      </c>
      <c r="D397" s="132" t="s">
        <v>142</v>
      </c>
      <c r="E397" s="133" t="s">
        <v>655</v>
      </c>
      <c r="F397" s="134" t="s">
        <v>656</v>
      </c>
      <c r="G397" s="135" t="s">
        <v>249</v>
      </c>
      <c r="H397" s="136">
        <v>9763.07</v>
      </c>
      <c r="I397" s="137"/>
      <c r="J397" s="138">
        <f>ROUND(I397*H397,2)</f>
        <v>0</v>
      </c>
      <c r="K397" s="134" t="s">
        <v>146</v>
      </c>
      <c r="L397" s="32"/>
      <c r="M397" s="139" t="s">
        <v>1</v>
      </c>
      <c r="N397" s="140" t="s">
        <v>41</v>
      </c>
      <c r="P397" s="141">
        <f>O397*H397</f>
        <v>0</v>
      </c>
      <c r="Q397" s="141">
        <v>0</v>
      </c>
      <c r="R397" s="141">
        <f>Q397*H397</f>
        <v>0</v>
      </c>
      <c r="S397" s="141">
        <v>0</v>
      </c>
      <c r="T397" s="142">
        <f>S397*H397</f>
        <v>0</v>
      </c>
      <c r="AR397" s="143" t="s">
        <v>135</v>
      </c>
      <c r="AT397" s="143" t="s">
        <v>142</v>
      </c>
      <c r="AU397" s="143" t="s">
        <v>86</v>
      </c>
      <c r="AY397" s="17" t="s">
        <v>136</v>
      </c>
      <c r="BE397" s="144">
        <f>IF(N397="základní",J397,0)</f>
        <v>0</v>
      </c>
      <c r="BF397" s="144">
        <f>IF(N397="snížená",J397,0)</f>
        <v>0</v>
      </c>
      <c r="BG397" s="144">
        <f>IF(N397="zákl. přenesená",J397,0)</f>
        <v>0</v>
      </c>
      <c r="BH397" s="144">
        <f>IF(N397="sníž. přenesená",J397,0)</f>
        <v>0</v>
      </c>
      <c r="BI397" s="144">
        <f>IF(N397="nulová",J397,0)</f>
        <v>0</v>
      </c>
      <c r="BJ397" s="17" t="s">
        <v>84</v>
      </c>
      <c r="BK397" s="144">
        <f>ROUND(I397*H397,2)</f>
        <v>0</v>
      </c>
      <c r="BL397" s="17" t="s">
        <v>135</v>
      </c>
      <c r="BM397" s="143" t="s">
        <v>657</v>
      </c>
    </row>
    <row r="398" spans="2:65" s="1" customFormat="1" ht="11.25" x14ac:dyDescent="0.2">
      <c r="B398" s="32"/>
      <c r="D398" s="145" t="s">
        <v>149</v>
      </c>
      <c r="F398" s="146" t="s">
        <v>658</v>
      </c>
      <c r="I398" s="147"/>
      <c r="L398" s="32"/>
      <c r="M398" s="148"/>
      <c r="T398" s="56"/>
      <c r="AT398" s="17" t="s">
        <v>149</v>
      </c>
      <c r="AU398" s="17" t="s">
        <v>86</v>
      </c>
    </row>
    <row r="399" spans="2:65" s="13" customFormat="1" ht="11.25" x14ac:dyDescent="0.2">
      <c r="B399" s="155"/>
      <c r="D399" s="145" t="s">
        <v>150</v>
      </c>
      <c r="E399" s="156" t="s">
        <v>1</v>
      </c>
      <c r="F399" s="157" t="s">
        <v>659</v>
      </c>
      <c r="H399" s="158">
        <v>4097.38</v>
      </c>
      <c r="I399" s="159"/>
      <c r="L399" s="155"/>
      <c r="M399" s="160"/>
      <c r="T399" s="161"/>
      <c r="AT399" s="156" t="s">
        <v>150</v>
      </c>
      <c r="AU399" s="156" t="s">
        <v>86</v>
      </c>
      <c r="AV399" s="13" t="s">
        <v>86</v>
      </c>
      <c r="AW399" s="13" t="s">
        <v>32</v>
      </c>
      <c r="AX399" s="13" t="s">
        <v>76</v>
      </c>
      <c r="AY399" s="156" t="s">
        <v>136</v>
      </c>
    </row>
    <row r="400" spans="2:65" s="13" customFormat="1" ht="11.25" x14ac:dyDescent="0.2">
      <c r="B400" s="155"/>
      <c r="D400" s="145" t="s">
        <v>150</v>
      </c>
      <c r="E400" s="156" t="s">
        <v>1</v>
      </c>
      <c r="F400" s="157" t="s">
        <v>660</v>
      </c>
      <c r="H400" s="158">
        <v>1623.66</v>
      </c>
      <c r="I400" s="159"/>
      <c r="L400" s="155"/>
      <c r="M400" s="160"/>
      <c r="T400" s="161"/>
      <c r="AT400" s="156" t="s">
        <v>150</v>
      </c>
      <c r="AU400" s="156" t="s">
        <v>86</v>
      </c>
      <c r="AV400" s="13" t="s">
        <v>86</v>
      </c>
      <c r="AW400" s="13" t="s">
        <v>32</v>
      </c>
      <c r="AX400" s="13" t="s">
        <v>76</v>
      </c>
      <c r="AY400" s="156" t="s">
        <v>136</v>
      </c>
    </row>
    <row r="401" spans="2:65" s="13" customFormat="1" ht="11.25" x14ac:dyDescent="0.2">
      <c r="B401" s="155"/>
      <c r="D401" s="145" t="s">
        <v>150</v>
      </c>
      <c r="E401" s="156" t="s">
        <v>1</v>
      </c>
      <c r="F401" s="157" t="s">
        <v>661</v>
      </c>
      <c r="H401" s="158">
        <v>3363.7</v>
      </c>
      <c r="I401" s="159"/>
      <c r="L401" s="155"/>
      <c r="M401" s="160"/>
      <c r="T401" s="161"/>
      <c r="AT401" s="156" t="s">
        <v>150</v>
      </c>
      <c r="AU401" s="156" t="s">
        <v>86</v>
      </c>
      <c r="AV401" s="13" t="s">
        <v>86</v>
      </c>
      <c r="AW401" s="13" t="s">
        <v>32</v>
      </c>
      <c r="AX401" s="13" t="s">
        <v>76</v>
      </c>
      <c r="AY401" s="156" t="s">
        <v>136</v>
      </c>
    </row>
    <row r="402" spans="2:65" s="13" customFormat="1" ht="11.25" x14ac:dyDescent="0.2">
      <c r="B402" s="155"/>
      <c r="D402" s="145" t="s">
        <v>150</v>
      </c>
      <c r="E402" s="156" t="s">
        <v>1</v>
      </c>
      <c r="F402" s="157" t="s">
        <v>662</v>
      </c>
      <c r="H402" s="158">
        <v>678.33</v>
      </c>
      <c r="I402" s="159"/>
      <c r="L402" s="155"/>
      <c r="M402" s="160"/>
      <c r="T402" s="161"/>
      <c r="AT402" s="156" t="s">
        <v>150</v>
      </c>
      <c r="AU402" s="156" t="s">
        <v>86</v>
      </c>
      <c r="AV402" s="13" t="s">
        <v>86</v>
      </c>
      <c r="AW402" s="13" t="s">
        <v>32</v>
      </c>
      <c r="AX402" s="13" t="s">
        <v>76</v>
      </c>
      <c r="AY402" s="156" t="s">
        <v>136</v>
      </c>
    </row>
    <row r="403" spans="2:65" s="14" customFormat="1" ht="11.25" x14ac:dyDescent="0.2">
      <c r="B403" s="165"/>
      <c r="D403" s="145" t="s">
        <v>150</v>
      </c>
      <c r="E403" s="166" t="s">
        <v>1</v>
      </c>
      <c r="F403" s="167" t="s">
        <v>318</v>
      </c>
      <c r="H403" s="168">
        <v>9763.07</v>
      </c>
      <c r="I403" s="169"/>
      <c r="L403" s="165"/>
      <c r="M403" s="170"/>
      <c r="T403" s="171"/>
      <c r="AT403" s="166" t="s">
        <v>150</v>
      </c>
      <c r="AU403" s="166" t="s">
        <v>86</v>
      </c>
      <c r="AV403" s="14" t="s">
        <v>135</v>
      </c>
      <c r="AW403" s="14" t="s">
        <v>32</v>
      </c>
      <c r="AX403" s="14" t="s">
        <v>84</v>
      </c>
      <c r="AY403" s="166" t="s">
        <v>136</v>
      </c>
    </row>
    <row r="404" spans="2:65" s="1" customFormat="1" ht="24.2" customHeight="1" x14ac:dyDescent="0.2">
      <c r="B404" s="32"/>
      <c r="C404" s="132" t="s">
        <v>663</v>
      </c>
      <c r="D404" s="132" t="s">
        <v>142</v>
      </c>
      <c r="E404" s="133" t="s">
        <v>664</v>
      </c>
      <c r="F404" s="134" t="s">
        <v>665</v>
      </c>
      <c r="G404" s="135" t="s">
        <v>255</v>
      </c>
      <c r="H404" s="136">
        <v>12</v>
      </c>
      <c r="I404" s="137"/>
      <c r="J404" s="138">
        <f>ROUND(I404*H404,2)</f>
        <v>0</v>
      </c>
      <c r="K404" s="134" t="s">
        <v>146</v>
      </c>
      <c r="L404" s="32"/>
      <c r="M404" s="139" t="s">
        <v>1</v>
      </c>
      <c r="N404" s="140" t="s">
        <v>41</v>
      </c>
      <c r="P404" s="141">
        <f>O404*H404</f>
        <v>0</v>
      </c>
      <c r="Q404" s="141">
        <v>0</v>
      </c>
      <c r="R404" s="141">
        <f>Q404*H404</f>
        <v>0</v>
      </c>
      <c r="S404" s="141">
        <v>0</v>
      </c>
      <c r="T404" s="142">
        <f>S404*H404</f>
        <v>0</v>
      </c>
      <c r="AR404" s="143" t="s">
        <v>135</v>
      </c>
      <c r="AT404" s="143" t="s">
        <v>142</v>
      </c>
      <c r="AU404" s="143" t="s">
        <v>86</v>
      </c>
      <c r="AY404" s="17" t="s">
        <v>136</v>
      </c>
      <c r="BE404" s="144">
        <f>IF(N404="základní",J404,0)</f>
        <v>0</v>
      </c>
      <c r="BF404" s="144">
        <f>IF(N404="snížená",J404,0)</f>
        <v>0</v>
      </c>
      <c r="BG404" s="144">
        <f>IF(N404="zákl. přenesená",J404,0)</f>
        <v>0</v>
      </c>
      <c r="BH404" s="144">
        <f>IF(N404="sníž. přenesená",J404,0)</f>
        <v>0</v>
      </c>
      <c r="BI404" s="144">
        <f>IF(N404="nulová",J404,0)</f>
        <v>0</v>
      </c>
      <c r="BJ404" s="17" t="s">
        <v>84</v>
      </c>
      <c r="BK404" s="144">
        <f>ROUND(I404*H404,2)</f>
        <v>0</v>
      </c>
      <c r="BL404" s="17" t="s">
        <v>135</v>
      </c>
      <c r="BM404" s="143" t="s">
        <v>666</v>
      </c>
    </row>
    <row r="405" spans="2:65" s="1" customFormat="1" ht="19.5" x14ac:dyDescent="0.2">
      <c r="B405" s="32"/>
      <c r="D405" s="145" t="s">
        <v>149</v>
      </c>
      <c r="F405" s="146" t="s">
        <v>667</v>
      </c>
      <c r="I405" s="147"/>
      <c r="L405" s="32"/>
      <c r="M405" s="148"/>
      <c r="T405" s="56"/>
      <c r="AT405" s="17" t="s">
        <v>149</v>
      </c>
      <c r="AU405" s="17" t="s">
        <v>86</v>
      </c>
    </row>
    <row r="406" spans="2:65" s="12" customFormat="1" ht="11.25" x14ac:dyDescent="0.2">
      <c r="B406" s="149"/>
      <c r="D406" s="145" t="s">
        <v>150</v>
      </c>
      <c r="E406" s="150" t="s">
        <v>1</v>
      </c>
      <c r="F406" s="151" t="s">
        <v>668</v>
      </c>
      <c r="H406" s="150" t="s">
        <v>1</v>
      </c>
      <c r="I406" s="152"/>
      <c r="L406" s="149"/>
      <c r="M406" s="153"/>
      <c r="T406" s="154"/>
      <c r="AT406" s="150" t="s">
        <v>150</v>
      </c>
      <c r="AU406" s="150" t="s">
        <v>86</v>
      </c>
      <c r="AV406" s="12" t="s">
        <v>84</v>
      </c>
      <c r="AW406" s="12" t="s">
        <v>32</v>
      </c>
      <c r="AX406" s="12" t="s">
        <v>76</v>
      </c>
      <c r="AY406" s="150" t="s">
        <v>136</v>
      </c>
    </row>
    <row r="407" spans="2:65" s="12" customFormat="1" ht="11.25" x14ac:dyDescent="0.2">
      <c r="B407" s="149"/>
      <c r="D407" s="145" t="s">
        <v>150</v>
      </c>
      <c r="E407" s="150" t="s">
        <v>1</v>
      </c>
      <c r="F407" s="151" t="s">
        <v>669</v>
      </c>
      <c r="H407" s="150" t="s">
        <v>1</v>
      </c>
      <c r="I407" s="152"/>
      <c r="L407" s="149"/>
      <c r="M407" s="153"/>
      <c r="T407" s="154"/>
      <c r="AT407" s="150" t="s">
        <v>150</v>
      </c>
      <c r="AU407" s="150" t="s">
        <v>86</v>
      </c>
      <c r="AV407" s="12" t="s">
        <v>84</v>
      </c>
      <c r="AW407" s="12" t="s">
        <v>32</v>
      </c>
      <c r="AX407" s="12" t="s">
        <v>76</v>
      </c>
      <c r="AY407" s="150" t="s">
        <v>136</v>
      </c>
    </row>
    <row r="408" spans="2:65" s="13" customFormat="1" ht="11.25" x14ac:dyDescent="0.2">
      <c r="B408" s="155"/>
      <c r="D408" s="145" t="s">
        <v>150</v>
      </c>
      <c r="E408" s="156" t="s">
        <v>1</v>
      </c>
      <c r="F408" s="157" t="s">
        <v>670</v>
      </c>
      <c r="H408" s="158">
        <v>12</v>
      </c>
      <c r="I408" s="159"/>
      <c r="L408" s="155"/>
      <c r="M408" s="160"/>
      <c r="T408" s="161"/>
      <c r="AT408" s="156" t="s">
        <v>150</v>
      </c>
      <c r="AU408" s="156" t="s">
        <v>86</v>
      </c>
      <c r="AV408" s="13" t="s">
        <v>86</v>
      </c>
      <c r="AW408" s="13" t="s">
        <v>32</v>
      </c>
      <c r="AX408" s="13" t="s">
        <v>84</v>
      </c>
      <c r="AY408" s="156" t="s">
        <v>136</v>
      </c>
    </row>
    <row r="409" spans="2:65" s="1" customFormat="1" ht="16.5" customHeight="1" x14ac:dyDescent="0.2">
      <c r="B409" s="32"/>
      <c r="C409" s="172" t="s">
        <v>671</v>
      </c>
      <c r="D409" s="172" t="s">
        <v>641</v>
      </c>
      <c r="E409" s="173" t="s">
        <v>672</v>
      </c>
      <c r="F409" s="174" t="s">
        <v>673</v>
      </c>
      <c r="G409" s="175" t="s">
        <v>420</v>
      </c>
      <c r="H409" s="176">
        <v>0.06</v>
      </c>
      <c r="I409" s="177"/>
      <c r="J409" s="178">
        <f>ROUND(I409*H409,2)</f>
        <v>0</v>
      </c>
      <c r="K409" s="174" t="s">
        <v>146</v>
      </c>
      <c r="L409" s="179"/>
      <c r="M409" s="180" t="s">
        <v>1</v>
      </c>
      <c r="N409" s="181" t="s">
        <v>41</v>
      </c>
      <c r="P409" s="141">
        <f>O409*H409</f>
        <v>0</v>
      </c>
      <c r="Q409" s="141">
        <v>0.22</v>
      </c>
      <c r="R409" s="141">
        <f>Q409*H409</f>
        <v>1.32E-2</v>
      </c>
      <c r="S409" s="141">
        <v>0</v>
      </c>
      <c r="T409" s="142">
        <f>S409*H409</f>
        <v>0</v>
      </c>
      <c r="AR409" s="143" t="s">
        <v>185</v>
      </c>
      <c r="AT409" s="143" t="s">
        <v>641</v>
      </c>
      <c r="AU409" s="143" t="s">
        <v>86</v>
      </c>
      <c r="AY409" s="17" t="s">
        <v>136</v>
      </c>
      <c r="BE409" s="144">
        <f>IF(N409="základní",J409,0)</f>
        <v>0</v>
      </c>
      <c r="BF409" s="144">
        <f>IF(N409="snížená",J409,0)</f>
        <v>0</v>
      </c>
      <c r="BG409" s="144">
        <f>IF(N409="zákl. přenesená",J409,0)</f>
        <v>0</v>
      </c>
      <c r="BH409" s="144">
        <f>IF(N409="sníž. přenesená",J409,0)</f>
        <v>0</v>
      </c>
      <c r="BI409" s="144">
        <f>IF(N409="nulová",J409,0)</f>
        <v>0</v>
      </c>
      <c r="BJ409" s="17" t="s">
        <v>84</v>
      </c>
      <c r="BK409" s="144">
        <f>ROUND(I409*H409,2)</f>
        <v>0</v>
      </c>
      <c r="BL409" s="17" t="s">
        <v>135</v>
      </c>
      <c r="BM409" s="143" t="s">
        <v>674</v>
      </c>
    </row>
    <row r="410" spans="2:65" s="1" customFormat="1" ht="11.25" x14ac:dyDescent="0.2">
      <c r="B410" s="32"/>
      <c r="D410" s="145" t="s">
        <v>149</v>
      </c>
      <c r="F410" s="146" t="s">
        <v>673</v>
      </c>
      <c r="I410" s="147"/>
      <c r="L410" s="32"/>
      <c r="M410" s="148"/>
      <c r="T410" s="56"/>
      <c r="AT410" s="17" t="s">
        <v>149</v>
      </c>
      <c r="AU410" s="17" t="s">
        <v>86</v>
      </c>
    </row>
    <row r="411" spans="2:65" s="13" customFormat="1" ht="11.25" x14ac:dyDescent="0.2">
      <c r="B411" s="155"/>
      <c r="D411" s="145" t="s">
        <v>150</v>
      </c>
      <c r="E411" s="156" t="s">
        <v>1</v>
      </c>
      <c r="F411" s="157" t="s">
        <v>675</v>
      </c>
      <c r="H411" s="158">
        <v>0.06</v>
      </c>
      <c r="I411" s="159"/>
      <c r="L411" s="155"/>
      <c r="M411" s="160"/>
      <c r="T411" s="161"/>
      <c r="AT411" s="156" t="s">
        <v>150</v>
      </c>
      <c r="AU411" s="156" t="s">
        <v>86</v>
      </c>
      <c r="AV411" s="13" t="s">
        <v>86</v>
      </c>
      <c r="AW411" s="13" t="s">
        <v>32</v>
      </c>
      <c r="AX411" s="13" t="s">
        <v>84</v>
      </c>
      <c r="AY411" s="156" t="s">
        <v>136</v>
      </c>
    </row>
    <row r="412" spans="2:65" s="1" customFormat="1" ht="16.5" customHeight="1" x14ac:dyDescent="0.2">
      <c r="B412" s="32"/>
      <c r="C412" s="132" t="s">
        <v>676</v>
      </c>
      <c r="D412" s="132" t="s">
        <v>142</v>
      </c>
      <c r="E412" s="133" t="s">
        <v>677</v>
      </c>
      <c r="F412" s="134" t="s">
        <v>678</v>
      </c>
      <c r="G412" s="135" t="s">
        <v>255</v>
      </c>
      <c r="H412" s="136">
        <v>12</v>
      </c>
      <c r="I412" s="137"/>
      <c r="J412" s="138">
        <f>ROUND(I412*H412,2)</f>
        <v>0</v>
      </c>
      <c r="K412" s="134" t="s">
        <v>146</v>
      </c>
      <c r="L412" s="32"/>
      <c r="M412" s="139" t="s">
        <v>1</v>
      </c>
      <c r="N412" s="140" t="s">
        <v>41</v>
      </c>
      <c r="P412" s="141">
        <f>O412*H412</f>
        <v>0</v>
      </c>
      <c r="Q412" s="141">
        <v>0</v>
      </c>
      <c r="R412" s="141">
        <f>Q412*H412</f>
        <v>0</v>
      </c>
      <c r="S412" s="141">
        <v>0</v>
      </c>
      <c r="T412" s="142">
        <f>S412*H412</f>
        <v>0</v>
      </c>
      <c r="AR412" s="143" t="s">
        <v>135</v>
      </c>
      <c r="AT412" s="143" t="s">
        <v>142</v>
      </c>
      <c r="AU412" s="143" t="s">
        <v>86</v>
      </c>
      <c r="AY412" s="17" t="s">
        <v>136</v>
      </c>
      <c r="BE412" s="144">
        <f>IF(N412="základní",J412,0)</f>
        <v>0</v>
      </c>
      <c r="BF412" s="144">
        <f>IF(N412="snížená",J412,0)</f>
        <v>0</v>
      </c>
      <c r="BG412" s="144">
        <f>IF(N412="zákl. přenesená",J412,0)</f>
        <v>0</v>
      </c>
      <c r="BH412" s="144">
        <f>IF(N412="sníž. přenesená",J412,0)</f>
        <v>0</v>
      </c>
      <c r="BI412" s="144">
        <f>IF(N412="nulová",J412,0)</f>
        <v>0</v>
      </c>
      <c r="BJ412" s="17" t="s">
        <v>84</v>
      </c>
      <c r="BK412" s="144">
        <f>ROUND(I412*H412,2)</f>
        <v>0</v>
      </c>
      <c r="BL412" s="17" t="s">
        <v>135</v>
      </c>
      <c r="BM412" s="143" t="s">
        <v>679</v>
      </c>
    </row>
    <row r="413" spans="2:65" s="1" customFormat="1" ht="19.5" x14ac:dyDescent="0.2">
      <c r="B413" s="32"/>
      <c r="D413" s="145" t="s">
        <v>149</v>
      </c>
      <c r="F413" s="146" t="s">
        <v>680</v>
      </c>
      <c r="I413" s="147"/>
      <c r="L413" s="32"/>
      <c r="M413" s="148"/>
      <c r="T413" s="56"/>
      <c r="AT413" s="17" t="s">
        <v>149</v>
      </c>
      <c r="AU413" s="17" t="s">
        <v>86</v>
      </c>
    </row>
    <row r="414" spans="2:65" s="13" customFormat="1" ht="11.25" x14ac:dyDescent="0.2">
      <c r="B414" s="155"/>
      <c r="D414" s="145" t="s">
        <v>150</v>
      </c>
      <c r="E414" s="156" t="s">
        <v>1</v>
      </c>
      <c r="F414" s="157" t="s">
        <v>681</v>
      </c>
      <c r="H414" s="158">
        <v>12</v>
      </c>
      <c r="I414" s="159"/>
      <c r="L414" s="155"/>
      <c r="M414" s="160"/>
      <c r="T414" s="161"/>
      <c r="AT414" s="156" t="s">
        <v>150</v>
      </c>
      <c r="AU414" s="156" t="s">
        <v>86</v>
      </c>
      <c r="AV414" s="13" t="s">
        <v>86</v>
      </c>
      <c r="AW414" s="13" t="s">
        <v>32</v>
      </c>
      <c r="AX414" s="13" t="s">
        <v>84</v>
      </c>
      <c r="AY414" s="156" t="s">
        <v>136</v>
      </c>
    </row>
    <row r="415" spans="2:65" s="12" customFormat="1" ht="11.25" x14ac:dyDescent="0.2">
      <c r="B415" s="149"/>
      <c r="D415" s="145" t="s">
        <v>150</v>
      </c>
      <c r="E415" s="150" t="s">
        <v>1</v>
      </c>
      <c r="F415" s="151" t="s">
        <v>682</v>
      </c>
      <c r="H415" s="150" t="s">
        <v>1</v>
      </c>
      <c r="I415" s="152"/>
      <c r="L415" s="149"/>
      <c r="M415" s="153"/>
      <c r="T415" s="154"/>
      <c r="AT415" s="150" t="s">
        <v>150</v>
      </c>
      <c r="AU415" s="150" t="s">
        <v>86</v>
      </c>
      <c r="AV415" s="12" t="s">
        <v>84</v>
      </c>
      <c r="AW415" s="12" t="s">
        <v>32</v>
      </c>
      <c r="AX415" s="12" t="s">
        <v>76</v>
      </c>
      <c r="AY415" s="150" t="s">
        <v>136</v>
      </c>
    </row>
    <row r="416" spans="2:65" s="1" customFormat="1" ht="21.75" customHeight="1" x14ac:dyDescent="0.2">
      <c r="B416" s="32"/>
      <c r="C416" s="132" t="s">
        <v>683</v>
      </c>
      <c r="D416" s="132" t="s">
        <v>142</v>
      </c>
      <c r="E416" s="133" t="s">
        <v>684</v>
      </c>
      <c r="F416" s="134" t="s">
        <v>685</v>
      </c>
      <c r="G416" s="135" t="s">
        <v>255</v>
      </c>
      <c r="H416" s="136">
        <v>12</v>
      </c>
      <c r="I416" s="137"/>
      <c r="J416" s="138">
        <f>ROUND(I416*H416,2)</f>
        <v>0</v>
      </c>
      <c r="K416" s="134" t="s">
        <v>146</v>
      </c>
      <c r="L416" s="32"/>
      <c r="M416" s="139" t="s">
        <v>1</v>
      </c>
      <c r="N416" s="140" t="s">
        <v>41</v>
      </c>
      <c r="P416" s="141">
        <f>O416*H416</f>
        <v>0</v>
      </c>
      <c r="Q416" s="141">
        <v>6.0000000000000002E-5</v>
      </c>
      <c r="R416" s="141">
        <f>Q416*H416</f>
        <v>7.2000000000000005E-4</v>
      </c>
      <c r="S416" s="141">
        <v>0</v>
      </c>
      <c r="T416" s="142">
        <f>S416*H416</f>
        <v>0</v>
      </c>
      <c r="AR416" s="143" t="s">
        <v>135</v>
      </c>
      <c r="AT416" s="143" t="s">
        <v>142</v>
      </c>
      <c r="AU416" s="143" t="s">
        <v>86</v>
      </c>
      <c r="AY416" s="17" t="s">
        <v>136</v>
      </c>
      <c r="BE416" s="144">
        <f>IF(N416="základní",J416,0)</f>
        <v>0</v>
      </c>
      <c r="BF416" s="144">
        <f>IF(N416="snížená",J416,0)</f>
        <v>0</v>
      </c>
      <c r="BG416" s="144">
        <f>IF(N416="zákl. přenesená",J416,0)</f>
        <v>0</v>
      </c>
      <c r="BH416" s="144">
        <f>IF(N416="sníž. přenesená",J416,0)</f>
        <v>0</v>
      </c>
      <c r="BI416" s="144">
        <f>IF(N416="nulová",J416,0)</f>
        <v>0</v>
      </c>
      <c r="BJ416" s="17" t="s">
        <v>84</v>
      </c>
      <c r="BK416" s="144">
        <f>ROUND(I416*H416,2)</f>
        <v>0</v>
      </c>
      <c r="BL416" s="17" t="s">
        <v>135</v>
      </c>
      <c r="BM416" s="143" t="s">
        <v>686</v>
      </c>
    </row>
    <row r="417" spans="2:65" s="1" customFormat="1" ht="11.25" x14ac:dyDescent="0.2">
      <c r="B417" s="32"/>
      <c r="D417" s="145" t="s">
        <v>149</v>
      </c>
      <c r="F417" s="146" t="s">
        <v>687</v>
      </c>
      <c r="I417" s="147"/>
      <c r="L417" s="32"/>
      <c r="M417" s="148"/>
      <c r="T417" s="56"/>
      <c r="AT417" s="17" t="s">
        <v>149</v>
      </c>
      <c r="AU417" s="17" t="s">
        <v>86</v>
      </c>
    </row>
    <row r="418" spans="2:65" s="13" customFormat="1" ht="11.25" x14ac:dyDescent="0.2">
      <c r="B418" s="155"/>
      <c r="D418" s="145" t="s">
        <v>150</v>
      </c>
      <c r="E418" s="156" t="s">
        <v>1</v>
      </c>
      <c r="F418" s="157" t="s">
        <v>681</v>
      </c>
      <c r="H418" s="158">
        <v>12</v>
      </c>
      <c r="I418" s="159"/>
      <c r="L418" s="155"/>
      <c r="M418" s="160"/>
      <c r="T418" s="161"/>
      <c r="AT418" s="156" t="s">
        <v>150</v>
      </c>
      <c r="AU418" s="156" t="s">
        <v>86</v>
      </c>
      <c r="AV418" s="13" t="s">
        <v>86</v>
      </c>
      <c r="AW418" s="13" t="s">
        <v>32</v>
      </c>
      <c r="AX418" s="13" t="s">
        <v>84</v>
      </c>
      <c r="AY418" s="156" t="s">
        <v>136</v>
      </c>
    </row>
    <row r="419" spans="2:65" s="1" customFormat="1" ht="16.5" customHeight="1" x14ac:dyDescent="0.2">
      <c r="B419" s="32"/>
      <c r="C419" s="172" t="s">
        <v>688</v>
      </c>
      <c r="D419" s="172" t="s">
        <v>641</v>
      </c>
      <c r="E419" s="173" t="s">
        <v>689</v>
      </c>
      <c r="F419" s="174" t="s">
        <v>690</v>
      </c>
      <c r="G419" s="175" t="s">
        <v>255</v>
      </c>
      <c r="H419" s="176">
        <v>36</v>
      </c>
      <c r="I419" s="177"/>
      <c r="J419" s="178">
        <f>ROUND(I419*H419,2)</f>
        <v>0</v>
      </c>
      <c r="K419" s="174" t="s">
        <v>146</v>
      </c>
      <c r="L419" s="179"/>
      <c r="M419" s="180" t="s">
        <v>1</v>
      </c>
      <c r="N419" s="181" t="s">
        <v>41</v>
      </c>
      <c r="P419" s="141">
        <f>O419*H419</f>
        <v>0</v>
      </c>
      <c r="Q419" s="141">
        <v>7.0899999999999999E-3</v>
      </c>
      <c r="R419" s="141">
        <f>Q419*H419</f>
        <v>0.25524000000000002</v>
      </c>
      <c r="S419" s="141">
        <v>0</v>
      </c>
      <c r="T419" s="142">
        <f>S419*H419</f>
        <v>0</v>
      </c>
      <c r="AR419" s="143" t="s">
        <v>185</v>
      </c>
      <c r="AT419" s="143" t="s">
        <v>641</v>
      </c>
      <c r="AU419" s="143" t="s">
        <v>86</v>
      </c>
      <c r="AY419" s="17" t="s">
        <v>136</v>
      </c>
      <c r="BE419" s="144">
        <f>IF(N419="základní",J419,0)</f>
        <v>0</v>
      </c>
      <c r="BF419" s="144">
        <f>IF(N419="snížená",J419,0)</f>
        <v>0</v>
      </c>
      <c r="BG419" s="144">
        <f>IF(N419="zákl. přenesená",J419,0)</f>
        <v>0</v>
      </c>
      <c r="BH419" s="144">
        <f>IF(N419="sníž. přenesená",J419,0)</f>
        <v>0</v>
      </c>
      <c r="BI419" s="144">
        <f>IF(N419="nulová",J419,0)</f>
        <v>0</v>
      </c>
      <c r="BJ419" s="17" t="s">
        <v>84</v>
      </c>
      <c r="BK419" s="144">
        <f>ROUND(I419*H419,2)</f>
        <v>0</v>
      </c>
      <c r="BL419" s="17" t="s">
        <v>135</v>
      </c>
      <c r="BM419" s="143" t="s">
        <v>691</v>
      </c>
    </row>
    <row r="420" spans="2:65" s="1" customFormat="1" ht="11.25" x14ac:dyDescent="0.2">
      <c r="B420" s="32"/>
      <c r="D420" s="145" t="s">
        <v>149</v>
      </c>
      <c r="F420" s="146" t="s">
        <v>690</v>
      </c>
      <c r="I420" s="147"/>
      <c r="L420" s="32"/>
      <c r="M420" s="148"/>
      <c r="T420" s="56"/>
      <c r="AT420" s="17" t="s">
        <v>149</v>
      </c>
      <c r="AU420" s="17" t="s">
        <v>86</v>
      </c>
    </row>
    <row r="421" spans="2:65" s="13" customFormat="1" ht="11.25" x14ac:dyDescent="0.2">
      <c r="B421" s="155"/>
      <c r="D421" s="145" t="s">
        <v>150</v>
      </c>
      <c r="E421" s="156" t="s">
        <v>1</v>
      </c>
      <c r="F421" s="157" t="s">
        <v>692</v>
      </c>
      <c r="H421" s="158">
        <v>36</v>
      </c>
      <c r="I421" s="159"/>
      <c r="L421" s="155"/>
      <c r="M421" s="160"/>
      <c r="T421" s="161"/>
      <c r="AT421" s="156" t="s">
        <v>150</v>
      </c>
      <c r="AU421" s="156" t="s">
        <v>86</v>
      </c>
      <c r="AV421" s="13" t="s">
        <v>86</v>
      </c>
      <c r="AW421" s="13" t="s">
        <v>32</v>
      </c>
      <c r="AX421" s="13" t="s">
        <v>84</v>
      </c>
      <c r="AY421" s="156" t="s">
        <v>136</v>
      </c>
    </row>
    <row r="422" spans="2:65" s="1" customFormat="1" ht="21.75" customHeight="1" x14ac:dyDescent="0.2">
      <c r="B422" s="32"/>
      <c r="C422" s="132" t="s">
        <v>693</v>
      </c>
      <c r="D422" s="132" t="s">
        <v>142</v>
      </c>
      <c r="E422" s="133" t="s">
        <v>694</v>
      </c>
      <c r="F422" s="134" t="s">
        <v>695</v>
      </c>
      <c r="G422" s="135" t="s">
        <v>255</v>
      </c>
      <c r="H422" s="136">
        <v>12</v>
      </c>
      <c r="I422" s="137"/>
      <c r="J422" s="138">
        <f>ROUND(I422*H422,2)</f>
        <v>0</v>
      </c>
      <c r="K422" s="134" t="s">
        <v>146</v>
      </c>
      <c r="L422" s="32"/>
      <c r="M422" s="139" t="s">
        <v>1</v>
      </c>
      <c r="N422" s="140" t="s">
        <v>41</v>
      </c>
      <c r="P422" s="141">
        <f>O422*H422</f>
        <v>0</v>
      </c>
      <c r="Q422" s="141">
        <v>0</v>
      </c>
      <c r="R422" s="141">
        <f>Q422*H422</f>
        <v>0</v>
      </c>
      <c r="S422" s="141">
        <v>0</v>
      </c>
      <c r="T422" s="142">
        <f>S422*H422</f>
        <v>0</v>
      </c>
      <c r="AR422" s="143" t="s">
        <v>135</v>
      </c>
      <c r="AT422" s="143" t="s">
        <v>142</v>
      </c>
      <c r="AU422" s="143" t="s">
        <v>86</v>
      </c>
      <c r="AY422" s="17" t="s">
        <v>136</v>
      </c>
      <c r="BE422" s="144">
        <f>IF(N422="základní",J422,0)</f>
        <v>0</v>
      </c>
      <c r="BF422" s="144">
        <f>IF(N422="snížená",J422,0)</f>
        <v>0</v>
      </c>
      <c r="BG422" s="144">
        <f>IF(N422="zákl. přenesená",J422,0)</f>
        <v>0</v>
      </c>
      <c r="BH422" s="144">
        <f>IF(N422="sníž. přenesená",J422,0)</f>
        <v>0</v>
      </c>
      <c r="BI422" s="144">
        <f>IF(N422="nulová",J422,0)</f>
        <v>0</v>
      </c>
      <c r="BJ422" s="17" t="s">
        <v>84</v>
      </c>
      <c r="BK422" s="144">
        <f>ROUND(I422*H422,2)</f>
        <v>0</v>
      </c>
      <c r="BL422" s="17" t="s">
        <v>135</v>
      </c>
      <c r="BM422" s="143" t="s">
        <v>696</v>
      </c>
    </row>
    <row r="423" spans="2:65" s="1" customFormat="1" ht="11.25" x14ac:dyDescent="0.2">
      <c r="B423" s="32"/>
      <c r="D423" s="145" t="s">
        <v>149</v>
      </c>
      <c r="F423" s="146" t="s">
        <v>697</v>
      </c>
      <c r="I423" s="147"/>
      <c r="L423" s="32"/>
      <c r="M423" s="148"/>
      <c r="T423" s="56"/>
      <c r="AT423" s="17" t="s">
        <v>149</v>
      </c>
      <c r="AU423" s="17" t="s">
        <v>86</v>
      </c>
    </row>
    <row r="424" spans="2:65" s="13" customFormat="1" ht="11.25" x14ac:dyDescent="0.2">
      <c r="B424" s="155"/>
      <c r="D424" s="145" t="s">
        <v>150</v>
      </c>
      <c r="E424" s="156" t="s">
        <v>1</v>
      </c>
      <c r="F424" s="157" t="s">
        <v>681</v>
      </c>
      <c r="H424" s="158">
        <v>12</v>
      </c>
      <c r="I424" s="159"/>
      <c r="L424" s="155"/>
      <c r="M424" s="160"/>
      <c r="T424" s="161"/>
      <c r="AT424" s="156" t="s">
        <v>150</v>
      </c>
      <c r="AU424" s="156" t="s">
        <v>86</v>
      </c>
      <c r="AV424" s="13" t="s">
        <v>86</v>
      </c>
      <c r="AW424" s="13" t="s">
        <v>32</v>
      </c>
      <c r="AX424" s="13" t="s">
        <v>84</v>
      </c>
      <c r="AY424" s="156" t="s">
        <v>136</v>
      </c>
    </row>
    <row r="425" spans="2:65" s="12" customFormat="1" ht="11.25" x14ac:dyDescent="0.2">
      <c r="B425" s="149"/>
      <c r="D425" s="145" t="s">
        <v>150</v>
      </c>
      <c r="E425" s="150" t="s">
        <v>1</v>
      </c>
      <c r="F425" s="151" t="s">
        <v>698</v>
      </c>
      <c r="H425" s="150" t="s">
        <v>1</v>
      </c>
      <c r="I425" s="152"/>
      <c r="L425" s="149"/>
      <c r="M425" s="153"/>
      <c r="T425" s="154"/>
      <c r="AT425" s="150" t="s">
        <v>150</v>
      </c>
      <c r="AU425" s="150" t="s">
        <v>86</v>
      </c>
      <c r="AV425" s="12" t="s">
        <v>84</v>
      </c>
      <c r="AW425" s="12" t="s">
        <v>32</v>
      </c>
      <c r="AX425" s="12" t="s">
        <v>76</v>
      </c>
      <c r="AY425" s="150" t="s">
        <v>136</v>
      </c>
    </row>
    <row r="426" spans="2:65" s="1" customFormat="1" ht="16.5" customHeight="1" x14ac:dyDescent="0.2">
      <c r="B426" s="32"/>
      <c r="C426" s="132" t="s">
        <v>699</v>
      </c>
      <c r="D426" s="132" t="s">
        <v>142</v>
      </c>
      <c r="E426" s="133" t="s">
        <v>700</v>
      </c>
      <c r="F426" s="134" t="s">
        <v>701</v>
      </c>
      <c r="G426" s="135" t="s">
        <v>249</v>
      </c>
      <c r="H426" s="136">
        <v>3.6</v>
      </c>
      <c r="I426" s="137"/>
      <c r="J426" s="138">
        <f>ROUND(I426*H426,2)</f>
        <v>0</v>
      </c>
      <c r="K426" s="134" t="s">
        <v>146</v>
      </c>
      <c r="L426" s="32"/>
      <c r="M426" s="139" t="s">
        <v>1</v>
      </c>
      <c r="N426" s="140" t="s">
        <v>41</v>
      </c>
      <c r="P426" s="141">
        <f>O426*H426</f>
        <v>0</v>
      </c>
      <c r="Q426" s="141">
        <v>3.6000000000000002E-4</v>
      </c>
      <c r="R426" s="141">
        <f>Q426*H426</f>
        <v>1.2960000000000001E-3</v>
      </c>
      <c r="S426" s="141">
        <v>0</v>
      </c>
      <c r="T426" s="142">
        <f>S426*H426</f>
        <v>0</v>
      </c>
      <c r="AR426" s="143" t="s">
        <v>135</v>
      </c>
      <c r="AT426" s="143" t="s">
        <v>142</v>
      </c>
      <c r="AU426" s="143" t="s">
        <v>86</v>
      </c>
      <c r="AY426" s="17" t="s">
        <v>136</v>
      </c>
      <c r="BE426" s="144">
        <f>IF(N426="základní",J426,0)</f>
        <v>0</v>
      </c>
      <c r="BF426" s="144">
        <f>IF(N426="snížená",J426,0)</f>
        <v>0</v>
      </c>
      <c r="BG426" s="144">
        <f>IF(N426="zákl. přenesená",J426,0)</f>
        <v>0</v>
      </c>
      <c r="BH426" s="144">
        <f>IF(N426="sníž. přenesená",J426,0)</f>
        <v>0</v>
      </c>
      <c r="BI426" s="144">
        <f>IF(N426="nulová",J426,0)</f>
        <v>0</v>
      </c>
      <c r="BJ426" s="17" t="s">
        <v>84</v>
      </c>
      <c r="BK426" s="144">
        <f>ROUND(I426*H426,2)</f>
        <v>0</v>
      </c>
      <c r="BL426" s="17" t="s">
        <v>135</v>
      </c>
      <c r="BM426" s="143" t="s">
        <v>702</v>
      </c>
    </row>
    <row r="427" spans="2:65" s="1" customFormat="1" ht="11.25" x14ac:dyDescent="0.2">
      <c r="B427" s="32"/>
      <c r="D427" s="145" t="s">
        <v>149</v>
      </c>
      <c r="F427" s="146" t="s">
        <v>703</v>
      </c>
      <c r="I427" s="147"/>
      <c r="L427" s="32"/>
      <c r="M427" s="148"/>
      <c r="T427" s="56"/>
      <c r="AT427" s="17" t="s">
        <v>149</v>
      </c>
      <c r="AU427" s="17" t="s">
        <v>86</v>
      </c>
    </row>
    <row r="428" spans="2:65" s="13" customFormat="1" ht="11.25" x14ac:dyDescent="0.2">
      <c r="B428" s="155"/>
      <c r="D428" s="145" t="s">
        <v>150</v>
      </c>
      <c r="E428" s="156" t="s">
        <v>1</v>
      </c>
      <c r="F428" s="157" t="s">
        <v>704</v>
      </c>
      <c r="H428" s="158">
        <v>3.6</v>
      </c>
      <c r="I428" s="159"/>
      <c r="L428" s="155"/>
      <c r="M428" s="160"/>
      <c r="T428" s="161"/>
      <c r="AT428" s="156" t="s">
        <v>150</v>
      </c>
      <c r="AU428" s="156" t="s">
        <v>86</v>
      </c>
      <c r="AV428" s="13" t="s">
        <v>86</v>
      </c>
      <c r="AW428" s="13" t="s">
        <v>32</v>
      </c>
      <c r="AX428" s="13" t="s">
        <v>84</v>
      </c>
      <c r="AY428" s="156" t="s">
        <v>136</v>
      </c>
    </row>
    <row r="429" spans="2:65" s="1" customFormat="1" ht="16.5" customHeight="1" x14ac:dyDescent="0.2">
      <c r="B429" s="32"/>
      <c r="C429" s="132" t="s">
        <v>705</v>
      </c>
      <c r="D429" s="132" t="s">
        <v>142</v>
      </c>
      <c r="E429" s="133" t="s">
        <v>706</v>
      </c>
      <c r="F429" s="134" t="s">
        <v>707</v>
      </c>
      <c r="G429" s="135" t="s">
        <v>255</v>
      </c>
      <c r="H429" s="136">
        <v>12</v>
      </c>
      <c r="I429" s="137"/>
      <c r="J429" s="138">
        <f>ROUND(I429*H429,2)</f>
        <v>0</v>
      </c>
      <c r="K429" s="134" t="s">
        <v>146</v>
      </c>
      <c r="L429" s="32"/>
      <c r="M429" s="139" t="s">
        <v>1</v>
      </c>
      <c r="N429" s="140" t="s">
        <v>41</v>
      </c>
      <c r="P429" s="141">
        <f>O429*H429</f>
        <v>0</v>
      </c>
      <c r="Q429" s="141">
        <v>2.8900000000000002E-3</v>
      </c>
      <c r="R429" s="141">
        <f>Q429*H429</f>
        <v>3.4680000000000002E-2</v>
      </c>
      <c r="S429" s="141">
        <v>0</v>
      </c>
      <c r="T429" s="142">
        <f>S429*H429</f>
        <v>0</v>
      </c>
      <c r="AR429" s="143" t="s">
        <v>135</v>
      </c>
      <c r="AT429" s="143" t="s">
        <v>142</v>
      </c>
      <c r="AU429" s="143" t="s">
        <v>86</v>
      </c>
      <c r="AY429" s="17" t="s">
        <v>136</v>
      </c>
      <c r="BE429" s="144">
        <f>IF(N429="základní",J429,0)</f>
        <v>0</v>
      </c>
      <c r="BF429" s="144">
        <f>IF(N429="snížená",J429,0)</f>
        <v>0</v>
      </c>
      <c r="BG429" s="144">
        <f>IF(N429="zákl. přenesená",J429,0)</f>
        <v>0</v>
      </c>
      <c r="BH429" s="144">
        <f>IF(N429="sníž. přenesená",J429,0)</f>
        <v>0</v>
      </c>
      <c r="BI429" s="144">
        <f>IF(N429="nulová",J429,0)</f>
        <v>0</v>
      </c>
      <c r="BJ429" s="17" t="s">
        <v>84</v>
      </c>
      <c r="BK429" s="144">
        <f>ROUND(I429*H429,2)</f>
        <v>0</v>
      </c>
      <c r="BL429" s="17" t="s">
        <v>135</v>
      </c>
      <c r="BM429" s="143" t="s">
        <v>708</v>
      </c>
    </row>
    <row r="430" spans="2:65" s="1" customFormat="1" ht="11.25" x14ac:dyDescent="0.2">
      <c r="B430" s="32"/>
      <c r="D430" s="145" t="s">
        <v>149</v>
      </c>
      <c r="F430" s="146" t="s">
        <v>709</v>
      </c>
      <c r="I430" s="147"/>
      <c r="L430" s="32"/>
      <c r="M430" s="148"/>
      <c r="T430" s="56"/>
      <c r="AT430" s="17" t="s">
        <v>149</v>
      </c>
      <c r="AU430" s="17" t="s">
        <v>86</v>
      </c>
    </row>
    <row r="431" spans="2:65" s="13" customFormat="1" ht="11.25" x14ac:dyDescent="0.2">
      <c r="B431" s="155"/>
      <c r="D431" s="145" t="s">
        <v>150</v>
      </c>
      <c r="E431" s="156" t="s">
        <v>1</v>
      </c>
      <c r="F431" s="157" t="s">
        <v>681</v>
      </c>
      <c r="H431" s="158">
        <v>12</v>
      </c>
      <c r="I431" s="159"/>
      <c r="L431" s="155"/>
      <c r="M431" s="160"/>
      <c r="T431" s="161"/>
      <c r="AT431" s="156" t="s">
        <v>150</v>
      </c>
      <c r="AU431" s="156" t="s">
        <v>86</v>
      </c>
      <c r="AV431" s="13" t="s">
        <v>86</v>
      </c>
      <c r="AW431" s="13" t="s">
        <v>32</v>
      </c>
      <c r="AX431" s="13" t="s">
        <v>84</v>
      </c>
      <c r="AY431" s="156" t="s">
        <v>136</v>
      </c>
    </row>
    <row r="432" spans="2:65" s="1" customFormat="1" ht="16.5" customHeight="1" x14ac:dyDescent="0.2">
      <c r="B432" s="32"/>
      <c r="C432" s="132" t="s">
        <v>710</v>
      </c>
      <c r="D432" s="132" t="s">
        <v>142</v>
      </c>
      <c r="E432" s="133" t="s">
        <v>711</v>
      </c>
      <c r="F432" s="134" t="s">
        <v>712</v>
      </c>
      <c r="G432" s="135" t="s">
        <v>255</v>
      </c>
      <c r="H432" s="136">
        <v>12</v>
      </c>
      <c r="I432" s="137"/>
      <c r="J432" s="138">
        <f>ROUND(I432*H432,2)</f>
        <v>0</v>
      </c>
      <c r="K432" s="134" t="s">
        <v>146</v>
      </c>
      <c r="L432" s="32"/>
      <c r="M432" s="139" t="s">
        <v>1</v>
      </c>
      <c r="N432" s="140" t="s">
        <v>41</v>
      </c>
      <c r="P432" s="141">
        <f>O432*H432</f>
        <v>0</v>
      </c>
      <c r="Q432" s="141">
        <v>0</v>
      </c>
      <c r="R432" s="141">
        <f>Q432*H432</f>
        <v>0</v>
      </c>
      <c r="S432" s="141">
        <v>0</v>
      </c>
      <c r="T432" s="142">
        <f>S432*H432</f>
        <v>0</v>
      </c>
      <c r="AR432" s="143" t="s">
        <v>135</v>
      </c>
      <c r="AT432" s="143" t="s">
        <v>142</v>
      </c>
      <c r="AU432" s="143" t="s">
        <v>86</v>
      </c>
      <c r="AY432" s="17" t="s">
        <v>136</v>
      </c>
      <c r="BE432" s="144">
        <f>IF(N432="základní",J432,0)</f>
        <v>0</v>
      </c>
      <c r="BF432" s="144">
        <f>IF(N432="snížená",J432,0)</f>
        <v>0</v>
      </c>
      <c r="BG432" s="144">
        <f>IF(N432="zákl. přenesená",J432,0)</f>
        <v>0</v>
      </c>
      <c r="BH432" s="144">
        <f>IF(N432="sníž. přenesená",J432,0)</f>
        <v>0</v>
      </c>
      <c r="BI432" s="144">
        <f>IF(N432="nulová",J432,0)</f>
        <v>0</v>
      </c>
      <c r="BJ432" s="17" t="s">
        <v>84</v>
      </c>
      <c r="BK432" s="144">
        <f>ROUND(I432*H432,2)</f>
        <v>0</v>
      </c>
      <c r="BL432" s="17" t="s">
        <v>135</v>
      </c>
      <c r="BM432" s="143" t="s">
        <v>713</v>
      </c>
    </row>
    <row r="433" spans="2:65" s="1" customFormat="1" ht="11.25" x14ac:dyDescent="0.2">
      <c r="B433" s="32"/>
      <c r="D433" s="145" t="s">
        <v>149</v>
      </c>
      <c r="F433" s="146" t="s">
        <v>714</v>
      </c>
      <c r="I433" s="147"/>
      <c r="L433" s="32"/>
      <c r="M433" s="148"/>
      <c r="T433" s="56"/>
      <c r="AT433" s="17" t="s">
        <v>149</v>
      </c>
      <c r="AU433" s="17" t="s">
        <v>86</v>
      </c>
    </row>
    <row r="434" spans="2:65" s="13" customFormat="1" ht="11.25" x14ac:dyDescent="0.2">
      <c r="B434" s="155"/>
      <c r="D434" s="145" t="s">
        <v>150</v>
      </c>
      <c r="E434" s="156" t="s">
        <v>1</v>
      </c>
      <c r="F434" s="157" t="s">
        <v>715</v>
      </c>
      <c r="H434" s="158">
        <v>12</v>
      </c>
      <c r="I434" s="159"/>
      <c r="L434" s="155"/>
      <c r="M434" s="160"/>
      <c r="T434" s="161"/>
      <c r="AT434" s="156" t="s">
        <v>150</v>
      </c>
      <c r="AU434" s="156" t="s">
        <v>86</v>
      </c>
      <c r="AV434" s="13" t="s">
        <v>86</v>
      </c>
      <c r="AW434" s="13" t="s">
        <v>32</v>
      </c>
      <c r="AX434" s="13" t="s">
        <v>84</v>
      </c>
      <c r="AY434" s="156" t="s">
        <v>136</v>
      </c>
    </row>
    <row r="435" spans="2:65" s="1" customFormat="1" ht="16.5" customHeight="1" x14ac:dyDescent="0.2">
      <c r="B435" s="32"/>
      <c r="C435" s="132" t="s">
        <v>716</v>
      </c>
      <c r="D435" s="132" t="s">
        <v>142</v>
      </c>
      <c r="E435" s="133" t="s">
        <v>717</v>
      </c>
      <c r="F435" s="134" t="s">
        <v>718</v>
      </c>
      <c r="G435" s="135" t="s">
        <v>249</v>
      </c>
      <c r="H435" s="136">
        <v>12</v>
      </c>
      <c r="I435" s="137"/>
      <c r="J435" s="138">
        <f>ROUND(I435*H435,2)</f>
        <v>0</v>
      </c>
      <c r="K435" s="134" t="s">
        <v>146</v>
      </c>
      <c r="L435" s="32"/>
      <c r="M435" s="139" t="s">
        <v>1</v>
      </c>
      <c r="N435" s="140" t="s">
        <v>41</v>
      </c>
      <c r="P435" s="141">
        <f>O435*H435</f>
        <v>0</v>
      </c>
      <c r="Q435" s="141">
        <v>0</v>
      </c>
      <c r="R435" s="141">
        <f>Q435*H435</f>
        <v>0</v>
      </c>
      <c r="S435" s="141">
        <v>0</v>
      </c>
      <c r="T435" s="142">
        <f>S435*H435</f>
        <v>0</v>
      </c>
      <c r="AR435" s="143" t="s">
        <v>135</v>
      </c>
      <c r="AT435" s="143" t="s">
        <v>142</v>
      </c>
      <c r="AU435" s="143" t="s">
        <v>86</v>
      </c>
      <c r="AY435" s="17" t="s">
        <v>136</v>
      </c>
      <c r="BE435" s="144">
        <f>IF(N435="základní",J435,0)</f>
        <v>0</v>
      </c>
      <c r="BF435" s="144">
        <f>IF(N435="snížená",J435,0)</f>
        <v>0</v>
      </c>
      <c r="BG435" s="144">
        <f>IF(N435="zákl. přenesená",J435,0)</f>
        <v>0</v>
      </c>
      <c r="BH435" s="144">
        <f>IF(N435="sníž. přenesená",J435,0)</f>
        <v>0</v>
      </c>
      <c r="BI435" s="144">
        <f>IF(N435="nulová",J435,0)</f>
        <v>0</v>
      </c>
      <c r="BJ435" s="17" t="s">
        <v>84</v>
      </c>
      <c r="BK435" s="144">
        <f>ROUND(I435*H435,2)</f>
        <v>0</v>
      </c>
      <c r="BL435" s="17" t="s">
        <v>135</v>
      </c>
      <c r="BM435" s="143" t="s">
        <v>719</v>
      </c>
    </row>
    <row r="436" spans="2:65" s="1" customFormat="1" ht="11.25" x14ac:dyDescent="0.2">
      <c r="B436" s="32"/>
      <c r="D436" s="145" t="s">
        <v>149</v>
      </c>
      <c r="F436" s="146" t="s">
        <v>720</v>
      </c>
      <c r="I436" s="147"/>
      <c r="L436" s="32"/>
      <c r="M436" s="148"/>
      <c r="T436" s="56"/>
      <c r="AT436" s="17" t="s">
        <v>149</v>
      </c>
      <c r="AU436" s="17" t="s">
        <v>86</v>
      </c>
    </row>
    <row r="437" spans="2:65" s="13" customFormat="1" ht="11.25" x14ac:dyDescent="0.2">
      <c r="B437" s="155"/>
      <c r="D437" s="145" t="s">
        <v>150</v>
      </c>
      <c r="E437" s="156" t="s">
        <v>1</v>
      </c>
      <c r="F437" s="157" t="s">
        <v>721</v>
      </c>
      <c r="H437" s="158">
        <v>12</v>
      </c>
      <c r="I437" s="159"/>
      <c r="L437" s="155"/>
      <c r="M437" s="160"/>
      <c r="T437" s="161"/>
      <c r="AT437" s="156" t="s">
        <v>150</v>
      </c>
      <c r="AU437" s="156" t="s">
        <v>86</v>
      </c>
      <c r="AV437" s="13" t="s">
        <v>86</v>
      </c>
      <c r="AW437" s="13" t="s">
        <v>32</v>
      </c>
      <c r="AX437" s="13" t="s">
        <v>84</v>
      </c>
      <c r="AY437" s="156" t="s">
        <v>136</v>
      </c>
    </row>
    <row r="438" spans="2:65" s="1" customFormat="1" ht="16.5" customHeight="1" x14ac:dyDescent="0.2">
      <c r="B438" s="32"/>
      <c r="C438" s="172" t="s">
        <v>722</v>
      </c>
      <c r="D438" s="172" t="s">
        <v>641</v>
      </c>
      <c r="E438" s="173" t="s">
        <v>723</v>
      </c>
      <c r="F438" s="174" t="s">
        <v>724</v>
      </c>
      <c r="G438" s="175" t="s">
        <v>420</v>
      </c>
      <c r="H438" s="176">
        <v>1.8</v>
      </c>
      <c r="I438" s="177"/>
      <c r="J438" s="178">
        <f>ROUND(I438*H438,2)</f>
        <v>0</v>
      </c>
      <c r="K438" s="174" t="s">
        <v>146</v>
      </c>
      <c r="L438" s="179"/>
      <c r="M438" s="180" t="s">
        <v>1</v>
      </c>
      <c r="N438" s="181" t="s">
        <v>41</v>
      </c>
      <c r="P438" s="141">
        <f>O438*H438</f>
        <v>0</v>
      </c>
      <c r="Q438" s="141">
        <v>0.2</v>
      </c>
      <c r="R438" s="141">
        <f>Q438*H438</f>
        <v>0.36000000000000004</v>
      </c>
      <c r="S438" s="141">
        <v>0</v>
      </c>
      <c r="T438" s="142">
        <f>S438*H438</f>
        <v>0</v>
      </c>
      <c r="AR438" s="143" t="s">
        <v>185</v>
      </c>
      <c r="AT438" s="143" t="s">
        <v>641</v>
      </c>
      <c r="AU438" s="143" t="s">
        <v>86</v>
      </c>
      <c r="AY438" s="17" t="s">
        <v>136</v>
      </c>
      <c r="BE438" s="144">
        <f>IF(N438="základní",J438,0)</f>
        <v>0</v>
      </c>
      <c r="BF438" s="144">
        <f>IF(N438="snížená",J438,0)</f>
        <v>0</v>
      </c>
      <c r="BG438" s="144">
        <f>IF(N438="zákl. přenesená",J438,0)</f>
        <v>0</v>
      </c>
      <c r="BH438" s="144">
        <f>IF(N438="sníž. přenesená",J438,0)</f>
        <v>0</v>
      </c>
      <c r="BI438" s="144">
        <f>IF(N438="nulová",J438,0)</f>
        <v>0</v>
      </c>
      <c r="BJ438" s="17" t="s">
        <v>84</v>
      </c>
      <c r="BK438" s="144">
        <f>ROUND(I438*H438,2)</f>
        <v>0</v>
      </c>
      <c r="BL438" s="17" t="s">
        <v>135</v>
      </c>
      <c r="BM438" s="143" t="s">
        <v>725</v>
      </c>
    </row>
    <row r="439" spans="2:65" s="1" customFormat="1" ht="11.25" x14ac:dyDescent="0.2">
      <c r="B439" s="32"/>
      <c r="D439" s="145" t="s">
        <v>149</v>
      </c>
      <c r="F439" s="146" t="s">
        <v>724</v>
      </c>
      <c r="I439" s="147"/>
      <c r="L439" s="32"/>
      <c r="M439" s="148"/>
      <c r="T439" s="56"/>
      <c r="AT439" s="17" t="s">
        <v>149</v>
      </c>
      <c r="AU439" s="17" t="s">
        <v>86</v>
      </c>
    </row>
    <row r="440" spans="2:65" s="13" customFormat="1" ht="11.25" x14ac:dyDescent="0.2">
      <c r="B440" s="155"/>
      <c r="D440" s="145" t="s">
        <v>150</v>
      </c>
      <c r="E440" s="156" t="s">
        <v>1</v>
      </c>
      <c r="F440" s="157" t="s">
        <v>726</v>
      </c>
      <c r="H440" s="158">
        <v>1.8</v>
      </c>
      <c r="I440" s="159"/>
      <c r="L440" s="155"/>
      <c r="M440" s="160"/>
      <c r="T440" s="161"/>
      <c r="AT440" s="156" t="s">
        <v>150</v>
      </c>
      <c r="AU440" s="156" t="s">
        <v>86</v>
      </c>
      <c r="AV440" s="13" t="s">
        <v>86</v>
      </c>
      <c r="AW440" s="13" t="s">
        <v>32</v>
      </c>
      <c r="AX440" s="13" t="s">
        <v>84</v>
      </c>
      <c r="AY440" s="156" t="s">
        <v>136</v>
      </c>
    </row>
    <row r="441" spans="2:65" s="1" customFormat="1" ht="16.5" customHeight="1" x14ac:dyDescent="0.2">
      <c r="B441" s="32"/>
      <c r="C441" s="132" t="s">
        <v>727</v>
      </c>
      <c r="D441" s="132" t="s">
        <v>142</v>
      </c>
      <c r="E441" s="133" t="s">
        <v>728</v>
      </c>
      <c r="F441" s="134" t="s">
        <v>729</v>
      </c>
      <c r="G441" s="135" t="s">
        <v>420</v>
      </c>
      <c r="H441" s="136">
        <v>98.763000000000005</v>
      </c>
      <c r="I441" s="137"/>
      <c r="J441" s="138">
        <f>ROUND(I441*H441,2)</f>
        <v>0</v>
      </c>
      <c r="K441" s="134" t="s">
        <v>146</v>
      </c>
      <c r="L441" s="32"/>
      <c r="M441" s="139" t="s">
        <v>1</v>
      </c>
      <c r="N441" s="140" t="s">
        <v>41</v>
      </c>
      <c r="P441" s="141">
        <f>O441*H441</f>
        <v>0</v>
      </c>
      <c r="Q441" s="141">
        <v>0</v>
      </c>
      <c r="R441" s="141">
        <f>Q441*H441</f>
        <v>0</v>
      </c>
      <c r="S441" s="141">
        <v>0</v>
      </c>
      <c r="T441" s="142">
        <f>S441*H441</f>
        <v>0</v>
      </c>
      <c r="AR441" s="143" t="s">
        <v>135</v>
      </c>
      <c r="AT441" s="143" t="s">
        <v>142</v>
      </c>
      <c r="AU441" s="143" t="s">
        <v>86</v>
      </c>
      <c r="AY441" s="17" t="s">
        <v>136</v>
      </c>
      <c r="BE441" s="144">
        <f>IF(N441="základní",J441,0)</f>
        <v>0</v>
      </c>
      <c r="BF441" s="144">
        <f>IF(N441="snížená",J441,0)</f>
        <v>0</v>
      </c>
      <c r="BG441" s="144">
        <f>IF(N441="zákl. přenesená",J441,0)</f>
        <v>0</v>
      </c>
      <c r="BH441" s="144">
        <f>IF(N441="sníž. přenesená",J441,0)</f>
        <v>0</v>
      </c>
      <c r="BI441" s="144">
        <f>IF(N441="nulová",J441,0)</f>
        <v>0</v>
      </c>
      <c r="BJ441" s="17" t="s">
        <v>84</v>
      </c>
      <c r="BK441" s="144">
        <f>ROUND(I441*H441,2)</f>
        <v>0</v>
      </c>
      <c r="BL441" s="17" t="s">
        <v>135</v>
      </c>
      <c r="BM441" s="143" t="s">
        <v>730</v>
      </c>
    </row>
    <row r="442" spans="2:65" s="1" customFormat="1" ht="11.25" x14ac:dyDescent="0.2">
      <c r="B442" s="32"/>
      <c r="D442" s="145" t="s">
        <v>149</v>
      </c>
      <c r="F442" s="146" t="s">
        <v>731</v>
      </c>
      <c r="I442" s="147"/>
      <c r="L442" s="32"/>
      <c r="M442" s="148"/>
      <c r="T442" s="56"/>
      <c r="AT442" s="17" t="s">
        <v>149</v>
      </c>
      <c r="AU442" s="17" t="s">
        <v>86</v>
      </c>
    </row>
    <row r="443" spans="2:65" s="12" customFormat="1" ht="11.25" x14ac:dyDescent="0.2">
      <c r="B443" s="149"/>
      <c r="D443" s="145" t="s">
        <v>150</v>
      </c>
      <c r="E443" s="150" t="s">
        <v>1</v>
      </c>
      <c r="F443" s="151" t="s">
        <v>732</v>
      </c>
      <c r="H443" s="150" t="s">
        <v>1</v>
      </c>
      <c r="I443" s="152"/>
      <c r="L443" s="149"/>
      <c r="M443" s="153"/>
      <c r="T443" s="154"/>
      <c r="AT443" s="150" t="s">
        <v>150</v>
      </c>
      <c r="AU443" s="150" t="s">
        <v>86</v>
      </c>
      <c r="AV443" s="12" t="s">
        <v>84</v>
      </c>
      <c r="AW443" s="12" t="s">
        <v>32</v>
      </c>
      <c r="AX443" s="12" t="s">
        <v>76</v>
      </c>
      <c r="AY443" s="150" t="s">
        <v>136</v>
      </c>
    </row>
    <row r="444" spans="2:65" s="13" customFormat="1" ht="11.25" x14ac:dyDescent="0.2">
      <c r="B444" s="155"/>
      <c r="D444" s="145" t="s">
        <v>150</v>
      </c>
      <c r="E444" s="156" t="s">
        <v>1</v>
      </c>
      <c r="F444" s="157" t="s">
        <v>733</v>
      </c>
      <c r="H444" s="158">
        <v>98.763000000000005</v>
      </c>
      <c r="I444" s="159"/>
      <c r="L444" s="155"/>
      <c r="M444" s="160"/>
      <c r="T444" s="161"/>
      <c r="AT444" s="156" t="s">
        <v>150</v>
      </c>
      <c r="AU444" s="156" t="s">
        <v>86</v>
      </c>
      <c r="AV444" s="13" t="s">
        <v>86</v>
      </c>
      <c r="AW444" s="13" t="s">
        <v>32</v>
      </c>
      <c r="AX444" s="13" t="s">
        <v>84</v>
      </c>
      <c r="AY444" s="156" t="s">
        <v>136</v>
      </c>
    </row>
    <row r="445" spans="2:65" s="11" customFormat="1" ht="22.9" customHeight="1" x14ac:dyDescent="0.2">
      <c r="B445" s="120"/>
      <c r="D445" s="121" t="s">
        <v>75</v>
      </c>
      <c r="E445" s="130" t="s">
        <v>86</v>
      </c>
      <c r="F445" s="130" t="s">
        <v>734</v>
      </c>
      <c r="I445" s="123"/>
      <c r="J445" s="131">
        <f>BK445</f>
        <v>0</v>
      </c>
      <c r="L445" s="120"/>
      <c r="M445" s="125"/>
      <c r="P445" s="126">
        <f>SUM(P446:P457)</f>
        <v>0</v>
      </c>
      <c r="R445" s="126">
        <f>SUM(R446:R457)</f>
        <v>125.57731500000001</v>
      </c>
      <c r="T445" s="127">
        <f>SUM(T446:T457)</f>
        <v>0</v>
      </c>
      <c r="AR445" s="121" t="s">
        <v>84</v>
      </c>
      <c r="AT445" s="128" t="s">
        <v>75</v>
      </c>
      <c r="AU445" s="128" t="s">
        <v>84</v>
      </c>
      <c r="AY445" s="121" t="s">
        <v>136</v>
      </c>
      <c r="BK445" s="129">
        <f>SUM(BK446:BK457)</f>
        <v>0</v>
      </c>
    </row>
    <row r="446" spans="2:65" s="1" customFormat="1" ht="16.5" customHeight="1" x14ac:dyDescent="0.2">
      <c r="B446" s="32"/>
      <c r="C446" s="132" t="s">
        <v>735</v>
      </c>
      <c r="D446" s="132" t="s">
        <v>142</v>
      </c>
      <c r="E446" s="133" t="s">
        <v>736</v>
      </c>
      <c r="F446" s="134" t="s">
        <v>737</v>
      </c>
      <c r="G446" s="135" t="s">
        <v>420</v>
      </c>
      <c r="H446" s="136">
        <v>122.7</v>
      </c>
      <c r="I446" s="137"/>
      <c r="J446" s="138">
        <f>ROUND(I446*H446,2)</f>
        <v>0</v>
      </c>
      <c r="K446" s="134" t="s">
        <v>146</v>
      </c>
      <c r="L446" s="32"/>
      <c r="M446" s="139" t="s">
        <v>1</v>
      </c>
      <c r="N446" s="140" t="s">
        <v>41</v>
      </c>
      <c r="P446" s="141">
        <f>O446*H446</f>
        <v>0</v>
      </c>
      <c r="Q446" s="141">
        <v>0</v>
      </c>
      <c r="R446" s="141">
        <f>Q446*H446</f>
        <v>0</v>
      </c>
      <c r="S446" s="141">
        <v>0</v>
      </c>
      <c r="T446" s="142">
        <f>S446*H446</f>
        <v>0</v>
      </c>
      <c r="AR446" s="143" t="s">
        <v>135</v>
      </c>
      <c r="AT446" s="143" t="s">
        <v>142</v>
      </c>
      <c r="AU446" s="143" t="s">
        <v>86</v>
      </c>
      <c r="AY446" s="17" t="s">
        <v>136</v>
      </c>
      <c r="BE446" s="144">
        <f>IF(N446="základní",J446,0)</f>
        <v>0</v>
      </c>
      <c r="BF446" s="144">
        <f>IF(N446="snížená",J446,0)</f>
        <v>0</v>
      </c>
      <c r="BG446" s="144">
        <f>IF(N446="zákl. přenesená",J446,0)</f>
        <v>0</v>
      </c>
      <c r="BH446" s="144">
        <f>IF(N446="sníž. přenesená",J446,0)</f>
        <v>0</v>
      </c>
      <c r="BI446" s="144">
        <f>IF(N446="nulová",J446,0)</f>
        <v>0</v>
      </c>
      <c r="BJ446" s="17" t="s">
        <v>84</v>
      </c>
      <c r="BK446" s="144">
        <f>ROUND(I446*H446,2)</f>
        <v>0</v>
      </c>
      <c r="BL446" s="17" t="s">
        <v>135</v>
      </c>
      <c r="BM446" s="143" t="s">
        <v>738</v>
      </c>
    </row>
    <row r="447" spans="2:65" s="1" customFormat="1" ht="19.5" x14ac:dyDescent="0.2">
      <c r="B447" s="32"/>
      <c r="D447" s="145" t="s">
        <v>149</v>
      </c>
      <c r="F447" s="146" t="s">
        <v>739</v>
      </c>
      <c r="I447" s="147"/>
      <c r="L447" s="32"/>
      <c r="M447" s="148"/>
      <c r="T447" s="56"/>
      <c r="AT447" s="17" t="s">
        <v>149</v>
      </c>
      <c r="AU447" s="17" t="s">
        <v>86</v>
      </c>
    </row>
    <row r="448" spans="2:65" s="12" customFormat="1" ht="11.25" x14ac:dyDescent="0.2">
      <c r="B448" s="149"/>
      <c r="D448" s="145" t="s">
        <v>150</v>
      </c>
      <c r="E448" s="150" t="s">
        <v>1</v>
      </c>
      <c r="F448" s="151" t="s">
        <v>740</v>
      </c>
      <c r="H448" s="150" t="s">
        <v>1</v>
      </c>
      <c r="I448" s="152"/>
      <c r="L448" s="149"/>
      <c r="M448" s="153"/>
      <c r="T448" s="154"/>
      <c r="AT448" s="150" t="s">
        <v>150</v>
      </c>
      <c r="AU448" s="150" t="s">
        <v>86</v>
      </c>
      <c r="AV448" s="12" t="s">
        <v>84</v>
      </c>
      <c r="AW448" s="12" t="s">
        <v>32</v>
      </c>
      <c r="AX448" s="12" t="s">
        <v>76</v>
      </c>
      <c r="AY448" s="150" t="s">
        <v>136</v>
      </c>
    </row>
    <row r="449" spans="2:65" s="12" customFormat="1" ht="11.25" x14ac:dyDescent="0.2">
      <c r="B449" s="149"/>
      <c r="D449" s="145" t="s">
        <v>150</v>
      </c>
      <c r="E449" s="150" t="s">
        <v>1</v>
      </c>
      <c r="F449" s="151" t="s">
        <v>741</v>
      </c>
      <c r="H449" s="150" t="s">
        <v>1</v>
      </c>
      <c r="I449" s="152"/>
      <c r="L449" s="149"/>
      <c r="M449" s="153"/>
      <c r="T449" s="154"/>
      <c r="AT449" s="150" t="s">
        <v>150</v>
      </c>
      <c r="AU449" s="150" t="s">
        <v>86</v>
      </c>
      <c r="AV449" s="12" t="s">
        <v>84</v>
      </c>
      <c r="AW449" s="12" t="s">
        <v>32</v>
      </c>
      <c r="AX449" s="12" t="s">
        <v>76</v>
      </c>
      <c r="AY449" s="150" t="s">
        <v>136</v>
      </c>
    </row>
    <row r="450" spans="2:65" s="13" customFormat="1" ht="11.25" x14ac:dyDescent="0.2">
      <c r="B450" s="155"/>
      <c r="D450" s="145" t="s">
        <v>150</v>
      </c>
      <c r="E450" s="156" t="s">
        <v>1</v>
      </c>
      <c r="F450" s="157" t="s">
        <v>742</v>
      </c>
      <c r="H450" s="158">
        <v>184.05</v>
      </c>
      <c r="I450" s="159"/>
      <c r="L450" s="155"/>
      <c r="M450" s="160"/>
      <c r="T450" s="161"/>
      <c r="AT450" s="156" t="s">
        <v>150</v>
      </c>
      <c r="AU450" s="156" t="s">
        <v>86</v>
      </c>
      <c r="AV450" s="13" t="s">
        <v>86</v>
      </c>
      <c r="AW450" s="13" t="s">
        <v>32</v>
      </c>
      <c r="AX450" s="13" t="s">
        <v>76</v>
      </c>
      <c r="AY450" s="156" t="s">
        <v>136</v>
      </c>
    </row>
    <row r="451" spans="2:65" s="12" customFormat="1" ht="11.25" x14ac:dyDescent="0.2">
      <c r="B451" s="149"/>
      <c r="D451" s="145" t="s">
        <v>150</v>
      </c>
      <c r="E451" s="150" t="s">
        <v>1</v>
      </c>
      <c r="F451" s="151" t="s">
        <v>743</v>
      </c>
      <c r="H451" s="150" t="s">
        <v>1</v>
      </c>
      <c r="I451" s="152"/>
      <c r="L451" s="149"/>
      <c r="M451" s="153"/>
      <c r="T451" s="154"/>
      <c r="AT451" s="150" t="s">
        <v>150</v>
      </c>
      <c r="AU451" s="150" t="s">
        <v>86</v>
      </c>
      <c r="AV451" s="12" t="s">
        <v>84</v>
      </c>
      <c r="AW451" s="12" t="s">
        <v>32</v>
      </c>
      <c r="AX451" s="12" t="s">
        <v>76</v>
      </c>
      <c r="AY451" s="150" t="s">
        <v>136</v>
      </c>
    </row>
    <row r="452" spans="2:65" s="13" customFormat="1" ht="11.25" x14ac:dyDescent="0.2">
      <c r="B452" s="155"/>
      <c r="D452" s="145" t="s">
        <v>150</v>
      </c>
      <c r="E452" s="156" t="s">
        <v>1</v>
      </c>
      <c r="F452" s="157" t="s">
        <v>744</v>
      </c>
      <c r="H452" s="158">
        <v>-61.35</v>
      </c>
      <c r="I452" s="159"/>
      <c r="L452" s="155"/>
      <c r="M452" s="160"/>
      <c r="T452" s="161"/>
      <c r="AT452" s="156" t="s">
        <v>150</v>
      </c>
      <c r="AU452" s="156" t="s">
        <v>86</v>
      </c>
      <c r="AV452" s="13" t="s">
        <v>86</v>
      </c>
      <c r="AW452" s="13" t="s">
        <v>32</v>
      </c>
      <c r="AX452" s="13" t="s">
        <v>76</v>
      </c>
      <c r="AY452" s="156" t="s">
        <v>136</v>
      </c>
    </row>
    <row r="453" spans="2:65" s="14" customFormat="1" ht="11.25" x14ac:dyDescent="0.2">
      <c r="B453" s="165"/>
      <c r="D453" s="145" t="s">
        <v>150</v>
      </c>
      <c r="E453" s="166" t="s">
        <v>1</v>
      </c>
      <c r="F453" s="167" t="s">
        <v>318</v>
      </c>
      <c r="H453" s="168">
        <v>122.7</v>
      </c>
      <c r="I453" s="169"/>
      <c r="L453" s="165"/>
      <c r="M453" s="170"/>
      <c r="T453" s="171"/>
      <c r="AT453" s="166" t="s">
        <v>150</v>
      </c>
      <c r="AU453" s="166" t="s">
        <v>86</v>
      </c>
      <c r="AV453" s="14" t="s">
        <v>135</v>
      </c>
      <c r="AW453" s="14" t="s">
        <v>32</v>
      </c>
      <c r="AX453" s="14" t="s">
        <v>84</v>
      </c>
      <c r="AY453" s="166" t="s">
        <v>136</v>
      </c>
    </row>
    <row r="454" spans="2:65" s="1" customFormat="1" ht="24.2" customHeight="1" x14ac:dyDescent="0.2">
      <c r="B454" s="32"/>
      <c r="C454" s="132" t="s">
        <v>745</v>
      </c>
      <c r="D454" s="132" t="s">
        <v>142</v>
      </c>
      <c r="E454" s="133" t="s">
        <v>746</v>
      </c>
      <c r="F454" s="134" t="s">
        <v>747</v>
      </c>
      <c r="G454" s="135" t="s">
        <v>394</v>
      </c>
      <c r="H454" s="136">
        <v>613.5</v>
      </c>
      <c r="I454" s="137"/>
      <c r="J454" s="138">
        <f>ROUND(I454*H454,2)</f>
        <v>0</v>
      </c>
      <c r="K454" s="134" t="s">
        <v>146</v>
      </c>
      <c r="L454" s="32"/>
      <c r="M454" s="139" t="s">
        <v>1</v>
      </c>
      <c r="N454" s="140" t="s">
        <v>41</v>
      </c>
      <c r="P454" s="141">
        <f>O454*H454</f>
        <v>0</v>
      </c>
      <c r="Q454" s="141">
        <v>0.20469000000000001</v>
      </c>
      <c r="R454" s="141">
        <f>Q454*H454</f>
        <v>125.57731500000001</v>
      </c>
      <c r="S454" s="141">
        <v>0</v>
      </c>
      <c r="T454" s="142">
        <f>S454*H454</f>
        <v>0</v>
      </c>
      <c r="AR454" s="143" t="s">
        <v>135</v>
      </c>
      <c r="AT454" s="143" t="s">
        <v>142</v>
      </c>
      <c r="AU454" s="143" t="s">
        <v>86</v>
      </c>
      <c r="AY454" s="17" t="s">
        <v>136</v>
      </c>
      <c r="BE454" s="144">
        <f>IF(N454="základní",J454,0)</f>
        <v>0</v>
      </c>
      <c r="BF454" s="144">
        <f>IF(N454="snížená",J454,0)</f>
        <v>0</v>
      </c>
      <c r="BG454" s="144">
        <f>IF(N454="zákl. přenesená",J454,0)</f>
        <v>0</v>
      </c>
      <c r="BH454" s="144">
        <f>IF(N454="sníž. přenesená",J454,0)</f>
        <v>0</v>
      </c>
      <c r="BI454" s="144">
        <f>IF(N454="nulová",J454,0)</f>
        <v>0</v>
      </c>
      <c r="BJ454" s="17" t="s">
        <v>84</v>
      </c>
      <c r="BK454" s="144">
        <f>ROUND(I454*H454,2)</f>
        <v>0</v>
      </c>
      <c r="BL454" s="17" t="s">
        <v>135</v>
      </c>
      <c r="BM454" s="143" t="s">
        <v>748</v>
      </c>
    </row>
    <row r="455" spans="2:65" s="1" customFormat="1" ht="19.5" x14ac:dyDescent="0.2">
      <c r="B455" s="32"/>
      <c r="D455" s="145" t="s">
        <v>149</v>
      </c>
      <c r="F455" s="146" t="s">
        <v>749</v>
      </c>
      <c r="I455" s="147"/>
      <c r="L455" s="32"/>
      <c r="M455" s="148"/>
      <c r="T455" s="56"/>
      <c r="AT455" s="17" t="s">
        <v>149</v>
      </c>
      <c r="AU455" s="17" t="s">
        <v>86</v>
      </c>
    </row>
    <row r="456" spans="2:65" s="13" customFormat="1" ht="11.25" x14ac:dyDescent="0.2">
      <c r="B456" s="155"/>
      <c r="D456" s="145" t="s">
        <v>150</v>
      </c>
      <c r="E456" s="156" t="s">
        <v>1</v>
      </c>
      <c r="F456" s="157" t="s">
        <v>750</v>
      </c>
      <c r="H456" s="158">
        <v>613.5</v>
      </c>
      <c r="I456" s="159"/>
      <c r="L456" s="155"/>
      <c r="M456" s="160"/>
      <c r="T456" s="161"/>
      <c r="AT456" s="156" t="s">
        <v>150</v>
      </c>
      <c r="AU456" s="156" t="s">
        <v>86</v>
      </c>
      <c r="AV456" s="13" t="s">
        <v>86</v>
      </c>
      <c r="AW456" s="13" t="s">
        <v>32</v>
      </c>
      <c r="AX456" s="13" t="s">
        <v>84</v>
      </c>
      <c r="AY456" s="156" t="s">
        <v>136</v>
      </c>
    </row>
    <row r="457" spans="2:65" s="12" customFormat="1" ht="11.25" x14ac:dyDescent="0.2">
      <c r="B457" s="149"/>
      <c r="D457" s="145" t="s">
        <v>150</v>
      </c>
      <c r="E457" s="150" t="s">
        <v>1</v>
      </c>
      <c r="F457" s="151" t="s">
        <v>751</v>
      </c>
      <c r="H457" s="150" t="s">
        <v>1</v>
      </c>
      <c r="I457" s="152"/>
      <c r="L457" s="149"/>
      <c r="M457" s="153"/>
      <c r="T457" s="154"/>
      <c r="AT457" s="150" t="s">
        <v>150</v>
      </c>
      <c r="AU457" s="150" t="s">
        <v>86</v>
      </c>
      <c r="AV457" s="12" t="s">
        <v>84</v>
      </c>
      <c r="AW457" s="12" t="s">
        <v>32</v>
      </c>
      <c r="AX457" s="12" t="s">
        <v>76</v>
      </c>
      <c r="AY457" s="150" t="s">
        <v>136</v>
      </c>
    </row>
    <row r="458" spans="2:65" s="11" customFormat="1" ht="22.9" customHeight="1" x14ac:dyDescent="0.2">
      <c r="B458" s="120"/>
      <c r="D458" s="121" t="s">
        <v>75</v>
      </c>
      <c r="E458" s="130" t="s">
        <v>158</v>
      </c>
      <c r="F458" s="130" t="s">
        <v>752</v>
      </c>
      <c r="I458" s="123"/>
      <c r="J458" s="131">
        <f>BK458</f>
        <v>0</v>
      </c>
      <c r="L458" s="120"/>
      <c r="M458" s="125"/>
      <c r="P458" s="126">
        <f>SUM(P459:P480)</f>
        <v>0</v>
      </c>
      <c r="R458" s="126">
        <f>SUM(R459:R480)</f>
        <v>2.7187060000000001</v>
      </c>
      <c r="T458" s="127">
        <f>SUM(T459:T480)</f>
        <v>0</v>
      </c>
      <c r="AR458" s="121" t="s">
        <v>84</v>
      </c>
      <c r="AT458" s="128" t="s">
        <v>75</v>
      </c>
      <c r="AU458" s="128" t="s">
        <v>84</v>
      </c>
      <c r="AY458" s="121" t="s">
        <v>136</v>
      </c>
      <c r="BK458" s="129">
        <f>SUM(BK459:BK480)</f>
        <v>0</v>
      </c>
    </row>
    <row r="459" spans="2:65" s="1" customFormat="1" ht="16.5" customHeight="1" x14ac:dyDescent="0.2">
      <c r="B459" s="32"/>
      <c r="C459" s="132" t="s">
        <v>753</v>
      </c>
      <c r="D459" s="132" t="s">
        <v>142</v>
      </c>
      <c r="E459" s="133" t="s">
        <v>754</v>
      </c>
      <c r="F459" s="134" t="s">
        <v>755</v>
      </c>
      <c r="G459" s="135" t="s">
        <v>255</v>
      </c>
      <c r="H459" s="136">
        <v>15</v>
      </c>
      <c r="I459" s="137"/>
      <c r="J459" s="138">
        <f>ROUND(I459*H459,2)</f>
        <v>0</v>
      </c>
      <c r="K459" s="134" t="s">
        <v>146</v>
      </c>
      <c r="L459" s="32"/>
      <c r="M459" s="139" t="s">
        <v>1</v>
      </c>
      <c r="N459" s="140" t="s">
        <v>41</v>
      </c>
      <c r="P459" s="141">
        <f>O459*H459</f>
        <v>0</v>
      </c>
      <c r="Q459" s="141">
        <v>0.17488999999999999</v>
      </c>
      <c r="R459" s="141">
        <f>Q459*H459</f>
        <v>2.6233499999999998</v>
      </c>
      <c r="S459" s="141">
        <v>0</v>
      </c>
      <c r="T459" s="142">
        <f>S459*H459</f>
        <v>0</v>
      </c>
      <c r="AR459" s="143" t="s">
        <v>135</v>
      </c>
      <c r="AT459" s="143" t="s">
        <v>142</v>
      </c>
      <c r="AU459" s="143" t="s">
        <v>86</v>
      </c>
      <c r="AY459" s="17" t="s">
        <v>136</v>
      </c>
      <c r="BE459" s="144">
        <f>IF(N459="základní",J459,0)</f>
        <v>0</v>
      </c>
      <c r="BF459" s="144">
        <f>IF(N459="snížená",J459,0)</f>
        <v>0</v>
      </c>
      <c r="BG459" s="144">
        <f>IF(N459="zákl. přenesená",J459,0)</f>
        <v>0</v>
      </c>
      <c r="BH459" s="144">
        <f>IF(N459="sníž. přenesená",J459,0)</f>
        <v>0</v>
      </c>
      <c r="BI459" s="144">
        <f>IF(N459="nulová",J459,0)</f>
        <v>0</v>
      </c>
      <c r="BJ459" s="17" t="s">
        <v>84</v>
      </c>
      <c r="BK459" s="144">
        <f>ROUND(I459*H459,2)</f>
        <v>0</v>
      </c>
      <c r="BL459" s="17" t="s">
        <v>135</v>
      </c>
      <c r="BM459" s="143" t="s">
        <v>756</v>
      </c>
    </row>
    <row r="460" spans="2:65" s="1" customFormat="1" ht="19.5" x14ac:dyDescent="0.2">
      <c r="B460" s="32"/>
      <c r="D460" s="145" t="s">
        <v>149</v>
      </c>
      <c r="F460" s="146" t="s">
        <v>757</v>
      </c>
      <c r="I460" s="147"/>
      <c r="L460" s="32"/>
      <c r="M460" s="148"/>
      <c r="T460" s="56"/>
      <c r="AT460" s="17" t="s">
        <v>149</v>
      </c>
      <c r="AU460" s="17" t="s">
        <v>86</v>
      </c>
    </row>
    <row r="461" spans="2:65" s="13" customFormat="1" ht="11.25" x14ac:dyDescent="0.2">
      <c r="B461" s="155"/>
      <c r="D461" s="145" t="s">
        <v>150</v>
      </c>
      <c r="E461" s="156" t="s">
        <v>1</v>
      </c>
      <c r="F461" s="157" t="s">
        <v>758</v>
      </c>
      <c r="H461" s="158">
        <v>13</v>
      </c>
      <c r="I461" s="159"/>
      <c r="L461" s="155"/>
      <c r="M461" s="160"/>
      <c r="T461" s="161"/>
      <c r="AT461" s="156" t="s">
        <v>150</v>
      </c>
      <c r="AU461" s="156" t="s">
        <v>86</v>
      </c>
      <c r="AV461" s="13" t="s">
        <v>86</v>
      </c>
      <c r="AW461" s="13" t="s">
        <v>32</v>
      </c>
      <c r="AX461" s="13" t="s">
        <v>76</v>
      </c>
      <c r="AY461" s="156" t="s">
        <v>136</v>
      </c>
    </row>
    <row r="462" spans="2:65" s="13" customFormat="1" ht="11.25" x14ac:dyDescent="0.2">
      <c r="B462" s="155"/>
      <c r="D462" s="145" t="s">
        <v>150</v>
      </c>
      <c r="E462" s="156" t="s">
        <v>1</v>
      </c>
      <c r="F462" s="157" t="s">
        <v>759</v>
      </c>
      <c r="H462" s="158">
        <v>2</v>
      </c>
      <c r="I462" s="159"/>
      <c r="L462" s="155"/>
      <c r="M462" s="160"/>
      <c r="T462" s="161"/>
      <c r="AT462" s="156" t="s">
        <v>150</v>
      </c>
      <c r="AU462" s="156" t="s">
        <v>86</v>
      </c>
      <c r="AV462" s="13" t="s">
        <v>86</v>
      </c>
      <c r="AW462" s="13" t="s">
        <v>32</v>
      </c>
      <c r="AX462" s="13" t="s">
        <v>76</v>
      </c>
      <c r="AY462" s="156" t="s">
        <v>136</v>
      </c>
    </row>
    <row r="463" spans="2:65" s="14" customFormat="1" ht="11.25" x14ac:dyDescent="0.2">
      <c r="B463" s="165"/>
      <c r="D463" s="145" t="s">
        <v>150</v>
      </c>
      <c r="E463" s="166" t="s">
        <v>1</v>
      </c>
      <c r="F463" s="167" t="s">
        <v>318</v>
      </c>
      <c r="H463" s="168">
        <v>15</v>
      </c>
      <c r="I463" s="169"/>
      <c r="L463" s="165"/>
      <c r="M463" s="170"/>
      <c r="T463" s="171"/>
      <c r="AT463" s="166" t="s">
        <v>150</v>
      </c>
      <c r="AU463" s="166" t="s">
        <v>86</v>
      </c>
      <c r="AV463" s="14" t="s">
        <v>135</v>
      </c>
      <c r="AW463" s="14" t="s">
        <v>32</v>
      </c>
      <c r="AX463" s="14" t="s">
        <v>84</v>
      </c>
      <c r="AY463" s="166" t="s">
        <v>136</v>
      </c>
    </row>
    <row r="464" spans="2:65" s="1" customFormat="1" ht="16.5" customHeight="1" x14ac:dyDescent="0.2">
      <c r="B464" s="32"/>
      <c r="C464" s="172" t="s">
        <v>760</v>
      </c>
      <c r="D464" s="172" t="s">
        <v>641</v>
      </c>
      <c r="E464" s="173" t="s">
        <v>761</v>
      </c>
      <c r="F464" s="174" t="s">
        <v>762</v>
      </c>
      <c r="G464" s="175" t="s">
        <v>255</v>
      </c>
      <c r="H464" s="176">
        <v>13</v>
      </c>
      <c r="I464" s="177"/>
      <c r="J464" s="178">
        <f>ROUND(I464*H464,2)</f>
        <v>0</v>
      </c>
      <c r="K464" s="174" t="s">
        <v>146</v>
      </c>
      <c r="L464" s="179"/>
      <c r="M464" s="180" t="s">
        <v>1</v>
      </c>
      <c r="N464" s="181" t="s">
        <v>41</v>
      </c>
      <c r="P464" s="141">
        <f>O464*H464</f>
        <v>0</v>
      </c>
      <c r="Q464" s="141">
        <v>3.8999999999999998E-3</v>
      </c>
      <c r="R464" s="141">
        <f>Q464*H464</f>
        <v>5.0699999999999995E-2</v>
      </c>
      <c r="S464" s="141">
        <v>0</v>
      </c>
      <c r="T464" s="142">
        <f>S464*H464</f>
        <v>0</v>
      </c>
      <c r="AR464" s="143" t="s">
        <v>185</v>
      </c>
      <c r="AT464" s="143" t="s">
        <v>641</v>
      </c>
      <c r="AU464" s="143" t="s">
        <v>86</v>
      </c>
      <c r="AY464" s="17" t="s">
        <v>136</v>
      </c>
      <c r="BE464" s="144">
        <f>IF(N464="základní",J464,0)</f>
        <v>0</v>
      </c>
      <c r="BF464" s="144">
        <f>IF(N464="snížená",J464,0)</f>
        <v>0</v>
      </c>
      <c r="BG464" s="144">
        <f>IF(N464="zákl. přenesená",J464,0)</f>
        <v>0</v>
      </c>
      <c r="BH464" s="144">
        <f>IF(N464="sníž. přenesená",J464,0)</f>
        <v>0</v>
      </c>
      <c r="BI464" s="144">
        <f>IF(N464="nulová",J464,0)</f>
        <v>0</v>
      </c>
      <c r="BJ464" s="17" t="s">
        <v>84</v>
      </c>
      <c r="BK464" s="144">
        <f>ROUND(I464*H464,2)</f>
        <v>0</v>
      </c>
      <c r="BL464" s="17" t="s">
        <v>135</v>
      </c>
      <c r="BM464" s="143" t="s">
        <v>763</v>
      </c>
    </row>
    <row r="465" spans="2:65" s="1" customFormat="1" ht="11.25" x14ac:dyDescent="0.2">
      <c r="B465" s="32"/>
      <c r="D465" s="145" t="s">
        <v>149</v>
      </c>
      <c r="F465" s="146" t="s">
        <v>762</v>
      </c>
      <c r="I465" s="147"/>
      <c r="L465" s="32"/>
      <c r="M465" s="148"/>
      <c r="T465" s="56"/>
      <c r="AT465" s="17" t="s">
        <v>149</v>
      </c>
      <c r="AU465" s="17" t="s">
        <v>86</v>
      </c>
    </row>
    <row r="466" spans="2:65" s="13" customFormat="1" ht="11.25" x14ac:dyDescent="0.2">
      <c r="B466" s="155"/>
      <c r="D466" s="145" t="s">
        <v>150</v>
      </c>
      <c r="E466" s="156" t="s">
        <v>1</v>
      </c>
      <c r="F466" s="157" t="s">
        <v>764</v>
      </c>
      <c r="H466" s="158">
        <v>13</v>
      </c>
      <c r="I466" s="159"/>
      <c r="L466" s="155"/>
      <c r="M466" s="160"/>
      <c r="T466" s="161"/>
      <c r="AT466" s="156" t="s">
        <v>150</v>
      </c>
      <c r="AU466" s="156" t="s">
        <v>86</v>
      </c>
      <c r="AV466" s="13" t="s">
        <v>86</v>
      </c>
      <c r="AW466" s="13" t="s">
        <v>32</v>
      </c>
      <c r="AX466" s="13" t="s">
        <v>84</v>
      </c>
      <c r="AY466" s="156" t="s">
        <v>136</v>
      </c>
    </row>
    <row r="467" spans="2:65" s="1" customFormat="1" ht="16.5" customHeight="1" x14ac:dyDescent="0.2">
      <c r="B467" s="32"/>
      <c r="C467" s="172" t="s">
        <v>765</v>
      </c>
      <c r="D467" s="172" t="s">
        <v>641</v>
      </c>
      <c r="E467" s="173" t="s">
        <v>766</v>
      </c>
      <c r="F467" s="174" t="s">
        <v>767</v>
      </c>
      <c r="G467" s="175" t="s">
        <v>255</v>
      </c>
      <c r="H467" s="176">
        <v>2</v>
      </c>
      <c r="I467" s="177"/>
      <c r="J467" s="178">
        <f>ROUND(I467*H467,2)</f>
        <v>0</v>
      </c>
      <c r="K467" s="174" t="s">
        <v>146</v>
      </c>
      <c r="L467" s="179"/>
      <c r="M467" s="180" t="s">
        <v>1</v>
      </c>
      <c r="N467" s="181" t="s">
        <v>41</v>
      </c>
      <c r="P467" s="141">
        <f>O467*H467</f>
        <v>0</v>
      </c>
      <c r="Q467" s="141">
        <v>2E-3</v>
      </c>
      <c r="R467" s="141">
        <f>Q467*H467</f>
        <v>4.0000000000000001E-3</v>
      </c>
      <c r="S467" s="141">
        <v>0</v>
      </c>
      <c r="T467" s="142">
        <f>S467*H467</f>
        <v>0</v>
      </c>
      <c r="AR467" s="143" t="s">
        <v>185</v>
      </c>
      <c r="AT467" s="143" t="s">
        <v>641</v>
      </c>
      <c r="AU467" s="143" t="s">
        <v>86</v>
      </c>
      <c r="AY467" s="17" t="s">
        <v>136</v>
      </c>
      <c r="BE467" s="144">
        <f>IF(N467="základní",J467,0)</f>
        <v>0</v>
      </c>
      <c r="BF467" s="144">
        <f>IF(N467="snížená",J467,0)</f>
        <v>0</v>
      </c>
      <c r="BG467" s="144">
        <f>IF(N467="zákl. přenesená",J467,0)</f>
        <v>0</v>
      </c>
      <c r="BH467" s="144">
        <f>IF(N467="sníž. přenesená",J467,0)</f>
        <v>0</v>
      </c>
      <c r="BI467" s="144">
        <f>IF(N467="nulová",J467,0)</f>
        <v>0</v>
      </c>
      <c r="BJ467" s="17" t="s">
        <v>84</v>
      </c>
      <c r="BK467" s="144">
        <f>ROUND(I467*H467,2)</f>
        <v>0</v>
      </c>
      <c r="BL467" s="17" t="s">
        <v>135</v>
      </c>
      <c r="BM467" s="143" t="s">
        <v>768</v>
      </c>
    </row>
    <row r="468" spans="2:65" s="1" customFormat="1" ht="11.25" x14ac:dyDescent="0.2">
      <c r="B468" s="32"/>
      <c r="D468" s="145" t="s">
        <v>149</v>
      </c>
      <c r="F468" s="146" t="s">
        <v>767</v>
      </c>
      <c r="I468" s="147"/>
      <c r="L468" s="32"/>
      <c r="M468" s="148"/>
      <c r="T468" s="56"/>
      <c r="AT468" s="17" t="s">
        <v>149</v>
      </c>
      <c r="AU468" s="17" t="s">
        <v>86</v>
      </c>
    </row>
    <row r="469" spans="2:65" s="13" customFormat="1" ht="11.25" x14ac:dyDescent="0.2">
      <c r="B469" s="155"/>
      <c r="D469" s="145" t="s">
        <v>150</v>
      </c>
      <c r="E469" s="156" t="s">
        <v>1</v>
      </c>
      <c r="F469" s="157" t="s">
        <v>769</v>
      </c>
      <c r="H469" s="158">
        <v>2</v>
      </c>
      <c r="I469" s="159"/>
      <c r="L469" s="155"/>
      <c r="M469" s="160"/>
      <c r="T469" s="161"/>
      <c r="AT469" s="156" t="s">
        <v>150</v>
      </c>
      <c r="AU469" s="156" t="s">
        <v>86</v>
      </c>
      <c r="AV469" s="13" t="s">
        <v>86</v>
      </c>
      <c r="AW469" s="13" t="s">
        <v>32</v>
      </c>
      <c r="AX469" s="13" t="s">
        <v>84</v>
      </c>
      <c r="AY469" s="156" t="s">
        <v>136</v>
      </c>
    </row>
    <row r="470" spans="2:65" s="1" customFormat="1" ht="16.5" customHeight="1" x14ac:dyDescent="0.2">
      <c r="B470" s="32"/>
      <c r="C470" s="132" t="s">
        <v>770</v>
      </c>
      <c r="D470" s="132" t="s">
        <v>142</v>
      </c>
      <c r="E470" s="133" t="s">
        <v>771</v>
      </c>
      <c r="F470" s="134" t="s">
        <v>772</v>
      </c>
      <c r="G470" s="135" t="s">
        <v>394</v>
      </c>
      <c r="H470" s="136">
        <v>30.8</v>
      </c>
      <c r="I470" s="137"/>
      <c r="J470" s="138">
        <f>ROUND(I470*H470,2)</f>
        <v>0</v>
      </c>
      <c r="K470" s="134" t="s">
        <v>146</v>
      </c>
      <c r="L470" s="32"/>
      <c r="M470" s="139" t="s">
        <v>1</v>
      </c>
      <c r="N470" s="140" t="s">
        <v>41</v>
      </c>
      <c r="P470" s="141">
        <f>O470*H470</f>
        <v>0</v>
      </c>
      <c r="Q470" s="141">
        <v>0</v>
      </c>
      <c r="R470" s="141">
        <f>Q470*H470</f>
        <v>0</v>
      </c>
      <c r="S470" s="141">
        <v>0</v>
      </c>
      <c r="T470" s="142">
        <f>S470*H470</f>
        <v>0</v>
      </c>
      <c r="AR470" s="143" t="s">
        <v>135</v>
      </c>
      <c r="AT470" s="143" t="s">
        <v>142</v>
      </c>
      <c r="AU470" s="143" t="s">
        <v>86</v>
      </c>
      <c r="AY470" s="17" t="s">
        <v>136</v>
      </c>
      <c r="BE470" s="144">
        <f>IF(N470="základní",J470,0)</f>
        <v>0</v>
      </c>
      <c r="BF470" s="144">
        <f>IF(N470="snížená",J470,0)</f>
        <v>0</v>
      </c>
      <c r="BG470" s="144">
        <f>IF(N470="zákl. přenesená",J470,0)</f>
        <v>0</v>
      </c>
      <c r="BH470" s="144">
        <f>IF(N470="sníž. přenesená",J470,0)</f>
        <v>0</v>
      </c>
      <c r="BI470" s="144">
        <f>IF(N470="nulová",J470,0)</f>
        <v>0</v>
      </c>
      <c r="BJ470" s="17" t="s">
        <v>84</v>
      </c>
      <c r="BK470" s="144">
        <f>ROUND(I470*H470,2)</f>
        <v>0</v>
      </c>
      <c r="BL470" s="17" t="s">
        <v>135</v>
      </c>
      <c r="BM470" s="143" t="s">
        <v>773</v>
      </c>
    </row>
    <row r="471" spans="2:65" s="1" customFormat="1" ht="11.25" x14ac:dyDescent="0.2">
      <c r="B471" s="32"/>
      <c r="D471" s="145" t="s">
        <v>149</v>
      </c>
      <c r="F471" s="146" t="s">
        <v>774</v>
      </c>
      <c r="I471" s="147"/>
      <c r="L471" s="32"/>
      <c r="M471" s="148"/>
      <c r="T471" s="56"/>
      <c r="AT471" s="17" t="s">
        <v>149</v>
      </c>
      <c r="AU471" s="17" t="s">
        <v>86</v>
      </c>
    </row>
    <row r="472" spans="2:65" s="13" customFormat="1" ht="11.25" x14ac:dyDescent="0.2">
      <c r="B472" s="155"/>
      <c r="D472" s="145" t="s">
        <v>150</v>
      </c>
      <c r="E472" s="156" t="s">
        <v>1</v>
      </c>
      <c r="F472" s="157" t="s">
        <v>775</v>
      </c>
      <c r="H472" s="158">
        <v>30.8</v>
      </c>
      <c r="I472" s="159"/>
      <c r="L472" s="155"/>
      <c r="M472" s="160"/>
      <c r="T472" s="161"/>
      <c r="AT472" s="156" t="s">
        <v>150</v>
      </c>
      <c r="AU472" s="156" t="s">
        <v>86</v>
      </c>
      <c r="AV472" s="13" t="s">
        <v>86</v>
      </c>
      <c r="AW472" s="13" t="s">
        <v>32</v>
      </c>
      <c r="AX472" s="13" t="s">
        <v>84</v>
      </c>
      <c r="AY472" s="156" t="s">
        <v>136</v>
      </c>
    </row>
    <row r="473" spans="2:65" s="12" customFormat="1" ht="11.25" x14ac:dyDescent="0.2">
      <c r="B473" s="149"/>
      <c r="D473" s="145" t="s">
        <v>150</v>
      </c>
      <c r="E473" s="150" t="s">
        <v>1</v>
      </c>
      <c r="F473" s="151" t="s">
        <v>776</v>
      </c>
      <c r="H473" s="150" t="s">
        <v>1</v>
      </c>
      <c r="I473" s="152"/>
      <c r="L473" s="149"/>
      <c r="M473" s="153"/>
      <c r="T473" s="154"/>
      <c r="AT473" s="150" t="s">
        <v>150</v>
      </c>
      <c r="AU473" s="150" t="s">
        <v>86</v>
      </c>
      <c r="AV473" s="12" t="s">
        <v>84</v>
      </c>
      <c r="AW473" s="12" t="s">
        <v>32</v>
      </c>
      <c r="AX473" s="12" t="s">
        <v>76</v>
      </c>
      <c r="AY473" s="150" t="s">
        <v>136</v>
      </c>
    </row>
    <row r="474" spans="2:65" s="1" customFormat="1" ht="16.5" customHeight="1" x14ac:dyDescent="0.2">
      <c r="B474" s="32"/>
      <c r="C474" s="172" t="s">
        <v>777</v>
      </c>
      <c r="D474" s="172" t="s">
        <v>641</v>
      </c>
      <c r="E474" s="173" t="s">
        <v>778</v>
      </c>
      <c r="F474" s="174" t="s">
        <v>779</v>
      </c>
      <c r="G474" s="175" t="s">
        <v>394</v>
      </c>
      <c r="H474" s="176">
        <v>30.8</v>
      </c>
      <c r="I474" s="177"/>
      <c r="J474" s="178">
        <f>ROUND(I474*H474,2)</f>
        <v>0</v>
      </c>
      <c r="K474" s="174" t="s">
        <v>146</v>
      </c>
      <c r="L474" s="179"/>
      <c r="M474" s="180" t="s">
        <v>1</v>
      </c>
      <c r="N474" s="181" t="s">
        <v>41</v>
      </c>
      <c r="P474" s="141">
        <f>O474*H474</f>
        <v>0</v>
      </c>
      <c r="Q474" s="141">
        <v>1.1999999999999999E-3</v>
      </c>
      <c r="R474" s="141">
        <f>Q474*H474</f>
        <v>3.696E-2</v>
      </c>
      <c r="S474" s="141">
        <v>0</v>
      </c>
      <c r="T474" s="142">
        <f>S474*H474</f>
        <v>0</v>
      </c>
      <c r="AR474" s="143" t="s">
        <v>185</v>
      </c>
      <c r="AT474" s="143" t="s">
        <v>641</v>
      </c>
      <c r="AU474" s="143" t="s">
        <v>86</v>
      </c>
      <c r="AY474" s="17" t="s">
        <v>136</v>
      </c>
      <c r="BE474" s="144">
        <f>IF(N474="základní",J474,0)</f>
        <v>0</v>
      </c>
      <c r="BF474" s="144">
        <f>IF(N474="snížená",J474,0)</f>
        <v>0</v>
      </c>
      <c r="BG474" s="144">
        <f>IF(N474="zákl. přenesená",J474,0)</f>
        <v>0</v>
      </c>
      <c r="BH474" s="144">
        <f>IF(N474="sníž. přenesená",J474,0)</f>
        <v>0</v>
      </c>
      <c r="BI474" s="144">
        <f>IF(N474="nulová",J474,0)</f>
        <v>0</v>
      </c>
      <c r="BJ474" s="17" t="s">
        <v>84</v>
      </c>
      <c r="BK474" s="144">
        <f>ROUND(I474*H474,2)</f>
        <v>0</v>
      </c>
      <c r="BL474" s="17" t="s">
        <v>135</v>
      </c>
      <c r="BM474" s="143" t="s">
        <v>780</v>
      </c>
    </row>
    <row r="475" spans="2:65" s="1" customFormat="1" ht="11.25" x14ac:dyDescent="0.2">
      <c r="B475" s="32"/>
      <c r="D475" s="145" t="s">
        <v>149</v>
      </c>
      <c r="F475" s="146" t="s">
        <v>779</v>
      </c>
      <c r="I475" s="147"/>
      <c r="L475" s="32"/>
      <c r="M475" s="148"/>
      <c r="T475" s="56"/>
      <c r="AT475" s="17" t="s">
        <v>149</v>
      </c>
      <c r="AU475" s="17" t="s">
        <v>86</v>
      </c>
    </row>
    <row r="476" spans="2:65" s="13" customFormat="1" ht="11.25" x14ac:dyDescent="0.2">
      <c r="B476" s="155"/>
      <c r="D476" s="145" t="s">
        <v>150</v>
      </c>
      <c r="E476" s="156" t="s">
        <v>1</v>
      </c>
      <c r="F476" s="157" t="s">
        <v>781</v>
      </c>
      <c r="H476" s="158">
        <v>30.8</v>
      </c>
      <c r="I476" s="159"/>
      <c r="L476" s="155"/>
      <c r="M476" s="160"/>
      <c r="T476" s="161"/>
      <c r="AT476" s="156" t="s">
        <v>150</v>
      </c>
      <c r="AU476" s="156" t="s">
        <v>86</v>
      </c>
      <c r="AV476" s="13" t="s">
        <v>86</v>
      </c>
      <c r="AW476" s="13" t="s">
        <v>32</v>
      </c>
      <c r="AX476" s="13" t="s">
        <v>84</v>
      </c>
      <c r="AY476" s="156" t="s">
        <v>136</v>
      </c>
    </row>
    <row r="477" spans="2:65" s="1" customFormat="1" ht="16.5" customHeight="1" x14ac:dyDescent="0.2">
      <c r="B477" s="32"/>
      <c r="C477" s="172" t="s">
        <v>782</v>
      </c>
      <c r="D477" s="172" t="s">
        <v>641</v>
      </c>
      <c r="E477" s="173" t="s">
        <v>783</v>
      </c>
      <c r="F477" s="174" t="s">
        <v>784</v>
      </c>
      <c r="G477" s="175" t="s">
        <v>394</v>
      </c>
      <c r="H477" s="176">
        <v>92.4</v>
      </c>
      <c r="I477" s="177"/>
      <c r="J477" s="178">
        <f>ROUND(I477*H477,2)</f>
        <v>0</v>
      </c>
      <c r="K477" s="174" t="s">
        <v>146</v>
      </c>
      <c r="L477" s="179"/>
      <c r="M477" s="180" t="s">
        <v>1</v>
      </c>
      <c r="N477" s="181" t="s">
        <v>41</v>
      </c>
      <c r="P477" s="141">
        <f>O477*H477</f>
        <v>0</v>
      </c>
      <c r="Q477" s="141">
        <v>4.0000000000000003E-5</v>
      </c>
      <c r="R477" s="141">
        <f>Q477*H477</f>
        <v>3.6960000000000005E-3</v>
      </c>
      <c r="S477" s="141">
        <v>0</v>
      </c>
      <c r="T477" s="142">
        <f>S477*H477</f>
        <v>0</v>
      </c>
      <c r="AR477" s="143" t="s">
        <v>185</v>
      </c>
      <c r="AT477" s="143" t="s">
        <v>641</v>
      </c>
      <c r="AU477" s="143" t="s">
        <v>86</v>
      </c>
      <c r="AY477" s="17" t="s">
        <v>136</v>
      </c>
      <c r="BE477" s="144">
        <f>IF(N477="základní",J477,0)</f>
        <v>0</v>
      </c>
      <c r="BF477" s="144">
        <f>IF(N477="snížená",J477,0)</f>
        <v>0</v>
      </c>
      <c r="BG477" s="144">
        <f>IF(N477="zákl. přenesená",J477,0)</f>
        <v>0</v>
      </c>
      <c r="BH477" s="144">
        <f>IF(N477="sníž. přenesená",J477,0)</f>
        <v>0</v>
      </c>
      <c r="BI477" s="144">
        <f>IF(N477="nulová",J477,0)</f>
        <v>0</v>
      </c>
      <c r="BJ477" s="17" t="s">
        <v>84</v>
      </c>
      <c r="BK477" s="144">
        <f>ROUND(I477*H477,2)</f>
        <v>0</v>
      </c>
      <c r="BL477" s="17" t="s">
        <v>135</v>
      </c>
      <c r="BM477" s="143" t="s">
        <v>785</v>
      </c>
    </row>
    <row r="478" spans="2:65" s="1" customFormat="1" ht="11.25" x14ac:dyDescent="0.2">
      <c r="B478" s="32"/>
      <c r="D478" s="145" t="s">
        <v>149</v>
      </c>
      <c r="F478" s="146" t="s">
        <v>784</v>
      </c>
      <c r="I478" s="147"/>
      <c r="L478" s="32"/>
      <c r="M478" s="148"/>
      <c r="T478" s="56"/>
      <c r="AT478" s="17" t="s">
        <v>149</v>
      </c>
      <c r="AU478" s="17" t="s">
        <v>86</v>
      </c>
    </row>
    <row r="479" spans="2:65" s="13" customFormat="1" ht="11.25" x14ac:dyDescent="0.2">
      <c r="B479" s="155"/>
      <c r="D479" s="145" t="s">
        <v>150</v>
      </c>
      <c r="E479" s="156" t="s">
        <v>1</v>
      </c>
      <c r="F479" s="157" t="s">
        <v>786</v>
      </c>
      <c r="H479" s="158">
        <v>92.4</v>
      </c>
      <c r="I479" s="159"/>
      <c r="L479" s="155"/>
      <c r="M479" s="160"/>
      <c r="T479" s="161"/>
      <c r="AT479" s="156" t="s">
        <v>150</v>
      </c>
      <c r="AU479" s="156" t="s">
        <v>86</v>
      </c>
      <c r="AV479" s="13" t="s">
        <v>86</v>
      </c>
      <c r="AW479" s="13" t="s">
        <v>32</v>
      </c>
      <c r="AX479" s="13" t="s">
        <v>84</v>
      </c>
      <c r="AY479" s="156" t="s">
        <v>136</v>
      </c>
    </row>
    <row r="480" spans="2:65" s="12" customFormat="1" ht="11.25" x14ac:dyDescent="0.2">
      <c r="B480" s="149"/>
      <c r="D480" s="145" t="s">
        <v>150</v>
      </c>
      <c r="E480" s="150" t="s">
        <v>1</v>
      </c>
      <c r="F480" s="151" t="s">
        <v>787</v>
      </c>
      <c r="H480" s="150" t="s">
        <v>1</v>
      </c>
      <c r="I480" s="152"/>
      <c r="L480" s="149"/>
      <c r="M480" s="153"/>
      <c r="T480" s="154"/>
      <c r="AT480" s="150" t="s">
        <v>150</v>
      </c>
      <c r="AU480" s="150" t="s">
        <v>86</v>
      </c>
      <c r="AV480" s="12" t="s">
        <v>84</v>
      </c>
      <c r="AW480" s="12" t="s">
        <v>32</v>
      </c>
      <c r="AX480" s="12" t="s">
        <v>76</v>
      </c>
      <c r="AY480" s="150" t="s">
        <v>136</v>
      </c>
    </row>
    <row r="481" spans="2:65" s="11" customFormat="1" ht="22.9" customHeight="1" x14ac:dyDescent="0.2">
      <c r="B481" s="120"/>
      <c r="D481" s="121" t="s">
        <v>75</v>
      </c>
      <c r="E481" s="130" t="s">
        <v>135</v>
      </c>
      <c r="F481" s="130" t="s">
        <v>788</v>
      </c>
      <c r="I481" s="123"/>
      <c r="J481" s="131">
        <f>BK481</f>
        <v>0</v>
      </c>
      <c r="L481" s="120"/>
      <c r="M481" s="125"/>
      <c r="P481" s="126">
        <f>SUM(P482:P492)</f>
        <v>0</v>
      </c>
      <c r="R481" s="126">
        <f>SUM(R482:R492)</f>
        <v>10.72587588</v>
      </c>
      <c r="T481" s="127">
        <f>SUM(T482:T492)</f>
        <v>0</v>
      </c>
      <c r="AR481" s="121" t="s">
        <v>84</v>
      </c>
      <c r="AT481" s="128" t="s">
        <v>75</v>
      </c>
      <c r="AU481" s="128" t="s">
        <v>84</v>
      </c>
      <c r="AY481" s="121" t="s">
        <v>136</v>
      </c>
      <c r="BK481" s="129">
        <f>SUM(BK482:BK492)</f>
        <v>0</v>
      </c>
    </row>
    <row r="482" spans="2:65" s="1" customFormat="1" ht="16.5" customHeight="1" x14ac:dyDescent="0.2">
      <c r="B482" s="32"/>
      <c r="C482" s="132" t="s">
        <v>789</v>
      </c>
      <c r="D482" s="132" t="s">
        <v>142</v>
      </c>
      <c r="E482" s="133" t="s">
        <v>790</v>
      </c>
      <c r="F482" s="134" t="s">
        <v>791</v>
      </c>
      <c r="G482" s="135" t="s">
        <v>420</v>
      </c>
      <c r="H482" s="136">
        <v>4.6440000000000001</v>
      </c>
      <c r="I482" s="137"/>
      <c r="J482" s="138">
        <f>ROUND(I482*H482,2)</f>
        <v>0</v>
      </c>
      <c r="K482" s="134" t="s">
        <v>146</v>
      </c>
      <c r="L482" s="32"/>
      <c r="M482" s="139" t="s">
        <v>1</v>
      </c>
      <c r="N482" s="140" t="s">
        <v>41</v>
      </c>
      <c r="P482" s="141">
        <f>O482*H482</f>
        <v>0</v>
      </c>
      <c r="Q482" s="141">
        <v>1.8907700000000001</v>
      </c>
      <c r="R482" s="141">
        <f>Q482*H482</f>
        <v>8.7807358799999999</v>
      </c>
      <c r="S482" s="141">
        <v>0</v>
      </c>
      <c r="T482" s="142">
        <f>S482*H482</f>
        <v>0</v>
      </c>
      <c r="AR482" s="143" t="s">
        <v>135</v>
      </c>
      <c r="AT482" s="143" t="s">
        <v>142</v>
      </c>
      <c r="AU482" s="143" t="s">
        <v>86</v>
      </c>
      <c r="AY482" s="17" t="s">
        <v>136</v>
      </c>
      <c r="BE482" s="144">
        <f>IF(N482="základní",J482,0)</f>
        <v>0</v>
      </c>
      <c r="BF482" s="144">
        <f>IF(N482="snížená",J482,0)</f>
        <v>0</v>
      </c>
      <c r="BG482" s="144">
        <f>IF(N482="zákl. přenesená",J482,0)</f>
        <v>0</v>
      </c>
      <c r="BH482" s="144">
        <f>IF(N482="sníž. přenesená",J482,0)</f>
        <v>0</v>
      </c>
      <c r="BI482" s="144">
        <f>IF(N482="nulová",J482,0)</f>
        <v>0</v>
      </c>
      <c r="BJ482" s="17" t="s">
        <v>84</v>
      </c>
      <c r="BK482" s="144">
        <f>ROUND(I482*H482,2)</f>
        <v>0</v>
      </c>
      <c r="BL482" s="17" t="s">
        <v>135</v>
      </c>
      <c r="BM482" s="143" t="s">
        <v>792</v>
      </c>
    </row>
    <row r="483" spans="2:65" s="1" customFormat="1" ht="11.25" x14ac:dyDescent="0.2">
      <c r="B483" s="32"/>
      <c r="D483" s="145" t="s">
        <v>149</v>
      </c>
      <c r="F483" s="146" t="s">
        <v>793</v>
      </c>
      <c r="I483" s="147"/>
      <c r="L483" s="32"/>
      <c r="M483" s="148"/>
      <c r="T483" s="56"/>
      <c r="AT483" s="17" t="s">
        <v>149</v>
      </c>
      <c r="AU483" s="17" t="s">
        <v>86</v>
      </c>
    </row>
    <row r="484" spans="2:65" s="12" customFormat="1" ht="11.25" x14ac:dyDescent="0.2">
      <c r="B484" s="149"/>
      <c r="D484" s="145" t="s">
        <v>150</v>
      </c>
      <c r="E484" s="150" t="s">
        <v>1</v>
      </c>
      <c r="F484" s="151" t="s">
        <v>794</v>
      </c>
      <c r="H484" s="150" t="s">
        <v>1</v>
      </c>
      <c r="I484" s="152"/>
      <c r="L484" s="149"/>
      <c r="M484" s="153"/>
      <c r="T484" s="154"/>
      <c r="AT484" s="150" t="s">
        <v>150</v>
      </c>
      <c r="AU484" s="150" t="s">
        <v>86</v>
      </c>
      <c r="AV484" s="12" t="s">
        <v>84</v>
      </c>
      <c r="AW484" s="12" t="s">
        <v>32</v>
      </c>
      <c r="AX484" s="12" t="s">
        <v>76</v>
      </c>
      <c r="AY484" s="150" t="s">
        <v>136</v>
      </c>
    </row>
    <row r="485" spans="2:65" s="13" customFormat="1" ht="11.25" x14ac:dyDescent="0.2">
      <c r="B485" s="155"/>
      <c r="D485" s="145" t="s">
        <v>150</v>
      </c>
      <c r="E485" s="156" t="s">
        <v>1</v>
      </c>
      <c r="F485" s="157" t="s">
        <v>795</v>
      </c>
      <c r="H485" s="158">
        <v>4.6440000000000001</v>
      </c>
      <c r="I485" s="159"/>
      <c r="L485" s="155"/>
      <c r="M485" s="160"/>
      <c r="T485" s="161"/>
      <c r="AT485" s="156" t="s">
        <v>150</v>
      </c>
      <c r="AU485" s="156" t="s">
        <v>86</v>
      </c>
      <c r="AV485" s="13" t="s">
        <v>86</v>
      </c>
      <c r="AW485" s="13" t="s">
        <v>32</v>
      </c>
      <c r="AX485" s="13" t="s">
        <v>84</v>
      </c>
      <c r="AY485" s="156" t="s">
        <v>136</v>
      </c>
    </row>
    <row r="486" spans="2:65" s="1" customFormat="1" ht="16.5" customHeight="1" x14ac:dyDescent="0.2">
      <c r="B486" s="32"/>
      <c r="C486" s="132" t="s">
        <v>796</v>
      </c>
      <c r="D486" s="132" t="s">
        <v>142</v>
      </c>
      <c r="E486" s="133" t="s">
        <v>797</v>
      </c>
      <c r="F486" s="134" t="s">
        <v>798</v>
      </c>
      <c r="G486" s="135" t="s">
        <v>255</v>
      </c>
      <c r="H486" s="136">
        <v>17</v>
      </c>
      <c r="I486" s="137"/>
      <c r="J486" s="138">
        <f>ROUND(I486*H486,2)</f>
        <v>0</v>
      </c>
      <c r="K486" s="134" t="s">
        <v>146</v>
      </c>
      <c r="L486" s="32"/>
      <c r="M486" s="139" t="s">
        <v>1</v>
      </c>
      <c r="N486" s="140" t="s">
        <v>41</v>
      </c>
      <c r="P486" s="141">
        <f>O486*H486</f>
        <v>0</v>
      </c>
      <c r="Q486" s="141">
        <v>8.7419999999999998E-2</v>
      </c>
      <c r="R486" s="141">
        <f>Q486*H486</f>
        <v>1.48614</v>
      </c>
      <c r="S486" s="141">
        <v>0</v>
      </c>
      <c r="T486" s="142">
        <f>S486*H486</f>
        <v>0</v>
      </c>
      <c r="AR486" s="143" t="s">
        <v>135</v>
      </c>
      <c r="AT486" s="143" t="s">
        <v>142</v>
      </c>
      <c r="AU486" s="143" t="s">
        <v>86</v>
      </c>
      <c r="AY486" s="17" t="s">
        <v>136</v>
      </c>
      <c r="BE486" s="144">
        <f>IF(N486="základní",J486,0)</f>
        <v>0</v>
      </c>
      <c r="BF486" s="144">
        <f>IF(N486="snížená",J486,0)</f>
        <v>0</v>
      </c>
      <c r="BG486" s="144">
        <f>IF(N486="zákl. přenesená",J486,0)</f>
        <v>0</v>
      </c>
      <c r="BH486" s="144">
        <f>IF(N486="sníž. přenesená",J486,0)</f>
        <v>0</v>
      </c>
      <c r="BI486" s="144">
        <f>IF(N486="nulová",J486,0)</f>
        <v>0</v>
      </c>
      <c r="BJ486" s="17" t="s">
        <v>84</v>
      </c>
      <c r="BK486" s="144">
        <f>ROUND(I486*H486,2)</f>
        <v>0</v>
      </c>
      <c r="BL486" s="17" t="s">
        <v>135</v>
      </c>
      <c r="BM486" s="143" t="s">
        <v>799</v>
      </c>
    </row>
    <row r="487" spans="2:65" s="1" customFormat="1" ht="11.25" x14ac:dyDescent="0.2">
      <c r="B487" s="32"/>
      <c r="D487" s="145" t="s">
        <v>149</v>
      </c>
      <c r="F487" s="146" t="s">
        <v>800</v>
      </c>
      <c r="I487" s="147"/>
      <c r="L487" s="32"/>
      <c r="M487" s="148"/>
      <c r="T487" s="56"/>
      <c r="AT487" s="17" t="s">
        <v>149</v>
      </c>
      <c r="AU487" s="17" t="s">
        <v>86</v>
      </c>
    </row>
    <row r="488" spans="2:65" s="12" customFormat="1" ht="11.25" x14ac:dyDescent="0.2">
      <c r="B488" s="149"/>
      <c r="D488" s="145" t="s">
        <v>150</v>
      </c>
      <c r="E488" s="150" t="s">
        <v>1</v>
      </c>
      <c r="F488" s="151" t="s">
        <v>801</v>
      </c>
      <c r="H488" s="150" t="s">
        <v>1</v>
      </c>
      <c r="I488" s="152"/>
      <c r="L488" s="149"/>
      <c r="M488" s="153"/>
      <c r="T488" s="154"/>
      <c r="AT488" s="150" t="s">
        <v>150</v>
      </c>
      <c r="AU488" s="150" t="s">
        <v>86</v>
      </c>
      <c r="AV488" s="12" t="s">
        <v>84</v>
      </c>
      <c r="AW488" s="12" t="s">
        <v>32</v>
      </c>
      <c r="AX488" s="12" t="s">
        <v>76</v>
      </c>
      <c r="AY488" s="150" t="s">
        <v>136</v>
      </c>
    </row>
    <row r="489" spans="2:65" s="13" customFormat="1" ht="11.25" x14ac:dyDescent="0.2">
      <c r="B489" s="155"/>
      <c r="D489" s="145" t="s">
        <v>150</v>
      </c>
      <c r="E489" s="156" t="s">
        <v>1</v>
      </c>
      <c r="F489" s="157" t="s">
        <v>802</v>
      </c>
      <c r="H489" s="158">
        <v>17</v>
      </c>
      <c r="I489" s="159"/>
      <c r="L489" s="155"/>
      <c r="M489" s="160"/>
      <c r="T489" s="161"/>
      <c r="AT489" s="156" t="s">
        <v>150</v>
      </c>
      <c r="AU489" s="156" t="s">
        <v>86</v>
      </c>
      <c r="AV489" s="13" t="s">
        <v>86</v>
      </c>
      <c r="AW489" s="13" t="s">
        <v>32</v>
      </c>
      <c r="AX489" s="13" t="s">
        <v>84</v>
      </c>
      <c r="AY489" s="156" t="s">
        <v>136</v>
      </c>
    </row>
    <row r="490" spans="2:65" s="1" customFormat="1" ht="16.5" customHeight="1" x14ac:dyDescent="0.2">
      <c r="B490" s="32"/>
      <c r="C490" s="172" t="s">
        <v>803</v>
      </c>
      <c r="D490" s="172" t="s">
        <v>641</v>
      </c>
      <c r="E490" s="173" t="s">
        <v>804</v>
      </c>
      <c r="F490" s="174" t="s">
        <v>805</v>
      </c>
      <c r="G490" s="175" t="s">
        <v>255</v>
      </c>
      <c r="H490" s="176">
        <v>17</v>
      </c>
      <c r="I490" s="177"/>
      <c r="J490" s="178">
        <f>ROUND(I490*H490,2)</f>
        <v>0</v>
      </c>
      <c r="K490" s="174" t="s">
        <v>146</v>
      </c>
      <c r="L490" s="179"/>
      <c r="M490" s="180" t="s">
        <v>1</v>
      </c>
      <c r="N490" s="181" t="s">
        <v>41</v>
      </c>
      <c r="P490" s="141">
        <f>O490*H490</f>
        <v>0</v>
      </c>
      <c r="Q490" s="141">
        <v>2.7E-2</v>
      </c>
      <c r="R490" s="141">
        <f>Q490*H490</f>
        <v>0.45900000000000002</v>
      </c>
      <c r="S490" s="141">
        <v>0</v>
      </c>
      <c r="T490" s="142">
        <f>S490*H490</f>
        <v>0</v>
      </c>
      <c r="AR490" s="143" t="s">
        <v>185</v>
      </c>
      <c r="AT490" s="143" t="s">
        <v>641</v>
      </c>
      <c r="AU490" s="143" t="s">
        <v>86</v>
      </c>
      <c r="AY490" s="17" t="s">
        <v>136</v>
      </c>
      <c r="BE490" s="144">
        <f>IF(N490="základní",J490,0)</f>
        <v>0</v>
      </c>
      <c r="BF490" s="144">
        <f>IF(N490="snížená",J490,0)</f>
        <v>0</v>
      </c>
      <c r="BG490" s="144">
        <f>IF(N490="zákl. přenesená",J490,0)</f>
        <v>0</v>
      </c>
      <c r="BH490" s="144">
        <f>IF(N490="sníž. přenesená",J490,0)</f>
        <v>0</v>
      </c>
      <c r="BI490" s="144">
        <f>IF(N490="nulová",J490,0)</f>
        <v>0</v>
      </c>
      <c r="BJ490" s="17" t="s">
        <v>84</v>
      </c>
      <c r="BK490" s="144">
        <f>ROUND(I490*H490,2)</f>
        <v>0</v>
      </c>
      <c r="BL490" s="17" t="s">
        <v>135</v>
      </c>
      <c r="BM490" s="143" t="s">
        <v>806</v>
      </c>
    </row>
    <row r="491" spans="2:65" s="1" customFormat="1" ht="11.25" x14ac:dyDescent="0.2">
      <c r="B491" s="32"/>
      <c r="D491" s="145" t="s">
        <v>149</v>
      </c>
      <c r="F491" s="146" t="s">
        <v>805</v>
      </c>
      <c r="I491" s="147"/>
      <c r="L491" s="32"/>
      <c r="M491" s="148"/>
      <c r="T491" s="56"/>
      <c r="AT491" s="17" t="s">
        <v>149</v>
      </c>
      <c r="AU491" s="17" t="s">
        <v>86</v>
      </c>
    </row>
    <row r="492" spans="2:65" s="13" customFormat="1" ht="11.25" x14ac:dyDescent="0.2">
      <c r="B492" s="155"/>
      <c r="D492" s="145" t="s">
        <v>150</v>
      </c>
      <c r="E492" s="156" t="s">
        <v>1</v>
      </c>
      <c r="F492" s="157" t="s">
        <v>807</v>
      </c>
      <c r="H492" s="158">
        <v>17</v>
      </c>
      <c r="I492" s="159"/>
      <c r="L492" s="155"/>
      <c r="M492" s="160"/>
      <c r="T492" s="161"/>
      <c r="AT492" s="156" t="s">
        <v>150</v>
      </c>
      <c r="AU492" s="156" t="s">
        <v>86</v>
      </c>
      <c r="AV492" s="13" t="s">
        <v>86</v>
      </c>
      <c r="AW492" s="13" t="s">
        <v>32</v>
      </c>
      <c r="AX492" s="13" t="s">
        <v>84</v>
      </c>
      <c r="AY492" s="156" t="s">
        <v>136</v>
      </c>
    </row>
    <row r="493" spans="2:65" s="11" customFormat="1" ht="22.9" customHeight="1" x14ac:dyDescent="0.2">
      <c r="B493" s="120"/>
      <c r="D493" s="121" t="s">
        <v>75</v>
      </c>
      <c r="E493" s="130" t="s">
        <v>139</v>
      </c>
      <c r="F493" s="130" t="s">
        <v>808</v>
      </c>
      <c r="I493" s="123"/>
      <c r="J493" s="131">
        <f>BK493</f>
        <v>0</v>
      </c>
      <c r="L493" s="120"/>
      <c r="M493" s="125"/>
      <c r="P493" s="126">
        <f>SUM(P494:P663)</f>
        <v>0</v>
      </c>
      <c r="R493" s="126">
        <f>SUM(R494:R663)</f>
        <v>623.56205419999992</v>
      </c>
      <c r="T493" s="127">
        <f>SUM(T494:T663)</f>
        <v>0</v>
      </c>
      <c r="AR493" s="121" t="s">
        <v>84</v>
      </c>
      <c r="AT493" s="128" t="s">
        <v>75</v>
      </c>
      <c r="AU493" s="128" t="s">
        <v>84</v>
      </c>
      <c r="AY493" s="121" t="s">
        <v>136</v>
      </c>
      <c r="BK493" s="129">
        <f>SUM(BK494:BK663)</f>
        <v>0</v>
      </c>
    </row>
    <row r="494" spans="2:65" s="1" customFormat="1" ht="16.5" customHeight="1" x14ac:dyDescent="0.2">
      <c r="B494" s="32"/>
      <c r="C494" s="132" t="s">
        <v>809</v>
      </c>
      <c r="D494" s="132" t="s">
        <v>142</v>
      </c>
      <c r="E494" s="133" t="s">
        <v>810</v>
      </c>
      <c r="F494" s="134" t="s">
        <v>811</v>
      </c>
      <c r="G494" s="135" t="s">
        <v>249</v>
      </c>
      <c r="H494" s="136">
        <v>3180</v>
      </c>
      <c r="I494" s="137"/>
      <c r="J494" s="138">
        <f>ROUND(I494*H494,2)</f>
        <v>0</v>
      </c>
      <c r="K494" s="134" t="s">
        <v>146</v>
      </c>
      <c r="L494" s="32"/>
      <c r="M494" s="139" t="s">
        <v>1</v>
      </c>
      <c r="N494" s="140" t="s">
        <v>41</v>
      </c>
      <c r="P494" s="141">
        <f>O494*H494</f>
        <v>0</v>
      </c>
      <c r="Q494" s="141">
        <v>0</v>
      </c>
      <c r="R494" s="141">
        <f>Q494*H494</f>
        <v>0</v>
      </c>
      <c r="S494" s="141">
        <v>0</v>
      </c>
      <c r="T494" s="142">
        <f>S494*H494</f>
        <v>0</v>
      </c>
      <c r="AR494" s="143" t="s">
        <v>135</v>
      </c>
      <c r="AT494" s="143" t="s">
        <v>142</v>
      </c>
      <c r="AU494" s="143" t="s">
        <v>86</v>
      </c>
      <c r="AY494" s="17" t="s">
        <v>136</v>
      </c>
      <c r="BE494" s="144">
        <f>IF(N494="základní",J494,0)</f>
        <v>0</v>
      </c>
      <c r="BF494" s="144">
        <f>IF(N494="snížená",J494,0)</f>
        <v>0</v>
      </c>
      <c r="BG494" s="144">
        <f>IF(N494="zákl. přenesená",J494,0)</f>
        <v>0</v>
      </c>
      <c r="BH494" s="144">
        <f>IF(N494="sníž. přenesená",J494,0)</f>
        <v>0</v>
      </c>
      <c r="BI494" s="144">
        <f>IF(N494="nulová",J494,0)</f>
        <v>0</v>
      </c>
      <c r="BJ494" s="17" t="s">
        <v>84</v>
      </c>
      <c r="BK494" s="144">
        <f>ROUND(I494*H494,2)</f>
        <v>0</v>
      </c>
      <c r="BL494" s="17" t="s">
        <v>135</v>
      </c>
      <c r="BM494" s="143" t="s">
        <v>812</v>
      </c>
    </row>
    <row r="495" spans="2:65" s="1" customFormat="1" ht="11.25" x14ac:dyDescent="0.2">
      <c r="B495" s="32"/>
      <c r="D495" s="145" t="s">
        <v>149</v>
      </c>
      <c r="F495" s="146" t="s">
        <v>813</v>
      </c>
      <c r="I495" s="147"/>
      <c r="L495" s="32"/>
      <c r="M495" s="148"/>
      <c r="T495" s="56"/>
      <c r="AT495" s="17" t="s">
        <v>149</v>
      </c>
      <c r="AU495" s="17" t="s">
        <v>86</v>
      </c>
    </row>
    <row r="496" spans="2:65" s="12" customFormat="1" ht="11.25" x14ac:dyDescent="0.2">
      <c r="B496" s="149"/>
      <c r="D496" s="145" t="s">
        <v>150</v>
      </c>
      <c r="E496" s="150" t="s">
        <v>1</v>
      </c>
      <c r="F496" s="151" t="s">
        <v>814</v>
      </c>
      <c r="H496" s="150" t="s">
        <v>1</v>
      </c>
      <c r="I496" s="152"/>
      <c r="L496" s="149"/>
      <c r="M496" s="153"/>
      <c r="T496" s="154"/>
      <c r="AT496" s="150" t="s">
        <v>150</v>
      </c>
      <c r="AU496" s="150" t="s">
        <v>86</v>
      </c>
      <c r="AV496" s="12" t="s">
        <v>84</v>
      </c>
      <c r="AW496" s="12" t="s">
        <v>32</v>
      </c>
      <c r="AX496" s="12" t="s">
        <v>76</v>
      </c>
      <c r="AY496" s="150" t="s">
        <v>136</v>
      </c>
    </row>
    <row r="497" spans="2:65" s="13" customFormat="1" ht="11.25" x14ac:dyDescent="0.2">
      <c r="B497" s="155"/>
      <c r="D497" s="145" t="s">
        <v>150</v>
      </c>
      <c r="E497" s="156" t="s">
        <v>1</v>
      </c>
      <c r="F497" s="157" t="s">
        <v>815</v>
      </c>
      <c r="H497" s="158">
        <v>3359.8</v>
      </c>
      <c r="I497" s="159"/>
      <c r="L497" s="155"/>
      <c r="M497" s="160"/>
      <c r="T497" s="161"/>
      <c r="AT497" s="156" t="s">
        <v>150</v>
      </c>
      <c r="AU497" s="156" t="s">
        <v>86</v>
      </c>
      <c r="AV497" s="13" t="s">
        <v>86</v>
      </c>
      <c r="AW497" s="13" t="s">
        <v>32</v>
      </c>
      <c r="AX497" s="13" t="s">
        <v>76</v>
      </c>
      <c r="AY497" s="156" t="s">
        <v>136</v>
      </c>
    </row>
    <row r="498" spans="2:65" s="13" customFormat="1" ht="11.25" x14ac:dyDescent="0.2">
      <c r="B498" s="155"/>
      <c r="D498" s="145" t="s">
        <v>150</v>
      </c>
      <c r="E498" s="156" t="s">
        <v>1</v>
      </c>
      <c r="F498" s="157" t="s">
        <v>816</v>
      </c>
      <c r="H498" s="158">
        <v>-179.8</v>
      </c>
      <c r="I498" s="159"/>
      <c r="L498" s="155"/>
      <c r="M498" s="160"/>
      <c r="T498" s="161"/>
      <c r="AT498" s="156" t="s">
        <v>150</v>
      </c>
      <c r="AU498" s="156" t="s">
        <v>86</v>
      </c>
      <c r="AV498" s="13" t="s">
        <v>86</v>
      </c>
      <c r="AW498" s="13" t="s">
        <v>32</v>
      </c>
      <c r="AX498" s="13" t="s">
        <v>76</v>
      </c>
      <c r="AY498" s="156" t="s">
        <v>136</v>
      </c>
    </row>
    <row r="499" spans="2:65" s="14" customFormat="1" ht="11.25" x14ac:dyDescent="0.2">
      <c r="B499" s="165"/>
      <c r="D499" s="145" t="s">
        <v>150</v>
      </c>
      <c r="E499" s="166" t="s">
        <v>1</v>
      </c>
      <c r="F499" s="167" t="s">
        <v>318</v>
      </c>
      <c r="H499" s="168">
        <v>3180</v>
      </c>
      <c r="I499" s="169"/>
      <c r="L499" s="165"/>
      <c r="M499" s="170"/>
      <c r="T499" s="171"/>
      <c r="AT499" s="166" t="s">
        <v>150</v>
      </c>
      <c r="AU499" s="166" t="s">
        <v>86</v>
      </c>
      <c r="AV499" s="14" t="s">
        <v>135</v>
      </c>
      <c r="AW499" s="14" t="s">
        <v>32</v>
      </c>
      <c r="AX499" s="14" t="s">
        <v>84</v>
      </c>
      <c r="AY499" s="166" t="s">
        <v>136</v>
      </c>
    </row>
    <row r="500" spans="2:65" s="1" customFormat="1" ht="16.5" customHeight="1" x14ac:dyDescent="0.2">
      <c r="B500" s="32"/>
      <c r="C500" s="132" t="s">
        <v>817</v>
      </c>
      <c r="D500" s="132" t="s">
        <v>142</v>
      </c>
      <c r="E500" s="133" t="s">
        <v>818</v>
      </c>
      <c r="F500" s="134" t="s">
        <v>819</v>
      </c>
      <c r="G500" s="135" t="s">
        <v>249</v>
      </c>
      <c r="H500" s="136">
        <v>3184.92</v>
      </c>
      <c r="I500" s="137"/>
      <c r="J500" s="138">
        <f>ROUND(I500*H500,2)</f>
        <v>0</v>
      </c>
      <c r="K500" s="134" t="s">
        <v>146</v>
      </c>
      <c r="L500" s="32"/>
      <c r="M500" s="139" t="s">
        <v>1</v>
      </c>
      <c r="N500" s="140" t="s">
        <v>41</v>
      </c>
      <c r="P500" s="141">
        <f>O500*H500</f>
        <v>0</v>
      </c>
      <c r="Q500" s="141">
        <v>0</v>
      </c>
      <c r="R500" s="141">
        <f>Q500*H500</f>
        <v>0</v>
      </c>
      <c r="S500" s="141">
        <v>0</v>
      </c>
      <c r="T500" s="142">
        <f>S500*H500</f>
        <v>0</v>
      </c>
      <c r="AR500" s="143" t="s">
        <v>135</v>
      </c>
      <c r="AT500" s="143" t="s">
        <v>142</v>
      </c>
      <c r="AU500" s="143" t="s">
        <v>86</v>
      </c>
      <c r="AY500" s="17" t="s">
        <v>136</v>
      </c>
      <c r="BE500" s="144">
        <f>IF(N500="základní",J500,0)</f>
        <v>0</v>
      </c>
      <c r="BF500" s="144">
        <f>IF(N500="snížená",J500,0)</f>
        <v>0</v>
      </c>
      <c r="BG500" s="144">
        <f>IF(N500="zákl. přenesená",J500,0)</f>
        <v>0</v>
      </c>
      <c r="BH500" s="144">
        <f>IF(N500="sníž. přenesená",J500,0)</f>
        <v>0</v>
      </c>
      <c r="BI500" s="144">
        <f>IF(N500="nulová",J500,0)</f>
        <v>0</v>
      </c>
      <c r="BJ500" s="17" t="s">
        <v>84</v>
      </c>
      <c r="BK500" s="144">
        <f>ROUND(I500*H500,2)</f>
        <v>0</v>
      </c>
      <c r="BL500" s="17" t="s">
        <v>135</v>
      </c>
      <c r="BM500" s="143" t="s">
        <v>820</v>
      </c>
    </row>
    <row r="501" spans="2:65" s="1" customFormat="1" ht="11.25" x14ac:dyDescent="0.2">
      <c r="B501" s="32"/>
      <c r="D501" s="145" t="s">
        <v>149</v>
      </c>
      <c r="F501" s="146" t="s">
        <v>821</v>
      </c>
      <c r="I501" s="147"/>
      <c r="L501" s="32"/>
      <c r="M501" s="148"/>
      <c r="T501" s="56"/>
      <c r="AT501" s="17" t="s">
        <v>149</v>
      </c>
      <c r="AU501" s="17" t="s">
        <v>86</v>
      </c>
    </row>
    <row r="502" spans="2:65" s="12" customFormat="1" ht="11.25" x14ac:dyDescent="0.2">
      <c r="B502" s="149"/>
      <c r="D502" s="145" t="s">
        <v>150</v>
      </c>
      <c r="E502" s="150" t="s">
        <v>1</v>
      </c>
      <c r="F502" s="151" t="s">
        <v>822</v>
      </c>
      <c r="H502" s="150" t="s">
        <v>1</v>
      </c>
      <c r="I502" s="152"/>
      <c r="L502" s="149"/>
      <c r="M502" s="153"/>
      <c r="T502" s="154"/>
      <c r="AT502" s="150" t="s">
        <v>150</v>
      </c>
      <c r="AU502" s="150" t="s">
        <v>86</v>
      </c>
      <c r="AV502" s="12" t="s">
        <v>84</v>
      </c>
      <c r="AW502" s="12" t="s">
        <v>32</v>
      </c>
      <c r="AX502" s="12" t="s">
        <v>76</v>
      </c>
      <c r="AY502" s="150" t="s">
        <v>136</v>
      </c>
    </row>
    <row r="503" spans="2:65" s="13" customFormat="1" ht="11.25" x14ac:dyDescent="0.2">
      <c r="B503" s="155"/>
      <c r="D503" s="145" t="s">
        <v>150</v>
      </c>
      <c r="E503" s="156" t="s">
        <v>1</v>
      </c>
      <c r="F503" s="157" t="s">
        <v>823</v>
      </c>
      <c r="H503" s="158">
        <v>3359.8</v>
      </c>
      <c r="I503" s="159"/>
      <c r="L503" s="155"/>
      <c r="M503" s="160"/>
      <c r="T503" s="161"/>
      <c r="AT503" s="156" t="s">
        <v>150</v>
      </c>
      <c r="AU503" s="156" t="s">
        <v>86</v>
      </c>
      <c r="AV503" s="13" t="s">
        <v>86</v>
      </c>
      <c r="AW503" s="13" t="s">
        <v>32</v>
      </c>
      <c r="AX503" s="13" t="s">
        <v>76</v>
      </c>
      <c r="AY503" s="156" t="s">
        <v>136</v>
      </c>
    </row>
    <row r="504" spans="2:65" s="13" customFormat="1" ht="11.25" x14ac:dyDescent="0.2">
      <c r="B504" s="155"/>
      <c r="D504" s="145" t="s">
        <v>150</v>
      </c>
      <c r="E504" s="156" t="s">
        <v>1</v>
      </c>
      <c r="F504" s="157" t="s">
        <v>824</v>
      </c>
      <c r="H504" s="158">
        <v>-179.8</v>
      </c>
      <c r="I504" s="159"/>
      <c r="L504" s="155"/>
      <c r="M504" s="160"/>
      <c r="T504" s="161"/>
      <c r="AT504" s="156" t="s">
        <v>150</v>
      </c>
      <c r="AU504" s="156" t="s">
        <v>86</v>
      </c>
      <c r="AV504" s="13" t="s">
        <v>86</v>
      </c>
      <c r="AW504" s="13" t="s">
        <v>32</v>
      </c>
      <c r="AX504" s="13" t="s">
        <v>76</v>
      </c>
      <c r="AY504" s="156" t="s">
        <v>136</v>
      </c>
    </row>
    <row r="505" spans="2:65" s="13" customFormat="1" ht="11.25" x14ac:dyDescent="0.2">
      <c r="B505" s="155"/>
      <c r="D505" s="145" t="s">
        <v>150</v>
      </c>
      <c r="E505" s="156" t="s">
        <v>1</v>
      </c>
      <c r="F505" s="157" t="s">
        <v>825</v>
      </c>
      <c r="H505" s="158">
        <v>-365.8</v>
      </c>
      <c r="I505" s="159"/>
      <c r="L505" s="155"/>
      <c r="M505" s="160"/>
      <c r="T505" s="161"/>
      <c r="AT505" s="156" t="s">
        <v>150</v>
      </c>
      <c r="AU505" s="156" t="s">
        <v>86</v>
      </c>
      <c r="AV505" s="13" t="s">
        <v>86</v>
      </c>
      <c r="AW505" s="13" t="s">
        <v>32</v>
      </c>
      <c r="AX505" s="13" t="s">
        <v>76</v>
      </c>
      <c r="AY505" s="156" t="s">
        <v>136</v>
      </c>
    </row>
    <row r="506" spans="2:65" s="13" customFormat="1" ht="11.25" x14ac:dyDescent="0.2">
      <c r="B506" s="155"/>
      <c r="D506" s="145" t="s">
        <v>150</v>
      </c>
      <c r="E506" s="156" t="s">
        <v>1</v>
      </c>
      <c r="F506" s="157" t="s">
        <v>826</v>
      </c>
      <c r="H506" s="158">
        <v>401.7</v>
      </c>
      <c r="I506" s="159"/>
      <c r="L506" s="155"/>
      <c r="M506" s="160"/>
      <c r="T506" s="161"/>
      <c r="AT506" s="156" t="s">
        <v>150</v>
      </c>
      <c r="AU506" s="156" t="s">
        <v>86</v>
      </c>
      <c r="AV506" s="13" t="s">
        <v>86</v>
      </c>
      <c r="AW506" s="13" t="s">
        <v>32</v>
      </c>
      <c r="AX506" s="13" t="s">
        <v>76</v>
      </c>
      <c r="AY506" s="156" t="s">
        <v>136</v>
      </c>
    </row>
    <row r="507" spans="2:65" s="13" customFormat="1" ht="11.25" x14ac:dyDescent="0.2">
      <c r="B507" s="155"/>
      <c r="D507" s="145" t="s">
        <v>150</v>
      </c>
      <c r="E507" s="156" t="s">
        <v>1</v>
      </c>
      <c r="F507" s="157" t="s">
        <v>827</v>
      </c>
      <c r="H507" s="158">
        <v>169.62</v>
      </c>
      <c r="I507" s="159"/>
      <c r="L507" s="155"/>
      <c r="M507" s="160"/>
      <c r="T507" s="161"/>
      <c r="AT507" s="156" t="s">
        <v>150</v>
      </c>
      <c r="AU507" s="156" t="s">
        <v>86</v>
      </c>
      <c r="AV507" s="13" t="s">
        <v>86</v>
      </c>
      <c r="AW507" s="13" t="s">
        <v>32</v>
      </c>
      <c r="AX507" s="13" t="s">
        <v>76</v>
      </c>
      <c r="AY507" s="156" t="s">
        <v>136</v>
      </c>
    </row>
    <row r="508" spans="2:65" s="13" customFormat="1" ht="22.5" x14ac:dyDescent="0.2">
      <c r="B508" s="155"/>
      <c r="D508" s="145" t="s">
        <v>150</v>
      </c>
      <c r="E508" s="156" t="s">
        <v>1</v>
      </c>
      <c r="F508" s="157" t="s">
        <v>828</v>
      </c>
      <c r="H508" s="158">
        <v>-200.6</v>
      </c>
      <c r="I508" s="159"/>
      <c r="L508" s="155"/>
      <c r="M508" s="160"/>
      <c r="T508" s="161"/>
      <c r="AT508" s="156" t="s">
        <v>150</v>
      </c>
      <c r="AU508" s="156" t="s">
        <v>86</v>
      </c>
      <c r="AV508" s="13" t="s">
        <v>86</v>
      </c>
      <c r="AW508" s="13" t="s">
        <v>32</v>
      </c>
      <c r="AX508" s="13" t="s">
        <v>76</v>
      </c>
      <c r="AY508" s="156" t="s">
        <v>136</v>
      </c>
    </row>
    <row r="509" spans="2:65" s="14" customFormat="1" ht="11.25" x14ac:dyDescent="0.2">
      <c r="B509" s="165"/>
      <c r="D509" s="145" t="s">
        <v>150</v>
      </c>
      <c r="E509" s="166" t="s">
        <v>1</v>
      </c>
      <c r="F509" s="167" t="s">
        <v>318</v>
      </c>
      <c r="H509" s="168">
        <v>3184.92</v>
      </c>
      <c r="I509" s="169"/>
      <c r="L509" s="165"/>
      <c r="M509" s="170"/>
      <c r="T509" s="171"/>
      <c r="AT509" s="166" t="s">
        <v>150</v>
      </c>
      <c r="AU509" s="166" t="s">
        <v>86</v>
      </c>
      <c r="AV509" s="14" t="s">
        <v>135</v>
      </c>
      <c r="AW509" s="14" t="s">
        <v>32</v>
      </c>
      <c r="AX509" s="14" t="s">
        <v>84</v>
      </c>
      <c r="AY509" s="166" t="s">
        <v>136</v>
      </c>
    </row>
    <row r="510" spans="2:65" s="1" customFormat="1" ht="16.5" customHeight="1" x14ac:dyDescent="0.2">
      <c r="B510" s="32"/>
      <c r="C510" s="132" t="s">
        <v>829</v>
      </c>
      <c r="D510" s="132" t="s">
        <v>142</v>
      </c>
      <c r="E510" s="133" t="s">
        <v>830</v>
      </c>
      <c r="F510" s="134" t="s">
        <v>831</v>
      </c>
      <c r="G510" s="135" t="s">
        <v>249</v>
      </c>
      <c r="H510" s="136">
        <v>1623.74</v>
      </c>
      <c r="I510" s="137"/>
      <c r="J510" s="138">
        <f>ROUND(I510*H510,2)</f>
        <v>0</v>
      </c>
      <c r="K510" s="134" t="s">
        <v>146</v>
      </c>
      <c r="L510" s="32"/>
      <c r="M510" s="139" t="s">
        <v>1</v>
      </c>
      <c r="N510" s="140" t="s">
        <v>41</v>
      </c>
      <c r="P510" s="141">
        <f>O510*H510</f>
        <v>0</v>
      </c>
      <c r="Q510" s="141">
        <v>0</v>
      </c>
      <c r="R510" s="141">
        <f>Q510*H510</f>
        <v>0</v>
      </c>
      <c r="S510" s="141">
        <v>0</v>
      </c>
      <c r="T510" s="142">
        <f>S510*H510</f>
        <v>0</v>
      </c>
      <c r="AR510" s="143" t="s">
        <v>135</v>
      </c>
      <c r="AT510" s="143" t="s">
        <v>142</v>
      </c>
      <c r="AU510" s="143" t="s">
        <v>86</v>
      </c>
      <c r="AY510" s="17" t="s">
        <v>136</v>
      </c>
      <c r="BE510" s="144">
        <f>IF(N510="základní",J510,0)</f>
        <v>0</v>
      </c>
      <c r="BF510" s="144">
        <f>IF(N510="snížená",J510,0)</f>
        <v>0</v>
      </c>
      <c r="BG510" s="144">
        <f>IF(N510="zákl. přenesená",J510,0)</f>
        <v>0</v>
      </c>
      <c r="BH510" s="144">
        <f>IF(N510="sníž. přenesená",J510,0)</f>
        <v>0</v>
      </c>
      <c r="BI510" s="144">
        <f>IF(N510="nulová",J510,0)</f>
        <v>0</v>
      </c>
      <c r="BJ510" s="17" t="s">
        <v>84</v>
      </c>
      <c r="BK510" s="144">
        <f>ROUND(I510*H510,2)</f>
        <v>0</v>
      </c>
      <c r="BL510" s="17" t="s">
        <v>135</v>
      </c>
      <c r="BM510" s="143" t="s">
        <v>832</v>
      </c>
    </row>
    <row r="511" spans="2:65" s="1" customFormat="1" ht="11.25" x14ac:dyDescent="0.2">
      <c r="B511" s="32"/>
      <c r="D511" s="145" t="s">
        <v>149</v>
      </c>
      <c r="F511" s="146" t="s">
        <v>833</v>
      </c>
      <c r="I511" s="147"/>
      <c r="L511" s="32"/>
      <c r="M511" s="148"/>
      <c r="T511" s="56"/>
      <c r="AT511" s="17" t="s">
        <v>149</v>
      </c>
      <c r="AU511" s="17" t="s">
        <v>86</v>
      </c>
    </row>
    <row r="512" spans="2:65" s="12" customFormat="1" ht="11.25" x14ac:dyDescent="0.2">
      <c r="B512" s="149"/>
      <c r="D512" s="145" t="s">
        <v>150</v>
      </c>
      <c r="E512" s="150" t="s">
        <v>1</v>
      </c>
      <c r="F512" s="151" t="s">
        <v>834</v>
      </c>
      <c r="H512" s="150" t="s">
        <v>1</v>
      </c>
      <c r="I512" s="152"/>
      <c r="L512" s="149"/>
      <c r="M512" s="153"/>
      <c r="T512" s="154"/>
      <c r="AT512" s="150" t="s">
        <v>150</v>
      </c>
      <c r="AU512" s="150" t="s">
        <v>86</v>
      </c>
      <c r="AV512" s="12" t="s">
        <v>84</v>
      </c>
      <c r="AW512" s="12" t="s">
        <v>32</v>
      </c>
      <c r="AX512" s="12" t="s">
        <v>76</v>
      </c>
      <c r="AY512" s="150" t="s">
        <v>136</v>
      </c>
    </row>
    <row r="513" spans="2:65" s="13" customFormat="1" ht="11.25" x14ac:dyDescent="0.2">
      <c r="B513" s="155"/>
      <c r="D513" s="145" t="s">
        <v>150</v>
      </c>
      <c r="E513" s="156" t="s">
        <v>1</v>
      </c>
      <c r="F513" s="157" t="s">
        <v>835</v>
      </c>
      <c r="H513" s="158">
        <v>1618.2</v>
      </c>
      <c r="I513" s="159"/>
      <c r="L513" s="155"/>
      <c r="M513" s="160"/>
      <c r="T513" s="161"/>
      <c r="AT513" s="156" t="s">
        <v>150</v>
      </c>
      <c r="AU513" s="156" t="s">
        <v>86</v>
      </c>
      <c r="AV513" s="13" t="s">
        <v>86</v>
      </c>
      <c r="AW513" s="13" t="s">
        <v>32</v>
      </c>
      <c r="AX513" s="13" t="s">
        <v>76</v>
      </c>
      <c r="AY513" s="156" t="s">
        <v>136</v>
      </c>
    </row>
    <row r="514" spans="2:65" s="13" customFormat="1" ht="11.25" x14ac:dyDescent="0.2">
      <c r="B514" s="155"/>
      <c r="D514" s="145" t="s">
        <v>150</v>
      </c>
      <c r="E514" s="156" t="s">
        <v>1</v>
      </c>
      <c r="F514" s="157" t="s">
        <v>836</v>
      </c>
      <c r="H514" s="158">
        <v>0.91</v>
      </c>
      <c r="I514" s="159"/>
      <c r="L514" s="155"/>
      <c r="M514" s="160"/>
      <c r="T514" s="161"/>
      <c r="AT514" s="156" t="s">
        <v>150</v>
      </c>
      <c r="AU514" s="156" t="s">
        <v>86</v>
      </c>
      <c r="AV514" s="13" t="s">
        <v>86</v>
      </c>
      <c r="AW514" s="13" t="s">
        <v>32</v>
      </c>
      <c r="AX514" s="13" t="s">
        <v>76</v>
      </c>
      <c r="AY514" s="156" t="s">
        <v>136</v>
      </c>
    </row>
    <row r="515" spans="2:65" s="13" customFormat="1" ht="11.25" x14ac:dyDescent="0.2">
      <c r="B515" s="155"/>
      <c r="D515" s="145" t="s">
        <v>150</v>
      </c>
      <c r="E515" s="156" t="s">
        <v>1</v>
      </c>
      <c r="F515" s="157" t="s">
        <v>837</v>
      </c>
      <c r="H515" s="158">
        <v>0.62</v>
      </c>
      <c r="I515" s="159"/>
      <c r="L515" s="155"/>
      <c r="M515" s="160"/>
      <c r="T515" s="161"/>
      <c r="AT515" s="156" t="s">
        <v>150</v>
      </c>
      <c r="AU515" s="156" t="s">
        <v>86</v>
      </c>
      <c r="AV515" s="13" t="s">
        <v>86</v>
      </c>
      <c r="AW515" s="13" t="s">
        <v>32</v>
      </c>
      <c r="AX515" s="13" t="s">
        <v>76</v>
      </c>
      <c r="AY515" s="156" t="s">
        <v>136</v>
      </c>
    </row>
    <row r="516" spans="2:65" s="13" customFormat="1" ht="11.25" x14ac:dyDescent="0.2">
      <c r="B516" s="155"/>
      <c r="D516" s="145" t="s">
        <v>150</v>
      </c>
      <c r="E516" s="156" t="s">
        <v>1</v>
      </c>
      <c r="F516" s="157" t="s">
        <v>838</v>
      </c>
      <c r="H516" s="158">
        <v>2.81</v>
      </c>
      <c r="I516" s="159"/>
      <c r="L516" s="155"/>
      <c r="M516" s="160"/>
      <c r="T516" s="161"/>
      <c r="AT516" s="156" t="s">
        <v>150</v>
      </c>
      <c r="AU516" s="156" t="s">
        <v>86</v>
      </c>
      <c r="AV516" s="13" t="s">
        <v>86</v>
      </c>
      <c r="AW516" s="13" t="s">
        <v>32</v>
      </c>
      <c r="AX516" s="13" t="s">
        <v>76</v>
      </c>
      <c r="AY516" s="156" t="s">
        <v>136</v>
      </c>
    </row>
    <row r="517" spans="2:65" s="13" customFormat="1" ht="11.25" x14ac:dyDescent="0.2">
      <c r="B517" s="155"/>
      <c r="D517" s="145" t="s">
        <v>150</v>
      </c>
      <c r="E517" s="156" t="s">
        <v>1</v>
      </c>
      <c r="F517" s="157" t="s">
        <v>839</v>
      </c>
      <c r="H517" s="158">
        <v>1.2</v>
      </c>
      <c r="I517" s="159"/>
      <c r="L517" s="155"/>
      <c r="M517" s="160"/>
      <c r="T517" s="161"/>
      <c r="AT517" s="156" t="s">
        <v>150</v>
      </c>
      <c r="AU517" s="156" t="s">
        <v>86</v>
      </c>
      <c r="AV517" s="13" t="s">
        <v>86</v>
      </c>
      <c r="AW517" s="13" t="s">
        <v>32</v>
      </c>
      <c r="AX517" s="13" t="s">
        <v>76</v>
      </c>
      <c r="AY517" s="156" t="s">
        <v>136</v>
      </c>
    </row>
    <row r="518" spans="2:65" s="14" customFormat="1" ht="11.25" x14ac:dyDescent="0.2">
      <c r="B518" s="165"/>
      <c r="D518" s="145" t="s">
        <v>150</v>
      </c>
      <c r="E518" s="166" t="s">
        <v>1</v>
      </c>
      <c r="F518" s="167" t="s">
        <v>318</v>
      </c>
      <c r="H518" s="168">
        <v>1623.74</v>
      </c>
      <c r="I518" s="169"/>
      <c r="L518" s="165"/>
      <c r="M518" s="170"/>
      <c r="T518" s="171"/>
      <c r="AT518" s="166" t="s">
        <v>150</v>
      </c>
      <c r="AU518" s="166" t="s">
        <v>86</v>
      </c>
      <c r="AV518" s="14" t="s">
        <v>135</v>
      </c>
      <c r="AW518" s="14" t="s">
        <v>32</v>
      </c>
      <c r="AX518" s="14" t="s">
        <v>84</v>
      </c>
      <c r="AY518" s="166" t="s">
        <v>136</v>
      </c>
    </row>
    <row r="519" spans="2:65" s="1" customFormat="1" ht="16.5" customHeight="1" x14ac:dyDescent="0.2">
      <c r="B519" s="32"/>
      <c r="C519" s="132" t="s">
        <v>840</v>
      </c>
      <c r="D519" s="132" t="s">
        <v>142</v>
      </c>
      <c r="E519" s="133" t="s">
        <v>841</v>
      </c>
      <c r="F519" s="134" t="s">
        <v>842</v>
      </c>
      <c r="G519" s="135" t="s">
        <v>249</v>
      </c>
      <c r="H519" s="136">
        <v>200.6</v>
      </c>
      <c r="I519" s="137"/>
      <c r="J519" s="138">
        <f>ROUND(I519*H519,2)</f>
        <v>0</v>
      </c>
      <c r="K519" s="134" t="s">
        <v>146</v>
      </c>
      <c r="L519" s="32"/>
      <c r="M519" s="139" t="s">
        <v>1</v>
      </c>
      <c r="N519" s="140" t="s">
        <v>41</v>
      </c>
      <c r="P519" s="141">
        <f>O519*H519</f>
        <v>0</v>
      </c>
      <c r="Q519" s="141">
        <v>0</v>
      </c>
      <c r="R519" s="141">
        <f>Q519*H519</f>
        <v>0</v>
      </c>
      <c r="S519" s="141">
        <v>0</v>
      </c>
      <c r="T519" s="142">
        <f>S519*H519</f>
        <v>0</v>
      </c>
      <c r="AR519" s="143" t="s">
        <v>135</v>
      </c>
      <c r="AT519" s="143" t="s">
        <v>142</v>
      </c>
      <c r="AU519" s="143" t="s">
        <v>86</v>
      </c>
      <c r="AY519" s="17" t="s">
        <v>136</v>
      </c>
      <c r="BE519" s="144">
        <f>IF(N519="základní",J519,0)</f>
        <v>0</v>
      </c>
      <c r="BF519" s="144">
        <f>IF(N519="snížená",J519,0)</f>
        <v>0</v>
      </c>
      <c r="BG519" s="144">
        <f>IF(N519="zákl. přenesená",J519,0)</f>
        <v>0</v>
      </c>
      <c r="BH519" s="144">
        <f>IF(N519="sníž. přenesená",J519,0)</f>
        <v>0</v>
      </c>
      <c r="BI519" s="144">
        <f>IF(N519="nulová",J519,0)</f>
        <v>0</v>
      </c>
      <c r="BJ519" s="17" t="s">
        <v>84</v>
      </c>
      <c r="BK519" s="144">
        <f>ROUND(I519*H519,2)</f>
        <v>0</v>
      </c>
      <c r="BL519" s="17" t="s">
        <v>135</v>
      </c>
      <c r="BM519" s="143" t="s">
        <v>843</v>
      </c>
    </row>
    <row r="520" spans="2:65" s="1" customFormat="1" ht="11.25" x14ac:dyDescent="0.2">
      <c r="B520" s="32"/>
      <c r="D520" s="145" t="s">
        <v>149</v>
      </c>
      <c r="F520" s="146" t="s">
        <v>844</v>
      </c>
      <c r="I520" s="147"/>
      <c r="L520" s="32"/>
      <c r="M520" s="148"/>
      <c r="T520" s="56"/>
      <c r="AT520" s="17" t="s">
        <v>149</v>
      </c>
      <c r="AU520" s="17" t="s">
        <v>86</v>
      </c>
    </row>
    <row r="521" spans="2:65" s="12" customFormat="1" ht="11.25" x14ac:dyDescent="0.2">
      <c r="B521" s="149"/>
      <c r="D521" s="145" t="s">
        <v>150</v>
      </c>
      <c r="E521" s="150" t="s">
        <v>1</v>
      </c>
      <c r="F521" s="151" t="s">
        <v>845</v>
      </c>
      <c r="H521" s="150" t="s">
        <v>1</v>
      </c>
      <c r="I521" s="152"/>
      <c r="L521" s="149"/>
      <c r="M521" s="153"/>
      <c r="T521" s="154"/>
      <c r="AT521" s="150" t="s">
        <v>150</v>
      </c>
      <c r="AU521" s="150" t="s">
        <v>86</v>
      </c>
      <c r="AV521" s="12" t="s">
        <v>84</v>
      </c>
      <c r="AW521" s="12" t="s">
        <v>32</v>
      </c>
      <c r="AX521" s="12" t="s">
        <v>76</v>
      </c>
      <c r="AY521" s="150" t="s">
        <v>136</v>
      </c>
    </row>
    <row r="522" spans="2:65" s="13" customFormat="1" ht="22.5" x14ac:dyDescent="0.2">
      <c r="B522" s="155"/>
      <c r="D522" s="145" t="s">
        <v>150</v>
      </c>
      <c r="E522" s="156" t="s">
        <v>1</v>
      </c>
      <c r="F522" s="157" t="s">
        <v>846</v>
      </c>
      <c r="H522" s="158">
        <v>200.6</v>
      </c>
      <c r="I522" s="159"/>
      <c r="L522" s="155"/>
      <c r="M522" s="160"/>
      <c r="T522" s="161"/>
      <c r="AT522" s="156" t="s">
        <v>150</v>
      </c>
      <c r="AU522" s="156" t="s">
        <v>86</v>
      </c>
      <c r="AV522" s="13" t="s">
        <v>86</v>
      </c>
      <c r="AW522" s="13" t="s">
        <v>32</v>
      </c>
      <c r="AX522" s="13" t="s">
        <v>84</v>
      </c>
      <c r="AY522" s="156" t="s">
        <v>136</v>
      </c>
    </row>
    <row r="523" spans="2:65" s="1" customFormat="1" ht="16.5" customHeight="1" x14ac:dyDescent="0.2">
      <c r="B523" s="32"/>
      <c r="C523" s="132" t="s">
        <v>847</v>
      </c>
      <c r="D523" s="132" t="s">
        <v>142</v>
      </c>
      <c r="E523" s="133" t="s">
        <v>848</v>
      </c>
      <c r="F523" s="134" t="s">
        <v>849</v>
      </c>
      <c r="G523" s="135" t="s">
        <v>249</v>
      </c>
      <c r="H523" s="136">
        <v>365.8</v>
      </c>
      <c r="I523" s="137"/>
      <c r="J523" s="138">
        <f>ROUND(I523*H523,2)</f>
        <v>0</v>
      </c>
      <c r="K523" s="134" t="s">
        <v>146</v>
      </c>
      <c r="L523" s="32"/>
      <c r="M523" s="139" t="s">
        <v>1</v>
      </c>
      <c r="N523" s="140" t="s">
        <v>41</v>
      </c>
      <c r="P523" s="141">
        <f>O523*H523</f>
        <v>0</v>
      </c>
      <c r="Q523" s="141">
        <v>0</v>
      </c>
      <c r="R523" s="141">
        <f>Q523*H523</f>
        <v>0</v>
      </c>
      <c r="S523" s="141">
        <v>0</v>
      </c>
      <c r="T523" s="142">
        <f>S523*H523</f>
        <v>0</v>
      </c>
      <c r="AR523" s="143" t="s">
        <v>135</v>
      </c>
      <c r="AT523" s="143" t="s">
        <v>142</v>
      </c>
      <c r="AU523" s="143" t="s">
        <v>86</v>
      </c>
      <c r="AY523" s="17" t="s">
        <v>136</v>
      </c>
      <c r="BE523" s="144">
        <f>IF(N523="základní",J523,0)</f>
        <v>0</v>
      </c>
      <c r="BF523" s="144">
        <f>IF(N523="snížená",J523,0)</f>
        <v>0</v>
      </c>
      <c r="BG523" s="144">
        <f>IF(N523="zákl. přenesená",J523,0)</f>
        <v>0</v>
      </c>
      <c r="BH523" s="144">
        <f>IF(N523="sníž. přenesená",J523,0)</f>
        <v>0</v>
      </c>
      <c r="BI523" s="144">
        <f>IF(N523="nulová",J523,0)</f>
        <v>0</v>
      </c>
      <c r="BJ523" s="17" t="s">
        <v>84</v>
      </c>
      <c r="BK523" s="144">
        <f>ROUND(I523*H523,2)</f>
        <v>0</v>
      </c>
      <c r="BL523" s="17" t="s">
        <v>135</v>
      </c>
      <c r="BM523" s="143" t="s">
        <v>850</v>
      </c>
    </row>
    <row r="524" spans="2:65" s="1" customFormat="1" ht="11.25" x14ac:dyDescent="0.2">
      <c r="B524" s="32"/>
      <c r="D524" s="145" t="s">
        <v>149</v>
      </c>
      <c r="F524" s="146" t="s">
        <v>851</v>
      </c>
      <c r="I524" s="147"/>
      <c r="L524" s="32"/>
      <c r="M524" s="148"/>
      <c r="T524" s="56"/>
      <c r="AT524" s="17" t="s">
        <v>149</v>
      </c>
      <c r="AU524" s="17" t="s">
        <v>86</v>
      </c>
    </row>
    <row r="525" spans="2:65" s="12" customFormat="1" ht="11.25" x14ac:dyDescent="0.2">
      <c r="B525" s="149"/>
      <c r="D525" s="145" t="s">
        <v>150</v>
      </c>
      <c r="E525" s="150" t="s">
        <v>1</v>
      </c>
      <c r="F525" s="151" t="s">
        <v>852</v>
      </c>
      <c r="H525" s="150" t="s">
        <v>1</v>
      </c>
      <c r="I525" s="152"/>
      <c r="L525" s="149"/>
      <c r="M525" s="153"/>
      <c r="T525" s="154"/>
      <c r="AT525" s="150" t="s">
        <v>150</v>
      </c>
      <c r="AU525" s="150" t="s">
        <v>86</v>
      </c>
      <c r="AV525" s="12" t="s">
        <v>84</v>
      </c>
      <c r="AW525" s="12" t="s">
        <v>32</v>
      </c>
      <c r="AX525" s="12" t="s">
        <v>76</v>
      </c>
      <c r="AY525" s="150" t="s">
        <v>136</v>
      </c>
    </row>
    <row r="526" spans="2:65" s="13" customFormat="1" ht="11.25" x14ac:dyDescent="0.2">
      <c r="B526" s="155"/>
      <c r="D526" s="145" t="s">
        <v>150</v>
      </c>
      <c r="E526" s="156" t="s">
        <v>1</v>
      </c>
      <c r="F526" s="157" t="s">
        <v>853</v>
      </c>
      <c r="H526" s="158">
        <v>365.8</v>
      </c>
      <c r="I526" s="159"/>
      <c r="L526" s="155"/>
      <c r="M526" s="160"/>
      <c r="T526" s="161"/>
      <c r="AT526" s="156" t="s">
        <v>150</v>
      </c>
      <c r="AU526" s="156" t="s">
        <v>86</v>
      </c>
      <c r="AV526" s="13" t="s">
        <v>86</v>
      </c>
      <c r="AW526" s="13" t="s">
        <v>32</v>
      </c>
      <c r="AX526" s="13" t="s">
        <v>84</v>
      </c>
      <c r="AY526" s="156" t="s">
        <v>136</v>
      </c>
    </row>
    <row r="527" spans="2:65" s="1" customFormat="1" ht="16.5" customHeight="1" x14ac:dyDescent="0.2">
      <c r="B527" s="32"/>
      <c r="C527" s="132" t="s">
        <v>854</v>
      </c>
      <c r="D527" s="132" t="s">
        <v>142</v>
      </c>
      <c r="E527" s="133" t="s">
        <v>855</v>
      </c>
      <c r="F527" s="134" t="s">
        <v>856</v>
      </c>
      <c r="G527" s="135" t="s">
        <v>249</v>
      </c>
      <c r="H527" s="136">
        <v>571.32000000000005</v>
      </c>
      <c r="I527" s="137"/>
      <c r="J527" s="138">
        <f>ROUND(I527*H527,2)</f>
        <v>0</v>
      </c>
      <c r="K527" s="134" t="s">
        <v>146</v>
      </c>
      <c r="L527" s="32"/>
      <c r="M527" s="139" t="s">
        <v>1</v>
      </c>
      <c r="N527" s="140" t="s">
        <v>41</v>
      </c>
      <c r="P527" s="141">
        <f>O527*H527</f>
        <v>0</v>
      </c>
      <c r="Q527" s="141">
        <v>0</v>
      </c>
      <c r="R527" s="141">
        <f>Q527*H527</f>
        <v>0</v>
      </c>
      <c r="S527" s="141">
        <v>0</v>
      </c>
      <c r="T527" s="142">
        <f>S527*H527</f>
        <v>0</v>
      </c>
      <c r="AR527" s="143" t="s">
        <v>135</v>
      </c>
      <c r="AT527" s="143" t="s">
        <v>142</v>
      </c>
      <c r="AU527" s="143" t="s">
        <v>86</v>
      </c>
      <c r="AY527" s="17" t="s">
        <v>136</v>
      </c>
      <c r="BE527" s="144">
        <f>IF(N527="základní",J527,0)</f>
        <v>0</v>
      </c>
      <c r="BF527" s="144">
        <f>IF(N527="snížená",J527,0)</f>
        <v>0</v>
      </c>
      <c r="BG527" s="144">
        <f>IF(N527="zákl. přenesená",J527,0)</f>
        <v>0</v>
      </c>
      <c r="BH527" s="144">
        <f>IF(N527="sníž. přenesená",J527,0)</f>
        <v>0</v>
      </c>
      <c r="BI527" s="144">
        <f>IF(N527="nulová",J527,0)</f>
        <v>0</v>
      </c>
      <c r="BJ527" s="17" t="s">
        <v>84</v>
      </c>
      <c r="BK527" s="144">
        <f>ROUND(I527*H527,2)</f>
        <v>0</v>
      </c>
      <c r="BL527" s="17" t="s">
        <v>135</v>
      </c>
      <c r="BM527" s="143" t="s">
        <v>857</v>
      </c>
    </row>
    <row r="528" spans="2:65" s="1" customFormat="1" ht="11.25" x14ac:dyDescent="0.2">
      <c r="B528" s="32"/>
      <c r="D528" s="145" t="s">
        <v>149</v>
      </c>
      <c r="F528" s="146" t="s">
        <v>858</v>
      </c>
      <c r="I528" s="147"/>
      <c r="L528" s="32"/>
      <c r="M528" s="148"/>
      <c r="T528" s="56"/>
      <c r="AT528" s="17" t="s">
        <v>149</v>
      </c>
      <c r="AU528" s="17" t="s">
        <v>86</v>
      </c>
    </row>
    <row r="529" spans="2:65" s="12" customFormat="1" ht="11.25" x14ac:dyDescent="0.2">
      <c r="B529" s="149"/>
      <c r="D529" s="145" t="s">
        <v>150</v>
      </c>
      <c r="E529" s="150" t="s">
        <v>1</v>
      </c>
      <c r="F529" s="151" t="s">
        <v>859</v>
      </c>
      <c r="H529" s="150" t="s">
        <v>1</v>
      </c>
      <c r="I529" s="152"/>
      <c r="L529" s="149"/>
      <c r="M529" s="153"/>
      <c r="T529" s="154"/>
      <c r="AT529" s="150" t="s">
        <v>150</v>
      </c>
      <c r="AU529" s="150" t="s">
        <v>86</v>
      </c>
      <c r="AV529" s="12" t="s">
        <v>84</v>
      </c>
      <c r="AW529" s="12" t="s">
        <v>32</v>
      </c>
      <c r="AX529" s="12" t="s">
        <v>76</v>
      </c>
      <c r="AY529" s="150" t="s">
        <v>136</v>
      </c>
    </row>
    <row r="530" spans="2:65" s="13" customFormat="1" ht="11.25" x14ac:dyDescent="0.2">
      <c r="B530" s="155"/>
      <c r="D530" s="145" t="s">
        <v>150</v>
      </c>
      <c r="E530" s="156" t="s">
        <v>1</v>
      </c>
      <c r="F530" s="157" t="s">
        <v>860</v>
      </c>
      <c r="H530" s="158">
        <v>169.62</v>
      </c>
      <c r="I530" s="159"/>
      <c r="L530" s="155"/>
      <c r="M530" s="160"/>
      <c r="T530" s="161"/>
      <c r="AT530" s="156" t="s">
        <v>150</v>
      </c>
      <c r="AU530" s="156" t="s">
        <v>86</v>
      </c>
      <c r="AV530" s="13" t="s">
        <v>86</v>
      </c>
      <c r="AW530" s="13" t="s">
        <v>32</v>
      </c>
      <c r="AX530" s="13" t="s">
        <v>76</v>
      </c>
      <c r="AY530" s="156" t="s">
        <v>136</v>
      </c>
    </row>
    <row r="531" spans="2:65" s="13" customFormat="1" ht="11.25" x14ac:dyDescent="0.2">
      <c r="B531" s="155"/>
      <c r="D531" s="145" t="s">
        <v>150</v>
      </c>
      <c r="E531" s="156" t="s">
        <v>1</v>
      </c>
      <c r="F531" s="157" t="s">
        <v>861</v>
      </c>
      <c r="H531" s="158">
        <v>401.7</v>
      </c>
      <c r="I531" s="159"/>
      <c r="L531" s="155"/>
      <c r="M531" s="160"/>
      <c r="T531" s="161"/>
      <c r="AT531" s="156" t="s">
        <v>150</v>
      </c>
      <c r="AU531" s="156" t="s">
        <v>86</v>
      </c>
      <c r="AV531" s="13" t="s">
        <v>86</v>
      </c>
      <c r="AW531" s="13" t="s">
        <v>32</v>
      </c>
      <c r="AX531" s="13" t="s">
        <v>76</v>
      </c>
      <c r="AY531" s="156" t="s">
        <v>136</v>
      </c>
    </row>
    <row r="532" spans="2:65" s="14" customFormat="1" ht="11.25" x14ac:dyDescent="0.2">
      <c r="B532" s="165"/>
      <c r="D532" s="145" t="s">
        <v>150</v>
      </c>
      <c r="E532" s="166" t="s">
        <v>1</v>
      </c>
      <c r="F532" s="167" t="s">
        <v>318</v>
      </c>
      <c r="H532" s="168">
        <v>571.32000000000005</v>
      </c>
      <c r="I532" s="169"/>
      <c r="L532" s="165"/>
      <c r="M532" s="170"/>
      <c r="T532" s="171"/>
      <c r="AT532" s="166" t="s">
        <v>150</v>
      </c>
      <c r="AU532" s="166" t="s">
        <v>86</v>
      </c>
      <c r="AV532" s="14" t="s">
        <v>135</v>
      </c>
      <c r="AW532" s="14" t="s">
        <v>32</v>
      </c>
      <c r="AX532" s="14" t="s">
        <v>84</v>
      </c>
      <c r="AY532" s="166" t="s">
        <v>136</v>
      </c>
    </row>
    <row r="533" spans="2:65" s="1" customFormat="1" ht="16.5" customHeight="1" x14ac:dyDescent="0.2">
      <c r="B533" s="32"/>
      <c r="C533" s="132" t="s">
        <v>862</v>
      </c>
      <c r="D533" s="132" t="s">
        <v>142</v>
      </c>
      <c r="E533" s="133" t="s">
        <v>863</v>
      </c>
      <c r="F533" s="134" t="s">
        <v>864</v>
      </c>
      <c r="G533" s="135" t="s">
        <v>249</v>
      </c>
      <c r="H533" s="136">
        <v>21.84</v>
      </c>
      <c r="I533" s="137"/>
      <c r="J533" s="138">
        <f>ROUND(I533*H533,2)</f>
        <v>0</v>
      </c>
      <c r="K533" s="134" t="s">
        <v>146</v>
      </c>
      <c r="L533" s="32"/>
      <c r="M533" s="139" t="s">
        <v>1</v>
      </c>
      <c r="N533" s="140" t="s">
        <v>41</v>
      </c>
      <c r="P533" s="141">
        <f>O533*H533</f>
        <v>0</v>
      </c>
      <c r="Q533" s="141">
        <v>0.23</v>
      </c>
      <c r="R533" s="141">
        <f>Q533*H533</f>
        <v>5.0232000000000001</v>
      </c>
      <c r="S533" s="141">
        <v>0</v>
      </c>
      <c r="T533" s="142">
        <f>S533*H533</f>
        <v>0</v>
      </c>
      <c r="AR533" s="143" t="s">
        <v>135</v>
      </c>
      <c r="AT533" s="143" t="s">
        <v>142</v>
      </c>
      <c r="AU533" s="143" t="s">
        <v>86</v>
      </c>
      <c r="AY533" s="17" t="s">
        <v>136</v>
      </c>
      <c r="BE533" s="144">
        <f>IF(N533="základní",J533,0)</f>
        <v>0</v>
      </c>
      <c r="BF533" s="144">
        <f>IF(N533="snížená",J533,0)</f>
        <v>0</v>
      </c>
      <c r="BG533" s="144">
        <f>IF(N533="zákl. přenesená",J533,0)</f>
        <v>0</v>
      </c>
      <c r="BH533" s="144">
        <f>IF(N533="sníž. přenesená",J533,0)</f>
        <v>0</v>
      </c>
      <c r="BI533" s="144">
        <f>IF(N533="nulová",J533,0)</f>
        <v>0</v>
      </c>
      <c r="BJ533" s="17" t="s">
        <v>84</v>
      </c>
      <c r="BK533" s="144">
        <f>ROUND(I533*H533,2)</f>
        <v>0</v>
      </c>
      <c r="BL533" s="17" t="s">
        <v>135</v>
      </c>
      <c r="BM533" s="143" t="s">
        <v>865</v>
      </c>
    </row>
    <row r="534" spans="2:65" s="1" customFormat="1" ht="11.25" x14ac:dyDescent="0.2">
      <c r="B534" s="32"/>
      <c r="D534" s="145" t="s">
        <v>149</v>
      </c>
      <c r="F534" s="146" t="s">
        <v>866</v>
      </c>
      <c r="I534" s="147"/>
      <c r="L534" s="32"/>
      <c r="M534" s="148"/>
      <c r="T534" s="56"/>
      <c r="AT534" s="17" t="s">
        <v>149</v>
      </c>
      <c r="AU534" s="17" t="s">
        <v>86</v>
      </c>
    </row>
    <row r="535" spans="2:65" s="13" customFormat="1" ht="11.25" x14ac:dyDescent="0.2">
      <c r="B535" s="155"/>
      <c r="D535" s="145" t="s">
        <v>150</v>
      </c>
      <c r="E535" s="156" t="s">
        <v>1</v>
      </c>
      <c r="F535" s="157" t="s">
        <v>867</v>
      </c>
      <c r="H535" s="158">
        <v>21.84</v>
      </c>
      <c r="I535" s="159"/>
      <c r="L535" s="155"/>
      <c r="M535" s="160"/>
      <c r="T535" s="161"/>
      <c r="AT535" s="156" t="s">
        <v>150</v>
      </c>
      <c r="AU535" s="156" t="s">
        <v>86</v>
      </c>
      <c r="AV535" s="13" t="s">
        <v>86</v>
      </c>
      <c r="AW535" s="13" t="s">
        <v>32</v>
      </c>
      <c r="AX535" s="13" t="s">
        <v>84</v>
      </c>
      <c r="AY535" s="156" t="s">
        <v>136</v>
      </c>
    </row>
    <row r="536" spans="2:65" s="1" customFormat="1" ht="21.75" customHeight="1" x14ac:dyDescent="0.2">
      <c r="B536" s="32"/>
      <c r="C536" s="132" t="s">
        <v>868</v>
      </c>
      <c r="D536" s="132" t="s">
        <v>142</v>
      </c>
      <c r="E536" s="133" t="s">
        <v>869</v>
      </c>
      <c r="F536" s="134" t="s">
        <v>870</v>
      </c>
      <c r="G536" s="135" t="s">
        <v>249</v>
      </c>
      <c r="H536" s="136">
        <v>185.82</v>
      </c>
      <c r="I536" s="137"/>
      <c r="J536" s="138">
        <f>ROUND(I536*H536,2)</f>
        <v>0</v>
      </c>
      <c r="K536" s="134" t="s">
        <v>146</v>
      </c>
      <c r="L536" s="32"/>
      <c r="M536" s="139" t="s">
        <v>1</v>
      </c>
      <c r="N536" s="140" t="s">
        <v>41</v>
      </c>
      <c r="P536" s="141">
        <f>O536*H536</f>
        <v>0</v>
      </c>
      <c r="Q536" s="141">
        <v>0.12966</v>
      </c>
      <c r="R536" s="141">
        <f>Q536*H536</f>
        <v>24.093421199999998</v>
      </c>
      <c r="S536" s="141">
        <v>0</v>
      </c>
      <c r="T536" s="142">
        <f>S536*H536</f>
        <v>0</v>
      </c>
      <c r="AR536" s="143" t="s">
        <v>135</v>
      </c>
      <c r="AT536" s="143" t="s">
        <v>142</v>
      </c>
      <c r="AU536" s="143" t="s">
        <v>86</v>
      </c>
      <c r="AY536" s="17" t="s">
        <v>136</v>
      </c>
      <c r="BE536" s="144">
        <f>IF(N536="základní",J536,0)</f>
        <v>0</v>
      </c>
      <c r="BF536" s="144">
        <f>IF(N536="snížená",J536,0)</f>
        <v>0</v>
      </c>
      <c r="BG536" s="144">
        <f>IF(N536="zákl. přenesená",J536,0)</f>
        <v>0</v>
      </c>
      <c r="BH536" s="144">
        <f>IF(N536="sníž. přenesená",J536,0)</f>
        <v>0</v>
      </c>
      <c r="BI536" s="144">
        <f>IF(N536="nulová",J536,0)</f>
        <v>0</v>
      </c>
      <c r="BJ536" s="17" t="s">
        <v>84</v>
      </c>
      <c r="BK536" s="144">
        <f>ROUND(I536*H536,2)</f>
        <v>0</v>
      </c>
      <c r="BL536" s="17" t="s">
        <v>135</v>
      </c>
      <c r="BM536" s="143" t="s">
        <v>871</v>
      </c>
    </row>
    <row r="537" spans="2:65" s="1" customFormat="1" ht="19.5" x14ac:dyDescent="0.2">
      <c r="B537" s="32"/>
      <c r="D537" s="145" t="s">
        <v>149</v>
      </c>
      <c r="F537" s="146" t="s">
        <v>872</v>
      </c>
      <c r="I537" s="147"/>
      <c r="L537" s="32"/>
      <c r="M537" s="148"/>
      <c r="T537" s="56"/>
      <c r="AT537" s="17" t="s">
        <v>149</v>
      </c>
      <c r="AU537" s="17" t="s">
        <v>86</v>
      </c>
    </row>
    <row r="538" spans="2:65" s="13" customFormat="1" ht="11.25" x14ac:dyDescent="0.2">
      <c r="B538" s="155"/>
      <c r="D538" s="145" t="s">
        <v>150</v>
      </c>
      <c r="E538" s="156" t="s">
        <v>1</v>
      </c>
      <c r="F538" s="157" t="s">
        <v>873</v>
      </c>
      <c r="H538" s="158">
        <v>6.02</v>
      </c>
      <c r="I538" s="159"/>
      <c r="L538" s="155"/>
      <c r="M538" s="160"/>
      <c r="T538" s="161"/>
      <c r="AT538" s="156" t="s">
        <v>150</v>
      </c>
      <c r="AU538" s="156" t="s">
        <v>86</v>
      </c>
      <c r="AV538" s="13" t="s">
        <v>86</v>
      </c>
      <c r="AW538" s="13" t="s">
        <v>32</v>
      </c>
      <c r="AX538" s="13" t="s">
        <v>76</v>
      </c>
      <c r="AY538" s="156" t="s">
        <v>136</v>
      </c>
    </row>
    <row r="539" spans="2:65" s="13" customFormat="1" ht="11.25" x14ac:dyDescent="0.2">
      <c r="B539" s="155"/>
      <c r="D539" s="145" t="s">
        <v>150</v>
      </c>
      <c r="E539" s="156" t="s">
        <v>1</v>
      </c>
      <c r="F539" s="157" t="s">
        <v>874</v>
      </c>
      <c r="H539" s="158">
        <v>179.8</v>
      </c>
      <c r="I539" s="159"/>
      <c r="L539" s="155"/>
      <c r="M539" s="160"/>
      <c r="T539" s="161"/>
      <c r="AT539" s="156" t="s">
        <v>150</v>
      </c>
      <c r="AU539" s="156" t="s">
        <v>86</v>
      </c>
      <c r="AV539" s="13" t="s">
        <v>86</v>
      </c>
      <c r="AW539" s="13" t="s">
        <v>32</v>
      </c>
      <c r="AX539" s="13" t="s">
        <v>76</v>
      </c>
      <c r="AY539" s="156" t="s">
        <v>136</v>
      </c>
    </row>
    <row r="540" spans="2:65" s="14" customFormat="1" ht="11.25" x14ac:dyDescent="0.2">
      <c r="B540" s="165"/>
      <c r="D540" s="145" t="s">
        <v>150</v>
      </c>
      <c r="E540" s="166" t="s">
        <v>1</v>
      </c>
      <c r="F540" s="167" t="s">
        <v>318</v>
      </c>
      <c r="H540" s="168">
        <v>185.82</v>
      </c>
      <c r="I540" s="169"/>
      <c r="L540" s="165"/>
      <c r="M540" s="170"/>
      <c r="T540" s="171"/>
      <c r="AT540" s="166" t="s">
        <v>150</v>
      </c>
      <c r="AU540" s="166" t="s">
        <v>86</v>
      </c>
      <c r="AV540" s="14" t="s">
        <v>135</v>
      </c>
      <c r="AW540" s="14" t="s">
        <v>32</v>
      </c>
      <c r="AX540" s="14" t="s">
        <v>84</v>
      </c>
      <c r="AY540" s="166" t="s">
        <v>136</v>
      </c>
    </row>
    <row r="541" spans="2:65" s="1" customFormat="1" ht="21.75" customHeight="1" x14ac:dyDescent="0.2">
      <c r="B541" s="32"/>
      <c r="C541" s="132" t="s">
        <v>875</v>
      </c>
      <c r="D541" s="132" t="s">
        <v>142</v>
      </c>
      <c r="E541" s="133" t="s">
        <v>876</v>
      </c>
      <c r="F541" s="134" t="s">
        <v>877</v>
      </c>
      <c r="G541" s="135" t="s">
        <v>249</v>
      </c>
      <c r="H541" s="136">
        <v>179.8</v>
      </c>
      <c r="I541" s="137"/>
      <c r="J541" s="138">
        <f>ROUND(I541*H541,2)</f>
        <v>0</v>
      </c>
      <c r="K541" s="134" t="s">
        <v>146</v>
      </c>
      <c r="L541" s="32"/>
      <c r="M541" s="139" t="s">
        <v>1</v>
      </c>
      <c r="N541" s="140" t="s">
        <v>41</v>
      </c>
      <c r="P541" s="141">
        <f>O541*H541</f>
        <v>0</v>
      </c>
      <c r="Q541" s="141">
        <v>0.20745</v>
      </c>
      <c r="R541" s="141">
        <f>Q541*H541</f>
        <v>37.299510000000005</v>
      </c>
      <c r="S541" s="141">
        <v>0</v>
      </c>
      <c r="T541" s="142">
        <f>S541*H541</f>
        <v>0</v>
      </c>
      <c r="AR541" s="143" t="s">
        <v>135</v>
      </c>
      <c r="AT541" s="143" t="s">
        <v>142</v>
      </c>
      <c r="AU541" s="143" t="s">
        <v>86</v>
      </c>
      <c r="AY541" s="17" t="s">
        <v>136</v>
      </c>
      <c r="BE541" s="144">
        <f>IF(N541="základní",J541,0)</f>
        <v>0</v>
      </c>
      <c r="BF541" s="144">
        <f>IF(N541="snížená",J541,0)</f>
        <v>0</v>
      </c>
      <c r="BG541" s="144">
        <f>IF(N541="zákl. přenesená",J541,0)</f>
        <v>0</v>
      </c>
      <c r="BH541" s="144">
        <f>IF(N541="sníž. přenesená",J541,0)</f>
        <v>0</v>
      </c>
      <c r="BI541" s="144">
        <f>IF(N541="nulová",J541,0)</f>
        <v>0</v>
      </c>
      <c r="BJ541" s="17" t="s">
        <v>84</v>
      </c>
      <c r="BK541" s="144">
        <f>ROUND(I541*H541,2)</f>
        <v>0</v>
      </c>
      <c r="BL541" s="17" t="s">
        <v>135</v>
      </c>
      <c r="BM541" s="143" t="s">
        <v>878</v>
      </c>
    </row>
    <row r="542" spans="2:65" s="1" customFormat="1" ht="19.5" x14ac:dyDescent="0.2">
      <c r="B542" s="32"/>
      <c r="D542" s="145" t="s">
        <v>149</v>
      </c>
      <c r="F542" s="146" t="s">
        <v>879</v>
      </c>
      <c r="I542" s="147"/>
      <c r="L542" s="32"/>
      <c r="M542" s="148"/>
      <c r="T542" s="56"/>
      <c r="AT542" s="17" t="s">
        <v>149</v>
      </c>
      <c r="AU542" s="17" t="s">
        <v>86</v>
      </c>
    </row>
    <row r="543" spans="2:65" s="13" customFormat="1" ht="11.25" x14ac:dyDescent="0.2">
      <c r="B543" s="155"/>
      <c r="D543" s="145" t="s">
        <v>150</v>
      </c>
      <c r="E543" s="156" t="s">
        <v>1</v>
      </c>
      <c r="F543" s="157" t="s">
        <v>880</v>
      </c>
      <c r="H543" s="158">
        <v>179.8</v>
      </c>
      <c r="I543" s="159"/>
      <c r="L543" s="155"/>
      <c r="M543" s="160"/>
      <c r="T543" s="161"/>
      <c r="AT543" s="156" t="s">
        <v>150</v>
      </c>
      <c r="AU543" s="156" t="s">
        <v>86</v>
      </c>
      <c r="AV543" s="13" t="s">
        <v>86</v>
      </c>
      <c r="AW543" s="13" t="s">
        <v>32</v>
      </c>
      <c r="AX543" s="13" t="s">
        <v>84</v>
      </c>
      <c r="AY543" s="156" t="s">
        <v>136</v>
      </c>
    </row>
    <row r="544" spans="2:65" s="1" customFormat="1" ht="16.5" customHeight="1" x14ac:dyDescent="0.2">
      <c r="B544" s="32"/>
      <c r="C544" s="132" t="s">
        <v>881</v>
      </c>
      <c r="D544" s="132" t="s">
        <v>142</v>
      </c>
      <c r="E544" s="133" t="s">
        <v>882</v>
      </c>
      <c r="F544" s="134" t="s">
        <v>883</v>
      </c>
      <c r="G544" s="135" t="s">
        <v>249</v>
      </c>
      <c r="H544" s="136">
        <v>366</v>
      </c>
      <c r="I544" s="137"/>
      <c r="J544" s="138">
        <f>ROUND(I544*H544,2)</f>
        <v>0</v>
      </c>
      <c r="K544" s="134" t="s">
        <v>146</v>
      </c>
      <c r="L544" s="32"/>
      <c r="M544" s="139" t="s">
        <v>1</v>
      </c>
      <c r="N544" s="140" t="s">
        <v>41</v>
      </c>
      <c r="P544" s="141">
        <f>O544*H544</f>
        <v>0</v>
      </c>
      <c r="Q544" s="141">
        <v>0.34499999999999997</v>
      </c>
      <c r="R544" s="141">
        <f>Q544*H544</f>
        <v>126.27</v>
      </c>
      <c r="S544" s="141">
        <v>0</v>
      </c>
      <c r="T544" s="142">
        <f>S544*H544</f>
        <v>0</v>
      </c>
      <c r="AR544" s="143" t="s">
        <v>135</v>
      </c>
      <c r="AT544" s="143" t="s">
        <v>142</v>
      </c>
      <c r="AU544" s="143" t="s">
        <v>86</v>
      </c>
      <c r="AY544" s="17" t="s">
        <v>136</v>
      </c>
      <c r="BE544" s="144">
        <f>IF(N544="základní",J544,0)</f>
        <v>0</v>
      </c>
      <c r="BF544" s="144">
        <f>IF(N544="snížená",J544,0)</f>
        <v>0</v>
      </c>
      <c r="BG544" s="144">
        <f>IF(N544="zákl. přenesená",J544,0)</f>
        <v>0</v>
      </c>
      <c r="BH544" s="144">
        <f>IF(N544="sníž. přenesená",J544,0)</f>
        <v>0</v>
      </c>
      <c r="BI544" s="144">
        <f>IF(N544="nulová",J544,0)</f>
        <v>0</v>
      </c>
      <c r="BJ544" s="17" t="s">
        <v>84</v>
      </c>
      <c r="BK544" s="144">
        <f>ROUND(I544*H544,2)</f>
        <v>0</v>
      </c>
      <c r="BL544" s="17" t="s">
        <v>135</v>
      </c>
      <c r="BM544" s="143" t="s">
        <v>884</v>
      </c>
    </row>
    <row r="545" spans="2:65" s="1" customFormat="1" ht="11.25" x14ac:dyDescent="0.2">
      <c r="B545" s="32"/>
      <c r="D545" s="145" t="s">
        <v>149</v>
      </c>
      <c r="F545" s="146" t="s">
        <v>885</v>
      </c>
      <c r="I545" s="147"/>
      <c r="L545" s="32"/>
      <c r="M545" s="148"/>
      <c r="T545" s="56"/>
      <c r="AT545" s="17" t="s">
        <v>149</v>
      </c>
      <c r="AU545" s="17" t="s">
        <v>86</v>
      </c>
    </row>
    <row r="546" spans="2:65" s="13" customFormat="1" ht="11.25" x14ac:dyDescent="0.2">
      <c r="B546" s="155"/>
      <c r="D546" s="145" t="s">
        <v>150</v>
      </c>
      <c r="E546" s="156" t="s">
        <v>1</v>
      </c>
      <c r="F546" s="157" t="s">
        <v>886</v>
      </c>
      <c r="H546" s="158">
        <v>359.6</v>
      </c>
      <c r="I546" s="159"/>
      <c r="L546" s="155"/>
      <c r="M546" s="160"/>
      <c r="T546" s="161"/>
      <c r="AT546" s="156" t="s">
        <v>150</v>
      </c>
      <c r="AU546" s="156" t="s">
        <v>86</v>
      </c>
      <c r="AV546" s="13" t="s">
        <v>86</v>
      </c>
      <c r="AW546" s="13" t="s">
        <v>32</v>
      </c>
      <c r="AX546" s="13" t="s">
        <v>76</v>
      </c>
      <c r="AY546" s="156" t="s">
        <v>136</v>
      </c>
    </row>
    <row r="547" spans="2:65" s="13" customFormat="1" ht="11.25" x14ac:dyDescent="0.2">
      <c r="B547" s="155"/>
      <c r="D547" s="145" t="s">
        <v>150</v>
      </c>
      <c r="E547" s="156" t="s">
        <v>1</v>
      </c>
      <c r="F547" s="157" t="s">
        <v>887</v>
      </c>
      <c r="H547" s="158">
        <v>6.4</v>
      </c>
      <c r="I547" s="159"/>
      <c r="L547" s="155"/>
      <c r="M547" s="160"/>
      <c r="T547" s="161"/>
      <c r="AT547" s="156" t="s">
        <v>150</v>
      </c>
      <c r="AU547" s="156" t="s">
        <v>86</v>
      </c>
      <c r="AV547" s="13" t="s">
        <v>86</v>
      </c>
      <c r="AW547" s="13" t="s">
        <v>32</v>
      </c>
      <c r="AX547" s="13" t="s">
        <v>76</v>
      </c>
      <c r="AY547" s="156" t="s">
        <v>136</v>
      </c>
    </row>
    <row r="548" spans="2:65" s="14" customFormat="1" ht="11.25" x14ac:dyDescent="0.2">
      <c r="B548" s="165"/>
      <c r="D548" s="145" t="s">
        <v>150</v>
      </c>
      <c r="E548" s="166" t="s">
        <v>1</v>
      </c>
      <c r="F548" s="167" t="s">
        <v>318</v>
      </c>
      <c r="H548" s="168">
        <v>366</v>
      </c>
      <c r="I548" s="169"/>
      <c r="L548" s="165"/>
      <c r="M548" s="170"/>
      <c r="T548" s="171"/>
      <c r="AT548" s="166" t="s">
        <v>150</v>
      </c>
      <c r="AU548" s="166" t="s">
        <v>86</v>
      </c>
      <c r="AV548" s="14" t="s">
        <v>135</v>
      </c>
      <c r="AW548" s="14" t="s">
        <v>32</v>
      </c>
      <c r="AX548" s="14" t="s">
        <v>84</v>
      </c>
      <c r="AY548" s="166" t="s">
        <v>136</v>
      </c>
    </row>
    <row r="549" spans="2:65" s="1" customFormat="1" ht="16.5" customHeight="1" x14ac:dyDescent="0.2">
      <c r="B549" s="32"/>
      <c r="C549" s="132" t="s">
        <v>888</v>
      </c>
      <c r="D549" s="132" t="s">
        <v>142</v>
      </c>
      <c r="E549" s="133" t="s">
        <v>889</v>
      </c>
      <c r="F549" s="134" t="s">
        <v>890</v>
      </c>
      <c r="G549" s="135" t="s">
        <v>249</v>
      </c>
      <c r="H549" s="136">
        <v>3365.82</v>
      </c>
      <c r="I549" s="137"/>
      <c r="J549" s="138">
        <f>ROUND(I549*H549,2)</f>
        <v>0</v>
      </c>
      <c r="K549" s="134" t="s">
        <v>146</v>
      </c>
      <c r="L549" s="32"/>
      <c r="M549" s="139" t="s">
        <v>1</v>
      </c>
      <c r="N549" s="140" t="s">
        <v>41</v>
      </c>
      <c r="P549" s="141">
        <f>O549*H549</f>
        <v>0</v>
      </c>
      <c r="Q549" s="141">
        <v>0</v>
      </c>
      <c r="R549" s="141">
        <f>Q549*H549</f>
        <v>0</v>
      </c>
      <c r="S549" s="141">
        <v>0</v>
      </c>
      <c r="T549" s="142">
        <f>S549*H549</f>
        <v>0</v>
      </c>
      <c r="AR549" s="143" t="s">
        <v>135</v>
      </c>
      <c r="AT549" s="143" t="s">
        <v>142</v>
      </c>
      <c r="AU549" s="143" t="s">
        <v>86</v>
      </c>
      <c r="AY549" s="17" t="s">
        <v>136</v>
      </c>
      <c r="BE549" s="144">
        <f>IF(N549="základní",J549,0)</f>
        <v>0</v>
      </c>
      <c r="BF549" s="144">
        <f>IF(N549="snížená",J549,0)</f>
        <v>0</v>
      </c>
      <c r="BG549" s="144">
        <f>IF(N549="zákl. přenesená",J549,0)</f>
        <v>0</v>
      </c>
      <c r="BH549" s="144">
        <f>IF(N549="sníž. přenesená",J549,0)</f>
        <v>0</v>
      </c>
      <c r="BI549" s="144">
        <f>IF(N549="nulová",J549,0)</f>
        <v>0</v>
      </c>
      <c r="BJ549" s="17" t="s">
        <v>84</v>
      </c>
      <c r="BK549" s="144">
        <f>ROUND(I549*H549,2)</f>
        <v>0</v>
      </c>
      <c r="BL549" s="17" t="s">
        <v>135</v>
      </c>
      <c r="BM549" s="143" t="s">
        <v>891</v>
      </c>
    </row>
    <row r="550" spans="2:65" s="1" customFormat="1" ht="11.25" x14ac:dyDescent="0.2">
      <c r="B550" s="32"/>
      <c r="D550" s="145" t="s">
        <v>149</v>
      </c>
      <c r="F550" s="146" t="s">
        <v>892</v>
      </c>
      <c r="I550" s="147"/>
      <c r="L550" s="32"/>
      <c r="M550" s="148"/>
      <c r="T550" s="56"/>
      <c r="AT550" s="17" t="s">
        <v>149</v>
      </c>
      <c r="AU550" s="17" t="s">
        <v>86</v>
      </c>
    </row>
    <row r="551" spans="2:65" s="12" customFormat="1" ht="11.25" x14ac:dyDescent="0.2">
      <c r="B551" s="149"/>
      <c r="D551" s="145" t="s">
        <v>150</v>
      </c>
      <c r="E551" s="150" t="s">
        <v>1</v>
      </c>
      <c r="F551" s="151" t="s">
        <v>893</v>
      </c>
      <c r="H551" s="150" t="s">
        <v>1</v>
      </c>
      <c r="I551" s="152"/>
      <c r="L551" s="149"/>
      <c r="M551" s="153"/>
      <c r="T551" s="154"/>
      <c r="AT551" s="150" t="s">
        <v>150</v>
      </c>
      <c r="AU551" s="150" t="s">
        <v>86</v>
      </c>
      <c r="AV551" s="12" t="s">
        <v>84</v>
      </c>
      <c r="AW551" s="12" t="s">
        <v>32</v>
      </c>
      <c r="AX551" s="12" t="s">
        <v>76</v>
      </c>
      <c r="AY551" s="150" t="s">
        <v>136</v>
      </c>
    </row>
    <row r="552" spans="2:65" s="13" customFormat="1" ht="11.25" x14ac:dyDescent="0.2">
      <c r="B552" s="155"/>
      <c r="D552" s="145" t="s">
        <v>150</v>
      </c>
      <c r="E552" s="156" t="s">
        <v>1</v>
      </c>
      <c r="F552" s="157" t="s">
        <v>894</v>
      </c>
      <c r="H552" s="158">
        <v>3359.8</v>
      </c>
      <c r="I552" s="159"/>
      <c r="L552" s="155"/>
      <c r="M552" s="160"/>
      <c r="T552" s="161"/>
      <c r="AT552" s="156" t="s">
        <v>150</v>
      </c>
      <c r="AU552" s="156" t="s">
        <v>86</v>
      </c>
      <c r="AV552" s="13" t="s">
        <v>86</v>
      </c>
      <c r="AW552" s="13" t="s">
        <v>32</v>
      </c>
      <c r="AX552" s="13" t="s">
        <v>76</v>
      </c>
      <c r="AY552" s="156" t="s">
        <v>136</v>
      </c>
    </row>
    <row r="553" spans="2:65" s="13" customFormat="1" ht="11.25" x14ac:dyDescent="0.2">
      <c r="B553" s="155"/>
      <c r="D553" s="145" t="s">
        <v>150</v>
      </c>
      <c r="E553" s="156" t="s">
        <v>1</v>
      </c>
      <c r="F553" s="157" t="s">
        <v>895</v>
      </c>
      <c r="H553" s="158">
        <v>6.02</v>
      </c>
      <c r="I553" s="159"/>
      <c r="L553" s="155"/>
      <c r="M553" s="160"/>
      <c r="T553" s="161"/>
      <c r="AT553" s="156" t="s">
        <v>150</v>
      </c>
      <c r="AU553" s="156" t="s">
        <v>86</v>
      </c>
      <c r="AV553" s="13" t="s">
        <v>86</v>
      </c>
      <c r="AW553" s="13" t="s">
        <v>32</v>
      </c>
      <c r="AX553" s="13" t="s">
        <v>76</v>
      </c>
      <c r="AY553" s="156" t="s">
        <v>136</v>
      </c>
    </row>
    <row r="554" spans="2:65" s="14" customFormat="1" ht="11.25" x14ac:dyDescent="0.2">
      <c r="B554" s="165"/>
      <c r="D554" s="145" t="s">
        <v>150</v>
      </c>
      <c r="E554" s="166" t="s">
        <v>1</v>
      </c>
      <c r="F554" s="167" t="s">
        <v>318</v>
      </c>
      <c r="H554" s="168">
        <v>3365.82</v>
      </c>
      <c r="I554" s="169"/>
      <c r="L554" s="165"/>
      <c r="M554" s="170"/>
      <c r="T554" s="171"/>
      <c r="AT554" s="166" t="s">
        <v>150</v>
      </c>
      <c r="AU554" s="166" t="s">
        <v>86</v>
      </c>
      <c r="AV554" s="14" t="s">
        <v>135</v>
      </c>
      <c r="AW554" s="14" t="s">
        <v>32</v>
      </c>
      <c r="AX554" s="14" t="s">
        <v>84</v>
      </c>
      <c r="AY554" s="166" t="s">
        <v>136</v>
      </c>
    </row>
    <row r="555" spans="2:65" s="1" customFormat="1" ht="21.75" customHeight="1" x14ac:dyDescent="0.2">
      <c r="B555" s="32"/>
      <c r="C555" s="132" t="s">
        <v>896</v>
      </c>
      <c r="D555" s="132" t="s">
        <v>142</v>
      </c>
      <c r="E555" s="133" t="s">
        <v>897</v>
      </c>
      <c r="F555" s="134" t="s">
        <v>898</v>
      </c>
      <c r="G555" s="135" t="s">
        <v>249</v>
      </c>
      <c r="H555" s="136">
        <v>3180</v>
      </c>
      <c r="I555" s="137"/>
      <c r="J555" s="138">
        <f>ROUND(I555*H555,2)</f>
        <v>0</v>
      </c>
      <c r="K555" s="134" t="s">
        <v>146</v>
      </c>
      <c r="L555" s="32"/>
      <c r="M555" s="139" t="s">
        <v>1</v>
      </c>
      <c r="N555" s="140" t="s">
        <v>41</v>
      </c>
      <c r="P555" s="141">
        <f>O555*H555</f>
        <v>0</v>
      </c>
      <c r="Q555" s="141">
        <v>0</v>
      </c>
      <c r="R555" s="141">
        <f>Q555*H555</f>
        <v>0</v>
      </c>
      <c r="S555" s="141">
        <v>0</v>
      </c>
      <c r="T555" s="142">
        <f>S555*H555</f>
        <v>0</v>
      </c>
      <c r="AR555" s="143" t="s">
        <v>135</v>
      </c>
      <c r="AT555" s="143" t="s">
        <v>142</v>
      </c>
      <c r="AU555" s="143" t="s">
        <v>86</v>
      </c>
      <c r="AY555" s="17" t="s">
        <v>136</v>
      </c>
      <c r="BE555" s="144">
        <f>IF(N555="základní",J555,0)</f>
        <v>0</v>
      </c>
      <c r="BF555" s="144">
        <f>IF(N555="snížená",J555,0)</f>
        <v>0</v>
      </c>
      <c r="BG555" s="144">
        <f>IF(N555="zákl. přenesená",J555,0)</f>
        <v>0</v>
      </c>
      <c r="BH555" s="144">
        <f>IF(N555="sníž. přenesená",J555,0)</f>
        <v>0</v>
      </c>
      <c r="BI555" s="144">
        <f>IF(N555="nulová",J555,0)</f>
        <v>0</v>
      </c>
      <c r="BJ555" s="17" t="s">
        <v>84</v>
      </c>
      <c r="BK555" s="144">
        <f>ROUND(I555*H555,2)</f>
        <v>0</v>
      </c>
      <c r="BL555" s="17" t="s">
        <v>135</v>
      </c>
      <c r="BM555" s="143" t="s">
        <v>899</v>
      </c>
    </row>
    <row r="556" spans="2:65" s="1" customFormat="1" ht="19.5" x14ac:dyDescent="0.2">
      <c r="B556" s="32"/>
      <c r="D556" s="145" t="s">
        <v>149</v>
      </c>
      <c r="F556" s="146" t="s">
        <v>900</v>
      </c>
      <c r="I556" s="147"/>
      <c r="L556" s="32"/>
      <c r="M556" s="148"/>
      <c r="T556" s="56"/>
      <c r="AT556" s="17" t="s">
        <v>149</v>
      </c>
      <c r="AU556" s="17" t="s">
        <v>86</v>
      </c>
    </row>
    <row r="557" spans="2:65" s="12" customFormat="1" ht="11.25" x14ac:dyDescent="0.2">
      <c r="B557" s="149"/>
      <c r="D557" s="145" t="s">
        <v>150</v>
      </c>
      <c r="E557" s="150" t="s">
        <v>1</v>
      </c>
      <c r="F557" s="151" t="s">
        <v>901</v>
      </c>
      <c r="H557" s="150" t="s">
        <v>1</v>
      </c>
      <c r="I557" s="152"/>
      <c r="L557" s="149"/>
      <c r="M557" s="153"/>
      <c r="T557" s="154"/>
      <c r="AT557" s="150" t="s">
        <v>150</v>
      </c>
      <c r="AU557" s="150" t="s">
        <v>86</v>
      </c>
      <c r="AV557" s="12" t="s">
        <v>84</v>
      </c>
      <c r="AW557" s="12" t="s">
        <v>32</v>
      </c>
      <c r="AX557" s="12" t="s">
        <v>76</v>
      </c>
      <c r="AY557" s="150" t="s">
        <v>136</v>
      </c>
    </row>
    <row r="558" spans="2:65" s="13" customFormat="1" ht="11.25" x14ac:dyDescent="0.2">
      <c r="B558" s="155"/>
      <c r="D558" s="145" t="s">
        <v>150</v>
      </c>
      <c r="E558" s="156" t="s">
        <v>1</v>
      </c>
      <c r="F558" s="157" t="s">
        <v>902</v>
      </c>
      <c r="H558" s="158">
        <v>3359.8</v>
      </c>
      <c r="I558" s="159"/>
      <c r="L558" s="155"/>
      <c r="M558" s="160"/>
      <c r="T558" s="161"/>
      <c r="AT558" s="156" t="s">
        <v>150</v>
      </c>
      <c r="AU558" s="156" t="s">
        <v>86</v>
      </c>
      <c r="AV558" s="13" t="s">
        <v>86</v>
      </c>
      <c r="AW558" s="13" t="s">
        <v>32</v>
      </c>
      <c r="AX558" s="13" t="s">
        <v>76</v>
      </c>
      <c r="AY558" s="156" t="s">
        <v>136</v>
      </c>
    </row>
    <row r="559" spans="2:65" s="13" customFormat="1" ht="11.25" x14ac:dyDescent="0.2">
      <c r="B559" s="155"/>
      <c r="D559" s="145" t="s">
        <v>150</v>
      </c>
      <c r="E559" s="156" t="s">
        <v>1</v>
      </c>
      <c r="F559" s="157" t="s">
        <v>903</v>
      </c>
      <c r="H559" s="158">
        <v>-179.8</v>
      </c>
      <c r="I559" s="159"/>
      <c r="L559" s="155"/>
      <c r="M559" s="160"/>
      <c r="T559" s="161"/>
      <c r="AT559" s="156" t="s">
        <v>150</v>
      </c>
      <c r="AU559" s="156" t="s">
        <v>86</v>
      </c>
      <c r="AV559" s="13" t="s">
        <v>86</v>
      </c>
      <c r="AW559" s="13" t="s">
        <v>32</v>
      </c>
      <c r="AX559" s="13" t="s">
        <v>76</v>
      </c>
      <c r="AY559" s="156" t="s">
        <v>136</v>
      </c>
    </row>
    <row r="560" spans="2:65" s="14" customFormat="1" ht="11.25" x14ac:dyDescent="0.2">
      <c r="B560" s="165"/>
      <c r="D560" s="145" t="s">
        <v>150</v>
      </c>
      <c r="E560" s="166" t="s">
        <v>1</v>
      </c>
      <c r="F560" s="167" t="s">
        <v>318</v>
      </c>
      <c r="H560" s="168">
        <v>3180</v>
      </c>
      <c r="I560" s="169"/>
      <c r="L560" s="165"/>
      <c r="M560" s="170"/>
      <c r="T560" s="171"/>
      <c r="AT560" s="166" t="s">
        <v>150</v>
      </c>
      <c r="AU560" s="166" t="s">
        <v>86</v>
      </c>
      <c r="AV560" s="14" t="s">
        <v>135</v>
      </c>
      <c r="AW560" s="14" t="s">
        <v>32</v>
      </c>
      <c r="AX560" s="14" t="s">
        <v>84</v>
      </c>
      <c r="AY560" s="166" t="s">
        <v>136</v>
      </c>
    </row>
    <row r="561" spans="2:65" s="1" customFormat="1" ht="16.5" customHeight="1" x14ac:dyDescent="0.2">
      <c r="B561" s="32"/>
      <c r="C561" s="132" t="s">
        <v>904</v>
      </c>
      <c r="D561" s="132" t="s">
        <v>142</v>
      </c>
      <c r="E561" s="133" t="s">
        <v>905</v>
      </c>
      <c r="F561" s="134" t="s">
        <v>906</v>
      </c>
      <c r="G561" s="135" t="s">
        <v>249</v>
      </c>
      <c r="H561" s="136">
        <v>3180</v>
      </c>
      <c r="I561" s="137"/>
      <c r="J561" s="138">
        <f>ROUND(I561*H561,2)</f>
        <v>0</v>
      </c>
      <c r="K561" s="134" t="s">
        <v>146</v>
      </c>
      <c r="L561" s="32"/>
      <c r="M561" s="139" t="s">
        <v>1</v>
      </c>
      <c r="N561" s="140" t="s">
        <v>41</v>
      </c>
      <c r="P561" s="141">
        <f>O561*H561</f>
        <v>0</v>
      </c>
      <c r="Q561" s="141">
        <v>0</v>
      </c>
      <c r="R561" s="141">
        <f>Q561*H561</f>
        <v>0</v>
      </c>
      <c r="S561" s="141">
        <v>0</v>
      </c>
      <c r="T561" s="142">
        <f>S561*H561</f>
        <v>0</v>
      </c>
      <c r="AR561" s="143" t="s">
        <v>135</v>
      </c>
      <c r="AT561" s="143" t="s">
        <v>142</v>
      </c>
      <c r="AU561" s="143" t="s">
        <v>86</v>
      </c>
      <c r="AY561" s="17" t="s">
        <v>136</v>
      </c>
      <c r="BE561" s="144">
        <f>IF(N561="základní",J561,0)</f>
        <v>0</v>
      </c>
      <c r="BF561" s="144">
        <f>IF(N561="snížená",J561,0)</f>
        <v>0</v>
      </c>
      <c r="BG561" s="144">
        <f>IF(N561="zákl. přenesená",J561,0)</f>
        <v>0</v>
      </c>
      <c r="BH561" s="144">
        <f>IF(N561="sníž. přenesená",J561,0)</f>
        <v>0</v>
      </c>
      <c r="BI561" s="144">
        <f>IF(N561="nulová",J561,0)</f>
        <v>0</v>
      </c>
      <c r="BJ561" s="17" t="s">
        <v>84</v>
      </c>
      <c r="BK561" s="144">
        <f>ROUND(I561*H561,2)</f>
        <v>0</v>
      </c>
      <c r="BL561" s="17" t="s">
        <v>135</v>
      </c>
      <c r="BM561" s="143" t="s">
        <v>907</v>
      </c>
    </row>
    <row r="562" spans="2:65" s="1" customFormat="1" ht="19.5" x14ac:dyDescent="0.2">
      <c r="B562" s="32"/>
      <c r="D562" s="145" t="s">
        <v>149</v>
      </c>
      <c r="F562" s="146" t="s">
        <v>908</v>
      </c>
      <c r="I562" s="147"/>
      <c r="L562" s="32"/>
      <c r="M562" s="148"/>
      <c r="T562" s="56"/>
      <c r="AT562" s="17" t="s">
        <v>149</v>
      </c>
      <c r="AU562" s="17" t="s">
        <v>86</v>
      </c>
    </row>
    <row r="563" spans="2:65" s="12" customFormat="1" ht="11.25" x14ac:dyDescent="0.2">
      <c r="B563" s="149"/>
      <c r="D563" s="145" t="s">
        <v>150</v>
      </c>
      <c r="E563" s="150" t="s">
        <v>1</v>
      </c>
      <c r="F563" s="151" t="s">
        <v>909</v>
      </c>
      <c r="H563" s="150" t="s">
        <v>1</v>
      </c>
      <c r="I563" s="152"/>
      <c r="L563" s="149"/>
      <c r="M563" s="153"/>
      <c r="T563" s="154"/>
      <c r="AT563" s="150" t="s">
        <v>150</v>
      </c>
      <c r="AU563" s="150" t="s">
        <v>86</v>
      </c>
      <c r="AV563" s="12" t="s">
        <v>84</v>
      </c>
      <c r="AW563" s="12" t="s">
        <v>32</v>
      </c>
      <c r="AX563" s="12" t="s">
        <v>76</v>
      </c>
      <c r="AY563" s="150" t="s">
        <v>136</v>
      </c>
    </row>
    <row r="564" spans="2:65" s="13" customFormat="1" ht="11.25" x14ac:dyDescent="0.2">
      <c r="B564" s="155"/>
      <c r="D564" s="145" t="s">
        <v>150</v>
      </c>
      <c r="E564" s="156" t="s">
        <v>1</v>
      </c>
      <c r="F564" s="157" t="s">
        <v>894</v>
      </c>
      <c r="H564" s="158">
        <v>3359.8</v>
      </c>
      <c r="I564" s="159"/>
      <c r="L564" s="155"/>
      <c r="M564" s="160"/>
      <c r="T564" s="161"/>
      <c r="AT564" s="156" t="s">
        <v>150</v>
      </c>
      <c r="AU564" s="156" t="s">
        <v>86</v>
      </c>
      <c r="AV564" s="13" t="s">
        <v>86</v>
      </c>
      <c r="AW564" s="13" t="s">
        <v>32</v>
      </c>
      <c r="AX564" s="13" t="s">
        <v>76</v>
      </c>
      <c r="AY564" s="156" t="s">
        <v>136</v>
      </c>
    </row>
    <row r="565" spans="2:65" s="13" customFormat="1" ht="11.25" x14ac:dyDescent="0.2">
      <c r="B565" s="155"/>
      <c r="D565" s="145" t="s">
        <v>150</v>
      </c>
      <c r="E565" s="156" t="s">
        <v>1</v>
      </c>
      <c r="F565" s="157" t="s">
        <v>824</v>
      </c>
      <c r="H565" s="158">
        <v>-179.8</v>
      </c>
      <c r="I565" s="159"/>
      <c r="L565" s="155"/>
      <c r="M565" s="160"/>
      <c r="T565" s="161"/>
      <c r="AT565" s="156" t="s">
        <v>150</v>
      </c>
      <c r="AU565" s="156" t="s">
        <v>86</v>
      </c>
      <c r="AV565" s="13" t="s">
        <v>86</v>
      </c>
      <c r="AW565" s="13" t="s">
        <v>32</v>
      </c>
      <c r="AX565" s="13" t="s">
        <v>76</v>
      </c>
      <c r="AY565" s="156" t="s">
        <v>136</v>
      </c>
    </row>
    <row r="566" spans="2:65" s="14" customFormat="1" ht="11.25" x14ac:dyDescent="0.2">
      <c r="B566" s="165"/>
      <c r="D566" s="145" t="s">
        <v>150</v>
      </c>
      <c r="E566" s="166" t="s">
        <v>1</v>
      </c>
      <c r="F566" s="167" t="s">
        <v>318</v>
      </c>
      <c r="H566" s="168">
        <v>3180</v>
      </c>
      <c r="I566" s="169"/>
      <c r="L566" s="165"/>
      <c r="M566" s="170"/>
      <c r="T566" s="171"/>
      <c r="AT566" s="166" t="s">
        <v>150</v>
      </c>
      <c r="AU566" s="166" t="s">
        <v>86</v>
      </c>
      <c r="AV566" s="14" t="s">
        <v>135</v>
      </c>
      <c r="AW566" s="14" t="s">
        <v>32</v>
      </c>
      <c r="AX566" s="14" t="s">
        <v>84</v>
      </c>
      <c r="AY566" s="166" t="s">
        <v>136</v>
      </c>
    </row>
    <row r="567" spans="2:65" s="1" customFormat="1" ht="16.5" customHeight="1" x14ac:dyDescent="0.2">
      <c r="B567" s="32"/>
      <c r="C567" s="132" t="s">
        <v>910</v>
      </c>
      <c r="D567" s="132" t="s">
        <v>142</v>
      </c>
      <c r="E567" s="133" t="s">
        <v>911</v>
      </c>
      <c r="F567" s="134" t="s">
        <v>912</v>
      </c>
      <c r="G567" s="135" t="s">
        <v>249</v>
      </c>
      <c r="H567" s="136">
        <v>6.4</v>
      </c>
      <c r="I567" s="137"/>
      <c r="J567" s="138">
        <f>ROUND(I567*H567,2)</f>
        <v>0</v>
      </c>
      <c r="K567" s="134" t="s">
        <v>146</v>
      </c>
      <c r="L567" s="32"/>
      <c r="M567" s="139" t="s">
        <v>1</v>
      </c>
      <c r="N567" s="140" t="s">
        <v>41</v>
      </c>
      <c r="P567" s="141">
        <f>O567*H567</f>
        <v>0</v>
      </c>
      <c r="Q567" s="141">
        <v>0</v>
      </c>
      <c r="R567" s="141">
        <f>Q567*H567</f>
        <v>0</v>
      </c>
      <c r="S567" s="141">
        <v>0</v>
      </c>
      <c r="T567" s="142">
        <f>S567*H567</f>
        <v>0</v>
      </c>
      <c r="AR567" s="143" t="s">
        <v>135</v>
      </c>
      <c r="AT567" s="143" t="s">
        <v>142</v>
      </c>
      <c r="AU567" s="143" t="s">
        <v>86</v>
      </c>
      <c r="AY567" s="17" t="s">
        <v>136</v>
      </c>
      <c r="BE567" s="144">
        <f>IF(N567="základní",J567,0)</f>
        <v>0</v>
      </c>
      <c r="BF567" s="144">
        <f>IF(N567="snížená",J567,0)</f>
        <v>0</v>
      </c>
      <c r="BG567" s="144">
        <f>IF(N567="zákl. přenesená",J567,0)</f>
        <v>0</v>
      </c>
      <c r="BH567" s="144">
        <f>IF(N567="sníž. přenesená",J567,0)</f>
        <v>0</v>
      </c>
      <c r="BI567" s="144">
        <f>IF(N567="nulová",J567,0)</f>
        <v>0</v>
      </c>
      <c r="BJ567" s="17" t="s">
        <v>84</v>
      </c>
      <c r="BK567" s="144">
        <f>ROUND(I567*H567,2)</f>
        <v>0</v>
      </c>
      <c r="BL567" s="17" t="s">
        <v>135</v>
      </c>
      <c r="BM567" s="143" t="s">
        <v>913</v>
      </c>
    </row>
    <row r="568" spans="2:65" s="1" customFormat="1" ht="11.25" x14ac:dyDescent="0.2">
      <c r="B568" s="32"/>
      <c r="D568" s="145" t="s">
        <v>149</v>
      </c>
      <c r="F568" s="146" t="s">
        <v>914</v>
      </c>
      <c r="I568" s="147"/>
      <c r="L568" s="32"/>
      <c r="M568" s="148"/>
      <c r="T568" s="56"/>
      <c r="AT568" s="17" t="s">
        <v>149</v>
      </c>
      <c r="AU568" s="17" t="s">
        <v>86</v>
      </c>
    </row>
    <row r="569" spans="2:65" s="13" customFormat="1" ht="11.25" x14ac:dyDescent="0.2">
      <c r="B569" s="155"/>
      <c r="D569" s="145" t="s">
        <v>150</v>
      </c>
      <c r="E569" s="156" t="s">
        <v>1</v>
      </c>
      <c r="F569" s="157" t="s">
        <v>915</v>
      </c>
      <c r="H569" s="158">
        <v>6.4</v>
      </c>
      <c r="I569" s="159"/>
      <c r="L569" s="155"/>
      <c r="M569" s="160"/>
      <c r="T569" s="161"/>
      <c r="AT569" s="156" t="s">
        <v>150</v>
      </c>
      <c r="AU569" s="156" t="s">
        <v>86</v>
      </c>
      <c r="AV569" s="13" t="s">
        <v>86</v>
      </c>
      <c r="AW569" s="13" t="s">
        <v>32</v>
      </c>
      <c r="AX569" s="13" t="s">
        <v>84</v>
      </c>
      <c r="AY569" s="156" t="s">
        <v>136</v>
      </c>
    </row>
    <row r="570" spans="2:65" s="12" customFormat="1" ht="11.25" x14ac:dyDescent="0.2">
      <c r="B570" s="149"/>
      <c r="D570" s="145" t="s">
        <v>150</v>
      </c>
      <c r="E570" s="150" t="s">
        <v>1</v>
      </c>
      <c r="F570" s="151" t="s">
        <v>916</v>
      </c>
      <c r="H570" s="150" t="s">
        <v>1</v>
      </c>
      <c r="I570" s="152"/>
      <c r="L570" s="149"/>
      <c r="M570" s="153"/>
      <c r="T570" s="154"/>
      <c r="AT570" s="150" t="s">
        <v>150</v>
      </c>
      <c r="AU570" s="150" t="s">
        <v>86</v>
      </c>
      <c r="AV570" s="12" t="s">
        <v>84</v>
      </c>
      <c r="AW570" s="12" t="s">
        <v>32</v>
      </c>
      <c r="AX570" s="12" t="s">
        <v>76</v>
      </c>
      <c r="AY570" s="150" t="s">
        <v>136</v>
      </c>
    </row>
    <row r="571" spans="2:65" s="1" customFormat="1" ht="16.5" customHeight="1" x14ac:dyDescent="0.2">
      <c r="B571" s="32"/>
      <c r="C571" s="132" t="s">
        <v>917</v>
      </c>
      <c r="D571" s="132" t="s">
        <v>142</v>
      </c>
      <c r="E571" s="133" t="s">
        <v>918</v>
      </c>
      <c r="F571" s="134" t="s">
        <v>919</v>
      </c>
      <c r="G571" s="135" t="s">
        <v>249</v>
      </c>
      <c r="H571" s="136">
        <v>1.2</v>
      </c>
      <c r="I571" s="137"/>
      <c r="J571" s="138">
        <f>ROUND(I571*H571,2)</f>
        <v>0</v>
      </c>
      <c r="K571" s="134" t="s">
        <v>146</v>
      </c>
      <c r="L571" s="32"/>
      <c r="M571" s="139" t="s">
        <v>1</v>
      </c>
      <c r="N571" s="140" t="s">
        <v>41</v>
      </c>
      <c r="P571" s="141">
        <f>O571*H571</f>
        <v>0</v>
      </c>
      <c r="Q571" s="141">
        <v>0.16700000000000001</v>
      </c>
      <c r="R571" s="141">
        <f>Q571*H571</f>
        <v>0.20039999999999999</v>
      </c>
      <c r="S571" s="141">
        <v>0</v>
      </c>
      <c r="T571" s="142">
        <f>S571*H571</f>
        <v>0</v>
      </c>
      <c r="AR571" s="143" t="s">
        <v>135</v>
      </c>
      <c r="AT571" s="143" t="s">
        <v>142</v>
      </c>
      <c r="AU571" s="143" t="s">
        <v>86</v>
      </c>
      <c r="AY571" s="17" t="s">
        <v>136</v>
      </c>
      <c r="BE571" s="144">
        <f>IF(N571="základní",J571,0)</f>
        <v>0</v>
      </c>
      <c r="BF571" s="144">
        <f>IF(N571="snížená",J571,0)</f>
        <v>0</v>
      </c>
      <c r="BG571" s="144">
        <f>IF(N571="zákl. přenesená",J571,0)</f>
        <v>0</v>
      </c>
      <c r="BH571" s="144">
        <f>IF(N571="sníž. přenesená",J571,0)</f>
        <v>0</v>
      </c>
      <c r="BI571" s="144">
        <f>IF(N571="nulová",J571,0)</f>
        <v>0</v>
      </c>
      <c r="BJ571" s="17" t="s">
        <v>84</v>
      </c>
      <c r="BK571" s="144">
        <f>ROUND(I571*H571,2)</f>
        <v>0</v>
      </c>
      <c r="BL571" s="17" t="s">
        <v>135</v>
      </c>
      <c r="BM571" s="143" t="s">
        <v>920</v>
      </c>
    </row>
    <row r="572" spans="2:65" s="1" customFormat="1" ht="19.5" x14ac:dyDescent="0.2">
      <c r="B572" s="32"/>
      <c r="D572" s="145" t="s">
        <v>149</v>
      </c>
      <c r="F572" s="146" t="s">
        <v>921</v>
      </c>
      <c r="I572" s="147"/>
      <c r="L572" s="32"/>
      <c r="M572" s="148"/>
      <c r="T572" s="56"/>
      <c r="AT572" s="17" t="s">
        <v>149</v>
      </c>
      <c r="AU572" s="17" t="s">
        <v>86</v>
      </c>
    </row>
    <row r="573" spans="2:65" s="13" customFormat="1" ht="11.25" x14ac:dyDescent="0.2">
      <c r="B573" s="155"/>
      <c r="D573" s="145" t="s">
        <v>150</v>
      </c>
      <c r="E573" s="156" t="s">
        <v>1</v>
      </c>
      <c r="F573" s="157" t="s">
        <v>922</v>
      </c>
      <c r="H573" s="158">
        <v>1.2</v>
      </c>
      <c r="I573" s="159"/>
      <c r="L573" s="155"/>
      <c r="M573" s="160"/>
      <c r="T573" s="161"/>
      <c r="AT573" s="156" t="s">
        <v>150</v>
      </c>
      <c r="AU573" s="156" t="s">
        <v>86</v>
      </c>
      <c r="AV573" s="13" t="s">
        <v>86</v>
      </c>
      <c r="AW573" s="13" t="s">
        <v>32</v>
      </c>
      <c r="AX573" s="13" t="s">
        <v>84</v>
      </c>
      <c r="AY573" s="156" t="s">
        <v>136</v>
      </c>
    </row>
    <row r="574" spans="2:65" s="1" customFormat="1" ht="16.5" customHeight="1" x14ac:dyDescent="0.2">
      <c r="B574" s="32"/>
      <c r="C574" s="132" t="s">
        <v>923</v>
      </c>
      <c r="D574" s="132" t="s">
        <v>142</v>
      </c>
      <c r="E574" s="133" t="s">
        <v>924</v>
      </c>
      <c r="F574" s="134" t="s">
        <v>925</v>
      </c>
      <c r="G574" s="135" t="s">
        <v>249</v>
      </c>
      <c r="H574" s="136">
        <v>1602.2</v>
      </c>
      <c r="I574" s="137"/>
      <c r="J574" s="138">
        <f>ROUND(I574*H574,2)</f>
        <v>0</v>
      </c>
      <c r="K574" s="134" t="s">
        <v>146</v>
      </c>
      <c r="L574" s="32"/>
      <c r="M574" s="139" t="s">
        <v>1</v>
      </c>
      <c r="N574" s="140" t="s">
        <v>41</v>
      </c>
      <c r="P574" s="141">
        <f>O574*H574</f>
        <v>0</v>
      </c>
      <c r="Q574" s="141">
        <v>8.9219999999999994E-2</v>
      </c>
      <c r="R574" s="141">
        <f>Q574*H574</f>
        <v>142.948284</v>
      </c>
      <c r="S574" s="141">
        <v>0</v>
      </c>
      <c r="T574" s="142">
        <f>S574*H574</f>
        <v>0</v>
      </c>
      <c r="AR574" s="143" t="s">
        <v>135</v>
      </c>
      <c r="AT574" s="143" t="s">
        <v>142</v>
      </c>
      <c r="AU574" s="143" t="s">
        <v>86</v>
      </c>
      <c r="AY574" s="17" t="s">
        <v>136</v>
      </c>
      <c r="BE574" s="144">
        <f>IF(N574="základní",J574,0)</f>
        <v>0</v>
      </c>
      <c r="BF574" s="144">
        <f>IF(N574="snížená",J574,0)</f>
        <v>0</v>
      </c>
      <c r="BG574" s="144">
        <f>IF(N574="zákl. přenesená",J574,0)</f>
        <v>0</v>
      </c>
      <c r="BH574" s="144">
        <f>IF(N574="sníž. přenesená",J574,0)</f>
        <v>0</v>
      </c>
      <c r="BI574" s="144">
        <f>IF(N574="nulová",J574,0)</f>
        <v>0</v>
      </c>
      <c r="BJ574" s="17" t="s">
        <v>84</v>
      </c>
      <c r="BK574" s="144">
        <f>ROUND(I574*H574,2)</f>
        <v>0</v>
      </c>
      <c r="BL574" s="17" t="s">
        <v>135</v>
      </c>
      <c r="BM574" s="143" t="s">
        <v>926</v>
      </c>
    </row>
    <row r="575" spans="2:65" s="1" customFormat="1" ht="19.5" x14ac:dyDescent="0.2">
      <c r="B575" s="32"/>
      <c r="D575" s="145" t="s">
        <v>149</v>
      </c>
      <c r="F575" s="146" t="s">
        <v>927</v>
      </c>
      <c r="I575" s="147"/>
      <c r="L575" s="32"/>
      <c r="M575" s="148"/>
      <c r="T575" s="56"/>
      <c r="AT575" s="17" t="s">
        <v>149</v>
      </c>
      <c r="AU575" s="17" t="s">
        <v>86</v>
      </c>
    </row>
    <row r="576" spans="2:65" s="13" customFormat="1" ht="11.25" x14ac:dyDescent="0.2">
      <c r="B576" s="155"/>
      <c r="D576" s="145" t="s">
        <v>150</v>
      </c>
      <c r="E576" s="156" t="s">
        <v>1</v>
      </c>
      <c r="F576" s="157" t="s">
        <v>928</v>
      </c>
      <c r="H576" s="158">
        <v>1618.2</v>
      </c>
      <c r="I576" s="159"/>
      <c r="L576" s="155"/>
      <c r="M576" s="160"/>
      <c r="T576" s="161"/>
      <c r="AT576" s="156" t="s">
        <v>150</v>
      </c>
      <c r="AU576" s="156" t="s">
        <v>86</v>
      </c>
      <c r="AV576" s="13" t="s">
        <v>86</v>
      </c>
      <c r="AW576" s="13" t="s">
        <v>32</v>
      </c>
      <c r="AX576" s="13" t="s">
        <v>76</v>
      </c>
      <c r="AY576" s="156" t="s">
        <v>136</v>
      </c>
    </row>
    <row r="577" spans="2:65" s="13" customFormat="1" ht="11.25" x14ac:dyDescent="0.2">
      <c r="B577" s="155"/>
      <c r="D577" s="145" t="s">
        <v>150</v>
      </c>
      <c r="E577" s="156" t="s">
        <v>1</v>
      </c>
      <c r="F577" s="157" t="s">
        <v>929</v>
      </c>
      <c r="H577" s="158">
        <v>-16</v>
      </c>
      <c r="I577" s="159"/>
      <c r="L577" s="155"/>
      <c r="M577" s="160"/>
      <c r="T577" s="161"/>
      <c r="AT577" s="156" t="s">
        <v>150</v>
      </c>
      <c r="AU577" s="156" t="s">
        <v>86</v>
      </c>
      <c r="AV577" s="13" t="s">
        <v>86</v>
      </c>
      <c r="AW577" s="13" t="s">
        <v>32</v>
      </c>
      <c r="AX577" s="13" t="s">
        <v>76</v>
      </c>
      <c r="AY577" s="156" t="s">
        <v>136</v>
      </c>
    </row>
    <row r="578" spans="2:65" s="12" customFormat="1" ht="11.25" x14ac:dyDescent="0.2">
      <c r="B578" s="149"/>
      <c r="D578" s="145" t="s">
        <v>150</v>
      </c>
      <c r="E578" s="150" t="s">
        <v>1</v>
      </c>
      <c r="F578" s="151" t="s">
        <v>930</v>
      </c>
      <c r="H578" s="150" t="s">
        <v>1</v>
      </c>
      <c r="I578" s="152"/>
      <c r="L578" s="149"/>
      <c r="M578" s="153"/>
      <c r="T578" s="154"/>
      <c r="AT578" s="150" t="s">
        <v>150</v>
      </c>
      <c r="AU578" s="150" t="s">
        <v>86</v>
      </c>
      <c r="AV578" s="12" t="s">
        <v>84</v>
      </c>
      <c r="AW578" s="12" t="s">
        <v>32</v>
      </c>
      <c r="AX578" s="12" t="s">
        <v>76</v>
      </c>
      <c r="AY578" s="150" t="s">
        <v>136</v>
      </c>
    </row>
    <row r="579" spans="2:65" s="14" customFormat="1" ht="11.25" x14ac:dyDescent="0.2">
      <c r="B579" s="165"/>
      <c r="D579" s="145" t="s">
        <v>150</v>
      </c>
      <c r="E579" s="166" t="s">
        <v>1</v>
      </c>
      <c r="F579" s="167" t="s">
        <v>318</v>
      </c>
      <c r="H579" s="168">
        <v>1602.2</v>
      </c>
      <c r="I579" s="169"/>
      <c r="L579" s="165"/>
      <c r="M579" s="170"/>
      <c r="T579" s="171"/>
      <c r="AT579" s="166" t="s">
        <v>150</v>
      </c>
      <c r="AU579" s="166" t="s">
        <v>86</v>
      </c>
      <c r="AV579" s="14" t="s">
        <v>135</v>
      </c>
      <c r="AW579" s="14" t="s">
        <v>32</v>
      </c>
      <c r="AX579" s="14" t="s">
        <v>84</v>
      </c>
      <c r="AY579" s="166" t="s">
        <v>136</v>
      </c>
    </row>
    <row r="580" spans="2:65" s="1" customFormat="1" ht="16.5" customHeight="1" x14ac:dyDescent="0.2">
      <c r="B580" s="32"/>
      <c r="C580" s="172" t="s">
        <v>87</v>
      </c>
      <c r="D580" s="172" t="s">
        <v>641</v>
      </c>
      <c r="E580" s="173" t="s">
        <v>931</v>
      </c>
      <c r="F580" s="174" t="s">
        <v>932</v>
      </c>
      <c r="G580" s="175" t="s">
        <v>249</v>
      </c>
      <c r="H580" s="176">
        <v>939.26499999999999</v>
      </c>
      <c r="I580" s="177"/>
      <c r="J580" s="178">
        <f>ROUND(I580*H580,2)</f>
        <v>0</v>
      </c>
      <c r="K580" s="174" t="s">
        <v>146</v>
      </c>
      <c r="L580" s="179"/>
      <c r="M580" s="180" t="s">
        <v>1</v>
      </c>
      <c r="N580" s="181" t="s">
        <v>41</v>
      </c>
      <c r="P580" s="141">
        <f>O580*H580</f>
        <v>0</v>
      </c>
      <c r="Q580" s="141">
        <v>0.113</v>
      </c>
      <c r="R580" s="141">
        <f>Q580*H580</f>
        <v>106.136945</v>
      </c>
      <c r="S580" s="141">
        <v>0</v>
      </c>
      <c r="T580" s="142">
        <f>S580*H580</f>
        <v>0</v>
      </c>
      <c r="AR580" s="143" t="s">
        <v>185</v>
      </c>
      <c r="AT580" s="143" t="s">
        <v>641</v>
      </c>
      <c r="AU580" s="143" t="s">
        <v>86</v>
      </c>
      <c r="AY580" s="17" t="s">
        <v>136</v>
      </c>
      <c r="BE580" s="144">
        <f>IF(N580="základní",J580,0)</f>
        <v>0</v>
      </c>
      <c r="BF580" s="144">
        <f>IF(N580="snížená",J580,0)</f>
        <v>0</v>
      </c>
      <c r="BG580" s="144">
        <f>IF(N580="zákl. přenesená",J580,0)</f>
        <v>0</v>
      </c>
      <c r="BH580" s="144">
        <f>IF(N580="sníž. přenesená",J580,0)</f>
        <v>0</v>
      </c>
      <c r="BI580" s="144">
        <f>IF(N580="nulová",J580,0)</f>
        <v>0</v>
      </c>
      <c r="BJ580" s="17" t="s">
        <v>84</v>
      </c>
      <c r="BK580" s="144">
        <f>ROUND(I580*H580,2)</f>
        <v>0</v>
      </c>
      <c r="BL580" s="17" t="s">
        <v>135</v>
      </c>
      <c r="BM580" s="143" t="s">
        <v>933</v>
      </c>
    </row>
    <row r="581" spans="2:65" s="1" customFormat="1" ht="11.25" x14ac:dyDescent="0.2">
      <c r="B581" s="32"/>
      <c r="D581" s="145" t="s">
        <v>149</v>
      </c>
      <c r="F581" s="146" t="s">
        <v>932</v>
      </c>
      <c r="I581" s="147"/>
      <c r="L581" s="32"/>
      <c r="M581" s="148"/>
      <c r="T581" s="56"/>
      <c r="AT581" s="17" t="s">
        <v>149</v>
      </c>
      <c r="AU581" s="17" t="s">
        <v>86</v>
      </c>
    </row>
    <row r="582" spans="2:65" s="13" customFormat="1" ht="11.25" x14ac:dyDescent="0.2">
      <c r="B582" s="155"/>
      <c r="D582" s="145" t="s">
        <v>150</v>
      </c>
      <c r="E582" s="156" t="s">
        <v>1</v>
      </c>
      <c r="F582" s="157" t="s">
        <v>934</v>
      </c>
      <c r="H582" s="158">
        <v>1618.2</v>
      </c>
      <c r="I582" s="159"/>
      <c r="L582" s="155"/>
      <c r="M582" s="160"/>
      <c r="T582" s="161"/>
      <c r="AT582" s="156" t="s">
        <v>150</v>
      </c>
      <c r="AU582" s="156" t="s">
        <v>86</v>
      </c>
      <c r="AV582" s="13" t="s">
        <v>86</v>
      </c>
      <c r="AW582" s="13" t="s">
        <v>32</v>
      </c>
      <c r="AX582" s="13" t="s">
        <v>76</v>
      </c>
      <c r="AY582" s="156" t="s">
        <v>136</v>
      </c>
    </row>
    <row r="583" spans="2:65" s="13" customFormat="1" ht="11.25" x14ac:dyDescent="0.2">
      <c r="B583" s="155"/>
      <c r="D583" s="145" t="s">
        <v>150</v>
      </c>
      <c r="E583" s="156" t="s">
        <v>1</v>
      </c>
      <c r="F583" s="157" t="s">
        <v>935</v>
      </c>
      <c r="H583" s="158">
        <v>-113.02</v>
      </c>
      <c r="I583" s="159"/>
      <c r="L583" s="155"/>
      <c r="M583" s="160"/>
      <c r="T583" s="161"/>
      <c r="AT583" s="156" t="s">
        <v>150</v>
      </c>
      <c r="AU583" s="156" t="s">
        <v>86</v>
      </c>
      <c r="AV583" s="13" t="s">
        <v>86</v>
      </c>
      <c r="AW583" s="13" t="s">
        <v>32</v>
      </c>
      <c r="AX583" s="13" t="s">
        <v>76</v>
      </c>
      <c r="AY583" s="156" t="s">
        <v>136</v>
      </c>
    </row>
    <row r="584" spans="2:65" s="13" customFormat="1" ht="11.25" x14ac:dyDescent="0.2">
      <c r="B584" s="155"/>
      <c r="D584" s="145" t="s">
        <v>150</v>
      </c>
      <c r="E584" s="156" t="s">
        <v>1</v>
      </c>
      <c r="F584" s="157" t="s">
        <v>936</v>
      </c>
      <c r="H584" s="158">
        <v>-16</v>
      </c>
      <c r="I584" s="159"/>
      <c r="L584" s="155"/>
      <c r="M584" s="160"/>
      <c r="T584" s="161"/>
      <c r="AT584" s="156" t="s">
        <v>150</v>
      </c>
      <c r="AU584" s="156" t="s">
        <v>86</v>
      </c>
      <c r="AV584" s="13" t="s">
        <v>86</v>
      </c>
      <c r="AW584" s="13" t="s">
        <v>32</v>
      </c>
      <c r="AX584" s="13" t="s">
        <v>76</v>
      </c>
      <c r="AY584" s="156" t="s">
        <v>136</v>
      </c>
    </row>
    <row r="585" spans="2:65" s="13" customFormat="1" ht="11.25" x14ac:dyDescent="0.2">
      <c r="B585" s="155"/>
      <c r="D585" s="145" t="s">
        <v>150</v>
      </c>
      <c r="E585" s="156" t="s">
        <v>1</v>
      </c>
      <c r="F585" s="157" t="s">
        <v>937</v>
      </c>
      <c r="H585" s="158">
        <v>-7.2</v>
      </c>
      <c r="I585" s="159"/>
      <c r="L585" s="155"/>
      <c r="M585" s="160"/>
      <c r="T585" s="161"/>
      <c r="AT585" s="156" t="s">
        <v>150</v>
      </c>
      <c r="AU585" s="156" t="s">
        <v>86</v>
      </c>
      <c r="AV585" s="13" t="s">
        <v>86</v>
      </c>
      <c r="AW585" s="13" t="s">
        <v>32</v>
      </c>
      <c r="AX585" s="13" t="s">
        <v>76</v>
      </c>
      <c r="AY585" s="156" t="s">
        <v>136</v>
      </c>
    </row>
    <row r="586" spans="2:65" s="13" customFormat="1" ht="11.25" x14ac:dyDescent="0.2">
      <c r="B586" s="155"/>
      <c r="D586" s="145" t="s">
        <v>150</v>
      </c>
      <c r="E586" s="156" t="s">
        <v>1</v>
      </c>
      <c r="F586" s="157" t="s">
        <v>938</v>
      </c>
      <c r="H586" s="158">
        <v>-85.14</v>
      </c>
      <c r="I586" s="159"/>
      <c r="L586" s="155"/>
      <c r="M586" s="160"/>
      <c r="T586" s="161"/>
      <c r="AT586" s="156" t="s">
        <v>150</v>
      </c>
      <c r="AU586" s="156" t="s">
        <v>86</v>
      </c>
      <c r="AV586" s="13" t="s">
        <v>86</v>
      </c>
      <c r="AW586" s="13" t="s">
        <v>32</v>
      </c>
      <c r="AX586" s="13" t="s">
        <v>76</v>
      </c>
      <c r="AY586" s="156" t="s">
        <v>136</v>
      </c>
    </row>
    <row r="587" spans="2:65" s="13" customFormat="1" ht="11.25" x14ac:dyDescent="0.2">
      <c r="B587" s="155"/>
      <c r="D587" s="145" t="s">
        <v>150</v>
      </c>
      <c r="E587" s="156" t="s">
        <v>1</v>
      </c>
      <c r="F587" s="157" t="s">
        <v>939</v>
      </c>
      <c r="H587" s="158">
        <v>-466.875</v>
      </c>
      <c r="I587" s="159"/>
      <c r="L587" s="155"/>
      <c r="M587" s="160"/>
      <c r="T587" s="161"/>
      <c r="AT587" s="156" t="s">
        <v>150</v>
      </c>
      <c r="AU587" s="156" t="s">
        <v>86</v>
      </c>
      <c r="AV587" s="13" t="s">
        <v>86</v>
      </c>
      <c r="AW587" s="13" t="s">
        <v>32</v>
      </c>
      <c r="AX587" s="13" t="s">
        <v>76</v>
      </c>
      <c r="AY587" s="156" t="s">
        <v>136</v>
      </c>
    </row>
    <row r="588" spans="2:65" s="12" customFormat="1" ht="11.25" x14ac:dyDescent="0.2">
      <c r="B588" s="149"/>
      <c r="D588" s="145" t="s">
        <v>150</v>
      </c>
      <c r="E588" s="150" t="s">
        <v>1</v>
      </c>
      <c r="F588" s="151" t="s">
        <v>940</v>
      </c>
      <c r="H588" s="150" t="s">
        <v>1</v>
      </c>
      <c r="I588" s="152"/>
      <c r="L588" s="149"/>
      <c r="M588" s="153"/>
      <c r="T588" s="154"/>
      <c r="AT588" s="150" t="s">
        <v>150</v>
      </c>
      <c r="AU588" s="150" t="s">
        <v>86</v>
      </c>
      <c r="AV588" s="12" t="s">
        <v>84</v>
      </c>
      <c r="AW588" s="12" t="s">
        <v>32</v>
      </c>
      <c r="AX588" s="12" t="s">
        <v>76</v>
      </c>
      <c r="AY588" s="150" t="s">
        <v>136</v>
      </c>
    </row>
    <row r="589" spans="2:65" s="14" customFormat="1" ht="11.25" x14ac:dyDescent="0.2">
      <c r="B589" s="165"/>
      <c r="D589" s="145" t="s">
        <v>150</v>
      </c>
      <c r="E589" s="166" t="s">
        <v>1</v>
      </c>
      <c r="F589" s="167" t="s">
        <v>318</v>
      </c>
      <c r="H589" s="168">
        <v>929.96500000000003</v>
      </c>
      <c r="I589" s="169"/>
      <c r="L589" s="165"/>
      <c r="M589" s="170"/>
      <c r="T589" s="171"/>
      <c r="AT589" s="166" t="s">
        <v>150</v>
      </c>
      <c r="AU589" s="166" t="s">
        <v>86</v>
      </c>
      <c r="AV589" s="14" t="s">
        <v>135</v>
      </c>
      <c r="AW589" s="14" t="s">
        <v>32</v>
      </c>
      <c r="AX589" s="14" t="s">
        <v>84</v>
      </c>
      <c r="AY589" s="166" t="s">
        <v>136</v>
      </c>
    </row>
    <row r="590" spans="2:65" s="13" customFormat="1" ht="11.25" x14ac:dyDescent="0.2">
      <c r="B590" s="155"/>
      <c r="D590" s="145" t="s">
        <v>150</v>
      </c>
      <c r="F590" s="157" t="s">
        <v>941</v>
      </c>
      <c r="H590" s="158">
        <v>939.26499999999999</v>
      </c>
      <c r="I590" s="159"/>
      <c r="L590" s="155"/>
      <c r="M590" s="160"/>
      <c r="T590" s="161"/>
      <c r="AT590" s="156" t="s">
        <v>150</v>
      </c>
      <c r="AU590" s="156" t="s">
        <v>86</v>
      </c>
      <c r="AV590" s="13" t="s">
        <v>86</v>
      </c>
      <c r="AW590" s="13" t="s">
        <v>4</v>
      </c>
      <c r="AX590" s="13" t="s">
        <v>84</v>
      </c>
      <c r="AY590" s="156" t="s">
        <v>136</v>
      </c>
    </row>
    <row r="591" spans="2:65" s="1" customFormat="1" ht="16.5" customHeight="1" x14ac:dyDescent="0.2">
      <c r="B591" s="32"/>
      <c r="C591" s="172" t="s">
        <v>942</v>
      </c>
      <c r="D591" s="172" t="s">
        <v>641</v>
      </c>
      <c r="E591" s="173" t="s">
        <v>943</v>
      </c>
      <c r="F591" s="174" t="s">
        <v>944</v>
      </c>
      <c r="G591" s="175" t="s">
        <v>249</v>
      </c>
      <c r="H591" s="176">
        <v>7.4160000000000004</v>
      </c>
      <c r="I591" s="177"/>
      <c r="J591" s="178">
        <f>ROUND(I591*H591,2)</f>
        <v>0</v>
      </c>
      <c r="K591" s="174" t="s">
        <v>146</v>
      </c>
      <c r="L591" s="179"/>
      <c r="M591" s="180" t="s">
        <v>1</v>
      </c>
      <c r="N591" s="181" t="s">
        <v>41</v>
      </c>
      <c r="P591" s="141">
        <f>O591*H591</f>
        <v>0</v>
      </c>
      <c r="Q591" s="141">
        <v>0.113</v>
      </c>
      <c r="R591" s="141">
        <f>Q591*H591</f>
        <v>0.83800800000000009</v>
      </c>
      <c r="S591" s="141">
        <v>0</v>
      </c>
      <c r="T591" s="142">
        <f>S591*H591</f>
        <v>0</v>
      </c>
      <c r="AR591" s="143" t="s">
        <v>185</v>
      </c>
      <c r="AT591" s="143" t="s">
        <v>641</v>
      </c>
      <c r="AU591" s="143" t="s">
        <v>86</v>
      </c>
      <c r="AY591" s="17" t="s">
        <v>136</v>
      </c>
      <c r="BE591" s="144">
        <f>IF(N591="základní",J591,0)</f>
        <v>0</v>
      </c>
      <c r="BF591" s="144">
        <f>IF(N591="snížená",J591,0)</f>
        <v>0</v>
      </c>
      <c r="BG591" s="144">
        <f>IF(N591="zákl. přenesená",J591,0)</f>
        <v>0</v>
      </c>
      <c r="BH591" s="144">
        <f>IF(N591="sníž. přenesená",J591,0)</f>
        <v>0</v>
      </c>
      <c r="BI591" s="144">
        <f>IF(N591="nulová",J591,0)</f>
        <v>0</v>
      </c>
      <c r="BJ591" s="17" t="s">
        <v>84</v>
      </c>
      <c r="BK591" s="144">
        <f>ROUND(I591*H591,2)</f>
        <v>0</v>
      </c>
      <c r="BL591" s="17" t="s">
        <v>135</v>
      </c>
      <c r="BM591" s="143" t="s">
        <v>945</v>
      </c>
    </row>
    <row r="592" spans="2:65" s="1" customFormat="1" ht="11.25" x14ac:dyDescent="0.2">
      <c r="B592" s="32"/>
      <c r="D592" s="145" t="s">
        <v>149</v>
      </c>
      <c r="F592" s="146" t="s">
        <v>944</v>
      </c>
      <c r="I592" s="147"/>
      <c r="L592" s="32"/>
      <c r="M592" s="148"/>
      <c r="T592" s="56"/>
      <c r="AT592" s="17" t="s">
        <v>149</v>
      </c>
      <c r="AU592" s="17" t="s">
        <v>86</v>
      </c>
    </row>
    <row r="593" spans="2:65" s="13" customFormat="1" ht="11.25" x14ac:dyDescent="0.2">
      <c r="B593" s="155"/>
      <c r="D593" s="145" t="s">
        <v>150</v>
      </c>
      <c r="E593" s="156" t="s">
        <v>1</v>
      </c>
      <c r="F593" s="157" t="s">
        <v>946</v>
      </c>
      <c r="H593" s="158">
        <v>7.2</v>
      </c>
      <c r="I593" s="159"/>
      <c r="L593" s="155"/>
      <c r="M593" s="160"/>
      <c r="T593" s="161"/>
      <c r="AT593" s="156" t="s">
        <v>150</v>
      </c>
      <c r="AU593" s="156" t="s">
        <v>86</v>
      </c>
      <c r="AV593" s="13" t="s">
        <v>86</v>
      </c>
      <c r="AW593" s="13" t="s">
        <v>32</v>
      </c>
      <c r="AX593" s="13" t="s">
        <v>84</v>
      </c>
      <c r="AY593" s="156" t="s">
        <v>136</v>
      </c>
    </row>
    <row r="594" spans="2:65" s="13" customFormat="1" ht="11.25" x14ac:dyDescent="0.2">
      <c r="B594" s="155"/>
      <c r="D594" s="145" t="s">
        <v>150</v>
      </c>
      <c r="F594" s="157" t="s">
        <v>947</v>
      </c>
      <c r="H594" s="158">
        <v>7.4160000000000004</v>
      </c>
      <c r="I594" s="159"/>
      <c r="L594" s="155"/>
      <c r="M594" s="160"/>
      <c r="T594" s="161"/>
      <c r="AT594" s="156" t="s">
        <v>150</v>
      </c>
      <c r="AU594" s="156" t="s">
        <v>86</v>
      </c>
      <c r="AV594" s="13" t="s">
        <v>86</v>
      </c>
      <c r="AW594" s="13" t="s">
        <v>4</v>
      </c>
      <c r="AX594" s="13" t="s">
        <v>84</v>
      </c>
      <c r="AY594" s="156" t="s">
        <v>136</v>
      </c>
    </row>
    <row r="595" spans="2:65" s="1" customFormat="1" ht="16.5" customHeight="1" x14ac:dyDescent="0.2">
      <c r="B595" s="32"/>
      <c r="C595" s="172" t="s">
        <v>948</v>
      </c>
      <c r="D595" s="172" t="s">
        <v>641</v>
      </c>
      <c r="E595" s="173" t="s">
        <v>949</v>
      </c>
      <c r="F595" s="174" t="s">
        <v>950</v>
      </c>
      <c r="G595" s="175" t="s">
        <v>249</v>
      </c>
      <c r="H595" s="176">
        <v>82.421000000000006</v>
      </c>
      <c r="I595" s="177"/>
      <c r="J595" s="178">
        <f>ROUND(I595*H595,2)</f>
        <v>0</v>
      </c>
      <c r="K595" s="174" t="s">
        <v>146</v>
      </c>
      <c r="L595" s="179"/>
      <c r="M595" s="180" t="s">
        <v>1</v>
      </c>
      <c r="N595" s="181" t="s">
        <v>41</v>
      </c>
      <c r="P595" s="141">
        <f>O595*H595</f>
        <v>0</v>
      </c>
      <c r="Q595" s="141">
        <v>0.13100000000000001</v>
      </c>
      <c r="R595" s="141">
        <f>Q595*H595</f>
        <v>10.797151000000001</v>
      </c>
      <c r="S595" s="141">
        <v>0</v>
      </c>
      <c r="T595" s="142">
        <f>S595*H595</f>
        <v>0</v>
      </c>
      <c r="AR595" s="143" t="s">
        <v>185</v>
      </c>
      <c r="AT595" s="143" t="s">
        <v>641</v>
      </c>
      <c r="AU595" s="143" t="s">
        <v>86</v>
      </c>
      <c r="AY595" s="17" t="s">
        <v>136</v>
      </c>
      <c r="BE595" s="144">
        <f>IF(N595="základní",J595,0)</f>
        <v>0</v>
      </c>
      <c r="BF595" s="144">
        <f>IF(N595="snížená",J595,0)</f>
        <v>0</v>
      </c>
      <c r="BG595" s="144">
        <f>IF(N595="zákl. přenesená",J595,0)</f>
        <v>0</v>
      </c>
      <c r="BH595" s="144">
        <f>IF(N595="sníž. přenesená",J595,0)</f>
        <v>0</v>
      </c>
      <c r="BI595" s="144">
        <f>IF(N595="nulová",J595,0)</f>
        <v>0</v>
      </c>
      <c r="BJ595" s="17" t="s">
        <v>84</v>
      </c>
      <c r="BK595" s="144">
        <f>ROUND(I595*H595,2)</f>
        <v>0</v>
      </c>
      <c r="BL595" s="17" t="s">
        <v>135</v>
      </c>
      <c r="BM595" s="143" t="s">
        <v>951</v>
      </c>
    </row>
    <row r="596" spans="2:65" s="1" customFormat="1" ht="11.25" x14ac:dyDescent="0.2">
      <c r="B596" s="32"/>
      <c r="D596" s="145" t="s">
        <v>149</v>
      </c>
      <c r="F596" s="146" t="s">
        <v>950</v>
      </c>
      <c r="I596" s="147"/>
      <c r="L596" s="32"/>
      <c r="M596" s="148"/>
      <c r="T596" s="56"/>
      <c r="AT596" s="17" t="s">
        <v>149</v>
      </c>
      <c r="AU596" s="17" t="s">
        <v>86</v>
      </c>
    </row>
    <row r="597" spans="2:65" s="12" customFormat="1" ht="11.25" x14ac:dyDescent="0.2">
      <c r="B597" s="149"/>
      <c r="D597" s="145" t="s">
        <v>150</v>
      </c>
      <c r="E597" s="150" t="s">
        <v>1</v>
      </c>
      <c r="F597" s="151" t="s">
        <v>952</v>
      </c>
      <c r="H597" s="150" t="s">
        <v>1</v>
      </c>
      <c r="I597" s="152"/>
      <c r="L597" s="149"/>
      <c r="M597" s="153"/>
      <c r="T597" s="154"/>
      <c r="AT597" s="150" t="s">
        <v>150</v>
      </c>
      <c r="AU597" s="150" t="s">
        <v>86</v>
      </c>
      <c r="AV597" s="12" t="s">
        <v>84</v>
      </c>
      <c r="AW597" s="12" t="s">
        <v>32</v>
      </c>
      <c r="AX597" s="12" t="s">
        <v>76</v>
      </c>
      <c r="AY597" s="150" t="s">
        <v>136</v>
      </c>
    </row>
    <row r="598" spans="2:65" s="13" customFormat="1" ht="11.25" x14ac:dyDescent="0.2">
      <c r="B598" s="155"/>
      <c r="D598" s="145" t="s">
        <v>150</v>
      </c>
      <c r="E598" s="156" t="s">
        <v>1</v>
      </c>
      <c r="F598" s="157" t="s">
        <v>953</v>
      </c>
      <c r="H598" s="158">
        <v>113.02</v>
      </c>
      <c r="I598" s="159"/>
      <c r="L598" s="155"/>
      <c r="M598" s="160"/>
      <c r="T598" s="161"/>
      <c r="AT598" s="156" t="s">
        <v>150</v>
      </c>
      <c r="AU598" s="156" t="s">
        <v>86</v>
      </c>
      <c r="AV598" s="13" t="s">
        <v>86</v>
      </c>
      <c r="AW598" s="13" t="s">
        <v>32</v>
      </c>
      <c r="AX598" s="13" t="s">
        <v>76</v>
      </c>
      <c r="AY598" s="156" t="s">
        <v>136</v>
      </c>
    </row>
    <row r="599" spans="2:65" s="13" customFormat="1" ht="11.25" x14ac:dyDescent="0.2">
      <c r="B599" s="155"/>
      <c r="D599" s="145" t="s">
        <v>150</v>
      </c>
      <c r="E599" s="156" t="s">
        <v>1</v>
      </c>
      <c r="F599" s="157" t="s">
        <v>954</v>
      </c>
      <c r="H599" s="158">
        <v>-33</v>
      </c>
      <c r="I599" s="159"/>
      <c r="L599" s="155"/>
      <c r="M599" s="160"/>
      <c r="T599" s="161"/>
      <c r="AT599" s="156" t="s">
        <v>150</v>
      </c>
      <c r="AU599" s="156" t="s">
        <v>86</v>
      </c>
      <c r="AV599" s="13" t="s">
        <v>86</v>
      </c>
      <c r="AW599" s="13" t="s">
        <v>32</v>
      </c>
      <c r="AX599" s="13" t="s">
        <v>76</v>
      </c>
      <c r="AY599" s="156" t="s">
        <v>136</v>
      </c>
    </row>
    <row r="600" spans="2:65" s="14" customFormat="1" ht="11.25" x14ac:dyDescent="0.2">
      <c r="B600" s="165"/>
      <c r="D600" s="145" t="s">
        <v>150</v>
      </c>
      <c r="E600" s="166" t="s">
        <v>1</v>
      </c>
      <c r="F600" s="167" t="s">
        <v>318</v>
      </c>
      <c r="H600" s="168">
        <v>80.02</v>
      </c>
      <c r="I600" s="169"/>
      <c r="L600" s="165"/>
      <c r="M600" s="170"/>
      <c r="T600" s="171"/>
      <c r="AT600" s="166" t="s">
        <v>150</v>
      </c>
      <c r="AU600" s="166" t="s">
        <v>86</v>
      </c>
      <c r="AV600" s="14" t="s">
        <v>135</v>
      </c>
      <c r="AW600" s="14" t="s">
        <v>32</v>
      </c>
      <c r="AX600" s="14" t="s">
        <v>84</v>
      </c>
      <c r="AY600" s="166" t="s">
        <v>136</v>
      </c>
    </row>
    <row r="601" spans="2:65" s="13" customFormat="1" ht="11.25" x14ac:dyDescent="0.2">
      <c r="B601" s="155"/>
      <c r="D601" s="145" t="s">
        <v>150</v>
      </c>
      <c r="F601" s="157" t="s">
        <v>955</v>
      </c>
      <c r="H601" s="158">
        <v>82.421000000000006</v>
      </c>
      <c r="I601" s="159"/>
      <c r="L601" s="155"/>
      <c r="M601" s="160"/>
      <c r="T601" s="161"/>
      <c r="AT601" s="156" t="s">
        <v>150</v>
      </c>
      <c r="AU601" s="156" t="s">
        <v>86</v>
      </c>
      <c r="AV601" s="13" t="s">
        <v>86</v>
      </c>
      <c r="AW601" s="13" t="s">
        <v>4</v>
      </c>
      <c r="AX601" s="13" t="s">
        <v>84</v>
      </c>
      <c r="AY601" s="156" t="s">
        <v>136</v>
      </c>
    </row>
    <row r="602" spans="2:65" s="1" customFormat="1" ht="16.5" customHeight="1" x14ac:dyDescent="0.2">
      <c r="B602" s="32"/>
      <c r="C602" s="172" t="s">
        <v>956</v>
      </c>
      <c r="D602" s="172" t="s">
        <v>641</v>
      </c>
      <c r="E602" s="173" t="s">
        <v>957</v>
      </c>
      <c r="F602" s="174" t="s">
        <v>958</v>
      </c>
      <c r="G602" s="175" t="s">
        <v>249</v>
      </c>
      <c r="H602" s="176">
        <v>87.694000000000003</v>
      </c>
      <c r="I602" s="177"/>
      <c r="J602" s="178">
        <f>ROUND(I602*H602,2)</f>
        <v>0</v>
      </c>
      <c r="K602" s="174" t="s">
        <v>1</v>
      </c>
      <c r="L602" s="179"/>
      <c r="M602" s="180" t="s">
        <v>1</v>
      </c>
      <c r="N602" s="181" t="s">
        <v>41</v>
      </c>
      <c r="P602" s="141">
        <f>O602*H602</f>
        <v>0</v>
      </c>
      <c r="Q602" s="141">
        <v>0.13100000000000001</v>
      </c>
      <c r="R602" s="141">
        <f>Q602*H602</f>
        <v>11.487914</v>
      </c>
      <c r="S602" s="141">
        <v>0</v>
      </c>
      <c r="T602" s="142">
        <f>S602*H602</f>
        <v>0</v>
      </c>
      <c r="AR602" s="143" t="s">
        <v>185</v>
      </c>
      <c r="AT602" s="143" t="s">
        <v>641</v>
      </c>
      <c r="AU602" s="143" t="s">
        <v>86</v>
      </c>
      <c r="AY602" s="17" t="s">
        <v>136</v>
      </c>
      <c r="BE602" s="144">
        <f>IF(N602="základní",J602,0)</f>
        <v>0</v>
      </c>
      <c r="BF602" s="144">
        <f>IF(N602="snížená",J602,0)</f>
        <v>0</v>
      </c>
      <c r="BG602" s="144">
        <f>IF(N602="zákl. přenesená",J602,0)</f>
        <v>0</v>
      </c>
      <c r="BH602" s="144">
        <f>IF(N602="sníž. přenesená",J602,0)</f>
        <v>0</v>
      </c>
      <c r="BI602" s="144">
        <f>IF(N602="nulová",J602,0)</f>
        <v>0</v>
      </c>
      <c r="BJ602" s="17" t="s">
        <v>84</v>
      </c>
      <c r="BK602" s="144">
        <f>ROUND(I602*H602,2)</f>
        <v>0</v>
      </c>
      <c r="BL602" s="17" t="s">
        <v>135</v>
      </c>
      <c r="BM602" s="143" t="s">
        <v>959</v>
      </c>
    </row>
    <row r="603" spans="2:65" s="1" customFormat="1" ht="11.25" x14ac:dyDescent="0.2">
      <c r="B603" s="32"/>
      <c r="D603" s="145" t="s">
        <v>149</v>
      </c>
      <c r="F603" s="146" t="s">
        <v>958</v>
      </c>
      <c r="I603" s="147"/>
      <c r="L603" s="32"/>
      <c r="M603" s="148"/>
      <c r="T603" s="56"/>
      <c r="AT603" s="17" t="s">
        <v>149</v>
      </c>
      <c r="AU603" s="17" t="s">
        <v>86</v>
      </c>
    </row>
    <row r="604" spans="2:65" s="12" customFormat="1" ht="11.25" x14ac:dyDescent="0.2">
      <c r="B604" s="149"/>
      <c r="D604" s="145" t="s">
        <v>150</v>
      </c>
      <c r="E604" s="150" t="s">
        <v>1</v>
      </c>
      <c r="F604" s="151" t="s">
        <v>960</v>
      </c>
      <c r="H604" s="150" t="s">
        <v>1</v>
      </c>
      <c r="I604" s="152"/>
      <c r="L604" s="149"/>
      <c r="M604" s="153"/>
      <c r="T604" s="154"/>
      <c r="AT604" s="150" t="s">
        <v>150</v>
      </c>
      <c r="AU604" s="150" t="s">
        <v>86</v>
      </c>
      <c r="AV604" s="12" t="s">
        <v>84</v>
      </c>
      <c r="AW604" s="12" t="s">
        <v>32</v>
      </c>
      <c r="AX604" s="12" t="s">
        <v>76</v>
      </c>
      <c r="AY604" s="150" t="s">
        <v>136</v>
      </c>
    </row>
    <row r="605" spans="2:65" s="13" customFormat="1" ht="11.25" x14ac:dyDescent="0.2">
      <c r="B605" s="155"/>
      <c r="D605" s="145" t="s">
        <v>150</v>
      </c>
      <c r="E605" s="156" t="s">
        <v>1</v>
      </c>
      <c r="F605" s="157" t="s">
        <v>961</v>
      </c>
      <c r="H605" s="158">
        <v>85.14</v>
      </c>
      <c r="I605" s="159"/>
      <c r="L605" s="155"/>
      <c r="M605" s="160"/>
      <c r="T605" s="161"/>
      <c r="AT605" s="156" t="s">
        <v>150</v>
      </c>
      <c r="AU605" s="156" t="s">
        <v>86</v>
      </c>
      <c r="AV605" s="13" t="s">
        <v>86</v>
      </c>
      <c r="AW605" s="13" t="s">
        <v>32</v>
      </c>
      <c r="AX605" s="13" t="s">
        <v>84</v>
      </c>
      <c r="AY605" s="156" t="s">
        <v>136</v>
      </c>
    </row>
    <row r="606" spans="2:65" s="12" customFormat="1" ht="11.25" x14ac:dyDescent="0.2">
      <c r="B606" s="149"/>
      <c r="D606" s="145" t="s">
        <v>150</v>
      </c>
      <c r="E606" s="150" t="s">
        <v>1</v>
      </c>
      <c r="F606" s="151" t="s">
        <v>962</v>
      </c>
      <c r="H606" s="150" t="s">
        <v>1</v>
      </c>
      <c r="I606" s="152"/>
      <c r="L606" s="149"/>
      <c r="M606" s="153"/>
      <c r="T606" s="154"/>
      <c r="AT606" s="150" t="s">
        <v>150</v>
      </c>
      <c r="AU606" s="150" t="s">
        <v>86</v>
      </c>
      <c r="AV606" s="12" t="s">
        <v>84</v>
      </c>
      <c r="AW606" s="12" t="s">
        <v>32</v>
      </c>
      <c r="AX606" s="12" t="s">
        <v>76</v>
      </c>
      <c r="AY606" s="150" t="s">
        <v>136</v>
      </c>
    </row>
    <row r="607" spans="2:65" s="13" customFormat="1" ht="11.25" x14ac:dyDescent="0.2">
      <c r="B607" s="155"/>
      <c r="D607" s="145" t="s">
        <v>150</v>
      </c>
      <c r="F607" s="157" t="s">
        <v>963</v>
      </c>
      <c r="H607" s="158">
        <v>87.694000000000003</v>
      </c>
      <c r="I607" s="159"/>
      <c r="L607" s="155"/>
      <c r="M607" s="160"/>
      <c r="T607" s="161"/>
      <c r="AT607" s="156" t="s">
        <v>150</v>
      </c>
      <c r="AU607" s="156" t="s">
        <v>86</v>
      </c>
      <c r="AV607" s="13" t="s">
        <v>86</v>
      </c>
      <c r="AW607" s="13" t="s">
        <v>4</v>
      </c>
      <c r="AX607" s="13" t="s">
        <v>84</v>
      </c>
      <c r="AY607" s="156" t="s">
        <v>136</v>
      </c>
    </row>
    <row r="608" spans="2:65" s="1" customFormat="1" ht="21.75" customHeight="1" x14ac:dyDescent="0.2">
      <c r="B608" s="32"/>
      <c r="C608" s="132" t="s">
        <v>964</v>
      </c>
      <c r="D608" s="132" t="s">
        <v>142</v>
      </c>
      <c r="E608" s="133" t="s">
        <v>965</v>
      </c>
      <c r="F608" s="134" t="s">
        <v>966</v>
      </c>
      <c r="G608" s="135" t="s">
        <v>249</v>
      </c>
      <c r="H608" s="136">
        <v>170.2</v>
      </c>
      <c r="I608" s="137"/>
      <c r="J608" s="138">
        <f>ROUND(I608*H608,2)</f>
        <v>0</v>
      </c>
      <c r="K608" s="134" t="s">
        <v>146</v>
      </c>
      <c r="L608" s="32"/>
      <c r="M608" s="139" t="s">
        <v>1</v>
      </c>
      <c r="N608" s="140" t="s">
        <v>41</v>
      </c>
      <c r="P608" s="141">
        <f>O608*H608</f>
        <v>0</v>
      </c>
      <c r="Q608" s="141">
        <v>0.11162</v>
      </c>
      <c r="R608" s="141">
        <f>Q608*H608</f>
        <v>18.997723999999998</v>
      </c>
      <c r="S608" s="141">
        <v>0</v>
      </c>
      <c r="T608" s="142">
        <f>S608*H608</f>
        <v>0</v>
      </c>
      <c r="AR608" s="143" t="s">
        <v>135</v>
      </c>
      <c r="AT608" s="143" t="s">
        <v>142</v>
      </c>
      <c r="AU608" s="143" t="s">
        <v>86</v>
      </c>
      <c r="AY608" s="17" t="s">
        <v>136</v>
      </c>
      <c r="BE608" s="144">
        <f>IF(N608="základní",J608,0)</f>
        <v>0</v>
      </c>
      <c r="BF608" s="144">
        <f>IF(N608="snížená",J608,0)</f>
        <v>0</v>
      </c>
      <c r="BG608" s="144">
        <f>IF(N608="zákl. přenesená",J608,0)</f>
        <v>0</v>
      </c>
      <c r="BH608" s="144">
        <f>IF(N608="sníž. přenesená",J608,0)</f>
        <v>0</v>
      </c>
      <c r="BI608" s="144">
        <f>IF(N608="nulová",J608,0)</f>
        <v>0</v>
      </c>
      <c r="BJ608" s="17" t="s">
        <v>84</v>
      </c>
      <c r="BK608" s="144">
        <f>ROUND(I608*H608,2)</f>
        <v>0</v>
      </c>
      <c r="BL608" s="17" t="s">
        <v>135</v>
      </c>
      <c r="BM608" s="143" t="s">
        <v>967</v>
      </c>
    </row>
    <row r="609" spans="2:65" s="1" customFormat="1" ht="19.5" x14ac:dyDescent="0.2">
      <c r="B609" s="32"/>
      <c r="D609" s="145" t="s">
        <v>149</v>
      </c>
      <c r="F609" s="146" t="s">
        <v>968</v>
      </c>
      <c r="I609" s="147"/>
      <c r="L609" s="32"/>
      <c r="M609" s="148"/>
      <c r="T609" s="56"/>
      <c r="AT609" s="17" t="s">
        <v>149</v>
      </c>
      <c r="AU609" s="17" t="s">
        <v>86</v>
      </c>
    </row>
    <row r="610" spans="2:65" s="13" customFormat="1" ht="11.25" x14ac:dyDescent="0.2">
      <c r="B610" s="155"/>
      <c r="D610" s="145" t="s">
        <v>150</v>
      </c>
      <c r="E610" s="156" t="s">
        <v>1</v>
      </c>
      <c r="F610" s="157" t="s">
        <v>969</v>
      </c>
      <c r="H610" s="158">
        <v>169.62</v>
      </c>
      <c r="I610" s="159"/>
      <c r="L610" s="155"/>
      <c r="M610" s="160"/>
      <c r="T610" s="161"/>
      <c r="AT610" s="156" t="s">
        <v>150</v>
      </c>
      <c r="AU610" s="156" t="s">
        <v>86</v>
      </c>
      <c r="AV610" s="13" t="s">
        <v>86</v>
      </c>
      <c r="AW610" s="13" t="s">
        <v>32</v>
      </c>
      <c r="AX610" s="13" t="s">
        <v>76</v>
      </c>
      <c r="AY610" s="156" t="s">
        <v>136</v>
      </c>
    </row>
    <row r="611" spans="2:65" s="13" customFormat="1" ht="11.25" x14ac:dyDescent="0.2">
      <c r="B611" s="155"/>
      <c r="D611" s="145" t="s">
        <v>150</v>
      </c>
      <c r="E611" s="156" t="s">
        <v>1</v>
      </c>
      <c r="F611" s="157" t="s">
        <v>970</v>
      </c>
      <c r="H611" s="158">
        <v>0.57999999999999996</v>
      </c>
      <c r="I611" s="159"/>
      <c r="L611" s="155"/>
      <c r="M611" s="160"/>
      <c r="T611" s="161"/>
      <c r="AT611" s="156" t="s">
        <v>150</v>
      </c>
      <c r="AU611" s="156" t="s">
        <v>86</v>
      </c>
      <c r="AV611" s="13" t="s">
        <v>86</v>
      </c>
      <c r="AW611" s="13" t="s">
        <v>32</v>
      </c>
      <c r="AX611" s="13" t="s">
        <v>76</v>
      </c>
      <c r="AY611" s="156" t="s">
        <v>136</v>
      </c>
    </row>
    <row r="612" spans="2:65" s="14" customFormat="1" ht="11.25" x14ac:dyDescent="0.2">
      <c r="B612" s="165"/>
      <c r="D612" s="145" t="s">
        <v>150</v>
      </c>
      <c r="E612" s="166" t="s">
        <v>1</v>
      </c>
      <c r="F612" s="167" t="s">
        <v>318</v>
      </c>
      <c r="H612" s="168">
        <v>170.2</v>
      </c>
      <c r="I612" s="169"/>
      <c r="L612" s="165"/>
      <c r="M612" s="170"/>
      <c r="T612" s="171"/>
      <c r="AT612" s="166" t="s">
        <v>150</v>
      </c>
      <c r="AU612" s="166" t="s">
        <v>86</v>
      </c>
      <c r="AV612" s="14" t="s">
        <v>135</v>
      </c>
      <c r="AW612" s="14" t="s">
        <v>32</v>
      </c>
      <c r="AX612" s="14" t="s">
        <v>84</v>
      </c>
      <c r="AY612" s="166" t="s">
        <v>136</v>
      </c>
    </row>
    <row r="613" spans="2:65" s="1" customFormat="1" ht="16.5" customHeight="1" x14ac:dyDescent="0.2">
      <c r="B613" s="32"/>
      <c r="C613" s="172" t="s">
        <v>971</v>
      </c>
      <c r="D613" s="172" t="s">
        <v>641</v>
      </c>
      <c r="E613" s="173" t="s">
        <v>972</v>
      </c>
      <c r="F613" s="174" t="s">
        <v>973</v>
      </c>
      <c r="G613" s="175" t="s">
        <v>249</v>
      </c>
      <c r="H613" s="176">
        <v>167.60599999999999</v>
      </c>
      <c r="I613" s="177"/>
      <c r="J613" s="178">
        <f>ROUND(I613*H613,2)</f>
        <v>0</v>
      </c>
      <c r="K613" s="174" t="s">
        <v>146</v>
      </c>
      <c r="L613" s="179"/>
      <c r="M613" s="180" t="s">
        <v>1</v>
      </c>
      <c r="N613" s="181" t="s">
        <v>41</v>
      </c>
      <c r="P613" s="141">
        <f>O613*H613</f>
        <v>0</v>
      </c>
      <c r="Q613" s="141">
        <v>0.152</v>
      </c>
      <c r="R613" s="141">
        <f>Q613*H613</f>
        <v>25.476111999999997</v>
      </c>
      <c r="S613" s="141">
        <v>0</v>
      </c>
      <c r="T613" s="142">
        <f>S613*H613</f>
        <v>0</v>
      </c>
      <c r="AR613" s="143" t="s">
        <v>185</v>
      </c>
      <c r="AT613" s="143" t="s">
        <v>641</v>
      </c>
      <c r="AU613" s="143" t="s">
        <v>86</v>
      </c>
      <c r="AY613" s="17" t="s">
        <v>136</v>
      </c>
      <c r="BE613" s="144">
        <f>IF(N613="základní",J613,0)</f>
        <v>0</v>
      </c>
      <c r="BF613" s="144">
        <f>IF(N613="snížená",J613,0)</f>
        <v>0</v>
      </c>
      <c r="BG613" s="144">
        <f>IF(N613="zákl. přenesená",J613,0)</f>
        <v>0</v>
      </c>
      <c r="BH613" s="144">
        <f>IF(N613="sníž. přenesená",J613,0)</f>
        <v>0</v>
      </c>
      <c r="BI613" s="144">
        <f>IF(N613="nulová",J613,0)</f>
        <v>0</v>
      </c>
      <c r="BJ613" s="17" t="s">
        <v>84</v>
      </c>
      <c r="BK613" s="144">
        <f>ROUND(I613*H613,2)</f>
        <v>0</v>
      </c>
      <c r="BL613" s="17" t="s">
        <v>135</v>
      </c>
      <c r="BM613" s="143" t="s">
        <v>974</v>
      </c>
    </row>
    <row r="614" spans="2:65" s="1" customFormat="1" ht="11.25" x14ac:dyDescent="0.2">
      <c r="B614" s="32"/>
      <c r="D614" s="145" t="s">
        <v>149</v>
      </c>
      <c r="F614" s="146" t="s">
        <v>973</v>
      </c>
      <c r="I614" s="147"/>
      <c r="L614" s="32"/>
      <c r="M614" s="148"/>
      <c r="T614" s="56"/>
      <c r="AT614" s="17" t="s">
        <v>149</v>
      </c>
      <c r="AU614" s="17" t="s">
        <v>86</v>
      </c>
    </row>
    <row r="615" spans="2:65" s="13" customFormat="1" ht="11.25" x14ac:dyDescent="0.2">
      <c r="B615" s="155"/>
      <c r="D615" s="145" t="s">
        <v>150</v>
      </c>
      <c r="E615" s="156" t="s">
        <v>1</v>
      </c>
      <c r="F615" s="157" t="s">
        <v>975</v>
      </c>
      <c r="H615" s="158">
        <v>169.62</v>
      </c>
      <c r="I615" s="159"/>
      <c r="L615" s="155"/>
      <c r="M615" s="160"/>
      <c r="T615" s="161"/>
      <c r="AT615" s="156" t="s">
        <v>150</v>
      </c>
      <c r="AU615" s="156" t="s">
        <v>86</v>
      </c>
      <c r="AV615" s="13" t="s">
        <v>86</v>
      </c>
      <c r="AW615" s="13" t="s">
        <v>32</v>
      </c>
      <c r="AX615" s="13" t="s">
        <v>76</v>
      </c>
      <c r="AY615" s="156" t="s">
        <v>136</v>
      </c>
    </row>
    <row r="616" spans="2:65" s="13" customFormat="1" ht="11.25" x14ac:dyDescent="0.2">
      <c r="B616" s="155"/>
      <c r="D616" s="145" t="s">
        <v>150</v>
      </c>
      <c r="E616" s="156" t="s">
        <v>1</v>
      </c>
      <c r="F616" s="157" t="s">
        <v>976</v>
      </c>
      <c r="H616" s="158">
        <v>-2.4</v>
      </c>
      <c r="I616" s="159"/>
      <c r="L616" s="155"/>
      <c r="M616" s="160"/>
      <c r="T616" s="161"/>
      <c r="AT616" s="156" t="s">
        <v>150</v>
      </c>
      <c r="AU616" s="156" t="s">
        <v>86</v>
      </c>
      <c r="AV616" s="13" t="s">
        <v>86</v>
      </c>
      <c r="AW616" s="13" t="s">
        <v>32</v>
      </c>
      <c r="AX616" s="13" t="s">
        <v>76</v>
      </c>
      <c r="AY616" s="156" t="s">
        <v>136</v>
      </c>
    </row>
    <row r="617" spans="2:65" s="13" customFormat="1" ht="11.25" x14ac:dyDescent="0.2">
      <c r="B617" s="155"/>
      <c r="D617" s="145" t="s">
        <v>150</v>
      </c>
      <c r="E617" s="156" t="s">
        <v>1</v>
      </c>
      <c r="F617" s="157" t="s">
        <v>977</v>
      </c>
      <c r="H617" s="158">
        <v>-2.9</v>
      </c>
      <c r="I617" s="159"/>
      <c r="L617" s="155"/>
      <c r="M617" s="160"/>
      <c r="T617" s="161"/>
      <c r="AT617" s="156" t="s">
        <v>150</v>
      </c>
      <c r="AU617" s="156" t="s">
        <v>86</v>
      </c>
      <c r="AV617" s="13" t="s">
        <v>86</v>
      </c>
      <c r="AW617" s="13" t="s">
        <v>32</v>
      </c>
      <c r="AX617" s="13" t="s">
        <v>76</v>
      </c>
      <c r="AY617" s="156" t="s">
        <v>136</v>
      </c>
    </row>
    <row r="618" spans="2:65" s="14" customFormat="1" ht="11.25" x14ac:dyDescent="0.2">
      <c r="B618" s="165"/>
      <c r="D618" s="145" t="s">
        <v>150</v>
      </c>
      <c r="E618" s="166" t="s">
        <v>1</v>
      </c>
      <c r="F618" s="167" t="s">
        <v>318</v>
      </c>
      <c r="H618" s="168">
        <v>164.32</v>
      </c>
      <c r="I618" s="169"/>
      <c r="L618" s="165"/>
      <c r="M618" s="170"/>
      <c r="T618" s="171"/>
      <c r="AT618" s="166" t="s">
        <v>150</v>
      </c>
      <c r="AU618" s="166" t="s">
        <v>86</v>
      </c>
      <c r="AV618" s="14" t="s">
        <v>135</v>
      </c>
      <c r="AW618" s="14" t="s">
        <v>32</v>
      </c>
      <c r="AX618" s="14" t="s">
        <v>84</v>
      </c>
      <c r="AY618" s="166" t="s">
        <v>136</v>
      </c>
    </row>
    <row r="619" spans="2:65" s="13" customFormat="1" ht="11.25" x14ac:dyDescent="0.2">
      <c r="B619" s="155"/>
      <c r="D619" s="145" t="s">
        <v>150</v>
      </c>
      <c r="F619" s="157" t="s">
        <v>978</v>
      </c>
      <c r="H619" s="158">
        <v>167.60599999999999</v>
      </c>
      <c r="I619" s="159"/>
      <c r="L619" s="155"/>
      <c r="M619" s="160"/>
      <c r="T619" s="161"/>
      <c r="AT619" s="156" t="s">
        <v>150</v>
      </c>
      <c r="AU619" s="156" t="s">
        <v>86</v>
      </c>
      <c r="AV619" s="13" t="s">
        <v>86</v>
      </c>
      <c r="AW619" s="13" t="s">
        <v>4</v>
      </c>
      <c r="AX619" s="13" t="s">
        <v>84</v>
      </c>
      <c r="AY619" s="156" t="s">
        <v>136</v>
      </c>
    </row>
    <row r="620" spans="2:65" s="1" customFormat="1" ht="16.5" customHeight="1" x14ac:dyDescent="0.2">
      <c r="B620" s="32"/>
      <c r="C620" s="172" t="s">
        <v>979</v>
      </c>
      <c r="D620" s="172" t="s">
        <v>641</v>
      </c>
      <c r="E620" s="173" t="s">
        <v>980</v>
      </c>
      <c r="F620" s="174" t="s">
        <v>981</v>
      </c>
      <c r="G620" s="175" t="s">
        <v>249</v>
      </c>
      <c r="H620" s="176">
        <v>2.9870000000000001</v>
      </c>
      <c r="I620" s="177"/>
      <c r="J620" s="178">
        <f>ROUND(I620*H620,2)</f>
        <v>0</v>
      </c>
      <c r="K620" s="174" t="s">
        <v>146</v>
      </c>
      <c r="L620" s="179"/>
      <c r="M620" s="180" t="s">
        <v>1</v>
      </c>
      <c r="N620" s="181" t="s">
        <v>41</v>
      </c>
      <c r="P620" s="141">
        <f>O620*H620</f>
        <v>0</v>
      </c>
      <c r="Q620" s="141">
        <v>0.17499999999999999</v>
      </c>
      <c r="R620" s="141">
        <f>Q620*H620</f>
        <v>0.522725</v>
      </c>
      <c r="S620" s="141">
        <v>0</v>
      </c>
      <c r="T620" s="142">
        <f>S620*H620</f>
        <v>0</v>
      </c>
      <c r="AR620" s="143" t="s">
        <v>185</v>
      </c>
      <c r="AT620" s="143" t="s">
        <v>641</v>
      </c>
      <c r="AU620" s="143" t="s">
        <v>86</v>
      </c>
      <c r="AY620" s="17" t="s">
        <v>136</v>
      </c>
      <c r="BE620" s="144">
        <f>IF(N620="základní",J620,0)</f>
        <v>0</v>
      </c>
      <c r="BF620" s="144">
        <f>IF(N620="snížená",J620,0)</f>
        <v>0</v>
      </c>
      <c r="BG620" s="144">
        <f>IF(N620="zákl. přenesená",J620,0)</f>
        <v>0</v>
      </c>
      <c r="BH620" s="144">
        <f>IF(N620="sníž. přenesená",J620,0)</f>
        <v>0</v>
      </c>
      <c r="BI620" s="144">
        <f>IF(N620="nulová",J620,0)</f>
        <v>0</v>
      </c>
      <c r="BJ620" s="17" t="s">
        <v>84</v>
      </c>
      <c r="BK620" s="144">
        <f>ROUND(I620*H620,2)</f>
        <v>0</v>
      </c>
      <c r="BL620" s="17" t="s">
        <v>135</v>
      </c>
      <c r="BM620" s="143" t="s">
        <v>982</v>
      </c>
    </row>
    <row r="621" spans="2:65" s="1" customFormat="1" ht="11.25" x14ac:dyDescent="0.2">
      <c r="B621" s="32"/>
      <c r="D621" s="145" t="s">
        <v>149</v>
      </c>
      <c r="F621" s="146" t="s">
        <v>981</v>
      </c>
      <c r="I621" s="147"/>
      <c r="L621" s="32"/>
      <c r="M621" s="148"/>
      <c r="T621" s="56"/>
      <c r="AT621" s="17" t="s">
        <v>149</v>
      </c>
      <c r="AU621" s="17" t="s">
        <v>86</v>
      </c>
    </row>
    <row r="622" spans="2:65" s="12" customFormat="1" ht="11.25" x14ac:dyDescent="0.2">
      <c r="B622" s="149"/>
      <c r="D622" s="145" t="s">
        <v>150</v>
      </c>
      <c r="E622" s="150" t="s">
        <v>1</v>
      </c>
      <c r="F622" s="151" t="s">
        <v>983</v>
      </c>
      <c r="H622" s="150" t="s">
        <v>1</v>
      </c>
      <c r="I622" s="152"/>
      <c r="L622" s="149"/>
      <c r="M622" s="153"/>
      <c r="T622" s="154"/>
      <c r="AT622" s="150" t="s">
        <v>150</v>
      </c>
      <c r="AU622" s="150" t="s">
        <v>86</v>
      </c>
      <c r="AV622" s="12" t="s">
        <v>84</v>
      </c>
      <c r="AW622" s="12" t="s">
        <v>32</v>
      </c>
      <c r="AX622" s="12" t="s">
        <v>76</v>
      </c>
      <c r="AY622" s="150" t="s">
        <v>136</v>
      </c>
    </row>
    <row r="623" spans="2:65" s="13" customFormat="1" ht="11.25" x14ac:dyDescent="0.2">
      <c r="B623" s="155"/>
      <c r="D623" s="145" t="s">
        <v>150</v>
      </c>
      <c r="E623" s="156" t="s">
        <v>1</v>
      </c>
      <c r="F623" s="157" t="s">
        <v>984</v>
      </c>
      <c r="H623" s="158">
        <v>2.9</v>
      </c>
      <c r="I623" s="159"/>
      <c r="L623" s="155"/>
      <c r="M623" s="160"/>
      <c r="T623" s="161"/>
      <c r="AT623" s="156" t="s">
        <v>150</v>
      </c>
      <c r="AU623" s="156" t="s">
        <v>86</v>
      </c>
      <c r="AV623" s="13" t="s">
        <v>86</v>
      </c>
      <c r="AW623" s="13" t="s">
        <v>32</v>
      </c>
      <c r="AX623" s="13" t="s">
        <v>84</v>
      </c>
      <c r="AY623" s="156" t="s">
        <v>136</v>
      </c>
    </row>
    <row r="624" spans="2:65" s="13" customFormat="1" ht="11.25" x14ac:dyDescent="0.2">
      <c r="B624" s="155"/>
      <c r="D624" s="145" t="s">
        <v>150</v>
      </c>
      <c r="F624" s="157" t="s">
        <v>985</v>
      </c>
      <c r="H624" s="158">
        <v>2.9870000000000001</v>
      </c>
      <c r="I624" s="159"/>
      <c r="L624" s="155"/>
      <c r="M624" s="160"/>
      <c r="T624" s="161"/>
      <c r="AT624" s="156" t="s">
        <v>150</v>
      </c>
      <c r="AU624" s="156" t="s">
        <v>86</v>
      </c>
      <c r="AV624" s="13" t="s">
        <v>86</v>
      </c>
      <c r="AW624" s="13" t="s">
        <v>4</v>
      </c>
      <c r="AX624" s="13" t="s">
        <v>84</v>
      </c>
      <c r="AY624" s="156" t="s">
        <v>136</v>
      </c>
    </row>
    <row r="625" spans="2:65" s="1" customFormat="1" ht="16.5" customHeight="1" x14ac:dyDescent="0.2">
      <c r="B625" s="32"/>
      <c r="C625" s="172" t="s">
        <v>986</v>
      </c>
      <c r="D625" s="172" t="s">
        <v>641</v>
      </c>
      <c r="E625" s="173" t="s">
        <v>987</v>
      </c>
      <c r="F625" s="174" t="s">
        <v>988</v>
      </c>
      <c r="G625" s="175" t="s">
        <v>249</v>
      </c>
      <c r="H625" s="176">
        <v>0.59699999999999998</v>
      </c>
      <c r="I625" s="177"/>
      <c r="J625" s="178">
        <f>ROUND(I625*H625,2)</f>
        <v>0</v>
      </c>
      <c r="K625" s="174" t="s">
        <v>146</v>
      </c>
      <c r="L625" s="179"/>
      <c r="M625" s="180" t="s">
        <v>1</v>
      </c>
      <c r="N625" s="181" t="s">
        <v>41</v>
      </c>
      <c r="P625" s="141">
        <f>O625*H625</f>
        <v>0</v>
      </c>
      <c r="Q625" s="141">
        <v>0.17599999999999999</v>
      </c>
      <c r="R625" s="141">
        <f>Q625*H625</f>
        <v>0.10507199999999998</v>
      </c>
      <c r="S625" s="141">
        <v>0</v>
      </c>
      <c r="T625" s="142">
        <f>S625*H625</f>
        <v>0</v>
      </c>
      <c r="AR625" s="143" t="s">
        <v>185</v>
      </c>
      <c r="AT625" s="143" t="s">
        <v>641</v>
      </c>
      <c r="AU625" s="143" t="s">
        <v>86</v>
      </c>
      <c r="AY625" s="17" t="s">
        <v>136</v>
      </c>
      <c r="BE625" s="144">
        <f>IF(N625="základní",J625,0)</f>
        <v>0</v>
      </c>
      <c r="BF625" s="144">
        <f>IF(N625="snížená",J625,0)</f>
        <v>0</v>
      </c>
      <c r="BG625" s="144">
        <f>IF(N625="zákl. přenesená",J625,0)</f>
        <v>0</v>
      </c>
      <c r="BH625" s="144">
        <f>IF(N625="sníž. přenesená",J625,0)</f>
        <v>0</v>
      </c>
      <c r="BI625" s="144">
        <f>IF(N625="nulová",J625,0)</f>
        <v>0</v>
      </c>
      <c r="BJ625" s="17" t="s">
        <v>84</v>
      </c>
      <c r="BK625" s="144">
        <f>ROUND(I625*H625,2)</f>
        <v>0</v>
      </c>
      <c r="BL625" s="17" t="s">
        <v>135</v>
      </c>
      <c r="BM625" s="143" t="s">
        <v>989</v>
      </c>
    </row>
    <row r="626" spans="2:65" s="1" customFormat="1" ht="11.25" x14ac:dyDescent="0.2">
      <c r="B626" s="32"/>
      <c r="D626" s="145" t="s">
        <v>149</v>
      </c>
      <c r="F626" s="146" t="s">
        <v>988</v>
      </c>
      <c r="I626" s="147"/>
      <c r="L626" s="32"/>
      <c r="M626" s="148"/>
      <c r="T626" s="56"/>
      <c r="AT626" s="17" t="s">
        <v>149</v>
      </c>
      <c r="AU626" s="17" t="s">
        <v>86</v>
      </c>
    </row>
    <row r="627" spans="2:65" s="12" customFormat="1" ht="11.25" x14ac:dyDescent="0.2">
      <c r="B627" s="149"/>
      <c r="D627" s="145" t="s">
        <v>150</v>
      </c>
      <c r="E627" s="150" t="s">
        <v>1</v>
      </c>
      <c r="F627" s="151" t="s">
        <v>990</v>
      </c>
      <c r="H627" s="150" t="s">
        <v>1</v>
      </c>
      <c r="I627" s="152"/>
      <c r="L627" s="149"/>
      <c r="M627" s="153"/>
      <c r="T627" s="154"/>
      <c r="AT627" s="150" t="s">
        <v>150</v>
      </c>
      <c r="AU627" s="150" t="s">
        <v>86</v>
      </c>
      <c r="AV627" s="12" t="s">
        <v>84</v>
      </c>
      <c r="AW627" s="12" t="s">
        <v>32</v>
      </c>
      <c r="AX627" s="12" t="s">
        <v>76</v>
      </c>
      <c r="AY627" s="150" t="s">
        <v>136</v>
      </c>
    </row>
    <row r="628" spans="2:65" s="13" customFormat="1" ht="11.25" x14ac:dyDescent="0.2">
      <c r="B628" s="155"/>
      <c r="D628" s="145" t="s">
        <v>150</v>
      </c>
      <c r="E628" s="156" t="s">
        <v>1</v>
      </c>
      <c r="F628" s="157" t="s">
        <v>991</v>
      </c>
      <c r="H628" s="158">
        <v>0.57999999999999996</v>
      </c>
      <c r="I628" s="159"/>
      <c r="L628" s="155"/>
      <c r="M628" s="160"/>
      <c r="T628" s="161"/>
      <c r="AT628" s="156" t="s">
        <v>150</v>
      </c>
      <c r="AU628" s="156" t="s">
        <v>86</v>
      </c>
      <c r="AV628" s="13" t="s">
        <v>86</v>
      </c>
      <c r="AW628" s="13" t="s">
        <v>32</v>
      </c>
      <c r="AX628" s="13" t="s">
        <v>84</v>
      </c>
      <c r="AY628" s="156" t="s">
        <v>136</v>
      </c>
    </row>
    <row r="629" spans="2:65" s="13" customFormat="1" ht="11.25" x14ac:dyDescent="0.2">
      <c r="B629" s="155"/>
      <c r="D629" s="145" t="s">
        <v>150</v>
      </c>
      <c r="F629" s="157" t="s">
        <v>992</v>
      </c>
      <c r="H629" s="158">
        <v>0.59699999999999998</v>
      </c>
      <c r="I629" s="159"/>
      <c r="L629" s="155"/>
      <c r="M629" s="160"/>
      <c r="T629" s="161"/>
      <c r="AT629" s="156" t="s">
        <v>150</v>
      </c>
      <c r="AU629" s="156" t="s">
        <v>86</v>
      </c>
      <c r="AV629" s="13" t="s">
        <v>86</v>
      </c>
      <c r="AW629" s="13" t="s">
        <v>4</v>
      </c>
      <c r="AX629" s="13" t="s">
        <v>84</v>
      </c>
      <c r="AY629" s="156" t="s">
        <v>136</v>
      </c>
    </row>
    <row r="630" spans="2:65" s="1" customFormat="1" ht="16.5" customHeight="1" x14ac:dyDescent="0.2">
      <c r="B630" s="32"/>
      <c r="C630" s="172" t="s">
        <v>993</v>
      </c>
      <c r="D630" s="172" t="s">
        <v>641</v>
      </c>
      <c r="E630" s="173" t="s">
        <v>994</v>
      </c>
      <c r="F630" s="174" t="s">
        <v>995</v>
      </c>
      <c r="G630" s="175" t="s">
        <v>249</v>
      </c>
      <c r="H630" s="176">
        <v>2.472</v>
      </c>
      <c r="I630" s="177"/>
      <c r="J630" s="178">
        <f>ROUND(I630*H630,2)</f>
        <v>0</v>
      </c>
      <c r="K630" s="174" t="s">
        <v>1</v>
      </c>
      <c r="L630" s="179"/>
      <c r="M630" s="180" t="s">
        <v>1</v>
      </c>
      <c r="N630" s="181" t="s">
        <v>41</v>
      </c>
      <c r="P630" s="141">
        <f>O630*H630</f>
        <v>0</v>
      </c>
      <c r="Q630" s="141">
        <v>0.13100000000000001</v>
      </c>
      <c r="R630" s="141">
        <f>Q630*H630</f>
        <v>0.32383200000000001</v>
      </c>
      <c r="S630" s="141">
        <v>0</v>
      </c>
      <c r="T630" s="142">
        <f>S630*H630</f>
        <v>0</v>
      </c>
      <c r="AR630" s="143" t="s">
        <v>185</v>
      </c>
      <c r="AT630" s="143" t="s">
        <v>641</v>
      </c>
      <c r="AU630" s="143" t="s">
        <v>86</v>
      </c>
      <c r="AY630" s="17" t="s">
        <v>136</v>
      </c>
      <c r="BE630" s="144">
        <f>IF(N630="základní",J630,0)</f>
        <v>0</v>
      </c>
      <c r="BF630" s="144">
        <f>IF(N630="snížená",J630,0)</f>
        <v>0</v>
      </c>
      <c r="BG630" s="144">
        <f>IF(N630="zákl. přenesená",J630,0)</f>
        <v>0</v>
      </c>
      <c r="BH630" s="144">
        <f>IF(N630="sníž. přenesená",J630,0)</f>
        <v>0</v>
      </c>
      <c r="BI630" s="144">
        <f>IF(N630="nulová",J630,0)</f>
        <v>0</v>
      </c>
      <c r="BJ630" s="17" t="s">
        <v>84</v>
      </c>
      <c r="BK630" s="144">
        <f>ROUND(I630*H630,2)</f>
        <v>0</v>
      </c>
      <c r="BL630" s="17" t="s">
        <v>135</v>
      </c>
      <c r="BM630" s="143" t="s">
        <v>996</v>
      </c>
    </row>
    <row r="631" spans="2:65" s="1" customFormat="1" ht="11.25" x14ac:dyDescent="0.2">
      <c r="B631" s="32"/>
      <c r="D631" s="145" t="s">
        <v>149</v>
      </c>
      <c r="F631" s="146" t="s">
        <v>995</v>
      </c>
      <c r="I631" s="147"/>
      <c r="L631" s="32"/>
      <c r="M631" s="148"/>
      <c r="T631" s="56"/>
      <c r="AT631" s="17" t="s">
        <v>149</v>
      </c>
      <c r="AU631" s="17" t="s">
        <v>86</v>
      </c>
    </row>
    <row r="632" spans="2:65" s="12" customFormat="1" ht="11.25" x14ac:dyDescent="0.2">
      <c r="B632" s="149"/>
      <c r="D632" s="145" t="s">
        <v>150</v>
      </c>
      <c r="E632" s="150" t="s">
        <v>1</v>
      </c>
      <c r="F632" s="151" t="s">
        <v>960</v>
      </c>
      <c r="H632" s="150" t="s">
        <v>1</v>
      </c>
      <c r="I632" s="152"/>
      <c r="L632" s="149"/>
      <c r="M632" s="153"/>
      <c r="T632" s="154"/>
      <c r="AT632" s="150" t="s">
        <v>150</v>
      </c>
      <c r="AU632" s="150" t="s">
        <v>86</v>
      </c>
      <c r="AV632" s="12" t="s">
        <v>84</v>
      </c>
      <c r="AW632" s="12" t="s">
        <v>32</v>
      </c>
      <c r="AX632" s="12" t="s">
        <v>76</v>
      </c>
      <c r="AY632" s="150" t="s">
        <v>136</v>
      </c>
    </row>
    <row r="633" spans="2:65" s="13" customFormat="1" ht="11.25" x14ac:dyDescent="0.2">
      <c r="B633" s="155"/>
      <c r="D633" s="145" t="s">
        <v>150</v>
      </c>
      <c r="E633" s="156" t="s">
        <v>1</v>
      </c>
      <c r="F633" s="157" t="s">
        <v>997</v>
      </c>
      <c r="H633" s="158">
        <v>2.4</v>
      </c>
      <c r="I633" s="159"/>
      <c r="L633" s="155"/>
      <c r="M633" s="160"/>
      <c r="T633" s="161"/>
      <c r="AT633" s="156" t="s">
        <v>150</v>
      </c>
      <c r="AU633" s="156" t="s">
        <v>86</v>
      </c>
      <c r="AV633" s="13" t="s">
        <v>86</v>
      </c>
      <c r="AW633" s="13" t="s">
        <v>32</v>
      </c>
      <c r="AX633" s="13" t="s">
        <v>84</v>
      </c>
      <c r="AY633" s="156" t="s">
        <v>136</v>
      </c>
    </row>
    <row r="634" spans="2:65" s="12" customFormat="1" ht="11.25" x14ac:dyDescent="0.2">
      <c r="B634" s="149"/>
      <c r="D634" s="145" t="s">
        <v>150</v>
      </c>
      <c r="E634" s="150" t="s">
        <v>1</v>
      </c>
      <c r="F634" s="151" t="s">
        <v>962</v>
      </c>
      <c r="H634" s="150" t="s">
        <v>1</v>
      </c>
      <c r="I634" s="152"/>
      <c r="L634" s="149"/>
      <c r="M634" s="153"/>
      <c r="T634" s="154"/>
      <c r="AT634" s="150" t="s">
        <v>150</v>
      </c>
      <c r="AU634" s="150" t="s">
        <v>86</v>
      </c>
      <c r="AV634" s="12" t="s">
        <v>84</v>
      </c>
      <c r="AW634" s="12" t="s">
        <v>32</v>
      </c>
      <c r="AX634" s="12" t="s">
        <v>76</v>
      </c>
      <c r="AY634" s="150" t="s">
        <v>136</v>
      </c>
    </row>
    <row r="635" spans="2:65" s="13" customFormat="1" ht="11.25" x14ac:dyDescent="0.2">
      <c r="B635" s="155"/>
      <c r="D635" s="145" t="s">
        <v>150</v>
      </c>
      <c r="F635" s="157" t="s">
        <v>998</v>
      </c>
      <c r="H635" s="158">
        <v>2.472</v>
      </c>
      <c r="I635" s="159"/>
      <c r="L635" s="155"/>
      <c r="M635" s="160"/>
      <c r="T635" s="161"/>
      <c r="AT635" s="156" t="s">
        <v>150</v>
      </c>
      <c r="AU635" s="156" t="s">
        <v>86</v>
      </c>
      <c r="AV635" s="13" t="s">
        <v>86</v>
      </c>
      <c r="AW635" s="13" t="s">
        <v>4</v>
      </c>
      <c r="AX635" s="13" t="s">
        <v>84</v>
      </c>
      <c r="AY635" s="156" t="s">
        <v>136</v>
      </c>
    </row>
    <row r="636" spans="2:65" s="1" customFormat="1" ht="16.5" customHeight="1" x14ac:dyDescent="0.2">
      <c r="B636" s="32"/>
      <c r="C636" s="132" t="s">
        <v>999</v>
      </c>
      <c r="D636" s="132" t="s">
        <v>142</v>
      </c>
      <c r="E636" s="133" t="s">
        <v>1000</v>
      </c>
      <c r="F636" s="134" t="s">
        <v>1001</v>
      </c>
      <c r="G636" s="135" t="s">
        <v>249</v>
      </c>
      <c r="H636" s="136">
        <v>401.7</v>
      </c>
      <c r="I636" s="137"/>
      <c r="J636" s="138">
        <f>ROUND(I636*H636,2)</f>
        <v>0</v>
      </c>
      <c r="K636" s="134" t="s">
        <v>146</v>
      </c>
      <c r="L636" s="32"/>
      <c r="M636" s="139" t="s">
        <v>1</v>
      </c>
      <c r="N636" s="140" t="s">
        <v>41</v>
      </c>
      <c r="P636" s="141">
        <f>O636*H636</f>
        <v>0</v>
      </c>
      <c r="Q636" s="141">
        <v>8.0030000000000004E-2</v>
      </c>
      <c r="R636" s="141">
        <f>Q636*H636</f>
        <v>32.148051000000002</v>
      </c>
      <c r="S636" s="141">
        <v>0</v>
      </c>
      <c r="T636" s="142">
        <f>S636*H636</f>
        <v>0</v>
      </c>
      <c r="AR636" s="143" t="s">
        <v>135</v>
      </c>
      <c r="AT636" s="143" t="s">
        <v>142</v>
      </c>
      <c r="AU636" s="143" t="s">
        <v>86</v>
      </c>
      <c r="AY636" s="17" t="s">
        <v>136</v>
      </c>
      <c r="BE636" s="144">
        <f>IF(N636="základní",J636,0)</f>
        <v>0</v>
      </c>
      <c r="BF636" s="144">
        <f>IF(N636="snížená",J636,0)</f>
        <v>0</v>
      </c>
      <c r="BG636" s="144">
        <f>IF(N636="zákl. přenesená",J636,0)</f>
        <v>0</v>
      </c>
      <c r="BH636" s="144">
        <f>IF(N636="sníž. přenesená",J636,0)</f>
        <v>0</v>
      </c>
      <c r="BI636" s="144">
        <f>IF(N636="nulová",J636,0)</f>
        <v>0</v>
      </c>
      <c r="BJ636" s="17" t="s">
        <v>84</v>
      </c>
      <c r="BK636" s="144">
        <f>ROUND(I636*H636,2)</f>
        <v>0</v>
      </c>
      <c r="BL636" s="17" t="s">
        <v>135</v>
      </c>
      <c r="BM636" s="143" t="s">
        <v>1002</v>
      </c>
    </row>
    <row r="637" spans="2:65" s="1" customFormat="1" ht="19.5" x14ac:dyDescent="0.2">
      <c r="B637" s="32"/>
      <c r="D637" s="145" t="s">
        <v>149</v>
      </c>
      <c r="F637" s="146" t="s">
        <v>1003</v>
      </c>
      <c r="I637" s="147"/>
      <c r="L637" s="32"/>
      <c r="M637" s="148"/>
      <c r="T637" s="56"/>
      <c r="AT637" s="17" t="s">
        <v>149</v>
      </c>
      <c r="AU637" s="17" t="s">
        <v>86</v>
      </c>
    </row>
    <row r="638" spans="2:65" s="13" customFormat="1" ht="11.25" x14ac:dyDescent="0.2">
      <c r="B638" s="155"/>
      <c r="D638" s="145" t="s">
        <v>150</v>
      </c>
      <c r="E638" s="156" t="s">
        <v>1</v>
      </c>
      <c r="F638" s="157" t="s">
        <v>1004</v>
      </c>
      <c r="H638" s="158">
        <v>401.7</v>
      </c>
      <c r="I638" s="159"/>
      <c r="L638" s="155"/>
      <c r="M638" s="160"/>
      <c r="T638" s="161"/>
      <c r="AT638" s="156" t="s">
        <v>150</v>
      </c>
      <c r="AU638" s="156" t="s">
        <v>86</v>
      </c>
      <c r="AV638" s="13" t="s">
        <v>86</v>
      </c>
      <c r="AW638" s="13" t="s">
        <v>32</v>
      </c>
      <c r="AX638" s="13" t="s">
        <v>84</v>
      </c>
      <c r="AY638" s="156" t="s">
        <v>136</v>
      </c>
    </row>
    <row r="639" spans="2:65" s="1" customFormat="1" ht="16.5" customHeight="1" x14ac:dyDescent="0.2">
      <c r="B639" s="32"/>
      <c r="C639" s="172" t="s">
        <v>1005</v>
      </c>
      <c r="D639" s="172" t="s">
        <v>641</v>
      </c>
      <c r="E639" s="173" t="s">
        <v>1006</v>
      </c>
      <c r="F639" s="174" t="s">
        <v>1007</v>
      </c>
      <c r="G639" s="175" t="s">
        <v>249</v>
      </c>
      <c r="H639" s="176">
        <v>405.71699999999998</v>
      </c>
      <c r="I639" s="177"/>
      <c r="J639" s="178">
        <f>ROUND(I639*H639,2)</f>
        <v>0</v>
      </c>
      <c r="K639" s="174" t="s">
        <v>146</v>
      </c>
      <c r="L639" s="179"/>
      <c r="M639" s="180" t="s">
        <v>1</v>
      </c>
      <c r="N639" s="181" t="s">
        <v>41</v>
      </c>
      <c r="P639" s="141">
        <f>O639*H639</f>
        <v>0</v>
      </c>
      <c r="Q639" s="141">
        <v>0.14499999999999999</v>
      </c>
      <c r="R639" s="141">
        <f>Q639*H639</f>
        <v>58.828964999999997</v>
      </c>
      <c r="S639" s="141">
        <v>0</v>
      </c>
      <c r="T639" s="142">
        <f>S639*H639</f>
        <v>0</v>
      </c>
      <c r="AR639" s="143" t="s">
        <v>185</v>
      </c>
      <c r="AT639" s="143" t="s">
        <v>641</v>
      </c>
      <c r="AU639" s="143" t="s">
        <v>86</v>
      </c>
      <c r="AY639" s="17" t="s">
        <v>136</v>
      </c>
      <c r="BE639" s="144">
        <f>IF(N639="základní",J639,0)</f>
        <v>0</v>
      </c>
      <c r="BF639" s="144">
        <f>IF(N639="snížená",J639,0)</f>
        <v>0</v>
      </c>
      <c r="BG639" s="144">
        <f>IF(N639="zákl. přenesená",J639,0)</f>
        <v>0</v>
      </c>
      <c r="BH639" s="144">
        <f>IF(N639="sníž. přenesená",J639,0)</f>
        <v>0</v>
      </c>
      <c r="BI639" s="144">
        <f>IF(N639="nulová",J639,0)</f>
        <v>0</v>
      </c>
      <c r="BJ639" s="17" t="s">
        <v>84</v>
      </c>
      <c r="BK639" s="144">
        <f>ROUND(I639*H639,2)</f>
        <v>0</v>
      </c>
      <c r="BL639" s="17" t="s">
        <v>135</v>
      </c>
      <c r="BM639" s="143" t="s">
        <v>1008</v>
      </c>
    </row>
    <row r="640" spans="2:65" s="1" customFormat="1" ht="11.25" x14ac:dyDescent="0.2">
      <c r="B640" s="32"/>
      <c r="D640" s="145" t="s">
        <v>149</v>
      </c>
      <c r="F640" s="146" t="s">
        <v>1007</v>
      </c>
      <c r="I640" s="147"/>
      <c r="L640" s="32"/>
      <c r="M640" s="148"/>
      <c r="T640" s="56"/>
      <c r="AT640" s="17" t="s">
        <v>149</v>
      </c>
      <c r="AU640" s="17" t="s">
        <v>86</v>
      </c>
    </row>
    <row r="641" spans="2:65" s="13" customFormat="1" ht="11.25" x14ac:dyDescent="0.2">
      <c r="B641" s="155"/>
      <c r="D641" s="145" t="s">
        <v>150</v>
      </c>
      <c r="E641" s="156" t="s">
        <v>1</v>
      </c>
      <c r="F641" s="157" t="s">
        <v>1009</v>
      </c>
      <c r="H641" s="158">
        <v>401.7</v>
      </c>
      <c r="I641" s="159"/>
      <c r="L641" s="155"/>
      <c r="M641" s="160"/>
      <c r="T641" s="161"/>
      <c r="AT641" s="156" t="s">
        <v>150</v>
      </c>
      <c r="AU641" s="156" t="s">
        <v>86</v>
      </c>
      <c r="AV641" s="13" t="s">
        <v>86</v>
      </c>
      <c r="AW641" s="13" t="s">
        <v>32</v>
      </c>
      <c r="AX641" s="13" t="s">
        <v>84</v>
      </c>
      <c r="AY641" s="156" t="s">
        <v>136</v>
      </c>
    </row>
    <row r="642" spans="2:65" s="12" customFormat="1" ht="11.25" x14ac:dyDescent="0.2">
      <c r="B642" s="149"/>
      <c r="D642" s="145" t="s">
        <v>150</v>
      </c>
      <c r="E642" s="150" t="s">
        <v>1</v>
      </c>
      <c r="F642" s="151" t="s">
        <v>1010</v>
      </c>
      <c r="H642" s="150" t="s">
        <v>1</v>
      </c>
      <c r="I642" s="152"/>
      <c r="L642" s="149"/>
      <c r="M642" s="153"/>
      <c r="T642" s="154"/>
      <c r="AT642" s="150" t="s">
        <v>150</v>
      </c>
      <c r="AU642" s="150" t="s">
        <v>86</v>
      </c>
      <c r="AV642" s="12" t="s">
        <v>84</v>
      </c>
      <c r="AW642" s="12" t="s">
        <v>32</v>
      </c>
      <c r="AX642" s="12" t="s">
        <v>76</v>
      </c>
      <c r="AY642" s="150" t="s">
        <v>136</v>
      </c>
    </row>
    <row r="643" spans="2:65" s="13" customFormat="1" ht="11.25" x14ac:dyDescent="0.2">
      <c r="B643" s="155"/>
      <c r="D643" s="145" t="s">
        <v>150</v>
      </c>
      <c r="F643" s="157" t="s">
        <v>1011</v>
      </c>
      <c r="H643" s="158">
        <v>405.71699999999998</v>
      </c>
      <c r="I643" s="159"/>
      <c r="L643" s="155"/>
      <c r="M643" s="160"/>
      <c r="T643" s="161"/>
      <c r="AT643" s="156" t="s">
        <v>150</v>
      </c>
      <c r="AU643" s="156" t="s">
        <v>86</v>
      </c>
      <c r="AV643" s="13" t="s">
        <v>86</v>
      </c>
      <c r="AW643" s="13" t="s">
        <v>4</v>
      </c>
      <c r="AX643" s="13" t="s">
        <v>84</v>
      </c>
      <c r="AY643" s="156" t="s">
        <v>136</v>
      </c>
    </row>
    <row r="644" spans="2:65" s="1" customFormat="1" ht="16.5" customHeight="1" x14ac:dyDescent="0.2">
      <c r="B644" s="32"/>
      <c r="C644" s="172" t="s">
        <v>1012</v>
      </c>
      <c r="D644" s="172" t="s">
        <v>641</v>
      </c>
      <c r="E644" s="173" t="s">
        <v>1013</v>
      </c>
      <c r="F644" s="174" t="s">
        <v>1014</v>
      </c>
      <c r="G644" s="175" t="s">
        <v>561</v>
      </c>
      <c r="H644" s="176">
        <v>17.867999999999999</v>
      </c>
      <c r="I644" s="177"/>
      <c r="J644" s="178">
        <f>ROUND(I644*H644,2)</f>
        <v>0</v>
      </c>
      <c r="K644" s="174" t="s">
        <v>146</v>
      </c>
      <c r="L644" s="179"/>
      <c r="M644" s="180" t="s">
        <v>1</v>
      </c>
      <c r="N644" s="181" t="s">
        <v>41</v>
      </c>
      <c r="P644" s="141">
        <f>O644*H644</f>
        <v>0</v>
      </c>
      <c r="Q644" s="141">
        <v>1</v>
      </c>
      <c r="R644" s="141">
        <f>Q644*H644</f>
        <v>17.867999999999999</v>
      </c>
      <c r="S644" s="141">
        <v>0</v>
      </c>
      <c r="T644" s="142">
        <f>S644*H644</f>
        <v>0</v>
      </c>
      <c r="AR644" s="143" t="s">
        <v>185</v>
      </c>
      <c r="AT644" s="143" t="s">
        <v>641</v>
      </c>
      <c r="AU644" s="143" t="s">
        <v>86</v>
      </c>
      <c r="AY644" s="17" t="s">
        <v>136</v>
      </c>
      <c r="BE644" s="144">
        <f>IF(N644="základní",J644,0)</f>
        <v>0</v>
      </c>
      <c r="BF644" s="144">
        <f>IF(N644="snížená",J644,0)</f>
        <v>0</v>
      </c>
      <c r="BG644" s="144">
        <f>IF(N644="zákl. přenesená",J644,0)</f>
        <v>0</v>
      </c>
      <c r="BH644" s="144">
        <f>IF(N644="sníž. přenesená",J644,0)</f>
        <v>0</v>
      </c>
      <c r="BI644" s="144">
        <f>IF(N644="nulová",J644,0)</f>
        <v>0</v>
      </c>
      <c r="BJ644" s="17" t="s">
        <v>84</v>
      </c>
      <c r="BK644" s="144">
        <f>ROUND(I644*H644,2)</f>
        <v>0</v>
      </c>
      <c r="BL644" s="17" t="s">
        <v>135</v>
      </c>
      <c r="BM644" s="143" t="s">
        <v>1015</v>
      </c>
    </row>
    <row r="645" spans="2:65" s="1" customFormat="1" ht="11.25" x14ac:dyDescent="0.2">
      <c r="B645" s="32"/>
      <c r="D645" s="145" t="s">
        <v>149</v>
      </c>
      <c r="F645" s="146" t="s">
        <v>1014</v>
      </c>
      <c r="I645" s="147"/>
      <c r="L645" s="32"/>
      <c r="M645" s="148"/>
      <c r="T645" s="56"/>
      <c r="AT645" s="17" t="s">
        <v>149</v>
      </c>
      <c r="AU645" s="17" t="s">
        <v>86</v>
      </c>
    </row>
    <row r="646" spans="2:65" s="12" customFormat="1" ht="11.25" x14ac:dyDescent="0.2">
      <c r="B646" s="149"/>
      <c r="D646" s="145" t="s">
        <v>150</v>
      </c>
      <c r="E646" s="150" t="s">
        <v>1</v>
      </c>
      <c r="F646" s="151" t="s">
        <v>1016</v>
      </c>
      <c r="H646" s="150" t="s">
        <v>1</v>
      </c>
      <c r="I646" s="152"/>
      <c r="L646" s="149"/>
      <c r="M646" s="153"/>
      <c r="T646" s="154"/>
      <c r="AT646" s="150" t="s">
        <v>150</v>
      </c>
      <c r="AU646" s="150" t="s">
        <v>86</v>
      </c>
      <c r="AV646" s="12" t="s">
        <v>84</v>
      </c>
      <c r="AW646" s="12" t="s">
        <v>32</v>
      </c>
      <c r="AX646" s="12" t="s">
        <v>76</v>
      </c>
      <c r="AY646" s="150" t="s">
        <v>136</v>
      </c>
    </row>
    <row r="647" spans="2:65" s="13" customFormat="1" ht="11.25" x14ac:dyDescent="0.2">
      <c r="B647" s="155"/>
      <c r="D647" s="145" t="s">
        <v>150</v>
      </c>
      <c r="E647" s="156" t="s">
        <v>1</v>
      </c>
      <c r="F647" s="157" t="s">
        <v>1017</v>
      </c>
      <c r="H647" s="158">
        <v>17.867999999999999</v>
      </c>
      <c r="I647" s="159"/>
      <c r="L647" s="155"/>
      <c r="M647" s="160"/>
      <c r="T647" s="161"/>
      <c r="AT647" s="156" t="s">
        <v>150</v>
      </c>
      <c r="AU647" s="156" t="s">
        <v>86</v>
      </c>
      <c r="AV647" s="13" t="s">
        <v>86</v>
      </c>
      <c r="AW647" s="13" t="s">
        <v>32</v>
      </c>
      <c r="AX647" s="13" t="s">
        <v>84</v>
      </c>
      <c r="AY647" s="156" t="s">
        <v>136</v>
      </c>
    </row>
    <row r="648" spans="2:65" s="1" customFormat="1" ht="21.75" customHeight="1" x14ac:dyDescent="0.2">
      <c r="B648" s="32"/>
      <c r="C648" s="132" t="s">
        <v>1018</v>
      </c>
      <c r="D648" s="132" t="s">
        <v>142</v>
      </c>
      <c r="E648" s="133" t="s">
        <v>1019</v>
      </c>
      <c r="F648" s="134" t="s">
        <v>1020</v>
      </c>
      <c r="G648" s="135" t="s">
        <v>249</v>
      </c>
      <c r="H648" s="136">
        <v>16.91</v>
      </c>
      <c r="I648" s="137"/>
      <c r="J648" s="138">
        <f>ROUND(I648*H648,2)</f>
        <v>0</v>
      </c>
      <c r="K648" s="134" t="s">
        <v>146</v>
      </c>
      <c r="L648" s="32"/>
      <c r="M648" s="139" t="s">
        <v>1</v>
      </c>
      <c r="N648" s="140" t="s">
        <v>41</v>
      </c>
      <c r="P648" s="141">
        <f>O648*H648</f>
        <v>0</v>
      </c>
      <c r="Q648" s="141">
        <v>0.10100000000000001</v>
      </c>
      <c r="R648" s="141">
        <f>Q648*H648</f>
        <v>1.70791</v>
      </c>
      <c r="S648" s="141">
        <v>0</v>
      </c>
      <c r="T648" s="142">
        <f>S648*H648</f>
        <v>0</v>
      </c>
      <c r="AR648" s="143" t="s">
        <v>135</v>
      </c>
      <c r="AT648" s="143" t="s">
        <v>142</v>
      </c>
      <c r="AU648" s="143" t="s">
        <v>86</v>
      </c>
      <c r="AY648" s="17" t="s">
        <v>136</v>
      </c>
      <c r="BE648" s="144">
        <f>IF(N648="základní",J648,0)</f>
        <v>0</v>
      </c>
      <c r="BF648" s="144">
        <f>IF(N648="snížená",J648,0)</f>
        <v>0</v>
      </c>
      <c r="BG648" s="144">
        <f>IF(N648="zákl. přenesená",J648,0)</f>
        <v>0</v>
      </c>
      <c r="BH648" s="144">
        <f>IF(N648="sníž. přenesená",J648,0)</f>
        <v>0</v>
      </c>
      <c r="BI648" s="144">
        <f>IF(N648="nulová",J648,0)</f>
        <v>0</v>
      </c>
      <c r="BJ648" s="17" t="s">
        <v>84</v>
      </c>
      <c r="BK648" s="144">
        <f>ROUND(I648*H648,2)</f>
        <v>0</v>
      </c>
      <c r="BL648" s="17" t="s">
        <v>135</v>
      </c>
      <c r="BM648" s="143" t="s">
        <v>1021</v>
      </c>
    </row>
    <row r="649" spans="2:65" s="1" customFormat="1" ht="19.5" x14ac:dyDescent="0.2">
      <c r="B649" s="32"/>
      <c r="D649" s="145" t="s">
        <v>149</v>
      </c>
      <c r="F649" s="146" t="s">
        <v>1022</v>
      </c>
      <c r="I649" s="147"/>
      <c r="L649" s="32"/>
      <c r="M649" s="148"/>
      <c r="T649" s="56"/>
      <c r="AT649" s="17" t="s">
        <v>149</v>
      </c>
      <c r="AU649" s="17" t="s">
        <v>86</v>
      </c>
    </row>
    <row r="650" spans="2:65" s="13" customFormat="1" ht="11.25" x14ac:dyDescent="0.2">
      <c r="B650" s="155"/>
      <c r="D650" s="145" t="s">
        <v>150</v>
      </c>
      <c r="E650" s="156" t="s">
        <v>1</v>
      </c>
      <c r="F650" s="157" t="s">
        <v>1023</v>
      </c>
      <c r="H650" s="158">
        <v>16</v>
      </c>
      <c r="I650" s="159"/>
      <c r="L650" s="155"/>
      <c r="M650" s="160"/>
      <c r="T650" s="161"/>
      <c r="AT650" s="156" t="s">
        <v>150</v>
      </c>
      <c r="AU650" s="156" t="s">
        <v>86</v>
      </c>
      <c r="AV650" s="13" t="s">
        <v>86</v>
      </c>
      <c r="AW650" s="13" t="s">
        <v>32</v>
      </c>
      <c r="AX650" s="13" t="s">
        <v>76</v>
      </c>
      <c r="AY650" s="156" t="s">
        <v>136</v>
      </c>
    </row>
    <row r="651" spans="2:65" s="13" customFormat="1" ht="11.25" x14ac:dyDescent="0.2">
      <c r="B651" s="155"/>
      <c r="D651" s="145" t="s">
        <v>150</v>
      </c>
      <c r="E651" s="156" t="s">
        <v>1</v>
      </c>
      <c r="F651" s="157" t="s">
        <v>1024</v>
      </c>
      <c r="H651" s="158">
        <v>0.91</v>
      </c>
      <c r="I651" s="159"/>
      <c r="L651" s="155"/>
      <c r="M651" s="160"/>
      <c r="T651" s="161"/>
      <c r="AT651" s="156" t="s">
        <v>150</v>
      </c>
      <c r="AU651" s="156" t="s">
        <v>86</v>
      </c>
      <c r="AV651" s="13" t="s">
        <v>86</v>
      </c>
      <c r="AW651" s="13" t="s">
        <v>32</v>
      </c>
      <c r="AX651" s="13" t="s">
        <v>76</v>
      </c>
      <c r="AY651" s="156" t="s">
        <v>136</v>
      </c>
    </row>
    <row r="652" spans="2:65" s="14" customFormat="1" ht="11.25" x14ac:dyDescent="0.2">
      <c r="B652" s="165"/>
      <c r="D652" s="145" t="s">
        <v>150</v>
      </c>
      <c r="E652" s="166" t="s">
        <v>1</v>
      </c>
      <c r="F652" s="167" t="s">
        <v>318</v>
      </c>
      <c r="H652" s="168">
        <v>16.91</v>
      </c>
      <c r="I652" s="169"/>
      <c r="L652" s="165"/>
      <c r="M652" s="170"/>
      <c r="T652" s="171"/>
      <c r="AT652" s="166" t="s">
        <v>150</v>
      </c>
      <c r="AU652" s="166" t="s">
        <v>86</v>
      </c>
      <c r="AV652" s="14" t="s">
        <v>135</v>
      </c>
      <c r="AW652" s="14" t="s">
        <v>32</v>
      </c>
      <c r="AX652" s="14" t="s">
        <v>84</v>
      </c>
      <c r="AY652" s="166" t="s">
        <v>136</v>
      </c>
    </row>
    <row r="653" spans="2:65" s="1" customFormat="1" ht="16.5" customHeight="1" x14ac:dyDescent="0.2">
      <c r="B653" s="32"/>
      <c r="C653" s="172" t="s">
        <v>1025</v>
      </c>
      <c r="D653" s="172" t="s">
        <v>641</v>
      </c>
      <c r="E653" s="173" t="s">
        <v>1026</v>
      </c>
      <c r="F653" s="174" t="s">
        <v>1027</v>
      </c>
      <c r="G653" s="175" t="s">
        <v>255</v>
      </c>
      <c r="H653" s="176">
        <v>82.4</v>
      </c>
      <c r="I653" s="177"/>
      <c r="J653" s="178">
        <f>ROUND(I653*H653,2)</f>
        <v>0</v>
      </c>
      <c r="K653" s="174" t="s">
        <v>146</v>
      </c>
      <c r="L653" s="179"/>
      <c r="M653" s="180" t="s">
        <v>1</v>
      </c>
      <c r="N653" s="181" t="s">
        <v>41</v>
      </c>
      <c r="P653" s="141">
        <f>O653*H653</f>
        <v>0</v>
      </c>
      <c r="Q653" s="141">
        <v>2.5999999999999999E-2</v>
      </c>
      <c r="R653" s="141">
        <f>Q653*H653</f>
        <v>2.1423999999999999</v>
      </c>
      <c r="S653" s="141">
        <v>0</v>
      </c>
      <c r="T653" s="142">
        <f>S653*H653</f>
        <v>0</v>
      </c>
      <c r="AR653" s="143" t="s">
        <v>185</v>
      </c>
      <c r="AT653" s="143" t="s">
        <v>641</v>
      </c>
      <c r="AU653" s="143" t="s">
        <v>86</v>
      </c>
      <c r="AY653" s="17" t="s">
        <v>136</v>
      </c>
      <c r="BE653" s="144">
        <f>IF(N653="základní",J653,0)</f>
        <v>0</v>
      </c>
      <c r="BF653" s="144">
        <f>IF(N653="snížená",J653,0)</f>
        <v>0</v>
      </c>
      <c r="BG653" s="144">
        <f>IF(N653="zákl. přenesená",J653,0)</f>
        <v>0</v>
      </c>
      <c r="BH653" s="144">
        <f>IF(N653="sníž. přenesená",J653,0)</f>
        <v>0</v>
      </c>
      <c r="BI653" s="144">
        <f>IF(N653="nulová",J653,0)</f>
        <v>0</v>
      </c>
      <c r="BJ653" s="17" t="s">
        <v>84</v>
      </c>
      <c r="BK653" s="144">
        <f>ROUND(I653*H653,2)</f>
        <v>0</v>
      </c>
      <c r="BL653" s="17" t="s">
        <v>135</v>
      </c>
      <c r="BM653" s="143" t="s">
        <v>1028</v>
      </c>
    </row>
    <row r="654" spans="2:65" s="1" customFormat="1" ht="11.25" x14ac:dyDescent="0.2">
      <c r="B654" s="32"/>
      <c r="D654" s="145" t="s">
        <v>149</v>
      </c>
      <c r="F654" s="146" t="s">
        <v>1027</v>
      </c>
      <c r="I654" s="147"/>
      <c r="L654" s="32"/>
      <c r="M654" s="148"/>
      <c r="T654" s="56"/>
      <c r="AT654" s="17" t="s">
        <v>149</v>
      </c>
      <c r="AU654" s="17" t="s">
        <v>86</v>
      </c>
    </row>
    <row r="655" spans="2:65" s="12" customFormat="1" ht="11.25" x14ac:dyDescent="0.2">
      <c r="B655" s="149"/>
      <c r="D655" s="145" t="s">
        <v>150</v>
      </c>
      <c r="E655" s="150" t="s">
        <v>1</v>
      </c>
      <c r="F655" s="151" t="s">
        <v>1029</v>
      </c>
      <c r="H655" s="150" t="s">
        <v>1</v>
      </c>
      <c r="I655" s="152"/>
      <c r="L655" s="149"/>
      <c r="M655" s="153"/>
      <c r="T655" s="154"/>
      <c r="AT655" s="150" t="s">
        <v>150</v>
      </c>
      <c r="AU655" s="150" t="s">
        <v>86</v>
      </c>
      <c r="AV655" s="12" t="s">
        <v>84</v>
      </c>
      <c r="AW655" s="12" t="s">
        <v>32</v>
      </c>
      <c r="AX655" s="12" t="s">
        <v>76</v>
      </c>
      <c r="AY655" s="150" t="s">
        <v>136</v>
      </c>
    </row>
    <row r="656" spans="2:65" s="13" customFormat="1" ht="11.25" x14ac:dyDescent="0.2">
      <c r="B656" s="155"/>
      <c r="D656" s="145" t="s">
        <v>150</v>
      </c>
      <c r="E656" s="156" t="s">
        <v>1</v>
      </c>
      <c r="F656" s="157" t="s">
        <v>1030</v>
      </c>
      <c r="H656" s="158">
        <v>80</v>
      </c>
      <c r="I656" s="159"/>
      <c r="L656" s="155"/>
      <c r="M656" s="160"/>
      <c r="T656" s="161"/>
      <c r="AT656" s="156" t="s">
        <v>150</v>
      </c>
      <c r="AU656" s="156" t="s">
        <v>86</v>
      </c>
      <c r="AV656" s="13" t="s">
        <v>86</v>
      </c>
      <c r="AW656" s="13" t="s">
        <v>32</v>
      </c>
      <c r="AX656" s="13" t="s">
        <v>84</v>
      </c>
      <c r="AY656" s="156" t="s">
        <v>136</v>
      </c>
    </row>
    <row r="657" spans="2:65" s="12" customFormat="1" ht="11.25" x14ac:dyDescent="0.2">
      <c r="B657" s="149"/>
      <c r="D657" s="145" t="s">
        <v>150</v>
      </c>
      <c r="E657" s="150" t="s">
        <v>1</v>
      </c>
      <c r="F657" s="151" t="s">
        <v>1031</v>
      </c>
      <c r="H657" s="150" t="s">
        <v>1</v>
      </c>
      <c r="I657" s="152"/>
      <c r="L657" s="149"/>
      <c r="M657" s="153"/>
      <c r="T657" s="154"/>
      <c r="AT657" s="150" t="s">
        <v>150</v>
      </c>
      <c r="AU657" s="150" t="s">
        <v>86</v>
      </c>
      <c r="AV657" s="12" t="s">
        <v>84</v>
      </c>
      <c r="AW657" s="12" t="s">
        <v>32</v>
      </c>
      <c r="AX657" s="12" t="s">
        <v>76</v>
      </c>
      <c r="AY657" s="150" t="s">
        <v>136</v>
      </c>
    </row>
    <row r="658" spans="2:65" s="13" customFormat="1" ht="11.25" x14ac:dyDescent="0.2">
      <c r="B658" s="155"/>
      <c r="D658" s="145" t="s">
        <v>150</v>
      </c>
      <c r="F658" s="157" t="s">
        <v>1032</v>
      </c>
      <c r="H658" s="158">
        <v>82.4</v>
      </c>
      <c r="I658" s="159"/>
      <c r="L658" s="155"/>
      <c r="M658" s="160"/>
      <c r="T658" s="161"/>
      <c r="AT658" s="156" t="s">
        <v>150</v>
      </c>
      <c r="AU658" s="156" t="s">
        <v>86</v>
      </c>
      <c r="AV658" s="13" t="s">
        <v>86</v>
      </c>
      <c r="AW658" s="13" t="s">
        <v>4</v>
      </c>
      <c r="AX658" s="13" t="s">
        <v>84</v>
      </c>
      <c r="AY658" s="156" t="s">
        <v>136</v>
      </c>
    </row>
    <row r="659" spans="2:65" s="1" customFormat="1" ht="21.75" customHeight="1" x14ac:dyDescent="0.2">
      <c r="B659" s="32"/>
      <c r="C659" s="132" t="s">
        <v>1033</v>
      </c>
      <c r="D659" s="132" t="s">
        <v>142</v>
      </c>
      <c r="E659" s="133" t="s">
        <v>1034</v>
      </c>
      <c r="F659" s="134" t="s">
        <v>1035</v>
      </c>
      <c r="G659" s="135" t="s">
        <v>249</v>
      </c>
      <c r="H659" s="136">
        <v>3.43</v>
      </c>
      <c r="I659" s="137"/>
      <c r="J659" s="138">
        <f>ROUND(I659*H659,2)</f>
        <v>0</v>
      </c>
      <c r="K659" s="134" t="s">
        <v>146</v>
      </c>
      <c r="L659" s="32"/>
      <c r="M659" s="139" t="s">
        <v>1</v>
      </c>
      <c r="N659" s="140" t="s">
        <v>41</v>
      </c>
      <c r="P659" s="141">
        <f>O659*H659</f>
        <v>0</v>
      </c>
      <c r="Q659" s="141">
        <v>0.10100000000000001</v>
      </c>
      <c r="R659" s="141">
        <f>Q659*H659</f>
        <v>0.34643000000000002</v>
      </c>
      <c r="S659" s="141">
        <v>0</v>
      </c>
      <c r="T659" s="142">
        <f>S659*H659</f>
        <v>0</v>
      </c>
      <c r="AR659" s="143" t="s">
        <v>135</v>
      </c>
      <c r="AT659" s="143" t="s">
        <v>142</v>
      </c>
      <c r="AU659" s="143" t="s">
        <v>86</v>
      </c>
      <c r="AY659" s="17" t="s">
        <v>136</v>
      </c>
      <c r="BE659" s="144">
        <f>IF(N659="základní",J659,0)</f>
        <v>0</v>
      </c>
      <c r="BF659" s="144">
        <f>IF(N659="snížená",J659,0)</f>
        <v>0</v>
      </c>
      <c r="BG659" s="144">
        <f>IF(N659="zákl. přenesená",J659,0)</f>
        <v>0</v>
      </c>
      <c r="BH659" s="144">
        <f>IF(N659="sníž. přenesená",J659,0)</f>
        <v>0</v>
      </c>
      <c r="BI659" s="144">
        <f>IF(N659="nulová",J659,0)</f>
        <v>0</v>
      </c>
      <c r="BJ659" s="17" t="s">
        <v>84</v>
      </c>
      <c r="BK659" s="144">
        <f>ROUND(I659*H659,2)</f>
        <v>0</v>
      </c>
      <c r="BL659" s="17" t="s">
        <v>135</v>
      </c>
      <c r="BM659" s="143" t="s">
        <v>1036</v>
      </c>
    </row>
    <row r="660" spans="2:65" s="1" customFormat="1" ht="19.5" x14ac:dyDescent="0.2">
      <c r="B660" s="32"/>
      <c r="D660" s="145" t="s">
        <v>149</v>
      </c>
      <c r="F660" s="146" t="s">
        <v>1037</v>
      </c>
      <c r="I660" s="147"/>
      <c r="L660" s="32"/>
      <c r="M660" s="148"/>
      <c r="T660" s="56"/>
      <c r="AT660" s="17" t="s">
        <v>149</v>
      </c>
      <c r="AU660" s="17" t="s">
        <v>86</v>
      </c>
    </row>
    <row r="661" spans="2:65" s="13" customFormat="1" ht="11.25" x14ac:dyDescent="0.2">
      <c r="B661" s="155"/>
      <c r="D661" s="145" t="s">
        <v>150</v>
      </c>
      <c r="E661" s="156" t="s">
        <v>1</v>
      </c>
      <c r="F661" s="157" t="s">
        <v>1038</v>
      </c>
      <c r="H661" s="158">
        <v>0.62</v>
      </c>
      <c r="I661" s="159"/>
      <c r="L661" s="155"/>
      <c r="M661" s="160"/>
      <c r="T661" s="161"/>
      <c r="AT661" s="156" t="s">
        <v>150</v>
      </c>
      <c r="AU661" s="156" t="s">
        <v>86</v>
      </c>
      <c r="AV661" s="13" t="s">
        <v>86</v>
      </c>
      <c r="AW661" s="13" t="s">
        <v>32</v>
      </c>
      <c r="AX661" s="13" t="s">
        <v>76</v>
      </c>
      <c r="AY661" s="156" t="s">
        <v>136</v>
      </c>
    </row>
    <row r="662" spans="2:65" s="13" customFormat="1" ht="11.25" x14ac:dyDescent="0.2">
      <c r="B662" s="155"/>
      <c r="D662" s="145" t="s">
        <v>150</v>
      </c>
      <c r="E662" s="156" t="s">
        <v>1</v>
      </c>
      <c r="F662" s="157" t="s">
        <v>1039</v>
      </c>
      <c r="H662" s="158">
        <v>2.81</v>
      </c>
      <c r="I662" s="159"/>
      <c r="L662" s="155"/>
      <c r="M662" s="160"/>
      <c r="T662" s="161"/>
      <c r="AT662" s="156" t="s">
        <v>150</v>
      </c>
      <c r="AU662" s="156" t="s">
        <v>86</v>
      </c>
      <c r="AV662" s="13" t="s">
        <v>86</v>
      </c>
      <c r="AW662" s="13" t="s">
        <v>32</v>
      </c>
      <c r="AX662" s="13" t="s">
        <v>76</v>
      </c>
      <c r="AY662" s="156" t="s">
        <v>136</v>
      </c>
    </row>
    <row r="663" spans="2:65" s="14" customFormat="1" ht="11.25" x14ac:dyDescent="0.2">
      <c r="B663" s="165"/>
      <c r="D663" s="145" t="s">
        <v>150</v>
      </c>
      <c r="E663" s="166" t="s">
        <v>1</v>
      </c>
      <c r="F663" s="167" t="s">
        <v>318</v>
      </c>
      <c r="H663" s="168">
        <v>3.43</v>
      </c>
      <c r="I663" s="169"/>
      <c r="L663" s="165"/>
      <c r="M663" s="170"/>
      <c r="T663" s="171"/>
      <c r="AT663" s="166" t="s">
        <v>150</v>
      </c>
      <c r="AU663" s="166" t="s">
        <v>86</v>
      </c>
      <c r="AV663" s="14" t="s">
        <v>135</v>
      </c>
      <c r="AW663" s="14" t="s">
        <v>32</v>
      </c>
      <c r="AX663" s="14" t="s">
        <v>84</v>
      </c>
      <c r="AY663" s="166" t="s">
        <v>136</v>
      </c>
    </row>
    <row r="664" spans="2:65" s="11" customFormat="1" ht="22.9" customHeight="1" x14ac:dyDescent="0.2">
      <c r="B664" s="120"/>
      <c r="D664" s="121" t="s">
        <v>75</v>
      </c>
      <c r="E664" s="130" t="s">
        <v>185</v>
      </c>
      <c r="F664" s="130" t="s">
        <v>1040</v>
      </c>
      <c r="I664" s="123"/>
      <c r="J664" s="131">
        <f>BK664</f>
        <v>0</v>
      </c>
      <c r="L664" s="120"/>
      <c r="M664" s="125"/>
      <c r="P664" s="126">
        <f>SUM(P665:P733)</f>
        <v>0</v>
      </c>
      <c r="R664" s="126">
        <f>SUM(R665:R733)</f>
        <v>19.005258680000001</v>
      </c>
      <c r="T664" s="127">
        <f>SUM(T665:T733)</f>
        <v>14.708399999999999</v>
      </c>
      <c r="AR664" s="121" t="s">
        <v>84</v>
      </c>
      <c r="AT664" s="128" t="s">
        <v>75</v>
      </c>
      <c r="AU664" s="128" t="s">
        <v>84</v>
      </c>
      <c r="AY664" s="121" t="s">
        <v>136</v>
      </c>
      <c r="BK664" s="129">
        <f>SUM(BK665:BK733)</f>
        <v>0</v>
      </c>
    </row>
    <row r="665" spans="2:65" s="1" customFormat="1" ht="16.5" customHeight="1" x14ac:dyDescent="0.2">
      <c r="B665" s="32"/>
      <c r="C665" s="132" t="s">
        <v>1041</v>
      </c>
      <c r="D665" s="132" t="s">
        <v>142</v>
      </c>
      <c r="E665" s="133" t="s">
        <v>1042</v>
      </c>
      <c r="F665" s="134" t="s">
        <v>1043</v>
      </c>
      <c r="G665" s="135" t="s">
        <v>394</v>
      </c>
      <c r="H665" s="136">
        <v>51.6</v>
      </c>
      <c r="I665" s="137"/>
      <c r="J665" s="138">
        <f>ROUND(I665*H665,2)</f>
        <v>0</v>
      </c>
      <c r="K665" s="134" t="s">
        <v>146</v>
      </c>
      <c r="L665" s="32"/>
      <c r="M665" s="139" t="s">
        <v>1</v>
      </c>
      <c r="N665" s="140" t="s">
        <v>41</v>
      </c>
      <c r="P665" s="141">
        <f>O665*H665</f>
        <v>0</v>
      </c>
      <c r="Q665" s="141">
        <v>1.0000000000000001E-5</v>
      </c>
      <c r="R665" s="141">
        <f>Q665*H665</f>
        <v>5.1600000000000007E-4</v>
      </c>
      <c r="S665" s="141">
        <v>0</v>
      </c>
      <c r="T665" s="142">
        <f>S665*H665</f>
        <v>0</v>
      </c>
      <c r="AR665" s="143" t="s">
        <v>135</v>
      </c>
      <c r="AT665" s="143" t="s">
        <v>142</v>
      </c>
      <c r="AU665" s="143" t="s">
        <v>86</v>
      </c>
      <c r="AY665" s="17" t="s">
        <v>136</v>
      </c>
      <c r="BE665" s="144">
        <f>IF(N665="základní",J665,0)</f>
        <v>0</v>
      </c>
      <c r="BF665" s="144">
        <f>IF(N665="snížená",J665,0)</f>
        <v>0</v>
      </c>
      <c r="BG665" s="144">
        <f>IF(N665="zákl. přenesená",J665,0)</f>
        <v>0</v>
      </c>
      <c r="BH665" s="144">
        <f>IF(N665="sníž. přenesená",J665,0)</f>
        <v>0</v>
      </c>
      <c r="BI665" s="144">
        <f>IF(N665="nulová",J665,0)</f>
        <v>0</v>
      </c>
      <c r="BJ665" s="17" t="s">
        <v>84</v>
      </c>
      <c r="BK665" s="144">
        <f>ROUND(I665*H665,2)</f>
        <v>0</v>
      </c>
      <c r="BL665" s="17" t="s">
        <v>135</v>
      </c>
      <c r="BM665" s="143" t="s">
        <v>1044</v>
      </c>
    </row>
    <row r="666" spans="2:65" s="1" customFormat="1" ht="11.25" x14ac:dyDescent="0.2">
      <c r="B666" s="32"/>
      <c r="D666" s="145" t="s">
        <v>149</v>
      </c>
      <c r="F666" s="146" t="s">
        <v>1045</v>
      </c>
      <c r="I666" s="147"/>
      <c r="L666" s="32"/>
      <c r="M666" s="148"/>
      <c r="T666" s="56"/>
      <c r="AT666" s="17" t="s">
        <v>149</v>
      </c>
      <c r="AU666" s="17" t="s">
        <v>86</v>
      </c>
    </row>
    <row r="667" spans="2:65" s="13" customFormat="1" ht="11.25" x14ac:dyDescent="0.2">
      <c r="B667" s="155"/>
      <c r="D667" s="145" t="s">
        <v>150</v>
      </c>
      <c r="E667" s="156" t="s">
        <v>1</v>
      </c>
      <c r="F667" s="157" t="s">
        <v>1046</v>
      </c>
      <c r="H667" s="158">
        <v>51.6</v>
      </c>
      <c r="I667" s="159"/>
      <c r="L667" s="155"/>
      <c r="M667" s="160"/>
      <c r="T667" s="161"/>
      <c r="AT667" s="156" t="s">
        <v>150</v>
      </c>
      <c r="AU667" s="156" t="s">
        <v>86</v>
      </c>
      <c r="AV667" s="13" t="s">
        <v>86</v>
      </c>
      <c r="AW667" s="13" t="s">
        <v>32</v>
      </c>
      <c r="AX667" s="13" t="s">
        <v>84</v>
      </c>
      <c r="AY667" s="156" t="s">
        <v>136</v>
      </c>
    </row>
    <row r="668" spans="2:65" s="1" customFormat="1" ht="16.5" customHeight="1" x14ac:dyDescent="0.2">
      <c r="B668" s="32"/>
      <c r="C668" s="172" t="s">
        <v>1047</v>
      </c>
      <c r="D668" s="172" t="s">
        <v>641</v>
      </c>
      <c r="E668" s="173" t="s">
        <v>1048</v>
      </c>
      <c r="F668" s="174" t="s">
        <v>1049</v>
      </c>
      <c r="G668" s="175" t="s">
        <v>394</v>
      </c>
      <c r="H668" s="176">
        <v>52.374000000000002</v>
      </c>
      <c r="I668" s="177"/>
      <c r="J668" s="178">
        <f>ROUND(I668*H668,2)</f>
        <v>0</v>
      </c>
      <c r="K668" s="174" t="s">
        <v>146</v>
      </c>
      <c r="L668" s="179"/>
      <c r="M668" s="180" t="s">
        <v>1</v>
      </c>
      <c r="N668" s="181" t="s">
        <v>41</v>
      </c>
      <c r="P668" s="141">
        <f>O668*H668</f>
        <v>0</v>
      </c>
      <c r="Q668" s="141">
        <v>4.8199999999999996E-3</v>
      </c>
      <c r="R668" s="141">
        <f>Q668*H668</f>
        <v>0.25244267999999997</v>
      </c>
      <c r="S668" s="141">
        <v>0</v>
      </c>
      <c r="T668" s="142">
        <f>S668*H668</f>
        <v>0</v>
      </c>
      <c r="AR668" s="143" t="s">
        <v>185</v>
      </c>
      <c r="AT668" s="143" t="s">
        <v>641</v>
      </c>
      <c r="AU668" s="143" t="s">
        <v>86</v>
      </c>
      <c r="AY668" s="17" t="s">
        <v>136</v>
      </c>
      <c r="BE668" s="144">
        <f>IF(N668="základní",J668,0)</f>
        <v>0</v>
      </c>
      <c r="BF668" s="144">
        <f>IF(N668="snížená",J668,0)</f>
        <v>0</v>
      </c>
      <c r="BG668" s="144">
        <f>IF(N668="zákl. přenesená",J668,0)</f>
        <v>0</v>
      </c>
      <c r="BH668" s="144">
        <f>IF(N668="sníž. přenesená",J668,0)</f>
        <v>0</v>
      </c>
      <c r="BI668" s="144">
        <f>IF(N668="nulová",J668,0)</f>
        <v>0</v>
      </c>
      <c r="BJ668" s="17" t="s">
        <v>84</v>
      </c>
      <c r="BK668" s="144">
        <f>ROUND(I668*H668,2)</f>
        <v>0</v>
      </c>
      <c r="BL668" s="17" t="s">
        <v>135</v>
      </c>
      <c r="BM668" s="143" t="s">
        <v>1050</v>
      </c>
    </row>
    <row r="669" spans="2:65" s="1" customFormat="1" ht="11.25" x14ac:dyDescent="0.2">
      <c r="B669" s="32"/>
      <c r="D669" s="145" t="s">
        <v>149</v>
      </c>
      <c r="F669" s="146" t="s">
        <v>1049</v>
      </c>
      <c r="I669" s="147"/>
      <c r="L669" s="32"/>
      <c r="M669" s="148"/>
      <c r="T669" s="56"/>
      <c r="AT669" s="17" t="s">
        <v>149</v>
      </c>
      <c r="AU669" s="17" t="s">
        <v>86</v>
      </c>
    </row>
    <row r="670" spans="2:65" s="13" customFormat="1" ht="11.25" x14ac:dyDescent="0.2">
      <c r="B670" s="155"/>
      <c r="D670" s="145" t="s">
        <v>150</v>
      </c>
      <c r="E670" s="156" t="s">
        <v>1</v>
      </c>
      <c r="F670" s="157" t="s">
        <v>1051</v>
      </c>
      <c r="H670" s="158">
        <v>51.6</v>
      </c>
      <c r="I670" s="159"/>
      <c r="L670" s="155"/>
      <c r="M670" s="160"/>
      <c r="T670" s="161"/>
      <c r="AT670" s="156" t="s">
        <v>150</v>
      </c>
      <c r="AU670" s="156" t="s">
        <v>86</v>
      </c>
      <c r="AV670" s="13" t="s">
        <v>86</v>
      </c>
      <c r="AW670" s="13" t="s">
        <v>32</v>
      </c>
      <c r="AX670" s="13" t="s">
        <v>84</v>
      </c>
      <c r="AY670" s="156" t="s">
        <v>136</v>
      </c>
    </row>
    <row r="671" spans="2:65" s="13" customFormat="1" ht="11.25" x14ac:dyDescent="0.2">
      <c r="B671" s="155"/>
      <c r="D671" s="145" t="s">
        <v>150</v>
      </c>
      <c r="F671" s="157" t="s">
        <v>1052</v>
      </c>
      <c r="H671" s="158">
        <v>52.374000000000002</v>
      </c>
      <c r="I671" s="159"/>
      <c r="L671" s="155"/>
      <c r="M671" s="160"/>
      <c r="T671" s="161"/>
      <c r="AT671" s="156" t="s">
        <v>150</v>
      </c>
      <c r="AU671" s="156" t="s">
        <v>86</v>
      </c>
      <c r="AV671" s="13" t="s">
        <v>86</v>
      </c>
      <c r="AW671" s="13" t="s">
        <v>4</v>
      </c>
      <c r="AX671" s="13" t="s">
        <v>84</v>
      </c>
      <c r="AY671" s="156" t="s">
        <v>136</v>
      </c>
    </row>
    <row r="672" spans="2:65" s="1" customFormat="1" ht="21.75" customHeight="1" x14ac:dyDescent="0.2">
      <c r="B672" s="32"/>
      <c r="C672" s="132" t="s">
        <v>1053</v>
      </c>
      <c r="D672" s="132" t="s">
        <v>142</v>
      </c>
      <c r="E672" s="133" t="s">
        <v>1054</v>
      </c>
      <c r="F672" s="134" t="s">
        <v>1055</v>
      </c>
      <c r="G672" s="135" t="s">
        <v>255</v>
      </c>
      <c r="H672" s="136">
        <v>16</v>
      </c>
      <c r="I672" s="137"/>
      <c r="J672" s="138">
        <f>ROUND(I672*H672,2)</f>
        <v>0</v>
      </c>
      <c r="K672" s="134" t="s">
        <v>146</v>
      </c>
      <c r="L672" s="32"/>
      <c r="M672" s="139" t="s">
        <v>1</v>
      </c>
      <c r="N672" s="140" t="s">
        <v>41</v>
      </c>
      <c r="P672" s="141">
        <f>O672*H672</f>
        <v>0</v>
      </c>
      <c r="Q672" s="141">
        <v>0</v>
      </c>
      <c r="R672" s="141">
        <f>Q672*H672</f>
        <v>0</v>
      </c>
      <c r="S672" s="141">
        <v>0</v>
      </c>
      <c r="T672" s="142">
        <f>S672*H672</f>
        <v>0</v>
      </c>
      <c r="AR672" s="143" t="s">
        <v>135</v>
      </c>
      <c r="AT672" s="143" t="s">
        <v>142</v>
      </c>
      <c r="AU672" s="143" t="s">
        <v>86</v>
      </c>
      <c r="AY672" s="17" t="s">
        <v>136</v>
      </c>
      <c r="BE672" s="144">
        <f>IF(N672="základní",J672,0)</f>
        <v>0</v>
      </c>
      <c r="BF672" s="144">
        <f>IF(N672="snížená",J672,0)</f>
        <v>0</v>
      </c>
      <c r="BG672" s="144">
        <f>IF(N672="zákl. přenesená",J672,0)</f>
        <v>0</v>
      </c>
      <c r="BH672" s="144">
        <f>IF(N672="sníž. přenesená",J672,0)</f>
        <v>0</v>
      </c>
      <c r="BI672" s="144">
        <f>IF(N672="nulová",J672,0)</f>
        <v>0</v>
      </c>
      <c r="BJ672" s="17" t="s">
        <v>84</v>
      </c>
      <c r="BK672" s="144">
        <f>ROUND(I672*H672,2)</f>
        <v>0</v>
      </c>
      <c r="BL672" s="17" t="s">
        <v>135</v>
      </c>
      <c r="BM672" s="143" t="s">
        <v>1056</v>
      </c>
    </row>
    <row r="673" spans="2:65" s="1" customFormat="1" ht="11.25" x14ac:dyDescent="0.2">
      <c r="B673" s="32"/>
      <c r="D673" s="145" t="s">
        <v>149</v>
      </c>
      <c r="F673" s="146" t="s">
        <v>1057</v>
      </c>
      <c r="I673" s="147"/>
      <c r="L673" s="32"/>
      <c r="M673" s="148"/>
      <c r="T673" s="56"/>
      <c r="AT673" s="17" t="s">
        <v>149</v>
      </c>
      <c r="AU673" s="17" t="s">
        <v>86</v>
      </c>
    </row>
    <row r="674" spans="2:65" s="12" customFormat="1" ht="11.25" x14ac:dyDescent="0.2">
      <c r="B674" s="149"/>
      <c r="D674" s="145" t="s">
        <v>150</v>
      </c>
      <c r="E674" s="150" t="s">
        <v>1</v>
      </c>
      <c r="F674" s="151" t="s">
        <v>1058</v>
      </c>
      <c r="H674" s="150" t="s">
        <v>1</v>
      </c>
      <c r="I674" s="152"/>
      <c r="L674" s="149"/>
      <c r="M674" s="153"/>
      <c r="T674" s="154"/>
      <c r="AT674" s="150" t="s">
        <v>150</v>
      </c>
      <c r="AU674" s="150" t="s">
        <v>86</v>
      </c>
      <c r="AV674" s="12" t="s">
        <v>84</v>
      </c>
      <c r="AW674" s="12" t="s">
        <v>32</v>
      </c>
      <c r="AX674" s="12" t="s">
        <v>76</v>
      </c>
      <c r="AY674" s="150" t="s">
        <v>136</v>
      </c>
    </row>
    <row r="675" spans="2:65" s="13" customFormat="1" ht="11.25" x14ac:dyDescent="0.2">
      <c r="B675" s="155"/>
      <c r="D675" s="145" t="s">
        <v>150</v>
      </c>
      <c r="E675" s="156" t="s">
        <v>1</v>
      </c>
      <c r="F675" s="157" t="s">
        <v>1059</v>
      </c>
      <c r="H675" s="158">
        <v>16</v>
      </c>
      <c r="I675" s="159"/>
      <c r="L675" s="155"/>
      <c r="M675" s="160"/>
      <c r="T675" s="161"/>
      <c r="AT675" s="156" t="s">
        <v>150</v>
      </c>
      <c r="AU675" s="156" t="s">
        <v>86</v>
      </c>
      <c r="AV675" s="13" t="s">
        <v>86</v>
      </c>
      <c r="AW675" s="13" t="s">
        <v>32</v>
      </c>
      <c r="AX675" s="13" t="s">
        <v>84</v>
      </c>
      <c r="AY675" s="156" t="s">
        <v>136</v>
      </c>
    </row>
    <row r="676" spans="2:65" s="12" customFormat="1" ht="11.25" x14ac:dyDescent="0.2">
      <c r="B676" s="149"/>
      <c r="D676" s="145" t="s">
        <v>150</v>
      </c>
      <c r="E676" s="150" t="s">
        <v>1</v>
      </c>
      <c r="F676" s="151" t="s">
        <v>584</v>
      </c>
      <c r="H676" s="150" t="s">
        <v>1</v>
      </c>
      <c r="I676" s="152"/>
      <c r="L676" s="149"/>
      <c r="M676" s="153"/>
      <c r="T676" s="154"/>
      <c r="AT676" s="150" t="s">
        <v>150</v>
      </c>
      <c r="AU676" s="150" t="s">
        <v>86</v>
      </c>
      <c r="AV676" s="12" t="s">
        <v>84</v>
      </c>
      <c r="AW676" s="12" t="s">
        <v>32</v>
      </c>
      <c r="AX676" s="12" t="s">
        <v>76</v>
      </c>
      <c r="AY676" s="150" t="s">
        <v>136</v>
      </c>
    </row>
    <row r="677" spans="2:65" s="1" customFormat="1" ht="16.5" customHeight="1" x14ac:dyDescent="0.2">
      <c r="B677" s="32"/>
      <c r="C677" s="172" t="s">
        <v>1060</v>
      </c>
      <c r="D677" s="172" t="s">
        <v>641</v>
      </c>
      <c r="E677" s="173" t="s">
        <v>1061</v>
      </c>
      <c r="F677" s="174" t="s">
        <v>1062</v>
      </c>
      <c r="G677" s="175" t="s">
        <v>255</v>
      </c>
      <c r="H677" s="176">
        <v>16</v>
      </c>
      <c r="I677" s="177"/>
      <c r="J677" s="178">
        <f>ROUND(I677*H677,2)</f>
        <v>0</v>
      </c>
      <c r="K677" s="174" t="s">
        <v>1</v>
      </c>
      <c r="L677" s="179"/>
      <c r="M677" s="180" t="s">
        <v>1</v>
      </c>
      <c r="N677" s="181" t="s">
        <v>41</v>
      </c>
      <c r="P677" s="141">
        <f>O677*H677</f>
        <v>0</v>
      </c>
      <c r="Q677" s="141">
        <v>1.2999999999999999E-3</v>
      </c>
      <c r="R677" s="141">
        <f>Q677*H677</f>
        <v>2.0799999999999999E-2</v>
      </c>
      <c r="S677" s="141">
        <v>0</v>
      </c>
      <c r="T677" s="142">
        <f>S677*H677</f>
        <v>0</v>
      </c>
      <c r="AR677" s="143" t="s">
        <v>185</v>
      </c>
      <c r="AT677" s="143" t="s">
        <v>641</v>
      </c>
      <c r="AU677" s="143" t="s">
        <v>86</v>
      </c>
      <c r="AY677" s="17" t="s">
        <v>136</v>
      </c>
      <c r="BE677" s="144">
        <f>IF(N677="základní",J677,0)</f>
        <v>0</v>
      </c>
      <c r="BF677" s="144">
        <f>IF(N677="snížená",J677,0)</f>
        <v>0</v>
      </c>
      <c r="BG677" s="144">
        <f>IF(N677="zákl. přenesená",J677,0)</f>
        <v>0</v>
      </c>
      <c r="BH677" s="144">
        <f>IF(N677="sníž. přenesená",J677,0)</f>
        <v>0</v>
      </c>
      <c r="BI677" s="144">
        <f>IF(N677="nulová",J677,0)</f>
        <v>0</v>
      </c>
      <c r="BJ677" s="17" t="s">
        <v>84</v>
      </c>
      <c r="BK677" s="144">
        <f>ROUND(I677*H677,2)</f>
        <v>0</v>
      </c>
      <c r="BL677" s="17" t="s">
        <v>135</v>
      </c>
      <c r="BM677" s="143" t="s">
        <v>1063</v>
      </c>
    </row>
    <row r="678" spans="2:65" s="1" customFormat="1" ht="11.25" x14ac:dyDescent="0.2">
      <c r="B678" s="32"/>
      <c r="D678" s="145" t="s">
        <v>149</v>
      </c>
      <c r="F678" s="146" t="s">
        <v>1062</v>
      </c>
      <c r="I678" s="147"/>
      <c r="L678" s="32"/>
      <c r="M678" s="148"/>
      <c r="T678" s="56"/>
      <c r="AT678" s="17" t="s">
        <v>149</v>
      </c>
      <c r="AU678" s="17" t="s">
        <v>86</v>
      </c>
    </row>
    <row r="679" spans="2:65" s="13" customFormat="1" ht="11.25" x14ac:dyDescent="0.2">
      <c r="B679" s="155"/>
      <c r="D679" s="145" t="s">
        <v>150</v>
      </c>
      <c r="E679" s="156" t="s">
        <v>1</v>
      </c>
      <c r="F679" s="157" t="s">
        <v>1064</v>
      </c>
      <c r="H679" s="158">
        <v>16</v>
      </c>
      <c r="I679" s="159"/>
      <c r="L679" s="155"/>
      <c r="M679" s="160"/>
      <c r="T679" s="161"/>
      <c r="AT679" s="156" t="s">
        <v>150</v>
      </c>
      <c r="AU679" s="156" t="s">
        <v>86</v>
      </c>
      <c r="AV679" s="13" t="s">
        <v>86</v>
      </c>
      <c r="AW679" s="13" t="s">
        <v>32</v>
      </c>
      <c r="AX679" s="13" t="s">
        <v>84</v>
      </c>
      <c r="AY679" s="156" t="s">
        <v>136</v>
      </c>
    </row>
    <row r="680" spans="2:65" s="1" customFormat="1" ht="16.5" customHeight="1" x14ac:dyDescent="0.2">
      <c r="B680" s="32"/>
      <c r="C680" s="132" t="s">
        <v>1065</v>
      </c>
      <c r="D680" s="132" t="s">
        <v>142</v>
      </c>
      <c r="E680" s="133" t="s">
        <v>1066</v>
      </c>
      <c r="F680" s="134" t="s">
        <v>1067</v>
      </c>
      <c r="G680" s="135" t="s">
        <v>420</v>
      </c>
      <c r="H680" s="136">
        <v>5.77</v>
      </c>
      <c r="I680" s="137"/>
      <c r="J680" s="138">
        <f>ROUND(I680*H680,2)</f>
        <v>0</v>
      </c>
      <c r="K680" s="134" t="s">
        <v>146</v>
      </c>
      <c r="L680" s="32"/>
      <c r="M680" s="139" t="s">
        <v>1</v>
      </c>
      <c r="N680" s="140" t="s">
        <v>41</v>
      </c>
      <c r="P680" s="141">
        <f>O680*H680</f>
        <v>0</v>
      </c>
      <c r="Q680" s="141">
        <v>0</v>
      </c>
      <c r="R680" s="141">
        <f>Q680*H680</f>
        <v>0</v>
      </c>
      <c r="S680" s="141">
        <v>1.92</v>
      </c>
      <c r="T680" s="142">
        <f>S680*H680</f>
        <v>11.078399999999998</v>
      </c>
      <c r="AR680" s="143" t="s">
        <v>135</v>
      </c>
      <c r="AT680" s="143" t="s">
        <v>142</v>
      </c>
      <c r="AU680" s="143" t="s">
        <v>86</v>
      </c>
      <c r="AY680" s="17" t="s">
        <v>136</v>
      </c>
      <c r="BE680" s="144">
        <f>IF(N680="základní",J680,0)</f>
        <v>0</v>
      </c>
      <c r="BF680" s="144">
        <f>IF(N680="snížená",J680,0)</f>
        <v>0</v>
      </c>
      <c r="BG680" s="144">
        <f>IF(N680="zákl. přenesená",J680,0)</f>
        <v>0</v>
      </c>
      <c r="BH680" s="144">
        <f>IF(N680="sníž. přenesená",J680,0)</f>
        <v>0</v>
      </c>
      <c r="BI680" s="144">
        <f>IF(N680="nulová",J680,0)</f>
        <v>0</v>
      </c>
      <c r="BJ680" s="17" t="s">
        <v>84</v>
      </c>
      <c r="BK680" s="144">
        <f>ROUND(I680*H680,2)</f>
        <v>0</v>
      </c>
      <c r="BL680" s="17" t="s">
        <v>135</v>
      </c>
      <c r="BM680" s="143" t="s">
        <v>1068</v>
      </c>
    </row>
    <row r="681" spans="2:65" s="1" customFormat="1" ht="11.25" x14ac:dyDescent="0.2">
      <c r="B681" s="32"/>
      <c r="D681" s="145" t="s">
        <v>149</v>
      </c>
      <c r="F681" s="146" t="s">
        <v>1069</v>
      </c>
      <c r="I681" s="147"/>
      <c r="L681" s="32"/>
      <c r="M681" s="148"/>
      <c r="T681" s="56"/>
      <c r="AT681" s="17" t="s">
        <v>149</v>
      </c>
      <c r="AU681" s="17" t="s">
        <v>86</v>
      </c>
    </row>
    <row r="682" spans="2:65" s="13" customFormat="1" ht="11.25" x14ac:dyDescent="0.2">
      <c r="B682" s="155"/>
      <c r="D682" s="145" t="s">
        <v>150</v>
      </c>
      <c r="E682" s="156" t="s">
        <v>1</v>
      </c>
      <c r="F682" s="157" t="s">
        <v>1070</v>
      </c>
      <c r="H682" s="158">
        <v>5.77</v>
      </c>
      <c r="I682" s="159"/>
      <c r="L682" s="155"/>
      <c r="M682" s="160"/>
      <c r="T682" s="161"/>
      <c r="AT682" s="156" t="s">
        <v>150</v>
      </c>
      <c r="AU682" s="156" t="s">
        <v>86</v>
      </c>
      <c r="AV682" s="13" t="s">
        <v>86</v>
      </c>
      <c r="AW682" s="13" t="s">
        <v>32</v>
      </c>
      <c r="AX682" s="13" t="s">
        <v>84</v>
      </c>
      <c r="AY682" s="156" t="s">
        <v>136</v>
      </c>
    </row>
    <row r="683" spans="2:65" s="1" customFormat="1" ht="16.5" customHeight="1" x14ac:dyDescent="0.2">
      <c r="B683" s="32"/>
      <c r="C683" s="132" t="s">
        <v>1071</v>
      </c>
      <c r="D683" s="132" t="s">
        <v>142</v>
      </c>
      <c r="E683" s="133" t="s">
        <v>1072</v>
      </c>
      <c r="F683" s="134" t="s">
        <v>1073</v>
      </c>
      <c r="G683" s="135" t="s">
        <v>255</v>
      </c>
      <c r="H683" s="136">
        <v>1</v>
      </c>
      <c r="I683" s="137"/>
      <c r="J683" s="138">
        <f>ROUND(I683*H683,2)</f>
        <v>0</v>
      </c>
      <c r="K683" s="134" t="s">
        <v>146</v>
      </c>
      <c r="L683" s="32"/>
      <c r="M683" s="139" t="s">
        <v>1</v>
      </c>
      <c r="N683" s="140" t="s">
        <v>41</v>
      </c>
      <c r="P683" s="141">
        <f>O683*H683</f>
        <v>0</v>
      </c>
      <c r="Q683" s="141">
        <v>1.29291</v>
      </c>
      <c r="R683" s="141">
        <f>Q683*H683</f>
        <v>1.29291</v>
      </c>
      <c r="S683" s="141">
        <v>0</v>
      </c>
      <c r="T683" s="142">
        <f>S683*H683</f>
        <v>0</v>
      </c>
      <c r="AR683" s="143" t="s">
        <v>135</v>
      </c>
      <c r="AT683" s="143" t="s">
        <v>142</v>
      </c>
      <c r="AU683" s="143" t="s">
        <v>86</v>
      </c>
      <c r="AY683" s="17" t="s">
        <v>136</v>
      </c>
      <c r="BE683" s="144">
        <f>IF(N683="základní",J683,0)</f>
        <v>0</v>
      </c>
      <c r="BF683" s="144">
        <f>IF(N683="snížená",J683,0)</f>
        <v>0</v>
      </c>
      <c r="BG683" s="144">
        <f>IF(N683="zákl. přenesená",J683,0)</f>
        <v>0</v>
      </c>
      <c r="BH683" s="144">
        <f>IF(N683="sníž. přenesená",J683,0)</f>
        <v>0</v>
      </c>
      <c r="BI683" s="144">
        <f>IF(N683="nulová",J683,0)</f>
        <v>0</v>
      </c>
      <c r="BJ683" s="17" t="s">
        <v>84</v>
      </c>
      <c r="BK683" s="144">
        <f>ROUND(I683*H683,2)</f>
        <v>0</v>
      </c>
      <c r="BL683" s="17" t="s">
        <v>135</v>
      </c>
      <c r="BM683" s="143" t="s">
        <v>1074</v>
      </c>
    </row>
    <row r="684" spans="2:65" s="1" customFormat="1" ht="11.25" x14ac:dyDescent="0.2">
      <c r="B684" s="32"/>
      <c r="D684" s="145" t="s">
        <v>149</v>
      </c>
      <c r="F684" s="146" t="s">
        <v>1073</v>
      </c>
      <c r="I684" s="147"/>
      <c r="L684" s="32"/>
      <c r="M684" s="148"/>
      <c r="T684" s="56"/>
      <c r="AT684" s="17" t="s">
        <v>149</v>
      </c>
      <c r="AU684" s="17" t="s">
        <v>86</v>
      </c>
    </row>
    <row r="685" spans="2:65" s="13" customFormat="1" ht="11.25" x14ac:dyDescent="0.2">
      <c r="B685" s="155"/>
      <c r="D685" s="145" t="s">
        <v>150</v>
      </c>
      <c r="E685" s="156" t="s">
        <v>1</v>
      </c>
      <c r="F685" s="157" t="s">
        <v>1075</v>
      </c>
      <c r="H685" s="158">
        <v>1</v>
      </c>
      <c r="I685" s="159"/>
      <c r="L685" s="155"/>
      <c r="M685" s="160"/>
      <c r="T685" s="161"/>
      <c r="AT685" s="156" t="s">
        <v>150</v>
      </c>
      <c r="AU685" s="156" t="s">
        <v>86</v>
      </c>
      <c r="AV685" s="13" t="s">
        <v>86</v>
      </c>
      <c r="AW685" s="13" t="s">
        <v>32</v>
      </c>
      <c r="AX685" s="13" t="s">
        <v>84</v>
      </c>
      <c r="AY685" s="156" t="s">
        <v>136</v>
      </c>
    </row>
    <row r="686" spans="2:65" s="1" customFormat="1" ht="16.5" customHeight="1" x14ac:dyDescent="0.2">
      <c r="B686" s="32"/>
      <c r="C686" s="132" t="s">
        <v>1076</v>
      </c>
      <c r="D686" s="132" t="s">
        <v>142</v>
      </c>
      <c r="E686" s="133" t="s">
        <v>1077</v>
      </c>
      <c r="F686" s="134" t="s">
        <v>1078</v>
      </c>
      <c r="G686" s="135" t="s">
        <v>255</v>
      </c>
      <c r="H686" s="136">
        <v>17</v>
      </c>
      <c r="I686" s="137"/>
      <c r="J686" s="138">
        <f>ROUND(I686*H686,2)</f>
        <v>0</v>
      </c>
      <c r="K686" s="134" t="s">
        <v>146</v>
      </c>
      <c r="L686" s="32"/>
      <c r="M686" s="139" t="s">
        <v>1</v>
      </c>
      <c r="N686" s="140" t="s">
        <v>41</v>
      </c>
      <c r="P686" s="141">
        <f>O686*H686</f>
        <v>0</v>
      </c>
      <c r="Q686" s="141">
        <v>0.12422</v>
      </c>
      <c r="R686" s="141">
        <f>Q686*H686</f>
        <v>2.1117400000000002</v>
      </c>
      <c r="S686" s="141">
        <v>0</v>
      </c>
      <c r="T686" s="142">
        <f>S686*H686</f>
        <v>0</v>
      </c>
      <c r="AR686" s="143" t="s">
        <v>135</v>
      </c>
      <c r="AT686" s="143" t="s">
        <v>142</v>
      </c>
      <c r="AU686" s="143" t="s">
        <v>86</v>
      </c>
      <c r="AY686" s="17" t="s">
        <v>136</v>
      </c>
      <c r="BE686" s="144">
        <f>IF(N686="základní",J686,0)</f>
        <v>0</v>
      </c>
      <c r="BF686" s="144">
        <f>IF(N686="snížená",J686,0)</f>
        <v>0</v>
      </c>
      <c r="BG686" s="144">
        <f>IF(N686="zákl. přenesená",J686,0)</f>
        <v>0</v>
      </c>
      <c r="BH686" s="144">
        <f>IF(N686="sníž. přenesená",J686,0)</f>
        <v>0</v>
      </c>
      <c r="BI686" s="144">
        <f>IF(N686="nulová",J686,0)</f>
        <v>0</v>
      </c>
      <c r="BJ686" s="17" t="s">
        <v>84</v>
      </c>
      <c r="BK686" s="144">
        <f>ROUND(I686*H686,2)</f>
        <v>0</v>
      </c>
      <c r="BL686" s="17" t="s">
        <v>135</v>
      </c>
      <c r="BM686" s="143" t="s">
        <v>1079</v>
      </c>
    </row>
    <row r="687" spans="2:65" s="1" customFormat="1" ht="11.25" x14ac:dyDescent="0.2">
      <c r="B687" s="32"/>
      <c r="D687" s="145" t="s">
        <v>149</v>
      </c>
      <c r="F687" s="146" t="s">
        <v>1080</v>
      </c>
      <c r="I687" s="147"/>
      <c r="L687" s="32"/>
      <c r="M687" s="148"/>
      <c r="T687" s="56"/>
      <c r="AT687" s="17" t="s">
        <v>149</v>
      </c>
      <c r="AU687" s="17" t="s">
        <v>86</v>
      </c>
    </row>
    <row r="688" spans="2:65" s="13" customFormat="1" ht="11.25" x14ac:dyDescent="0.2">
      <c r="B688" s="155"/>
      <c r="D688" s="145" t="s">
        <v>150</v>
      </c>
      <c r="E688" s="156" t="s">
        <v>1</v>
      </c>
      <c r="F688" s="157" t="s">
        <v>1081</v>
      </c>
      <c r="H688" s="158">
        <v>17</v>
      </c>
      <c r="I688" s="159"/>
      <c r="L688" s="155"/>
      <c r="M688" s="160"/>
      <c r="T688" s="161"/>
      <c r="AT688" s="156" t="s">
        <v>150</v>
      </c>
      <c r="AU688" s="156" t="s">
        <v>86</v>
      </c>
      <c r="AV688" s="13" t="s">
        <v>86</v>
      </c>
      <c r="AW688" s="13" t="s">
        <v>32</v>
      </c>
      <c r="AX688" s="13" t="s">
        <v>84</v>
      </c>
      <c r="AY688" s="156" t="s">
        <v>136</v>
      </c>
    </row>
    <row r="689" spans="2:65" s="1" customFormat="1" ht="16.5" customHeight="1" x14ac:dyDescent="0.2">
      <c r="B689" s="32"/>
      <c r="C689" s="172" t="s">
        <v>1082</v>
      </c>
      <c r="D689" s="172" t="s">
        <v>641</v>
      </c>
      <c r="E689" s="173" t="s">
        <v>1083</v>
      </c>
      <c r="F689" s="174" t="s">
        <v>1084</v>
      </c>
      <c r="G689" s="175" t="s">
        <v>255</v>
      </c>
      <c r="H689" s="176">
        <v>17</v>
      </c>
      <c r="I689" s="177"/>
      <c r="J689" s="178">
        <f>ROUND(I689*H689,2)</f>
        <v>0</v>
      </c>
      <c r="K689" s="174" t="s">
        <v>146</v>
      </c>
      <c r="L689" s="179"/>
      <c r="M689" s="180" t="s">
        <v>1</v>
      </c>
      <c r="N689" s="181" t="s">
        <v>41</v>
      </c>
      <c r="P689" s="141">
        <f>O689*H689</f>
        <v>0</v>
      </c>
      <c r="Q689" s="141">
        <v>6.7000000000000004E-2</v>
      </c>
      <c r="R689" s="141">
        <f>Q689*H689</f>
        <v>1.139</v>
      </c>
      <c r="S689" s="141">
        <v>0</v>
      </c>
      <c r="T689" s="142">
        <f>S689*H689</f>
        <v>0</v>
      </c>
      <c r="AR689" s="143" t="s">
        <v>185</v>
      </c>
      <c r="AT689" s="143" t="s">
        <v>641</v>
      </c>
      <c r="AU689" s="143" t="s">
        <v>86</v>
      </c>
      <c r="AY689" s="17" t="s">
        <v>136</v>
      </c>
      <c r="BE689" s="144">
        <f>IF(N689="základní",J689,0)</f>
        <v>0</v>
      </c>
      <c r="BF689" s="144">
        <f>IF(N689="snížená",J689,0)</f>
        <v>0</v>
      </c>
      <c r="BG689" s="144">
        <f>IF(N689="zákl. přenesená",J689,0)</f>
        <v>0</v>
      </c>
      <c r="BH689" s="144">
        <f>IF(N689="sníž. přenesená",J689,0)</f>
        <v>0</v>
      </c>
      <c r="BI689" s="144">
        <f>IF(N689="nulová",J689,0)</f>
        <v>0</v>
      </c>
      <c r="BJ689" s="17" t="s">
        <v>84</v>
      </c>
      <c r="BK689" s="144">
        <f>ROUND(I689*H689,2)</f>
        <v>0</v>
      </c>
      <c r="BL689" s="17" t="s">
        <v>135</v>
      </c>
      <c r="BM689" s="143" t="s">
        <v>1085</v>
      </c>
    </row>
    <row r="690" spans="2:65" s="1" customFormat="1" ht="11.25" x14ac:dyDescent="0.2">
      <c r="B690" s="32"/>
      <c r="D690" s="145" t="s">
        <v>149</v>
      </c>
      <c r="F690" s="146" t="s">
        <v>1084</v>
      </c>
      <c r="I690" s="147"/>
      <c r="L690" s="32"/>
      <c r="M690" s="148"/>
      <c r="T690" s="56"/>
      <c r="AT690" s="17" t="s">
        <v>149</v>
      </c>
      <c r="AU690" s="17" t="s">
        <v>86</v>
      </c>
    </row>
    <row r="691" spans="2:65" s="13" customFormat="1" ht="11.25" x14ac:dyDescent="0.2">
      <c r="B691" s="155"/>
      <c r="D691" s="145" t="s">
        <v>150</v>
      </c>
      <c r="E691" s="156" t="s">
        <v>1</v>
      </c>
      <c r="F691" s="157" t="s">
        <v>807</v>
      </c>
      <c r="H691" s="158">
        <v>17</v>
      </c>
      <c r="I691" s="159"/>
      <c r="L691" s="155"/>
      <c r="M691" s="160"/>
      <c r="T691" s="161"/>
      <c r="AT691" s="156" t="s">
        <v>150</v>
      </c>
      <c r="AU691" s="156" t="s">
        <v>86</v>
      </c>
      <c r="AV691" s="13" t="s">
        <v>86</v>
      </c>
      <c r="AW691" s="13" t="s">
        <v>32</v>
      </c>
      <c r="AX691" s="13" t="s">
        <v>84</v>
      </c>
      <c r="AY691" s="156" t="s">
        <v>136</v>
      </c>
    </row>
    <row r="692" spans="2:65" s="1" customFormat="1" ht="16.5" customHeight="1" x14ac:dyDescent="0.2">
      <c r="B692" s="32"/>
      <c r="C692" s="132" t="s">
        <v>1086</v>
      </c>
      <c r="D692" s="132" t="s">
        <v>142</v>
      </c>
      <c r="E692" s="133" t="s">
        <v>1087</v>
      </c>
      <c r="F692" s="134" t="s">
        <v>1088</v>
      </c>
      <c r="G692" s="135" t="s">
        <v>255</v>
      </c>
      <c r="H692" s="136">
        <v>17</v>
      </c>
      <c r="I692" s="137"/>
      <c r="J692" s="138">
        <f>ROUND(I692*H692,2)</f>
        <v>0</v>
      </c>
      <c r="K692" s="134" t="s">
        <v>146</v>
      </c>
      <c r="L692" s="32"/>
      <c r="M692" s="139" t="s">
        <v>1</v>
      </c>
      <c r="N692" s="140" t="s">
        <v>41</v>
      </c>
      <c r="P692" s="141">
        <f>O692*H692</f>
        <v>0</v>
      </c>
      <c r="Q692" s="141">
        <v>2.972E-2</v>
      </c>
      <c r="R692" s="141">
        <f>Q692*H692</f>
        <v>0.50524000000000002</v>
      </c>
      <c r="S692" s="141">
        <v>0</v>
      </c>
      <c r="T692" s="142">
        <f>S692*H692</f>
        <v>0</v>
      </c>
      <c r="AR692" s="143" t="s">
        <v>135</v>
      </c>
      <c r="AT692" s="143" t="s">
        <v>142</v>
      </c>
      <c r="AU692" s="143" t="s">
        <v>86</v>
      </c>
      <c r="AY692" s="17" t="s">
        <v>136</v>
      </c>
      <c r="BE692" s="144">
        <f>IF(N692="základní",J692,0)</f>
        <v>0</v>
      </c>
      <c r="BF692" s="144">
        <f>IF(N692="snížená",J692,0)</f>
        <v>0</v>
      </c>
      <c r="BG692" s="144">
        <f>IF(N692="zákl. přenesená",J692,0)</f>
        <v>0</v>
      </c>
      <c r="BH692" s="144">
        <f>IF(N692="sníž. přenesená",J692,0)</f>
        <v>0</v>
      </c>
      <c r="BI692" s="144">
        <f>IF(N692="nulová",J692,0)</f>
        <v>0</v>
      </c>
      <c r="BJ692" s="17" t="s">
        <v>84</v>
      </c>
      <c r="BK692" s="144">
        <f>ROUND(I692*H692,2)</f>
        <v>0</v>
      </c>
      <c r="BL692" s="17" t="s">
        <v>135</v>
      </c>
      <c r="BM692" s="143" t="s">
        <v>1089</v>
      </c>
    </row>
    <row r="693" spans="2:65" s="1" customFormat="1" ht="11.25" x14ac:dyDescent="0.2">
      <c r="B693" s="32"/>
      <c r="D693" s="145" t="s">
        <v>149</v>
      </c>
      <c r="F693" s="146" t="s">
        <v>1090</v>
      </c>
      <c r="I693" s="147"/>
      <c r="L693" s="32"/>
      <c r="M693" s="148"/>
      <c r="T693" s="56"/>
      <c r="AT693" s="17" t="s">
        <v>149</v>
      </c>
      <c r="AU693" s="17" t="s">
        <v>86</v>
      </c>
    </row>
    <row r="694" spans="2:65" s="13" customFormat="1" ht="11.25" x14ac:dyDescent="0.2">
      <c r="B694" s="155"/>
      <c r="D694" s="145" t="s">
        <v>150</v>
      </c>
      <c r="E694" s="156" t="s">
        <v>1</v>
      </c>
      <c r="F694" s="157" t="s">
        <v>1081</v>
      </c>
      <c r="H694" s="158">
        <v>17</v>
      </c>
      <c r="I694" s="159"/>
      <c r="L694" s="155"/>
      <c r="M694" s="160"/>
      <c r="T694" s="161"/>
      <c r="AT694" s="156" t="s">
        <v>150</v>
      </c>
      <c r="AU694" s="156" t="s">
        <v>86</v>
      </c>
      <c r="AV694" s="13" t="s">
        <v>86</v>
      </c>
      <c r="AW694" s="13" t="s">
        <v>32</v>
      </c>
      <c r="AX694" s="13" t="s">
        <v>84</v>
      </c>
      <c r="AY694" s="156" t="s">
        <v>136</v>
      </c>
    </row>
    <row r="695" spans="2:65" s="1" customFormat="1" ht="16.5" customHeight="1" x14ac:dyDescent="0.2">
      <c r="B695" s="32"/>
      <c r="C695" s="172" t="s">
        <v>1091</v>
      </c>
      <c r="D695" s="172" t="s">
        <v>641</v>
      </c>
      <c r="E695" s="173" t="s">
        <v>1092</v>
      </c>
      <c r="F695" s="174" t="s">
        <v>1093</v>
      </c>
      <c r="G695" s="175" t="s">
        <v>255</v>
      </c>
      <c r="H695" s="176">
        <v>17</v>
      </c>
      <c r="I695" s="177"/>
      <c r="J695" s="178">
        <f>ROUND(I695*H695,2)</f>
        <v>0</v>
      </c>
      <c r="K695" s="174" t="s">
        <v>146</v>
      </c>
      <c r="L695" s="179"/>
      <c r="M695" s="180" t="s">
        <v>1</v>
      </c>
      <c r="N695" s="181" t="s">
        <v>41</v>
      </c>
      <c r="P695" s="141">
        <f>O695*H695</f>
        <v>0</v>
      </c>
      <c r="Q695" s="141">
        <v>5.7000000000000002E-2</v>
      </c>
      <c r="R695" s="141">
        <f>Q695*H695</f>
        <v>0.96900000000000008</v>
      </c>
      <c r="S695" s="141">
        <v>0</v>
      </c>
      <c r="T695" s="142">
        <f>S695*H695</f>
        <v>0</v>
      </c>
      <c r="AR695" s="143" t="s">
        <v>185</v>
      </c>
      <c r="AT695" s="143" t="s">
        <v>641</v>
      </c>
      <c r="AU695" s="143" t="s">
        <v>86</v>
      </c>
      <c r="AY695" s="17" t="s">
        <v>136</v>
      </c>
      <c r="BE695" s="144">
        <f>IF(N695="základní",J695,0)</f>
        <v>0</v>
      </c>
      <c r="BF695" s="144">
        <f>IF(N695="snížená",J695,0)</f>
        <v>0</v>
      </c>
      <c r="BG695" s="144">
        <f>IF(N695="zákl. přenesená",J695,0)</f>
        <v>0</v>
      </c>
      <c r="BH695" s="144">
        <f>IF(N695="sníž. přenesená",J695,0)</f>
        <v>0</v>
      </c>
      <c r="BI695" s="144">
        <f>IF(N695="nulová",J695,0)</f>
        <v>0</v>
      </c>
      <c r="BJ695" s="17" t="s">
        <v>84</v>
      </c>
      <c r="BK695" s="144">
        <f>ROUND(I695*H695,2)</f>
        <v>0</v>
      </c>
      <c r="BL695" s="17" t="s">
        <v>135</v>
      </c>
      <c r="BM695" s="143" t="s">
        <v>1094</v>
      </c>
    </row>
    <row r="696" spans="2:65" s="1" customFormat="1" ht="11.25" x14ac:dyDescent="0.2">
      <c r="B696" s="32"/>
      <c r="D696" s="145" t="s">
        <v>149</v>
      </c>
      <c r="F696" s="146" t="s">
        <v>1093</v>
      </c>
      <c r="I696" s="147"/>
      <c r="L696" s="32"/>
      <c r="M696" s="148"/>
      <c r="T696" s="56"/>
      <c r="AT696" s="17" t="s">
        <v>149</v>
      </c>
      <c r="AU696" s="17" t="s">
        <v>86</v>
      </c>
    </row>
    <row r="697" spans="2:65" s="13" customFormat="1" ht="11.25" x14ac:dyDescent="0.2">
      <c r="B697" s="155"/>
      <c r="D697" s="145" t="s">
        <v>150</v>
      </c>
      <c r="E697" s="156" t="s">
        <v>1</v>
      </c>
      <c r="F697" s="157" t="s">
        <v>807</v>
      </c>
      <c r="H697" s="158">
        <v>17</v>
      </c>
      <c r="I697" s="159"/>
      <c r="L697" s="155"/>
      <c r="M697" s="160"/>
      <c r="T697" s="161"/>
      <c r="AT697" s="156" t="s">
        <v>150</v>
      </c>
      <c r="AU697" s="156" t="s">
        <v>86</v>
      </c>
      <c r="AV697" s="13" t="s">
        <v>86</v>
      </c>
      <c r="AW697" s="13" t="s">
        <v>32</v>
      </c>
      <c r="AX697" s="13" t="s">
        <v>84</v>
      </c>
      <c r="AY697" s="156" t="s">
        <v>136</v>
      </c>
    </row>
    <row r="698" spans="2:65" s="1" customFormat="1" ht="16.5" customHeight="1" x14ac:dyDescent="0.2">
      <c r="B698" s="32"/>
      <c r="C698" s="132" t="s">
        <v>1095</v>
      </c>
      <c r="D698" s="132" t="s">
        <v>142</v>
      </c>
      <c r="E698" s="133" t="s">
        <v>1096</v>
      </c>
      <c r="F698" s="134" t="s">
        <v>1097</v>
      </c>
      <c r="G698" s="135" t="s">
        <v>255</v>
      </c>
      <c r="H698" s="136">
        <v>17</v>
      </c>
      <c r="I698" s="137"/>
      <c r="J698" s="138">
        <f>ROUND(I698*H698,2)</f>
        <v>0</v>
      </c>
      <c r="K698" s="134" t="s">
        <v>146</v>
      </c>
      <c r="L698" s="32"/>
      <c r="M698" s="139" t="s">
        <v>1</v>
      </c>
      <c r="N698" s="140" t="s">
        <v>41</v>
      </c>
      <c r="P698" s="141">
        <f>O698*H698</f>
        <v>0</v>
      </c>
      <c r="Q698" s="141">
        <v>2.972E-2</v>
      </c>
      <c r="R698" s="141">
        <f>Q698*H698</f>
        <v>0.50524000000000002</v>
      </c>
      <c r="S698" s="141">
        <v>0</v>
      </c>
      <c r="T698" s="142">
        <f>S698*H698</f>
        <v>0</v>
      </c>
      <c r="AR698" s="143" t="s">
        <v>135</v>
      </c>
      <c r="AT698" s="143" t="s">
        <v>142</v>
      </c>
      <c r="AU698" s="143" t="s">
        <v>86</v>
      </c>
      <c r="AY698" s="17" t="s">
        <v>136</v>
      </c>
      <c r="BE698" s="144">
        <f>IF(N698="základní",J698,0)</f>
        <v>0</v>
      </c>
      <c r="BF698" s="144">
        <f>IF(N698="snížená",J698,0)</f>
        <v>0</v>
      </c>
      <c r="BG698" s="144">
        <f>IF(N698="zákl. přenesená",J698,0)</f>
        <v>0</v>
      </c>
      <c r="BH698" s="144">
        <f>IF(N698="sníž. přenesená",J698,0)</f>
        <v>0</v>
      </c>
      <c r="BI698" s="144">
        <f>IF(N698="nulová",J698,0)</f>
        <v>0</v>
      </c>
      <c r="BJ698" s="17" t="s">
        <v>84</v>
      </c>
      <c r="BK698" s="144">
        <f>ROUND(I698*H698,2)</f>
        <v>0</v>
      </c>
      <c r="BL698" s="17" t="s">
        <v>135</v>
      </c>
      <c r="BM698" s="143" t="s">
        <v>1098</v>
      </c>
    </row>
    <row r="699" spans="2:65" s="1" customFormat="1" ht="11.25" x14ac:dyDescent="0.2">
      <c r="B699" s="32"/>
      <c r="D699" s="145" t="s">
        <v>149</v>
      </c>
      <c r="F699" s="146" t="s">
        <v>1099</v>
      </c>
      <c r="I699" s="147"/>
      <c r="L699" s="32"/>
      <c r="M699" s="148"/>
      <c r="T699" s="56"/>
      <c r="AT699" s="17" t="s">
        <v>149</v>
      </c>
      <c r="AU699" s="17" t="s">
        <v>86</v>
      </c>
    </row>
    <row r="700" spans="2:65" s="13" customFormat="1" ht="11.25" x14ac:dyDescent="0.2">
      <c r="B700" s="155"/>
      <c r="D700" s="145" t="s">
        <v>150</v>
      </c>
      <c r="E700" s="156" t="s">
        <v>1</v>
      </c>
      <c r="F700" s="157" t="s">
        <v>1081</v>
      </c>
      <c r="H700" s="158">
        <v>17</v>
      </c>
      <c r="I700" s="159"/>
      <c r="L700" s="155"/>
      <c r="M700" s="160"/>
      <c r="T700" s="161"/>
      <c r="AT700" s="156" t="s">
        <v>150</v>
      </c>
      <c r="AU700" s="156" t="s">
        <v>86</v>
      </c>
      <c r="AV700" s="13" t="s">
        <v>86</v>
      </c>
      <c r="AW700" s="13" t="s">
        <v>32</v>
      </c>
      <c r="AX700" s="13" t="s">
        <v>84</v>
      </c>
      <c r="AY700" s="156" t="s">
        <v>136</v>
      </c>
    </row>
    <row r="701" spans="2:65" s="1" customFormat="1" ht="16.5" customHeight="1" x14ac:dyDescent="0.2">
      <c r="B701" s="32"/>
      <c r="C701" s="172" t="s">
        <v>1100</v>
      </c>
      <c r="D701" s="172" t="s">
        <v>641</v>
      </c>
      <c r="E701" s="173" t="s">
        <v>1101</v>
      </c>
      <c r="F701" s="174" t="s">
        <v>1102</v>
      </c>
      <c r="G701" s="175" t="s">
        <v>255</v>
      </c>
      <c r="H701" s="176">
        <v>17</v>
      </c>
      <c r="I701" s="177"/>
      <c r="J701" s="178">
        <f>ROUND(I701*H701,2)</f>
        <v>0</v>
      </c>
      <c r="K701" s="174" t="s">
        <v>146</v>
      </c>
      <c r="L701" s="179"/>
      <c r="M701" s="180" t="s">
        <v>1</v>
      </c>
      <c r="N701" s="181" t="s">
        <v>41</v>
      </c>
      <c r="P701" s="141">
        <f>O701*H701</f>
        <v>0</v>
      </c>
      <c r="Q701" s="141">
        <v>0.11</v>
      </c>
      <c r="R701" s="141">
        <f>Q701*H701</f>
        <v>1.87</v>
      </c>
      <c r="S701" s="141">
        <v>0</v>
      </c>
      <c r="T701" s="142">
        <f>S701*H701</f>
        <v>0</v>
      </c>
      <c r="AR701" s="143" t="s">
        <v>185</v>
      </c>
      <c r="AT701" s="143" t="s">
        <v>641</v>
      </c>
      <c r="AU701" s="143" t="s">
        <v>86</v>
      </c>
      <c r="AY701" s="17" t="s">
        <v>136</v>
      </c>
      <c r="BE701" s="144">
        <f>IF(N701="základní",J701,0)</f>
        <v>0</v>
      </c>
      <c r="BF701" s="144">
        <f>IF(N701="snížená",J701,0)</f>
        <v>0</v>
      </c>
      <c r="BG701" s="144">
        <f>IF(N701="zákl. přenesená",J701,0)</f>
        <v>0</v>
      </c>
      <c r="BH701" s="144">
        <f>IF(N701="sníž. přenesená",J701,0)</f>
        <v>0</v>
      </c>
      <c r="BI701" s="144">
        <f>IF(N701="nulová",J701,0)</f>
        <v>0</v>
      </c>
      <c r="BJ701" s="17" t="s">
        <v>84</v>
      </c>
      <c r="BK701" s="144">
        <f>ROUND(I701*H701,2)</f>
        <v>0</v>
      </c>
      <c r="BL701" s="17" t="s">
        <v>135</v>
      </c>
      <c r="BM701" s="143" t="s">
        <v>1103</v>
      </c>
    </row>
    <row r="702" spans="2:65" s="1" customFormat="1" ht="11.25" x14ac:dyDescent="0.2">
      <c r="B702" s="32"/>
      <c r="D702" s="145" t="s">
        <v>149</v>
      </c>
      <c r="F702" s="146" t="s">
        <v>1102</v>
      </c>
      <c r="I702" s="147"/>
      <c r="L702" s="32"/>
      <c r="M702" s="148"/>
      <c r="T702" s="56"/>
      <c r="AT702" s="17" t="s">
        <v>149</v>
      </c>
      <c r="AU702" s="17" t="s">
        <v>86</v>
      </c>
    </row>
    <row r="703" spans="2:65" s="13" customFormat="1" ht="11.25" x14ac:dyDescent="0.2">
      <c r="B703" s="155"/>
      <c r="D703" s="145" t="s">
        <v>150</v>
      </c>
      <c r="E703" s="156" t="s">
        <v>1</v>
      </c>
      <c r="F703" s="157" t="s">
        <v>807</v>
      </c>
      <c r="H703" s="158">
        <v>17</v>
      </c>
      <c r="I703" s="159"/>
      <c r="L703" s="155"/>
      <c r="M703" s="160"/>
      <c r="T703" s="161"/>
      <c r="AT703" s="156" t="s">
        <v>150</v>
      </c>
      <c r="AU703" s="156" t="s">
        <v>86</v>
      </c>
      <c r="AV703" s="13" t="s">
        <v>86</v>
      </c>
      <c r="AW703" s="13" t="s">
        <v>32</v>
      </c>
      <c r="AX703" s="13" t="s">
        <v>84</v>
      </c>
      <c r="AY703" s="156" t="s">
        <v>136</v>
      </c>
    </row>
    <row r="704" spans="2:65" s="1" customFormat="1" ht="16.5" customHeight="1" x14ac:dyDescent="0.2">
      <c r="B704" s="32"/>
      <c r="C704" s="132" t="s">
        <v>1104</v>
      </c>
      <c r="D704" s="132" t="s">
        <v>142</v>
      </c>
      <c r="E704" s="133" t="s">
        <v>1105</v>
      </c>
      <c r="F704" s="134" t="s">
        <v>1106</v>
      </c>
      <c r="G704" s="135" t="s">
        <v>255</v>
      </c>
      <c r="H704" s="136">
        <v>17</v>
      </c>
      <c r="I704" s="137"/>
      <c r="J704" s="138">
        <f>ROUND(I704*H704,2)</f>
        <v>0</v>
      </c>
      <c r="K704" s="134" t="s">
        <v>146</v>
      </c>
      <c r="L704" s="32"/>
      <c r="M704" s="139" t="s">
        <v>1</v>
      </c>
      <c r="N704" s="140" t="s">
        <v>41</v>
      </c>
      <c r="P704" s="141">
        <f>O704*H704</f>
        <v>0</v>
      </c>
      <c r="Q704" s="141">
        <v>2.972E-2</v>
      </c>
      <c r="R704" s="141">
        <f>Q704*H704</f>
        <v>0.50524000000000002</v>
      </c>
      <c r="S704" s="141">
        <v>0</v>
      </c>
      <c r="T704" s="142">
        <f>S704*H704</f>
        <v>0</v>
      </c>
      <c r="AR704" s="143" t="s">
        <v>135</v>
      </c>
      <c r="AT704" s="143" t="s">
        <v>142</v>
      </c>
      <c r="AU704" s="143" t="s">
        <v>86</v>
      </c>
      <c r="AY704" s="17" t="s">
        <v>136</v>
      </c>
      <c r="BE704" s="144">
        <f>IF(N704="základní",J704,0)</f>
        <v>0</v>
      </c>
      <c r="BF704" s="144">
        <f>IF(N704="snížená",J704,0)</f>
        <v>0</v>
      </c>
      <c r="BG704" s="144">
        <f>IF(N704="zákl. přenesená",J704,0)</f>
        <v>0</v>
      </c>
      <c r="BH704" s="144">
        <f>IF(N704="sníž. přenesená",J704,0)</f>
        <v>0</v>
      </c>
      <c r="BI704" s="144">
        <f>IF(N704="nulová",J704,0)</f>
        <v>0</v>
      </c>
      <c r="BJ704" s="17" t="s">
        <v>84</v>
      </c>
      <c r="BK704" s="144">
        <f>ROUND(I704*H704,2)</f>
        <v>0</v>
      </c>
      <c r="BL704" s="17" t="s">
        <v>135</v>
      </c>
      <c r="BM704" s="143" t="s">
        <v>1107</v>
      </c>
    </row>
    <row r="705" spans="2:65" s="1" customFormat="1" ht="11.25" x14ac:dyDescent="0.2">
      <c r="B705" s="32"/>
      <c r="D705" s="145" t="s">
        <v>149</v>
      </c>
      <c r="F705" s="146" t="s">
        <v>1108</v>
      </c>
      <c r="I705" s="147"/>
      <c r="L705" s="32"/>
      <c r="M705" s="148"/>
      <c r="T705" s="56"/>
      <c r="AT705" s="17" t="s">
        <v>149</v>
      </c>
      <c r="AU705" s="17" t="s">
        <v>86</v>
      </c>
    </row>
    <row r="706" spans="2:65" s="13" customFormat="1" ht="11.25" x14ac:dyDescent="0.2">
      <c r="B706" s="155"/>
      <c r="D706" s="145" t="s">
        <v>150</v>
      </c>
      <c r="E706" s="156" t="s">
        <v>1</v>
      </c>
      <c r="F706" s="157" t="s">
        <v>1081</v>
      </c>
      <c r="H706" s="158">
        <v>17</v>
      </c>
      <c r="I706" s="159"/>
      <c r="L706" s="155"/>
      <c r="M706" s="160"/>
      <c r="T706" s="161"/>
      <c r="AT706" s="156" t="s">
        <v>150</v>
      </c>
      <c r="AU706" s="156" t="s">
        <v>86</v>
      </c>
      <c r="AV706" s="13" t="s">
        <v>86</v>
      </c>
      <c r="AW706" s="13" t="s">
        <v>32</v>
      </c>
      <c r="AX706" s="13" t="s">
        <v>84</v>
      </c>
      <c r="AY706" s="156" t="s">
        <v>136</v>
      </c>
    </row>
    <row r="707" spans="2:65" s="1" customFormat="1" ht="16.5" customHeight="1" x14ac:dyDescent="0.2">
      <c r="B707" s="32"/>
      <c r="C707" s="172" t="s">
        <v>1109</v>
      </c>
      <c r="D707" s="172" t="s">
        <v>641</v>
      </c>
      <c r="E707" s="173" t="s">
        <v>1110</v>
      </c>
      <c r="F707" s="174" t="s">
        <v>1111</v>
      </c>
      <c r="G707" s="175" t="s">
        <v>255</v>
      </c>
      <c r="H707" s="176">
        <v>17</v>
      </c>
      <c r="I707" s="177"/>
      <c r="J707" s="178">
        <f>ROUND(I707*H707,2)</f>
        <v>0</v>
      </c>
      <c r="K707" s="174" t="s">
        <v>146</v>
      </c>
      <c r="L707" s="179"/>
      <c r="M707" s="180" t="s">
        <v>1</v>
      </c>
      <c r="N707" s="181" t="s">
        <v>41</v>
      </c>
      <c r="P707" s="141">
        <f>O707*H707</f>
        <v>0</v>
      </c>
      <c r="Q707" s="141">
        <v>0.09</v>
      </c>
      <c r="R707" s="141">
        <f>Q707*H707</f>
        <v>1.53</v>
      </c>
      <c r="S707" s="141">
        <v>0</v>
      </c>
      <c r="T707" s="142">
        <f>S707*H707</f>
        <v>0</v>
      </c>
      <c r="AR707" s="143" t="s">
        <v>185</v>
      </c>
      <c r="AT707" s="143" t="s">
        <v>641</v>
      </c>
      <c r="AU707" s="143" t="s">
        <v>86</v>
      </c>
      <c r="AY707" s="17" t="s">
        <v>136</v>
      </c>
      <c r="BE707" s="144">
        <f>IF(N707="základní",J707,0)</f>
        <v>0</v>
      </c>
      <c r="BF707" s="144">
        <f>IF(N707="snížená",J707,0)</f>
        <v>0</v>
      </c>
      <c r="BG707" s="144">
        <f>IF(N707="zákl. přenesená",J707,0)</f>
        <v>0</v>
      </c>
      <c r="BH707" s="144">
        <f>IF(N707="sníž. přenesená",J707,0)</f>
        <v>0</v>
      </c>
      <c r="BI707" s="144">
        <f>IF(N707="nulová",J707,0)</f>
        <v>0</v>
      </c>
      <c r="BJ707" s="17" t="s">
        <v>84</v>
      </c>
      <c r="BK707" s="144">
        <f>ROUND(I707*H707,2)</f>
        <v>0</v>
      </c>
      <c r="BL707" s="17" t="s">
        <v>135</v>
      </c>
      <c r="BM707" s="143" t="s">
        <v>1112</v>
      </c>
    </row>
    <row r="708" spans="2:65" s="1" customFormat="1" ht="11.25" x14ac:dyDescent="0.2">
      <c r="B708" s="32"/>
      <c r="D708" s="145" t="s">
        <v>149</v>
      </c>
      <c r="F708" s="146" t="s">
        <v>1111</v>
      </c>
      <c r="I708" s="147"/>
      <c r="L708" s="32"/>
      <c r="M708" s="148"/>
      <c r="T708" s="56"/>
      <c r="AT708" s="17" t="s">
        <v>149</v>
      </c>
      <c r="AU708" s="17" t="s">
        <v>86</v>
      </c>
    </row>
    <row r="709" spans="2:65" s="13" customFormat="1" ht="11.25" x14ac:dyDescent="0.2">
      <c r="B709" s="155"/>
      <c r="D709" s="145" t="s">
        <v>150</v>
      </c>
      <c r="E709" s="156" t="s">
        <v>1</v>
      </c>
      <c r="F709" s="157" t="s">
        <v>807</v>
      </c>
      <c r="H709" s="158">
        <v>17</v>
      </c>
      <c r="I709" s="159"/>
      <c r="L709" s="155"/>
      <c r="M709" s="160"/>
      <c r="T709" s="161"/>
      <c r="AT709" s="156" t="s">
        <v>150</v>
      </c>
      <c r="AU709" s="156" t="s">
        <v>86</v>
      </c>
      <c r="AV709" s="13" t="s">
        <v>86</v>
      </c>
      <c r="AW709" s="13" t="s">
        <v>32</v>
      </c>
      <c r="AX709" s="13" t="s">
        <v>84</v>
      </c>
      <c r="AY709" s="156" t="s">
        <v>136</v>
      </c>
    </row>
    <row r="710" spans="2:65" s="1" customFormat="1" ht="21.75" customHeight="1" x14ac:dyDescent="0.2">
      <c r="B710" s="32"/>
      <c r="C710" s="132" t="s">
        <v>1113</v>
      </c>
      <c r="D710" s="132" t="s">
        <v>142</v>
      </c>
      <c r="E710" s="133" t="s">
        <v>1114</v>
      </c>
      <c r="F710" s="134" t="s">
        <v>1115</v>
      </c>
      <c r="G710" s="135" t="s">
        <v>255</v>
      </c>
      <c r="H710" s="136">
        <v>3</v>
      </c>
      <c r="I710" s="137"/>
      <c r="J710" s="138">
        <f>ROUND(I710*H710,2)</f>
        <v>0</v>
      </c>
      <c r="K710" s="134" t="s">
        <v>146</v>
      </c>
      <c r="L710" s="32"/>
      <c r="M710" s="139" t="s">
        <v>1</v>
      </c>
      <c r="N710" s="140" t="s">
        <v>41</v>
      </c>
      <c r="P710" s="141">
        <f>O710*H710</f>
        <v>0</v>
      </c>
      <c r="Q710" s="141">
        <v>0.65847999999999995</v>
      </c>
      <c r="R710" s="141">
        <f>Q710*H710</f>
        <v>1.9754399999999999</v>
      </c>
      <c r="S710" s="141">
        <v>0.66</v>
      </c>
      <c r="T710" s="142">
        <f>S710*H710</f>
        <v>1.98</v>
      </c>
      <c r="AR710" s="143" t="s">
        <v>135</v>
      </c>
      <c r="AT710" s="143" t="s">
        <v>142</v>
      </c>
      <c r="AU710" s="143" t="s">
        <v>86</v>
      </c>
      <c r="AY710" s="17" t="s">
        <v>136</v>
      </c>
      <c r="BE710" s="144">
        <f>IF(N710="základní",J710,0)</f>
        <v>0</v>
      </c>
      <c r="BF710" s="144">
        <f>IF(N710="snížená",J710,0)</f>
        <v>0</v>
      </c>
      <c r="BG710" s="144">
        <f>IF(N710="zákl. přenesená",J710,0)</f>
        <v>0</v>
      </c>
      <c r="BH710" s="144">
        <f>IF(N710="sníž. přenesená",J710,0)</f>
        <v>0</v>
      </c>
      <c r="BI710" s="144">
        <f>IF(N710="nulová",J710,0)</f>
        <v>0</v>
      </c>
      <c r="BJ710" s="17" t="s">
        <v>84</v>
      </c>
      <c r="BK710" s="144">
        <f>ROUND(I710*H710,2)</f>
        <v>0</v>
      </c>
      <c r="BL710" s="17" t="s">
        <v>135</v>
      </c>
      <c r="BM710" s="143" t="s">
        <v>1116</v>
      </c>
    </row>
    <row r="711" spans="2:65" s="1" customFormat="1" ht="11.25" x14ac:dyDescent="0.2">
      <c r="B711" s="32"/>
      <c r="D711" s="145" t="s">
        <v>149</v>
      </c>
      <c r="F711" s="146" t="s">
        <v>1117</v>
      </c>
      <c r="I711" s="147"/>
      <c r="L711" s="32"/>
      <c r="M711" s="148"/>
      <c r="T711" s="56"/>
      <c r="AT711" s="17" t="s">
        <v>149</v>
      </c>
      <c r="AU711" s="17" t="s">
        <v>86</v>
      </c>
    </row>
    <row r="712" spans="2:65" s="13" customFormat="1" ht="11.25" x14ac:dyDescent="0.2">
      <c r="B712" s="155"/>
      <c r="D712" s="145" t="s">
        <v>150</v>
      </c>
      <c r="E712" s="156" t="s">
        <v>1</v>
      </c>
      <c r="F712" s="157" t="s">
        <v>1118</v>
      </c>
      <c r="H712" s="158">
        <v>3</v>
      </c>
      <c r="I712" s="159"/>
      <c r="L712" s="155"/>
      <c r="M712" s="160"/>
      <c r="T712" s="161"/>
      <c r="AT712" s="156" t="s">
        <v>150</v>
      </c>
      <c r="AU712" s="156" t="s">
        <v>86</v>
      </c>
      <c r="AV712" s="13" t="s">
        <v>86</v>
      </c>
      <c r="AW712" s="13" t="s">
        <v>32</v>
      </c>
      <c r="AX712" s="13" t="s">
        <v>84</v>
      </c>
      <c r="AY712" s="156" t="s">
        <v>136</v>
      </c>
    </row>
    <row r="713" spans="2:65" s="12" customFormat="1" ht="11.25" x14ac:dyDescent="0.2">
      <c r="B713" s="149"/>
      <c r="D713" s="145" t="s">
        <v>150</v>
      </c>
      <c r="E713" s="150" t="s">
        <v>1</v>
      </c>
      <c r="F713" s="151" t="s">
        <v>1119</v>
      </c>
      <c r="H713" s="150" t="s">
        <v>1</v>
      </c>
      <c r="I713" s="152"/>
      <c r="L713" s="149"/>
      <c r="M713" s="153"/>
      <c r="T713" s="154"/>
      <c r="AT713" s="150" t="s">
        <v>150</v>
      </c>
      <c r="AU713" s="150" t="s">
        <v>86</v>
      </c>
      <c r="AV713" s="12" t="s">
        <v>84</v>
      </c>
      <c r="AW713" s="12" t="s">
        <v>32</v>
      </c>
      <c r="AX713" s="12" t="s">
        <v>76</v>
      </c>
      <c r="AY713" s="150" t="s">
        <v>136</v>
      </c>
    </row>
    <row r="714" spans="2:65" s="1" customFormat="1" ht="16.5" customHeight="1" x14ac:dyDescent="0.2">
      <c r="B714" s="32"/>
      <c r="C714" s="132" t="s">
        <v>1120</v>
      </c>
      <c r="D714" s="132" t="s">
        <v>142</v>
      </c>
      <c r="E714" s="133" t="s">
        <v>1121</v>
      </c>
      <c r="F714" s="134" t="s">
        <v>1122</v>
      </c>
      <c r="G714" s="135" t="s">
        <v>255</v>
      </c>
      <c r="H714" s="136">
        <v>5</v>
      </c>
      <c r="I714" s="137"/>
      <c r="J714" s="138">
        <f>ROUND(I714*H714,2)</f>
        <v>0</v>
      </c>
      <c r="K714" s="134" t="s">
        <v>146</v>
      </c>
      <c r="L714" s="32"/>
      <c r="M714" s="139" t="s">
        <v>1</v>
      </c>
      <c r="N714" s="140" t="s">
        <v>41</v>
      </c>
      <c r="P714" s="141">
        <f>O714*H714</f>
        <v>0</v>
      </c>
      <c r="Q714" s="141">
        <v>0.10037</v>
      </c>
      <c r="R714" s="141">
        <f>Q714*H714</f>
        <v>0.50185000000000002</v>
      </c>
      <c r="S714" s="141">
        <v>0.1</v>
      </c>
      <c r="T714" s="142">
        <f>S714*H714</f>
        <v>0.5</v>
      </c>
      <c r="AR714" s="143" t="s">
        <v>135</v>
      </c>
      <c r="AT714" s="143" t="s">
        <v>142</v>
      </c>
      <c r="AU714" s="143" t="s">
        <v>86</v>
      </c>
      <c r="AY714" s="17" t="s">
        <v>136</v>
      </c>
      <c r="BE714" s="144">
        <f>IF(N714="základní",J714,0)</f>
        <v>0</v>
      </c>
      <c r="BF714" s="144">
        <f>IF(N714="snížená",J714,0)</f>
        <v>0</v>
      </c>
      <c r="BG714" s="144">
        <f>IF(N714="zákl. přenesená",J714,0)</f>
        <v>0</v>
      </c>
      <c r="BH714" s="144">
        <f>IF(N714="sníž. přenesená",J714,0)</f>
        <v>0</v>
      </c>
      <c r="BI714" s="144">
        <f>IF(N714="nulová",J714,0)</f>
        <v>0</v>
      </c>
      <c r="BJ714" s="17" t="s">
        <v>84</v>
      </c>
      <c r="BK714" s="144">
        <f>ROUND(I714*H714,2)</f>
        <v>0</v>
      </c>
      <c r="BL714" s="17" t="s">
        <v>135</v>
      </c>
      <c r="BM714" s="143" t="s">
        <v>1123</v>
      </c>
    </row>
    <row r="715" spans="2:65" s="1" customFormat="1" ht="11.25" x14ac:dyDescent="0.2">
      <c r="B715" s="32"/>
      <c r="D715" s="145" t="s">
        <v>149</v>
      </c>
      <c r="F715" s="146" t="s">
        <v>1122</v>
      </c>
      <c r="I715" s="147"/>
      <c r="L715" s="32"/>
      <c r="M715" s="148"/>
      <c r="T715" s="56"/>
      <c r="AT715" s="17" t="s">
        <v>149</v>
      </c>
      <c r="AU715" s="17" t="s">
        <v>86</v>
      </c>
    </row>
    <row r="716" spans="2:65" s="13" customFormat="1" ht="11.25" x14ac:dyDescent="0.2">
      <c r="B716" s="155"/>
      <c r="D716" s="145" t="s">
        <v>150</v>
      </c>
      <c r="E716" s="156" t="s">
        <v>1</v>
      </c>
      <c r="F716" s="157" t="s">
        <v>1124</v>
      </c>
      <c r="H716" s="158">
        <v>5</v>
      </c>
      <c r="I716" s="159"/>
      <c r="L716" s="155"/>
      <c r="M716" s="160"/>
      <c r="T716" s="161"/>
      <c r="AT716" s="156" t="s">
        <v>150</v>
      </c>
      <c r="AU716" s="156" t="s">
        <v>86</v>
      </c>
      <c r="AV716" s="13" t="s">
        <v>86</v>
      </c>
      <c r="AW716" s="13" t="s">
        <v>32</v>
      </c>
      <c r="AX716" s="13" t="s">
        <v>84</v>
      </c>
      <c r="AY716" s="156" t="s">
        <v>136</v>
      </c>
    </row>
    <row r="717" spans="2:65" s="12" customFormat="1" ht="11.25" x14ac:dyDescent="0.2">
      <c r="B717" s="149"/>
      <c r="D717" s="145" t="s">
        <v>150</v>
      </c>
      <c r="E717" s="150" t="s">
        <v>1</v>
      </c>
      <c r="F717" s="151" t="s">
        <v>1125</v>
      </c>
      <c r="H717" s="150" t="s">
        <v>1</v>
      </c>
      <c r="I717" s="152"/>
      <c r="L717" s="149"/>
      <c r="M717" s="153"/>
      <c r="T717" s="154"/>
      <c r="AT717" s="150" t="s">
        <v>150</v>
      </c>
      <c r="AU717" s="150" t="s">
        <v>86</v>
      </c>
      <c r="AV717" s="12" t="s">
        <v>84</v>
      </c>
      <c r="AW717" s="12" t="s">
        <v>32</v>
      </c>
      <c r="AX717" s="12" t="s">
        <v>76</v>
      </c>
      <c r="AY717" s="150" t="s">
        <v>136</v>
      </c>
    </row>
    <row r="718" spans="2:65" s="1" customFormat="1" ht="16.5" customHeight="1" x14ac:dyDescent="0.2">
      <c r="B718" s="32"/>
      <c r="C718" s="132" t="s">
        <v>1126</v>
      </c>
      <c r="D718" s="132" t="s">
        <v>142</v>
      </c>
      <c r="E718" s="133" t="s">
        <v>1127</v>
      </c>
      <c r="F718" s="134" t="s">
        <v>1128</v>
      </c>
      <c r="G718" s="135" t="s">
        <v>255</v>
      </c>
      <c r="H718" s="136">
        <v>1</v>
      </c>
      <c r="I718" s="137"/>
      <c r="J718" s="138">
        <f>ROUND(I718*H718,2)</f>
        <v>0</v>
      </c>
      <c r="K718" s="134" t="s">
        <v>146</v>
      </c>
      <c r="L718" s="32"/>
      <c r="M718" s="139" t="s">
        <v>1</v>
      </c>
      <c r="N718" s="140" t="s">
        <v>41</v>
      </c>
      <c r="P718" s="141">
        <f>O718*H718</f>
        <v>0</v>
      </c>
      <c r="Q718" s="141">
        <v>0.15056</v>
      </c>
      <c r="R718" s="141">
        <f>Q718*H718</f>
        <v>0.15056</v>
      </c>
      <c r="S718" s="141">
        <v>0.15</v>
      </c>
      <c r="T718" s="142">
        <f>S718*H718</f>
        <v>0.15</v>
      </c>
      <c r="AR718" s="143" t="s">
        <v>135</v>
      </c>
      <c r="AT718" s="143" t="s">
        <v>142</v>
      </c>
      <c r="AU718" s="143" t="s">
        <v>86</v>
      </c>
      <c r="AY718" s="17" t="s">
        <v>136</v>
      </c>
      <c r="BE718" s="144">
        <f>IF(N718="základní",J718,0)</f>
        <v>0</v>
      </c>
      <c r="BF718" s="144">
        <f>IF(N718="snížená",J718,0)</f>
        <v>0</v>
      </c>
      <c r="BG718" s="144">
        <f>IF(N718="zákl. přenesená",J718,0)</f>
        <v>0</v>
      </c>
      <c r="BH718" s="144">
        <f>IF(N718="sníž. přenesená",J718,0)</f>
        <v>0</v>
      </c>
      <c r="BI718" s="144">
        <f>IF(N718="nulová",J718,0)</f>
        <v>0</v>
      </c>
      <c r="BJ718" s="17" t="s">
        <v>84</v>
      </c>
      <c r="BK718" s="144">
        <f>ROUND(I718*H718,2)</f>
        <v>0</v>
      </c>
      <c r="BL718" s="17" t="s">
        <v>135</v>
      </c>
      <c r="BM718" s="143" t="s">
        <v>1129</v>
      </c>
    </row>
    <row r="719" spans="2:65" s="1" customFormat="1" ht="11.25" x14ac:dyDescent="0.2">
      <c r="B719" s="32"/>
      <c r="D719" s="145" t="s">
        <v>149</v>
      </c>
      <c r="F719" s="146" t="s">
        <v>1128</v>
      </c>
      <c r="I719" s="147"/>
      <c r="L719" s="32"/>
      <c r="M719" s="148"/>
      <c r="T719" s="56"/>
      <c r="AT719" s="17" t="s">
        <v>149</v>
      </c>
      <c r="AU719" s="17" t="s">
        <v>86</v>
      </c>
    </row>
    <row r="720" spans="2:65" s="13" customFormat="1" ht="11.25" x14ac:dyDescent="0.2">
      <c r="B720" s="155"/>
      <c r="D720" s="145" t="s">
        <v>150</v>
      </c>
      <c r="E720" s="156" t="s">
        <v>1</v>
      </c>
      <c r="F720" s="157" t="s">
        <v>1130</v>
      </c>
      <c r="H720" s="158">
        <v>1</v>
      </c>
      <c r="I720" s="159"/>
      <c r="L720" s="155"/>
      <c r="M720" s="160"/>
      <c r="T720" s="161"/>
      <c r="AT720" s="156" t="s">
        <v>150</v>
      </c>
      <c r="AU720" s="156" t="s">
        <v>86</v>
      </c>
      <c r="AV720" s="13" t="s">
        <v>86</v>
      </c>
      <c r="AW720" s="13" t="s">
        <v>32</v>
      </c>
      <c r="AX720" s="13" t="s">
        <v>84</v>
      </c>
      <c r="AY720" s="156" t="s">
        <v>136</v>
      </c>
    </row>
    <row r="721" spans="2:65" s="12" customFormat="1" ht="11.25" x14ac:dyDescent="0.2">
      <c r="B721" s="149"/>
      <c r="D721" s="145" t="s">
        <v>150</v>
      </c>
      <c r="E721" s="150" t="s">
        <v>1</v>
      </c>
      <c r="F721" s="151" t="s">
        <v>1125</v>
      </c>
      <c r="H721" s="150" t="s">
        <v>1</v>
      </c>
      <c r="I721" s="152"/>
      <c r="L721" s="149"/>
      <c r="M721" s="153"/>
      <c r="T721" s="154"/>
      <c r="AT721" s="150" t="s">
        <v>150</v>
      </c>
      <c r="AU721" s="150" t="s">
        <v>86</v>
      </c>
      <c r="AV721" s="12" t="s">
        <v>84</v>
      </c>
      <c r="AW721" s="12" t="s">
        <v>32</v>
      </c>
      <c r="AX721" s="12" t="s">
        <v>76</v>
      </c>
      <c r="AY721" s="150" t="s">
        <v>136</v>
      </c>
    </row>
    <row r="722" spans="2:65" s="1" customFormat="1" ht="16.5" customHeight="1" x14ac:dyDescent="0.2">
      <c r="B722" s="32"/>
      <c r="C722" s="132" t="s">
        <v>1131</v>
      </c>
      <c r="D722" s="132" t="s">
        <v>142</v>
      </c>
      <c r="E722" s="133" t="s">
        <v>1132</v>
      </c>
      <c r="F722" s="134" t="s">
        <v>1133</v>
      </c>
      <c r="G722" s="135" t="s">
        <v>255</v>
      </c>
      <c r="H722" s="136">
        <v>10</v>
      </c>
      <c r="I722" s="137"/>
      <c r="J722" s="138">
        <f>ROUND(I722*H722,2)</f>
        <v>0</v>
      </c>
      <c r="K722" s="134" t="s">
        <v>146</v>
      </c>
      <c r="L722" s="32"/>
      <c r="M722" s="139" t="s">
        <v>1</v>
      </c>
      <c r="N722" s="140" t="s">
        <v>41</v>
      </c>
      <c r="P722" s="141">
        <f>O722*H722</f>
        <v>0</v>
      </c>
      <c r="Q722" s="141">
        <v>0</v>
      </c>
      <c r="R722" s="141">
        <f>Q722*H722</f>
        <v>0</v>
      </c>
      <c r="S722" s="141">
        <v>0.1</v>
      </c>
      <c r="T722" s="142">
        <f>S722*H722</f>
        <v>1</v>
      </c>
      <c r="AR722" s="143" t="s">
        <v>135</v>
      </c>
      <c r="AT722" s="143" t="s">
        <v>142</v>
      </c>
      <c r="AU722" s="143" t="s">
        <v>86</v>
      </c>
      <c r="AY722" s="17" t="s">
        <v>136</v>
      </c>
      <c r="BE722" s="144">
        <f>IF(N722="základní",J722,0)</f>
        <v>0</v>
      </c>
      <c r="BF722" s="144">
        <f>IF(N722="snížená",J722,0)</f>
        <v>0</v>
      </c>
      <c r="BG722" s="144">
        <f>IF(N722="zákl. přenesená",J722,0)</f>
        <v>0</v>
      </c>
      <c r="BH722" s="144">
        <f>IF(N722="sníž. přenesená",J722,0)</f>
        <v>0</v>
      </c>
      <c r="BI722" s="144">
        <f>IF(N722="nulová",J722,0)</f>
        <v>0</v>
      </c>
      <c r="BJ722" s="17" t="s">
        <v>84</v>
      </c>
      <c r="BK722" s="144">
        <f>ROUND(I722*H722,2)</f>
        <v>0</v>
      </c>
      <c r="BL722" s="17" t="s">
        <v>135</v>
      </c>
      <c r="BM722" s="143" t="s">
        <v>1134</v>
      </c>
    </row>
    <row r="723" spans="2:65" s="1" customFormat="1" ht="11.25" x14ac:dyDescent="0.2">
      <c r="B723" s="32"/>
      <c r="D723" s="145" t="s">
        <v>149</v>
      </c>
      <c r="F723" s="146" t="s">
        <v>1135</v>
      </c>
      <c r="I723" s="147"/>
      <c r="L723" s="32"/>
      <c r="M723" s="148"/>
      <c r="T723" s="56"/>
      <c r="AT723" s="17" t="s">
        <v>149</v>
      </c>
      <c r="AU723" s="17" t="s">
        <v>86</v>
      </c>
    </row>
    <row r="724" spans="2:65" s="13" customFormat="1" ht="11.25" x14ac:dyDescent="0.2">
      <c r="B724" s="155"/>
      <c r="D724" s="145" t="s">
        <v>150</v>
      </c>
      <c r="E724" s="156" t="s">
        <v>1</v>
      </c>
      <c r="F724" s="157" t="s">
        <v>1136</v>
      </c>
      <c r="H724" s="158">
        <v>10</v>
      </c>
      <c r="I724" s="159"/>
      <c r="L724" s="155"/>
      <c r="M724" s="160"/>
      <c r="T724" s="161"/>
      <c r="AT724" s="156" t="s">
        <v>150</v>
      </c>
      <c r="AU724" s="156" t="s">
        <v>86</v>
      </c>
      <c r="AV724" s="13" t="s">
        <v>86</v>
      </c>
      <c r="AW724" s="13" t="s">
        <v>32</v>
      </c>
      <c r="AX724" s="13" t="s">
        <v>84</v>
      </c>
      <c r="AY724" s="156" t="s">
        <v>136</v>
      </c>
    </row>
    <row r="725" spans="2:65" s="1" customFormat="1" ht="16.5" customHeight="1" x14ac:dyDescent="0.2">
      <c r="B725" s="32"/>
      <c r="C725" s="132" t="s">
        <v>1137</v>
      </c>
      <c r="D725" s="132" t="s">
        <v>142</v>
      </c>
      <c r="E725" s="133" t="s">
        <v>1138</v>
      </c>
      <c r="F725" s="134" t="s">
        <v>1139</v>
      </c>
      <c r="G725" s="135" t="s">
        <v>255</v>
      </c>
      <c r="H725" s="136">
        <v>17</v>
      </c>
      <c r="I725" s="137"/>
      <c r="J725" s="138">
        <f>ROUND(I725*H725,2)</f>
        <v>0</v>
      </c>
      <c r="K725" s="134" t="s">
        <v>146</v>
      </c>
      <c r="L725" s="32"/>
      <c r="M725" s="139" t="s">
        <v>1</v>
      </c>
      <c r="N725" s="140" t="s">
        <v>41</v>
      </c>
      <c r="P725" s="141">
        <f>O725*H725</f>
        <v>0</v>
      </c>
      <c r="Q725" s="141">
        <v>0.21734000000000001</v>
      </c>
      <c r="R725" s="141">
        <f>Q725*H725</f>
        <v>3.6947800000000002</v>
      </c>
      <c r="S725" s="141">
        <v>0</v>
      </c>
      <c r="T725" s="142">
        <f>S725*H725</f>
        <v>0</v>
      </c>
      <c r="AR725" s="143" t="s">
        <v>135</v>
      </c>
      <c r="AT725" s="143" t="s">
        <v>142</v>
      </c>
      <c r="AU725" s="143" t="s">
        <v>86</v>
      </c>
      <c r="AY725" s="17" t="s">
        <v>136</v>
      </c>
      <c r="BE725" s="144">
        <f>IF(N725="základní",J725,0)</f>
        <v>0</v>
      </c>
      <c r="BF725" s="144">
        <f>IF(N725="snížená",J725,0)</f>
        <v>0</v>
      </c>
      <c r="BG725" s="144">
        <f>IF(N725="zákl. přenesená",J725,0)</f>
        <v>0</v>
      </c>
      <c r="BH725" s="144">
        <f>IF(N725="sníž. přenesená",J725,0)</f>
        <v>0</v>
      </c>
      <c r="BI725" s="144">
        <f>IF(N725="nulová",J725,0)</f>
        <v>0</v>
      </c>
      <c r="BJ725" s="17" t="s">
        <v>84</v>
      </c>
      <c r="BK725" s="144">
        <f>ROUND(I725*H725,2)</f>
        <v>0</v>
      </c>
      <c r="BL725" s="17" t="s">
        <v>135</v>
      </c>
      <c r="BM725" s="143" t="s">
        <v>1140</v>
      </c>
    </row>
    <row r="726" spans="2:65" s="1" customFormat="1" ht="11.25" x14ac:dyDescent="0.2">
      <c r="B726" s="32"/>
      <c r="D726" s="145" t="s">
        <v>149</v>
      </c>
      <c r="F726" s="146" t="s">
        <v>1139</v>
      </c>
      <c r="I726" s="147"/>
      <c r="L726" s="32"/>
      <c r="M726" s="148"/>
      <c r="T726" s="56"/>
      <c r="AT726" s="17" t="s">
        <v>149</v>
      </c>
      <c r="AU726" s="17" t="s">
        <v>86</v>
      </c>
    </row>
    <row r="727" spans="2:65" s="13" customFormat="1" ht="11.25" x14ac:dyDescent="0.2">
      <c r="B727" s="155"/>
      <c r="D727" s="145" t="s">
        <v>150</v>
      </c>
      <c r="E727" s="156" t="s">
        <v>1</v>
      </c>
      <c r="F727" s="157" t="s">
        <v>1081</v>
      </c>
      <c r="H727" s="158">
        <v>17</v>
      </c>
      <c r="I727" s="159"/>
      <c r="L727" s="155"/>
      <c r="M727" s="160"/>
      <c r="T727" s="161"/>
      <c r="AT727" s="156" t="s">
        <v>150</v>
      </c>
      <c r="AU727" s="156" t="s">
        <v>86</v>
      </c>
      <c r="AV727" s="13" t="s">
        <v>86</v>
      </c>
      <c r="AW727" s="13" t="s">
        <v>32</v>
      </c>
      <c r="AX727" s="13" t="s">
        <v>84</v>
      </c>
      <c r="AY727" s="156" t="s">
        <v>136</v>
      </c>
    </row>
    <row r="728" spans="2:65" s="1" customFormat="1" ht="16.5" customHeight="1" x14ac:dyDescent="0.2">
      <c r="B728" s="32"/>
      <c r="C728" s="172" t="s">
        <v>1141</v>
      </c>
      <c r="D728" s="172" t="s">
        <v>641</v>
      </c>
      <c r="E728" s="173" t="s">
        <v>1142</v>
      </c>
      <c r="F728" s="174" t="s">
        <v>1143</v>
      </c>
      <c r="G728" s="175" t="s">
        <v>255</v>
      </c>
      <c r="H728" s="176">
        <v>17</v>
      </c>
      <c r="I728" s="177"/>
      <c r="J728" s="178">
        <f>ROUND(I728*H728,2)</f>
        <v>0</v>
      </c>
      <c r="K728" s="174" t="s">
        <v>146</v>
      </c>
      <c r="L728" s="179"/>
      <c r="M728" s="180" t="s">
        <v>1</v>
      </c>
      <c r="N728" s="181" t="s">
        <v>41</v>
      </c>
      <c r="P728" s="141">
        <f>O728*H728</f>
        <v>0</v>
      </c>
      <c r="Q728" s="141">
        <v>8.5000000000000006E-3</v>
      </c>
      <c r="R728" s="141">
        <f>Q728*H728</f>
        <v>0.14450000000000002</v>
      </c>
      <c r="S728" s="141">
        <v>0</v>
      </c>
      <c r="T728" s="142">
        <f>S728*H728</f>
        <v>0</v>
      </c>
      <c r="AR728" s="143" t="s">
        <v>185</v>
      </c>
      <c r="AT728" s="143" t="s">
        <v>641</v>
      </c>
      <c r="AU728" s="143" t="s">
        <v>86</v>
      </c>
      <c r="AY728" s="17" t="s">
        <v>136</v>
      </c>
      <c r="BE728" s="144">
        <f>IF(N728="základní",J728,0)</f>
        <v>0</v>
      </c>
      <c r="BF728" s="144">
        <f>IF(N728="snížená",J728,0)</f>
        <v>0</v>
      </c>
      <c r="BG728" s="144">
        <f>IF(N728="zákl. přenesená",J728,0)</f>
        <v>0</v>
      </c>
      <c r="BH728" s="144">
        <f>IF(N728="sníž. přenesená",J728,0)</f>
        <v>0</v>
      </c>
      <c r="BI728" s="144">
        <f>IF(N728="nulová",J728,0)</f>
        <v>0</v>
      </c>
      <c r="BJ728" s="17" t="s">
        <v>84</v>
      </c>
      <c r="BK728" s="144">
        <f>ROUND(I728*H728,2)</f>
        <v>0</v>
      </c>
      <c r="BL728" s="17" t="s">
        <v>135</v>
      </c>
      <c r="BM728" s="143" t="s">
        <v>1144</v>
      </c>
    </row>
    <row r="729" spans="2:65" s="1" customFormat="1" ht="11.25" x14ac:dyDescent="0.2">
      <c r="B729" s="32"/>
      <c r="D729" s="145" t="s">
        <v>149</v>
      </c>
      <c r="F729" s="146" t="s">
        <v>1143</v>
      </c>
      <c r="I729" s="147"/>
      <c r="L729" s="32"/>
      <c r="M729" s="148"/>
      <c r="T729" s="56"/>
      <c r="AT729" s="17" t="s">
        <v>149</v>
      </c>
      <c r="AU729" s="17" t="s">
        <v>86</v>
      </c>
    </row>
    <row r="730" spans="2:65" s="13" customFormat="1" ht="11.25" x14ac:dyDescent="0.2">
      <c r="B730" s="155"/>
      <c r="D730" s="145" t="s">
        <v>150</v>
      </c>
      <c r="E730" s="156" t="s">
        <v>1</v>
      </c>
      <c r="F730" s="157" t="s">
        <v>807</v>
      </c>
      <c r="H730" s="158">
        <v>17</v>
      </c>
      <c r="I730" s="159"/>
      <c r="L730" s="155"/>
      <c r="M730" s="160"/>
      <c r="T730" s="161"/>
      <c r="AT730" s="156" t="s">
        <v>150</v>
      </c>
      <c r="AU730" s="156" t="s">
        <v>86</v>
      </c>
      <c r="AV730" s="13" t="s">
        <v>86</v>
      </c>
      <c r="AW730" s="13" t="s">
        <v>32</v>
      </c>
      <c r="AX730" s="13" t="s">
        <v>84</v>
      </c>
      <c r="AY730" s="156" t="s">
        <v>136</v>
      </c>
    </row>
    <row r="731" spans="2:65" s="1" customFormat="1" ht="16.5" customHeight="1" x14ac:dyDescent="0.2">
      <c r="B731" s="32"/>
      <c r="C731" s="172" t="s">
        <v>1145</v>
      </c>
      <c r="D731" s="172" t="s">
        <v>641</v>
      </c>
      <c r="E731" s="173" t="s">
        <v>1146</v>
      </c>
      <c r="F731" s="174" t="s">
        <v>1147</v>
      </c>
      <c r="G731" s="175" t="s">
        <v>255</v>
      </c>
      <c r="H731" s="176">
        <v>17</v>
      </c>
      <c r="I731" s="177"/>
      <c r="J731" s="178">
        <f>ROUND(I731*H731,2)</f>
        <v>0</v>
      </c>
      <c r="K731" s="174" t="s">
        <v>146</v>
      </c>
      <c r="L731" s="179"/>
      <c r="M731" s="180" t="s">
        <v>1</v>
      </c>
      <c r="N731" s="181" t="s">
        <v>41</v>
      </c>
      <c r="P731" s="141">
        <f>O731*H731</f>
        <v>0</v>
      </c>
      <c r="Q731" s="141">
        <v>0.108</v>
      </c>
      <c r="R731" s="141">
        <f>Q731*H731</f>
        <v>1.8360000000000001</v>
      </c>
      <c r="S731" s="141">
        <v>0</v>
      </c>
      <c r="T731" s="142">
        <f>S731*H731</f>
        <v>0</v>
      </c>
      <c r="AR731" s="143" t="s">
        <v>185</v>
      </c>
      <c r="AT731" s="143" t="s">
        <v>641</v>
      </c>
      <c r="AU731" s="143" t="s">
        <v>86</v>
      </c>
      <c r="AY731" s="17" t="s">
        <v>136</v>
      </c>
      <c r="BE731" s="144">
        <f>IF(N731="základní",J731,0)</f>
        <v>0</v>
      </c>
      <c r="BF731" s="144">
        <f>IF(N731="snížená",J731,0)</f>
        <v>0</v>
      </c>
      <c r="BG731" s="144">
        <f>IF(N731="zákl. přenesená",J731,0)</f>
        <v>0</v>
      </c>
      <c r="BH731" s="144">
        <f>IF(N731="sníž. přenesená",J731,0)</f>
        <v>0</v>
      </c>
      <c r="BI731" s="144">
        <f>IF(N731="nulová",J731,0)</f>
        <v>0</v>
      </c>
      <c r="BJ731" s="17" t="s">
        <v>84</v>
      </c>
      <c r="BK731" s="144">
        <f>ROUND(I731*H731,2)</f>
        <v>0</v>
      </c>
      <c r="BL731" s="17" t="s">
        <v>135</v>
      </c>
      <c r="BM731" s="143" t="s">
        <v>1148</v>
      </c>
    </row>
    <row r="732" spans="2:65" s="1" customFormat="1" ht="11.25" x14ac:dyDescent="0.2">
      <c r="B732" s="32"/>
      <c r="D732" s="145" t="s">
        <v>149</v>
      </c>
      <c r="F732" s="146" t="s">
        <v>1147</v>
      </c>
      <c r="I732" s="147"/>
      <c r="L732" s="32"/>
      <c r="M732" s="148"/>
      <c r="T732" s="56"/>
      <c r="AT732" s="17" t="s">
        <v>149</v>
      </c>
      <c r="AU732" s="17" t="s">
        <v>86</v>
      </c>
    </row>
    <row r="733" spans="2:65" s="13" customFormat="1" ht="11.25" x14ac:dyDescent="0.2">
      <c r="B733" s="155"/>
      <c r="D733" s="145" t="s">
        <v>150</v>
      </c>
      <c r="E733" s="156" t="s">
        <v>1</v>
      </c>
      <c r="F733" s="157" t="s">
        <v>1149</v>
      </c>
      <c r="H733" s="158">
        <v>17</v>
      </c>
      <c r="I733" s="159"/>
      <c r="L733" s="155"/>
      <c r="M733" s="160"/>
      <c r="T733" s="161"/>
      <c r="AT733" s="156" t="s">
        <v>150</v>
      </c>
      <c r="AU733" s="156" t="s">
        <v>86</v>
      </c>
      <c r="AV733" s="13" t="s">
        <v>86</v>
      </c>
      <c r="AW733" s="13" t="s">
        <v>32</v>
      </c>
      <c r="AX733" s="13" t="s">
        <v>84</v>
      </c>
      <c r="AY733" s="156" t="s">
        <v>136</v>
      </c>
    </row>
    <row r="734" spans="2:65" s="11" customFormat="1" ht="22.9" customHeight="1" x14ac:dyDescent="0.2">
      <c r="B734" s="120"/>
      <c r="D734" s="121" t="s">
        <v>75</v>
      </c>
      <c r="E734" s="130" t="s">
        <v>194</v>
      </c>
      <c r="F734" s="130" t="s">
        <v>1150</v>
      </c>
      <c r="I734" s="123"/>
      <c r="J734" s="131">
        <f>BK734</f>
        <v>0</v>
      </c>
      <c r="L734" s="120"/>
      <c r="M734" s="125"/>
      <c r="P734" s="126">
        <f>SUM(P735:P943)</f>
        <v>0</v>
      </c>
      <c r="R734" s="126">
        <f>SUM(R735:R943)</f>
        <v>398.96515396000007</v>
      </c>
      <c r="T734" s="127">
        <f>SUM(T735:T943)</f>
        <v>8.8359911999999987</v>
      </c>
      <c r="AR734" s="121" t="s">
        <v>84</v>
      </c>
      <c r="AT734" s="128" t="s">
        <v>75</v>
      </c>
      <c r="AU734" s="128" t="s">
        <v>84</v>
      </c>
      <c r="AY734" s="121" t="s">
        <v>136</v>
      </c>
      <c r="BK734" s="129">
        <f>SUM(BK735:BK943)</f>
        <v>0</v>
      </c>
    </row>
    <row r="735" spans="2:65" s="1" customFormat="1" ht="16.5" customHeight="1" x14ac:dyDescent="0.2">
      <c r="B735" s="32"/>
      <c r="C735" s="132" t="s">
        <v>1151</v>
      </c>
      <c r="D735" s="132" t="s">
        <v>142</v>
      </c>
      <c r="E735" s="133" t="s">
        <v>1152</v>
      </c>
      <c r="F735" s="134" t="s">
        <v>1153</v>
      </c>
      <c r="G735" s="135" t="s">
        <v>255</v>
      </c>
      <c r="H735" s="136">
        <v>2</v>
      </c>
      <c r="I735" s="137"/>
      <c r="J735" s="138">
        <f>ROUND(I735*H735,2)</f>
        <v>0</v>
      </c>
      <c r="K735" s="134" t="s">
        <v>146</v>
      </c>
      <c r="L735" s="32"/>
      <c r="M735" s="139" t="s">
        <v>1</v>
      </c>
      <c r="N735" s="140" t="s">
        <v>41</v>
      </c>
      <c r="P735" s="141">
        <f>O735*H735</f>
        <v>0</v>
      </c>
      <c r="Q735" s="141">
        <v>0</v>
      </c>
      <c r="R735" s="141">
        <f>Q735*H735</f>
        <v>0</v>
      </c>
      <c r="S735" s="141">
        <v>0</v>
      </c>
      <c r="T735" s="142">
        <f>S735*H735</f>
        <v>0</v>
      </c>
      <c r="AR735" s="143" t="s">
        <v>135</v>
      </c>
      <c r="AT735" s="143" t="s">
        <v>142</v>
      </c>
      <c r="AU735" s="143" t="s">
        <v>86</v>
      </c>
      <c r="AY735" s="17" t="s">
        <v>136</v>
      </c>
      <c r="BE735" s="144">
        <f>IF(N735="základní",J735,0)</f>
        <v>0</v>
      </c>
      <c r="BF735" s="144">
        <f>IF(N735="snížená",J735,0)</f>
        <v>0</v>
      </c>
      <c r="BG735" s="144">
        <f>IF(N735="zákl. přenesená",J735,0)</f>
        <v>0</v>
      </c>
      <c r="BH735" s="144">
        <f>IF(N735="sníž. přenesená",J735,0)</f>
        <v>0</v>
      </c>
      <c r="BI735" s="144">
        <f>IF(N735="nulová",J735,0)</f>
        <v>0</v>
      </c>
      <c r="BJ735" s="17" t="s">
        <v>84</v>
      </c>
      <c r="BK735" s="144">
        <f>ROUND(I735*H735,2)</f>
        <v>0</v>
      </c>
      <c r="BL735" s="17" t="s">
        <v>135</v>
      </c>
      <c r="BM735" s="143" t="s">
        <v>1154</v>
      </c>
    </row>
    <row r="736" spans="2:65" s="1" customFormat="1" ht="11.25" x14ac:dyDescent="0.2">
      <c r="B736" s="32"/>
      <c r="D736" s="145" t="s">
        <v>149</v>
      </c>
      <c r="F736" s="146" t="s">
        <v>1155</v>
      </c>
      <c r="I736" s="147"/>
      <c r="L736" s="32"/>
      <c r="M736" s="148"/>
      <c r="T736" s="56"/>
      <c r="AT736" s="17" t="s">
        <v>149</v>
      </c>
      <c r="AU736" s="17" t="s">
        <v>86</v>
      </c>
    </row>
    <row r="737" spans="2:65" s="13" customFormat="1" ht="11.25" x14ac:dyDescent="0.2">
      <c r="B737" s="155"/>
      <c r="D737" s="145" t="s">
        <v>150</v>
      </c>
      <c r="E737" s="156" t="s">
        <v>1</v>
      </c>
      <c r="F737" s="157" t="s">
        <v>1156</v>
      </c>
      <c r="H737" s="158">
        <v>2</v>
      </c>
      <c r="I737" s="159"/>
      <c r="L737" s="155"/>
      <c r="M737" s="160"/>
      <c r="T737" s="161"/>
      <c r="AT737" s="156" t="s">
        <v>150</v>
      </c>
      <c r="AU737" s="156" t="s">
        <v>86</v>
      </c>
      <c r="AV737" s="13" t="s">
        <v>86</v>
      </c>
      <c r="AW737" s="13" t="s">
        <v>32</v>
      </c>
      <c r="AX737" s="13" t="s">
        <v>84</v>
      </c>
      <c r="AY737" s="156" t="s">
        <v>136</v>
      </c>
    </row>
    <row r="738" spans="2:65" s="1" customFormat="1" ht="16.5" customHeight="1" x14ac:dyDescent="0.2">
      <c r="B738" s="32"/>
      <c r="C738" s="172" t="s">
        <v>1157</v>
      </c>
      <c r="D738" s="172" t="s">
        <v>641</v>
      </c>
      <c r="E738" s="173" t="s">
        <v>1158</v>
      </c>
      <c r="F738" s="174" t="s">
        <v>1159</v>
      </c>
      <c r="G738" s="175" t="s">
        <v>255</v>
      </c>
      <c r="H738" s="176">
        <v>2</v>
      </c>
      <c r="I738" s="177"/>
      <c r="J738" s="178">
        <f>ROUND(I738*H738,2)</f>
        <v>0</v>
      </c>
      <c r="K738" s="174" t="s">
        <v>146</v>
      </c>
      <c r="L738" s="179"/>
      <c r="M738" s="180" t="s">
        <v>1</v>
      </c>
      <c r="N738" s="181" t="s">
        <v>41</v>
      </c>
      <c r="P738" s="141">
        <f>O738*H738</f>
        <v>0</v>
      </c>
      <c r="Q738" s="141">
        <v>2.0999999999999999E-3</v>
      </c>
      <c r="R738" s="141">
        <f>Q738*H738</f>
        <v>4.1999999999999997E-3</v>
      </c>
      <c r="S738" s="141">
        <v>0</v>
      </c>
      <c r="T738" s="142">
        <f>S738*H738</f>
        <v>0</v>
      </c>
      <c r="AR738" s="143" t="s">
        <v>185</v>
      </c>
      <c r="AT738" s="143" t="s">
        <v>641</v>
      </c>
      <c r="AU738" s="143" t="s">
        <v>86</v>
      </c>
      <c r="AY738" s="17" t="s">
        <v>136</v>
      </c>
      <c r="BE738" s="144">
        <f>IF(N738="základní",J738,0)</f>
        <v>0</v>
      </c>
      <c r="BF738" s="144">
        <f>IF(N738="snížená",J738,0)</f>
        <v>0</v>
      </c>
      <c r="BG738" s="144">
        <f>IF(N738="zákl. přenesená",J738,0)</f>
        <v>0</v>
      </c>
      <c r="BH738" s="144">
        <f>IF(N738="sníž. přenesená",J738,0)</f>
        <v>0</v>
      </c>
      <c r="BI738" s="144">
        <f>IF(N738="nulová",J738,0)</f>
        <v>0</v>
      </c>
      <c r="BJ738" s="17" t="s">
        <v>84</v>
      </c>
      <c r="BK738" s="144">
        <f>ROUND(I738*H738,2)</f>
        <v>0</v>
      </c>
      <c r="BL738" s="17" t="s">
        <v>135</v>
      </c>
      <c r="BM738" s="143" t="s">
        <v>1160</v>
      </c>
    </row>
    <row r="739" spans="2:65" s="1" customFormat="1" ht="11.25" x14ac:dyDescent="0.2">
      <c r="B739" s="32"/>
      <c r="D739" s="145" t="s">
        <v>149</v>
      </c>
      <c r="F739" s="146" t="s">
        <v>1159</v>
      </c>
      <c r="I739" s="147"/>
      <c r="L739" s="32"/>
      <c r="M739" s="148"/>
      <c r="T739" s="56"/>
      <c r="AT739" s="17" t="s">
        <v>149</v>
      </c>
      <c r="AU739" s="17" t="s">
        <v>86</v>
      </c>
    </row>
    <row r="740" spans="2:65" s="13" customFormat="1" ht="11.25" x14ac:dyDescent="0.2">
      <c r="B740" s="155"/>
      <c r="D740" s="145" t="s">
        <v>150</v>
      </c>
      <c r="E740" s="156" t="s">
        <v>1</v>
      </c>
      <c r="F740" s="157" t="s">
        <v>1161</v>
      </c>
      <c r="H740" s="158">
        <v>2</v>
      </c>
      <c r="I740" s="159"/>
      <c r="L740" s="155"/>
      <c r="M740" s="160"/>
      <c r="T740" s="161"/>
      <c r="AT740" s="156" t="s">
        <v>150</v>
      </c>
      <c r="AU740" s="156" t="s">
        <v>86</v>
      </c>
      <c r="AV740" s="13" t="s">
        <v>86</v>
      </c>
      <c r="AW740" s="13" t="s">
        <v>32</v>
      </c>
      <c r="AX740" s="13" t="s">
        <v>84</v>
      </c>
      <c r="AY740" s="156" t="s">
        <v>136</v>
      </c>
    </row>
    <row r="741" spans="2:65" s="1" customFormat="1" ht="16.5" customHeight="1" x14ac:dyDescent="0.2">
      <c r="B741" s="32"/>
      <c r="C741" s="132" t="s">
        <v>1162</v>
      </c>
      <c r="D741" s="132" t="s">
        <v>142</v>
      </c>
      <c r="E741" s="133" t="s">
        <v>1163</v>
      </c>
      <c r="F741" s="134" t="s">
        <v>1164</v>
      </c>
      <c r="G741" s="135" t="s">
        <v>255</v>
      </c>
      <c r="H741" s="136">
        <v>31</v>
      </c>
      <c r="I741" s="137"/>
      <c r="J741" s="138">
        <f>ROUND(I741*H741,2)</f>
        <v>0</v>
      </c>
      <c r="K741" s="134" t="s">
        <v>146</v>
      </c>
      <c r="L741" s="32"/>
      <c r="M741" s="139" t="s">
        <v>1</v>
      </c>
      <c r="N741" s="140" t="s">
        <v>41</v>
      </c>
      <c r="P741" s="141">
        <f>O741*H741</f>
        <v>0</v>
      </c>
      <c r="Q741" s="141">
        <v>6.9999999999999999E-4</v>
      </c>
      <c r="R741" s="141">
        <f>Q741*H741</f>
        <v>2.1700000000000001E-2</v>
      </c>
      <c r="S741" s="141">
        <v>0</v>
      </c>
      <c r="T741" s="142">
        <f>S741*H741</f>
        <v>0</v>
      </c>
      <c r="AR741" s="143" t="s">
        <v>135</v>
      </c>
      <c r="AT741" s="143" t="s">
        <v>142</v>
      </c>
      <c r="AU741" s="143" t="s">
        <v>86</v>
      </c>
      <c r="AY741" s="17" t="s">
        <v>136</v>
      </c>
      <c r="BE741" s="144">
        <f>IF(N741="základní",J741,0)</f>
        <v>0</v>
      </c>
      <c r="BF741" s="144">
        <f>IF(N741="snížená",J741,0)</f>
        <v>0</v>
      </c>
      <c r="BG741" s="144">
        <f>IF(N741="zákl. přenesená",J741,0)</f>
        <v>0</v>
      </c>
      <c r="BH741" s="144">
        <f>IF(N741="sníž. přenesená",J741,0)</f>
        <v>0</v>
      </c>
      <c r="BI741" s="144">
        <f>IF(N741="nulová",J741,0)</f>
        <v>0</v>
      </c>
      <c r="BJ741" s="17" t="s">
        <v>84</v>
      </c>
      <c r="BK741" s="144">
        <f>ROUND(I741*H741,2)</f>
        <v>0</v>
      </c>
      <c r="BL741" s="17" t="s">
        <v>135</v>
      </c>
      <c r="BM741" s="143" t="s">
        <v>1165</v>
      </c>
    </row>
    <row r="742" spans="2:65" s="1" customFormat="1" ht="11.25" x14ac:dyDescent="0.2">
      <c r="B742" s="32"/>
      <c r="D742" s="145" t="s">
        <v>149</v>
      </c>
      <c r="F742" s="146" t="s">
        <v>1166</v>
      </c>
      <c r="I742" s="147"/>
      <c r="L742" s="32"/>
      <c r="M742" s="148"/>
      <c r="T742" s="56"/>
      <c r="AT742" s="17" t="s">
        <v>149</v>
      </c>
      <c r="AU742" s="17" t="s">
        <v>86</v>
      </c>
    </row>
    <row r="743" spans="2:65" s="13" customFormat="1" ht="11.25" x14ac:dyDescent="0.2">
      <c r="B743" s="155"/>
      <c r="D743" s="145" t="s">
        <v>150</v>
      </c>
      <c r="E743" s="156" t="s">
        <v>1</v>
      </c>
      <c r="F743" s="157" t="s">
        <v>1167</v>
      </c>
      <c r="H743" s="158">
        <v>29</v>
      </c>
      <c r="I743" s="159"/>
      <c r="L743" s="155"/>
      <c r="M743" s="160"/>
      <c r="T743" s="161"/>
      <c r="AT743" s="156" t="s">
        <v>150</v>
      </c>
      <c r="AU743" s="156" t="s">
        <v>86</v>
      </c>
      <c r="AV743" s="13" t="s">
        <v>86</v>
      </c>
      <c r="AW743" s="13" t="s">
        <v>32</v>
      </c>
      <c r="AX743" s="13" t="s">
        <v>76</v>
      </c>
      <c r="AY743" s="156" t="s">
        <v>136</v>
      </c>
    </row>
    <row r="744" spans="2:65" s="13" customFormat="1" ht="11.25" x14ac:dyDescent="0.2">
      <c r="B744" s="155"/>
      <c r="D744" s="145" t="s">
        <v>150</v>
      </c>
      <c r="E744" s="156" t="s">
        <v>1</v>
      </c>
      <c r="F744" s="157" t="s">
        <v>1168</v>
      </c>
      <c r="H744" s="158">
        <v>2</v>
      </c>
      <c r="I744" s="159"/>
      <c r="L744" s="155"/>
      <c r="M744" s="160"/>
      <c r="T744" s="161"/>
      <c r="AT744" s="156" t="s">
        <v>150</v>
      </c>
      <c r="AU744" s="156" t="s">
        <v>86</v>
      </c>
      <c r="AV744" s="13" t="s">
        <v>86</v>
      </c>
      <c r="AW744" s="13" t="s">
        <v>32</v>
      </c>
      <c r="AX744" s="13" t="s">
        <v>76</v>
      </c>
      <c r="AY744" s="156" t="s">
        <v>136</v>
      </c>
    </row>
    <row r="745" spans="2:65" s="14" customFormat="1" ht="11.25" x14ac:dyDescent="0.2">
      <c r="B745" s="165"/>
      <c r="D745" s="145" t="s">
        <v>150</v>
      </c>
      <c r="E745" s="166" t="s">
        <v>1</v>
      </c>
      <c r="F745" s="167" t="s">
        <v>318</v>
      </c>
      <c r="H745" s="168">
        <v>31</v>
      </c>
      <c r="I745" s="169"/>
      <c r="L745" s="165"/>
      <c r="M745" s="170"/>
      <c r="T745" s="171"/>
      <c r="AT745" s="166" t="s">
        <v>150</v>
      </c>
      <c r="AU745" s="166" t="s">
        <v>86</v>
      </c>
      <c r="AV745" s="14" t="s">
        <v>135</v>
      </c>
      <c r="AW745" s="14" t="s">
        <v>32</v>
      </c>
      <c r="AX745" s="14" t="s">
        <v>84</v>
      </c>
      <c r="AY745" s="166" t="s">
        <v>136</v>
      </c>
    </row>
    <row r="746" spans="2:65" s="1" customFormat="1" ht="16.5" customHeight="1" x14ac:dyDescent="0.2">
      <c r="B746" s="32"/>
      <c r="C746" s="172" t="s">
        <v>1169</v>
      </c>
      <c r="D746" s="172" t="s">
        <v>641</v>
      </c>
      <c r="E746" s="173" t="s">
        <v>1170</v>
      </c>
      <c r="F746" s="174" t="s">
        <v>1171</v>
      </c>
      <c r="G746" s="175" t="s">
        <v>255</v>
      </c>
      <c r="H746" s="176">
        <v>7</v>
      </c>
      <c r="I746" s="177"/>
      <c r="J746" s="178">
        <f>ROUND(I746*H746,2)</f>
        <v>0</v>
      </c>
      <c r="K746" s="174" t="s">
        <v>146</v>
      </c>
      <c r="L746" s="179"/>
      <c r="M746" s="180" t="s">
        <v>1</v>
      </c>
      <c r="N746" s="181" t="s">
        <v>41</v>
      </c>
      <c r="P746" s="141">
        <f>O746*H746</f>
        <v>0</v>
      </c>
      <c r="Q746" s="141">
        <v>2.5000000000000001E-3</v>
      </c>
      <c r="R746" s="141">
        <f>Q746*H746</f>
        <v>1.7500000000000002E-2</v>
      </c>
      <c r="S746" s="141">
        <v>0</v>
      </c>
      <c r="T746" s="142">
        <f>S746*H746</f>
        <v>0</v>
      </c>
      <c r="AR746" s="143" t="s">
        <v>185</v>
      </c>
      <c r="AT746" s="143" t="s">
        <v>641</v>
      </c>
      <c r="AU746" s="143" t="s">
        <v>86</v>
      </c>
      <c r="AY746" s="17" t="s">
        <v>136</v>
      </c>
      <c r="BE746" s="144">
        <f>IF(N746="základní",J746,0)</f>
        <v>0</v>
      </c>
      <c r="BF746" s="144">
        <f>IF(N746="snížená",J746,0)</f>
        <v>0</v>
      </c>
      <c r="BG746" s="144">
        <f>IF(N746="zákl. přenesená",J746,0)</f>
        <v>0</v>
      </c>
      <c r="BH746" s="144">
        <f>IF(N746="sníž. přenesená",J746,0)</f>
        <v>0</v>
      </c>
      <c r="BI746" s="144">
        <f>IF(N746="nulová",J746,0)</f>
        <v>0</v>
      </c>
      <c r="BJ746" s="17" t="s">
        <v>84</v>
      </c>
      <c r="BK746" s="144">
        <f>ROUND(I746*H746,2)</f>
        <v>0</v>
      </c>
      <c r="BL746" s="17" t="s">
        <v>135</v>
      </c>
      <c r="BM746" s="143" t="s">
        <v>1172</v>
      </c>
    </row>
    <row r="747" spans="2:65" s="1" customFormat="1" ht="11.25" x14ac:dyDescent="0.2">
      <c r="B747" s="32"/>
      <c r="D747" s="145" t="s">
        <v>149</v>
      </c>
      <c r="F747" s="146" t="s">
        <v>1171</v>
      </c>
      <c r="I747" s="147"/>
      <c r="L747" s="32"/>
      <c r="M747" s="148"/>
      <c r="T747" s="56"/>
      <c r="AT747" s="17" t="s">
        <v>149</v>
      </c>
      <c r="AU747" s="17" t="s">
        <v>86</v>
      </c>
    </row>
    <row r="748" spans="2:65" s="13" customFormat="1" ht="11.25" x14ac:dyDescent="0.2">
      <c r="B748" s="155"/>
      <c r="D748" s="145" t="s">
        <v>150</v>
      </c>
      <c r="E748" s="156" t="s">
        <v>1</v>
      </c>
      <c r="F748" s="157" t="s">
        <v>1173</v>
      </c>
      <c r="H748" s="158">
        <v>3</v>
      </c>
      <c r="I748" s="159"/>
      <c r="L748" s="155"/>
      <c r="M748" s="160"/>
      <c r="T748" s="161"/>
      <c r="AT748" s="156" t="s">
        <v>150</v>
      </c>
      <c r="AU748" s="156" t="s">
        <v>86</v>
      </c>
      <c r="AV748" s="13" t="s">
        <v>86</v>
      </c>
      <c r="AW748" s="13" t="s">
        <v>32</v>
      </c>
      <c r="AX748" s="13" t="s">
        <v>76</v>
      </c>
      <c r="AY748" s="156" t="s">
        <v>136</v>
      </c>
    </row>
    <row r="749" spans="2:65" s="13" customFormat="1" ht="11.25" x14ac:dyDescent="0.2">
      <c r="B749" s="155"/>
      <c r="D749" s="145" t="s">
        <v>150</v>
      </c>
      <c r="E749" s="156" t="s">
        <v>1</v>
      </c>
      <c r="F749" s="157" t="s">
        <v>1174</v>
      </c>
      <c r="H749" s="158">
        <v>2</v>
      </c>
      <c r="I749" s="159"/>
      <c r="L749" s="155"/>
      <c r="M749" s="160"/>
      <c r="T749" s="161"/>
      <c r="AT749" s="156" t="s">
        <v>150</v>
      </c>
      <c r="AU749" s="156" t="s">
        <v>86</v>
      </c>
      <c r="AV749" s="13" t="s">
        <v>86</v>
      </c>
      <c r="AW749" s="13" t="s">
        <v>32</v>
      </c>
      <c r="AX749" s="13" t="s">
        <v>76</v>
      </c>
      <c r="AY749" s="156" t="s">
        <v>136</v>
      </c>
    </row>
    <row r="750" spans="2:65" s="13" customFormat="1" ht="11.25" x14ac:dyDescent="0.2">
      <c r="B750" s="155"/>
      <c r="D750" s="145" t="s">
        <v>150</v>
      </c>
      <c r="E750" s="156" t="s">
        <v>1</v>
      </c>
      <c r="F750" s="157" t="s">
        <v>1175</v>
      </c>
      <c r="H750" s="158">
        <v>2</v>
      </c>
      <c r="I750" s="159"/>
      <c r="L750" s="155"/>
      <c r="M750" s="160"/>
      <c r="T750" s="161"/>
      <c r="AT750" s="156" t="s">
        <v>150</v>
      </c>
      <c r="AU750" s="156" t="s">
        <v>86</v>
      </c>
      <c r="AV750" s="13" t="s">
        <v>86</v>
      </c>
      <c r="AW750" s="13" t="s">
        <v>32</v>
      </c>
      <c r="AX750" s="13" t="s">
        <v>76</v>
      </c>
      <c r="AY750" s="156" t="s">
        <v>136</v>
      </c>
    </row>
    <row r="751" spans="2:65" s="14" customFormat="1" ht="11.25" x14ac:dyDescent="0.2">
      <c r="B751" s="165"/>
      <c r="D751" s="145" t="s">
        <v>150</v>
      </c>
      <c r="E751" s="166" t="s">
        <v>1</v>
      </c>
      <c r="F751" s="167" t="s">
        <v>318</v>
      </c>
      <c r="H751" s="168">
        <v>7</v>
      </c>
      <c r="I751" s="169"/>
      <c r="L751" s="165"/>
      <c r="M751" s="170"/>
      <c r="T751" s="171"/>
      <c r="AT751" s="166" t="s">
        <v>150</v>
      </c>
      <c r="AU751" s="166" t="s">
        <v>86</v>
      </c>
      <c r="AV751" s="14" t="s">
        <v>135</v>
      </c>
      <c r="AW751" s="14" t="s">
        <v>32</v>
      </c>
      <c r="AX751" s="14" t="s">
        <v>84</v>
      </c>
      <c r="AY751" s="166" t="s">
        <v>136</v>
      </c>
    </row>
    <row r="752" spans="2:65" s="1" customFormat="1" ht="16.5" customHeight="1" x14ac:dyDescent="0.2">
      <c r="B752" s="32"/>
      <c r="C752" s="172" t="s">
        <v>1176</v>
      </c>
      <c r="D752" s="172" t="s">
        <v>641</v>
      </c>
      <c r="E752" s="173" t="s">
        <v>1177</v>
      </c>
      <c r="F752" s="174" t="s">
        <v>1178</v>
      </c>
      <c r="G752" s="175" t="s">
        <v>255</v>
      </c>
      <c r="H752" s="176">
        <v>4</v>
      </c>
      <c r="I752" s="177"/>
      <c r="J752" s="178">
        <f>ROUND(I752*H752,2)</f>
        <v>0</v>
      </c>
      <c r="K752" s="174" t="s">
        <v>146</v>
      </c>
      <c r="L752" s="179"/>
      <c r="M752" s="180" t="s">
        <v>1</v>
      </c>
      <c r="N752" s="181" t="s">
        <v>41</v>
      </c>
      <c r="P752" s="141">
        <f>O752*H752</f>
        <v>0</v>
      </c>
      <c r="Q752" s="141">
        <v>4.0000000000000001E-3</v>
      </c>
      <c r="R752" s="141">
        <f>Q752*H752</f>
        <v>1.6E-2</v>
      </c>
      <c r="S752" s="141">
        <v>0</v>
      </c>
      <c r="T752" s="142">
        <f>S752*H752</f>
        <v>0</v>
      </c>
      <c r="AR752" s="143" t="s">
        <v>185</v>
      </c>
      <c r="AT752" s="143" t="s">
        <v>641</v>
      </c>
      <c r="AU752" s="143" t="s">
        <v>86</v>
      </c>
      <c r="AY752" s="17" t="s">
        <v>136</v>
      </c>
      <c r="BE752" s="144">
        <f>IF(N752="základní",J752,0)</f>
        <v>0</v>
      </c>
      <c r="BF752" s="144">
        <f>IF(N752="snížená",J752,0)</f>
        <v>0</v>
      </c>
      <c r="BG752" s="144">
        <f>IF(N752="zákl. přenesená",J752,0)</f>
        <v>0</v>
      </c>
      <c r="BH752" s="144">
        <f>IF(N752="sníž. přenesená",J752,0)</f>
        <v>0</v>
      </c>
      <c r="BI752" s="144">
        <f>IF(N752="nulová",J752,0)</f>
        <v>0</v>
      </c>
      <c r="BJ752" s="17" t="s">
        <v>84</v>
      </c>
      <c r="BK752" s="144">
        <f>ROUND(I752*H752,2)</f>
        <v>0</v>
      </c>
      <c r="BL752" s="17" t="s">
        <v>135</v>
      </c>
      <c r="BM752" s="143" t="s">
        <v>1179</v>
      </c>
    </row>
    <row r="753" spans="2:65" s="1" customFormat="1" ht="11.25" x14ac:dyDescent="0.2">
      <c r="B753" s="32"/>
      <c r="D753" s="145" t="s">
        <v>149</v>
      </c>
      <c r="F753" s="146" t="s">
        <v>1178</v>
      </c>
      <c r="I753" s="147"/>
      <c r="L753" s="32"/>
      <c r="M753" s="148"/>
      <c r="T753" s="56"/>
      <c r="AT753" s="17" t="s">
        <v>149</v>
      </c>
      <c r="AU753" s="17" t="s">
        <v>86</v>
      </c>
    </row>
    <row r="754" spans="2:65" s="13" customFormat="1" ht="11.25" x14ac:dyDescent="0.2">
      <c r="B754" s="155"/>
      <c r="D754" s="145" t="s">
        <v>150</v>
      </c>
      <c r="E754" s="156" t="s">
        <v>1</v>
      </c>
      <c r="F754" s="157" t="s">
        <v>1180</v>
      </c>
      <c r="H754" s="158">
        <v>4</v>
      </c>
      <c r="I754" s="159"/>
      <c r="L754" s="155"/>
      <c r="M754" s="160"/>
      <c r="T754" s="161"/>
      <c r="AT754" s="156" t="s">
        <v>150</v>
      </c>
      <c r="AU754" s="156" t="s">
        <v>86</v>
      </c>
      <c r="AV754" s="13" t="s">
        <v>86</v>
      </c>
      <c r="AW754" s="13" t="s">
        <v>32</v>
      </c>
      <c r="AX754" s="13" t="s">
        <v>84</v>
      </c>
      <c r="AY754" s="156" t="s">
        <v>136</v>
      </c>
    </row>
    <row r="755" spans="2:65" s="1" customFormat="1" ht="16.5" customHeight="1" x14ac:dyDescent="0.2">
      <c r="B755" s="32"/>
      <c r="C755" s="172" t="s">
        <v>1181</v>
      </c>
      <c r="D755" s="172" t="s">
        <v>641</v>
      </c>
      <c r="E755" s="173" t="s">
        <v>1182</v>
      </c>
      <c r="F755" s="174" t="s">
        <v>1183</v>
      </c>
      <c r="G755" s="175" t="s">
        <v>255</v>
      </c>
      <c r="H755" s="176">
        <v>5</v>
      </c>
      <c r="I755" s="177"/>
      <c r="J755" s="178">
        <f>ROUND(I755*H755,2)</f>
        <v>0</v>
      </c>
      <c r="K755" s="174" t="s">
        <v>146</v>
      </c>
      <c r="L755" s="179"/>
      <c r="M755" s="180" t="s">
        <v>1</v>
      </c>
      <c r="N755" s="181" t="s">
        <v>41</v>
      </c>
      <c r="P755" s="141">
        <f>O755*H755</f>
        <v>0</v>
      </c>
      <c r="Q755" s="141">
        <v>4.0000000000000001E-3</v>
      </c>
      <c r="R755" s="141">
        <f>Q755*H755</f>
        <v>0.02</v>
      </c>
      <c r="S755" s="141">
        <v>0</v>
      </c>
      <c r="T755" s="142">
        <f>S755*H755</f>
        <v>0</v>
      </c>
      <c r="AR755" s="143" t="s">
        <v>185</v>
      </c>
      <c r="AT755" s="143" t="s">
        <v>641</v>
      </c>
      <c r="AU755" s="143" t="s">
        <v>86</v>
      </c>
      <c r="AY755" s="17" t="s">
        <v>136</v>
      </c>
      <c r="BE755" s="144">
        <f>IF(N755="základní",J755,0)</f>
        <v>0</v>
      </c>
      <c r="BF755" s="144">
        <f>IF(N755="snížená",J755,0)</f>
        <v>0</v>
      </c>
      <c r="BG755" s="144">
        <f>IF(N755="zákl. přenesená",J755,0)</f>
        <v>0</v>
      </c>
      <c r="BH755" s="144">
        <f>IF(N755="sníž. přenesená",J755,0)</f>
        <v>0</v>
      </c>
      <c r="BI755" s="144">
        <f>IF(N755="nulová",J755,0)</f>
        <v>0</v>
      </c>
      <c r="BJ755" s="17" t="s">
        <v>84</v>
      </c>
      <c r="BK755" s="144">
        <f>ROUND(I755*H755,2)</f>
        <v>0</v>
      </c>
      <c r="BL755" s="17" t="s">
        <v>135</v>
      </c>
      <c r="BM755" s="143" t="s">
        <v>1184</v>
      </c>
    </row>
    <row r="756" spans="2:65" s="1" customFormat="1" ht="11.25" x14ac:dyDescent="0.2">
      <c r="B756" s="32"/>
      <c r="D756" s="145" t="s">
        <v>149</v>
      </c>
      <c r="F756" s="146" t="s">
        <v>1183</v>
      </c>
      <c r="I756" s="147"/>
      <c r="L756" s="32"/>
      <c r="M756" s="148"/>
      <c r="T756" s="56"/>
      <c r="AT756" s="17" t="s">
        <v>149</v>
      </c>
      <c r="AU756" s="17" t="s">
        <v>86</v>
      </c>
    </row>
    <row r="757" spans="2:65" s="13" customFormat="1" ht="11.25" x14ac:dyDescent="0.2">
      <c r="B757" s="155"/>
      <c r="D757" s="145" t="s">
        <v>150</v>
      </c>
      <c r="E757" s="156" t="s">
        <v>1</v>
      </c>
      <c r="F757" s="157" t="s">
        <v>1185</v>
      </c>
      <c r="H757" s="158">
        <v>5</v>
      </c>
      <c r="I757" s="159"/>
      <c r="L757" s="155"/>
      <c r="M757" s="160"/>
      <c r="T757" s="161"/>
      <c r="AT757" s="156" t="s">
        <v>150</v>
      </c>
      <c r="AU757" s="156" t="s">
        <v>86</v>
      </c>
      <c r="AV757" s="13" t="s">
        <v>86</v>
      </c>
      <c r="AW757" s="13" t="s">
        <v>32</v>
      </c>
      <c r="AX757" s="13" t="s">
        <v>84</v>
      </c>
      <c r="AY757" s="156" t="s">
        <v>136</v>
      </c>
    </row>
    <row r="758" spans="2:65" s="1" customFormat="1" ht="16.5" customHeight="1" x14ac:dyDescent="0.2">
      <c r="B758" s="32"/>
      <c r="C758" s="172" t="s">
        <v>1186</v>
      </c>
      <c r="D758" s="172" t="s">
        <v>641</v>
      </c>
      <c r="E758" s="173" t="s">
        <v>1187</v>
      </c>
      <c r="F758" s="174" t="s">
        <v>1188</v>
      </c>
      <c r="G758" s="175" t="s">
        <v>255</v>
      </c>
      <c r="H758" s="176">
        <v>2</v>
      </c>
      <c r="I758" s="177"/>
      <c r="J758" s="178">
        <f>ROUND(I758*H758,2)</f>
        <v>0</v>
      </c>
      <c r="K758" s="174" t="s">
        <v>146</v>
      </c>
      <c r="L758" s="179"/>
      <c r="M758" s="180" t="s">
        <v>1</v>
      </c>
      <c r="N758" s="181" t="s">
        <v>41</v>
      </c>
      <c r="P758" s="141">
        <f>O758*H758</f>
        <v>0</v>
      </c>
      <c r="Q758" s="141">
        <v>4.0000000000000001E-3</v>
      </c>
      <c r="R758" s="141">
        <f>Q758*H758</f>
        <v>8.0000000000000002E-3</v>
      </c>
      <c r="S758" s="141">
        <v>0</v>
      </c>
      <c r="T758" s="142">
        <f>S758*H758</f>
        <v>0</v>
      </c>
      <c r="AR758" s="143" t="s">
        <v>185</v>
      </c>
      <c r="AT758" s="143" t="s">
        <v>641</v>
      </c>
      <c r="AU758" s="143" t="s">
        <v>86</v>
      </c>
      <c r="AY758" s="17" t="s">
        <v>136</v>
      </c>
      <c r="BE758" s="144">
        <f>IF(N758="základní",J758,0)</f>
        <v>0</v>
      </c>
      <c r="BF758" s="144">
        <f>IF(N758="snížená",J758,0)</f>
        <v>0</v>
      </c>
      <c r="BG758" s="144">
        <f>IF(N758="zákl. přenesená",J758,0)</f>
        <v>0</v>
      </c>
      <c r="BH758" s="144">
        <f>IF(N758="sníž. přenesená",J758,0)</f>
        <v>0</v>
      </c>
      <c r="BI758" s="144">
        <f>IF(N758="nulová",J758,0)</f>
        <v>0</v>
      </c>
      <c r="BJ758" s="17" t="s">
        <v>84</v>
      </c>
      <c r="BK758" s="144">
        <f>ROUND(I758*H758,2)</f>
        <v>0</v>
      </c>
      <c r="BL758" s="17" t="s">
        <v>135</v>
      </c>
      <c r="BM758" s="143" t="s">
        <v>1189</v>
      </c>
    </row>
    <row r="759" spans="2:65" s="1" customFormat="1" ht="11.25" x14ac:dyDescent="0.2">
      <c r="B759" s="32"/>
      <c r="D759" s="145" t="s">
        <v>149</v>
      </c>
      <c r="F759" s="146" t="s">
        <v>1188</v>
      </c>
      <c r="I759" s="147"/>
      <c r="L759" s="32"/>
      <c r="M759" s="148"/>
      <c r="T759" s="56"/>
      <c r="AT759" s="17" t="s">
        <v>149</v>
      </c>
      <c r="AU759" s="17" t="s">
        <v>86</v>
      </c>
    </row>
    <row r="760" spans="2:65" s="13" customFormat="1" ht="11.25" x14ac:dyDescent="0.2">
      <c r="B760" s="155"/>
      <c r="D760" s="145" t="s">
        <v>150</v>
      </c>
      <c r="E760" s="156" t="s">
        <v>1</v>
      </c>
      <c r="F760" s="157" t="s">
        <v>1190</v>
      </c>
      <c r="H760" s="158">
        <v>2</v>
      </c>
      <c r="I760" s="159"/>
      <c r="L760" s="155"/>
      <c r="M760" s="160"/>
      <c r="T760" s="161"/>
      <c r="AT760" s="156" t="s">
        <v>150</v>
      </c>
      <c r="AU760" s="156" t="s">
        <v>86</v>
      </c>
      <c r="AV760" s="13" t="s">
        <v>86</v>
      </c>
      <c r="AW760" s="13" t="s">
        <v>32</v>
      </c>
      <c r="AX760" s="13" t="s">
        <v>84</v>
      </c>
      <c r="AY760" s="156" t="s">
        <v>136</v>
      </c>
    </row>
    <row r="761" spans="2:65" s="1" customFormat="1" ht="16.5" customHeight="1" x14ac:dyDescent="0.2">
      <c r="B761" s="32"/>
      <c r="C761" s="172" t="s">
        <v>1191</v>
      </c>
      <c r="D761" s="172" t="s">
        <v>641</v>
      </c>
      <c r="E761" s="173" t="s">
        <v>1192</v>
      </c>
      <c r="F761" s="174" t="s">
        <v>1193</v>
      </c>
      <c r="G761" s="175" t="s">
        <v>255</v>
      </c>
      <c r="H761" s="176">
        <v>1</v>
      </c>
      <c r="I761" s="177"/>
      <c r="J761" s="178">
        <f>ROUND(I761*H761,2)</f>
        <v>0</v>
      </c>
      <c r="K761" s="174" t="s">
        <v>146</v>
      </c>
      <c r="L761" s="179"/>
      <c r="M761" s="180" t="s">
        <v>1</v>
      </c>
      <c r="N761" s="181" t="s">
        <v>41</v>
      </c>
      <c r="P761" s="141">
        <f>O761*H761</f>
        <v>0</v>
      </c>
      <c r="Q761" s="141">
        <v>2.5000000000000001E-3</v>
      </c>
      <c r="R761" s="141">
        <f>Q761*H761</f>
        <v>2.5000000000000001E-3</v>
      </c>
      <c r="S761" s="141">
        <v>0</v>
      </c>
      <c r="T761" s="142">
        <f>S761*H761</f>
        <v>0</v>
      </c>
      <c r="AR761" s="143" t="s">
        <v>185</v>
      </c>
      <c r="AT761" s="143" t="s">
        <v>641</v>
      </c>
      <c r="AU761" s="143" t="s">
        <v>86</v>
      </c>
      <c r="AY761" s="17" t="s">
        <v>136</v>
      </c>
      <c r="BE761" s="144">
        <f>IF(N761="základní",J761,0)</f>
        <v>0</v>
      </c>
      <c r="BF761" s="144">
        <f>IF(N761="snížená",J761,0)</f>
        <v>0</v>
      </c>
      <c r="BG761" s="144">
        <f>IF(N761="zákl. přenesená",J761,0)</f>
        <v>0</v>
      </c>
      <c r="BH761" s="144">
        <f>IF(N761="sníž. přenesená",J761,0)</f>
        <v>0</v>
      </c>
      <c r="BI761" s="144">
        <f>IF(N761="nulová",J761,0)</f>
        <v>0</v>
      </c>
      <c r="BJ761" s="17" t="s">
        <v>84</v>
      </c>
      <c r="BK761" s="144">
        <f>ROUND(I761*H761,2)</f>
        <v>0</v>
      </c>
      <c r="BL761" s="17" t="s">
        <v>135</v>
      </c>
      <c r="BM761" s="143" t="s">
        <v>1194</v>
      </c>
    </row>
    <row r="762" spans="2:65" s="1" customFormat="1" ht="11.25" x14ac:dyDescent="0.2">
      <c r="B762" s="32"/>
      <c r="D762" s="145" t="s">
        <v>149</v>
      </c>
      <c r="F762" s="146" t="s">
        <v>1193</v>
      </c>
      <c r="I762" s="147"/>
      <c r="L762" s="32"/>
      <c r="M762" s="148"/>
      <c r="T762" s="56"/>
      <c r="AT762" s="17" t="s">
        <v>149</v>
      </c>
      <c r="AU762" s="17" t="s">
        <v>86</v>
      </c>
    </row>
    <row r="763" spans="2:65" s="13" customFormat="1" ht="11.25" x14ac:dyDescent="0.2">
      <c r="B763" s="155"/>
      <c r="D763" s="145" t="s">
        <v>150</v>
      </c>
      <c r="E763" s="156" t="s">
        <v>1</v>
      </c>
      <c r="F763" s="157" t="s">
        <v>1195</v>
      </c>
      <c r="H763" s="158">
        <v>1</v>
      </c>
      <c r="I763" s="159"/>
      <c r="L763" s="155"/>
      <c r="M763" s="160"/>
      <c r="T763" s="161"/>
      <c r="AT763" s="156" t="s">
        <v>150</v>
      </c>
      <c r="AU763" s="156" t="s">
        <v>86</v>
      </c>
      <c r="AV763" s="13" t="s">
        <v>86</v>
      </c>
      <c r="AW763" s="13" t="s">
        <v>32</v>
      </c>
      <c r="AX763" s="13" t="s">
        <v>84</v>
      </c>
      <c r="AY763" s="156" t="s">
        <v>136</v>
      </c>
    </row>
    <row r="764" spans="2:65" s="1" customFormat="1" ht="16.5" customHeight="1" x14ac:dyDescent="0.2">
      <c r="B764" s="32"/>
      <c r="C764" s="172" t="s">
        <v>1196</v>
      </c>
      <c r="D764" s="172" t="s">
        <v>641</v>
      </c>
      <c r="E764" s="173" t="s">
        <v>1197</v>
      </c>
      <c r="F764" s="174" t="s">
        <v>1198</v>
      </c>
      <c r="G764" s="175" t="s">
        <v>255</v>
      </c>
      <c r="H764" s="176">
        <v>4</v>
      </c>
      <c r="I764" s="177"/>
      <c r="J764" s="178">
        <f>ROUND(I764*H764,2)</f>
        <v>0</v>
      </c>
      <c r="K764" s="174" t="s">
        <v>146</v>
      </c>
      <c r="L764" s="179"/>
      <c r="M764" s="180" t="s">
        <v>1</v>
      </c>
      <c r="N764" s="181" t="s">
        <v>41</v>
      </c>
      <c r="P764" s="141">
        <f>O764*H764</f>
        <v>0</v>
      </c>
      <c r="Q764" s="141">
        <v>7.7000000000000002E-3</v>
      </c>
      <c r="R764" s="141">
        <f>Q764*H764</f>
        <v>3.0800000000000001E-2</v>
      </c>
      <c r="S764" s="141">
        <v>0</v>
      </c>
      <c r="T764" s="142">
        <f>S764*H764</f>
        <v>0</v>
      </c>
      <c r="AR764" s="143" t="s">
        <v>185</v>
      </c>
      <c r="AT764" s="143" t="s">
        <v>641</v>
      </c>
      <c r="AU764" s="143" t="s">
        <v>86</v>
      </c>
      <c r="AY764" s="17" t="s">
        <v>136</v>
      </c>
      <c r="BE764" s="144">
        <f>IF(N764="základní",J764,0)</f>
        <v>0</v>
      </c>
      <c r="BF764" s="144">
        <f>IF(N764="snížená",J764,0)</f>
        <v>0</v>
      </c>
      <c r="BG764" s="144">
        <f>IF(N764="zákl. přenesená",J764,0)</f>
        <v>0</v>
      </c>
      <c r="BH764" s="144">
        <f>IF(N764="sníž. přenesená",J764,0)</f>
        <v>0</v>
      </c>
      <c r="BI764" s="144">
        <f>IF(N764="nulová",J764,0)</f>
        <v>0</v>
      </c>
      <c r="BJ764" s="17" t="s">
        <v>84</v>
      </c>
      <c r="BK764" s="144">
        <f>ROUND(I764*H764,2)</f>
        <v>0</v>
      </c>
      <c r="BL764" s="17" t="s">
        <v>135</v>
      </c>
      <c r="BM764" s="143" t="s">
        <v>1199</v>
      </c>
    </row>
    <row r="765" spans="2:65" s="1" customFormat="1" ht="11.25" x14ac:dyDescent="0.2">
      <c r="B765" s="32"/>
      <c r="D765" s="145" t="s">
        <v>149</v>
      </c>
      <c r="F765" s="146" t="s">
        <v>1198</v>
      </c>
      <c r="I765" s="147"/>
      <c r="L765" s="32"/>
      <c r="M765" s="148"/>
      <c r="T765" s="56"/>
      <c r="AT765" s="17" t="s">
        <v>149</v>
      </c>
      <c r="AU765" s="17" t="s">
        <v>86</v>
      </c>
    </row>
    <row r="766" spans="2:65" s="13" customFormat="1" ht="11.25" x14ac:dyDescent="0.2">
      <c r="B766" s="155"/>
      <c r="D766" s="145" t="s">
        <v>150</v>
      </c>
      <c r="E766" s="156" t="s">
        <v>1</v>
      </c>
      <c r="F766" s="157" t="s">
        <v>1200</v>
      </c>
      <c r="H766" s="158">
        <v>2</v>
      </c>
      <c r="I766" s="159"/>
      <c r="L766" s="155"/>
      <c r="M766" s="160"/>
      <c r="T766" s="161"/>
      <c r="AT766" s="156" t="s">
        <v>150</v>
      </c>
      <c r="AU766" s="156" t="s">
        <v>86</v>
      </c>
      <c r="AV766" s="13" t="s">
        <v>86</v>
      </c>
      <c r="AW766" s="13" t="s">
        <v>32</v>
      </c>
      <c r="AX766" s="13" t="s">
        <v>76</v>
      </c>
      <c r="AY766" s="156" t="s">
        <v>136</v>
      </c>
    </row>
    <row r="767" spans="2:65" s="13" customFormat="1" ht="11.25" x14ac:dyDescent="0.2">
      <c r="B767" s="155"/>
      <c r="D767" s="145" t="s">
        <v>150</v>
      </c>
      <c r="E767" s="156" t="s">
        <v>1</v>
      </c>
      <c r="F767" s="157" t="s">
        <v>1201</v>
      </c>
      <c r="H767" s="158">
        <v>2</v>
      </c>
      <c r="I767" s="159"/>
      <c r="L767" s="155"/>
      <c r="M767" s="160"/>
      <c r="T767" s="161"/>
      <c r="AT767" s="156" t="s">
        <v>150</v>
      </c>
      <c r="AU767" s="156" t="s">
        <v>86</v>
      </c>
      <c r="AV767" s="13" t="s">
        <v>86</v>
      </c>
      <c r="AW767" s="13" t="s">
        <v>32</v>
      </c>
      <c r="AX767" s="13" t="s">
        <v>76</v>
      </c>
      <c r="AY767" s="156" t="s">
        <v>136</v>
      </c>
    </row>
    <row r="768" spans="2:65" s="14" customFormat="1" ht="11.25" x14ac:dyDescent="0.2">
      <c r="B768" s="165"/>
      <c r="D768" s="145" t="s">
        <v>150</v>
      </c>
      <c r="E768" s="166" t="s">
        <v>1</v>
      </c>
      <c r="F768" s="167" t="s">
        <v>318</v>
      </c>
      <c r="H768" s="168">
        <v>4</v>
      </c>
      <c r="I768" s="169"/>
      <c r="L768" s="165"/>
      <c r="M768" s="170"/>
      <c r="T768" s="171"/>
      <c r="AT768" s="166" t="s">
        <v>150</v>
      </c>
      <c r="AU768" s="166" t="s">
        <v>86</v>
      </c>
      <c r="AV768" s="14" t="s">
        <v>135</v>
      </c>
      <c r="AW768" s="14" t="s">
        <v>32</v>
      </c>
      <c r="AX768" s="14" t="s">
        <v>84</v>
      </c>
      <c r="AY768" s="166" t="s">
        <v>136</v>
      </c>
    </row>
    <row r="769" spans="2:65" s="1" customFormat="1" ht="16.5" customHeight="1" x14ac:dyDescent="0.2">
      <c r="B769" s="32"/>
      <c r="C769" s="172" t="s">
        <v>1202</v>
      </c>
      <c r="D769" s="172" t="s">
        <v>641</v>
      </c>
      <c r="E769" s="173" t="s">
        <v>1203</v>
      </c>
      <c r="F769" s="174" t="s">
        <v>1204</v>
      </c>
      <c r="G769" s="175" t="s">
        <v>255</v>
      </c>
      <c r="H769" s="176">
        <v>6</v>
      </c>
      <c r="I769" s="177"/>
      <c r="J769" s="178">
        <f>ROUND(I769*H769,2)</f>
        <v>0</v>
      </c>
      <c r="K769" s="174" t="s">
        <v>146</v>
      </c>
      <c r="L769" s="179"/>
      <c r="M769" s="180" t="s">
        <v>1</v>
      </c>
      <c r="N769" s="181" t="s">
        <v>41</v>
      </c>
      <c r="P769" s="141">
        <f>O769*H769</f>
        <v>0</v>
      </c>
      <c r="Q769" s="141">
        <v>1.0999999999999999E-2</v>
      </c>
      <c r="R769" s="141">
        <f>Q769*H769</f>
        <v>6.6000000000000003E-2</v>
      </c>
      <c r="S769" s="141">
        <v>0</v>
      </c>
      <c r="T769" s="142">
        <f>S769*H769</f>
        <v>0</v>
      </c>
      <c r="AR769" s="143" t="s">
        <v>185</v>
      </c>
      <c r="AT769" s="143" t="s">
        <v>641</v>
      </c>
      <c r="AU769" s="143" t="s">
        <v>86</v>
      </c>
      <c r="AY769" s="17" t="s">
        <v>136</v>
      </c>
      <c r="BE769" s="144">
        <f>IF(N769="základní",J769,0)</f>
        <v>0</v>
      </c>
      <c r="BF769" s="144">
        <f>IF(N769="snížená",J769,0)</f>
        <v>0</v>
      </c>
      <c r="BG769" s="144">
        <f>IF(N769="zákl. přenesená",J769,0)</f>
        <v>0</v>
      </c>
      <c r="BH769" s="144">
        <f>IF(N769="sníž. přenesená",J769,0)</f>
        <v>0</v>
      </c>
      <c r="BI769" s="144">
        <f>IF(N769="nulová",J769,0)</f>
        <v>0</v>
      </c>
      <c r="BJ769" s="17" t="s">
        <v>84</v>
      </c>
      <c r="BK769" s="144">
        <f>ROUND(I769*H769,2)</f>
        <v>0</v>
      </c>
      <c r="BL769" s="17" t="s">
        <v>135</v>
      </c>
      <c r="BM769" s="143" t="s">
        <v>1205</v>
      </c>
    </row>
    <row r="770" spans="2:65" s="1" customFormat="1" ht="11.25" x14ac:dyDescent="0.2">
      <c r="B770" s="32"/>
      <c r="D770" s="145" t="s">
        <v>149</v>
      </c>
      <c r="F770" s="146" t="s">
        <v>1204</v>
      </c>
      <c r="I770" s="147"/>
      <c r="L770" s="32"/>
      <c r="M770" s="148"/>
      <c r="T770" s="56"/>
      <c r="AT770" s="17" t="s">
        <v>149</v>
      </c>
      <c r="AU770" s="17" t="s">
        <v>86</v>
      </c>
    </row>
    <row r="771" spans="2:65" s="13" customFormat="1" ht="11.25" x14ac:dyDescent="0.2">
      <c r="B771" s="155"/>
      <c r="D771" s="145" t="s">
        <v>150</v>
      </c>
      <c r="E771" s="156" t="s">
        <v>1</v>
      </c>
      <c r="F771" s="157" t="s">
        <v>1206</v>
      </c>
      <c r="H771" s="158">
        <v>3</v>
      </c>
      <c r="I771" s="159"/>
      <c r="L771" s="155"/>
      <c r="M771" s="160"/>
      <c r="T771" s="161"/>
      <c r="AT771" s="156" t="s">
        <v>150</v>
      </c>
      <c r="AU771" s="156" t="s">
        <v>86</v>
      </c>
      <c r="AV771" s="13" t="s">
        <v>86</v>
      </c>
      <c r="AW771" s="13" t="s">
        <v>32</v>
      </c>
      <c r="AX771" s="13" t="s">
        <v>76</v>
      </c>
      <c r="AY771" s="156" t="s">
        <v>136</v>
      </c>
    </row>
    <row r="772" spans="2:65" s="13" customFormat="1" ht="11.25" x14ac:dyDescent="0.2">
      <c r="B772" s="155"/>
      <c r="D772" s="145" t="s">
        <v>150</v>
      </c>
      <c r="E772" s="156" t="s">
        <v>1</v>
      </c>
      <c r="F772" s="157" t="s">
        <v>1207</v>
      </c>
      <c r="H772" s="158">
        <v>3</v>
      </c>
      <c r="I772" s="159"/>
      <c r="L772" s="155"/>
      <c r="M772" s="160"/>
      <c r="T772" s="161"/>
      <c r="AT772" s="156" t="s">
        <v>150</v>
      </c>
      <c r="AU772" s="156" t="s">
        <v>86</v>
      </c>
      <c r="AV772" s="13" t="s">
        <v>86</v>
      </c>
      <c r="AW772" s="13" t="s">
        <v>32</v>
      </c>
      <c r="AX772" s="13" t="s">
        <v>76</v>
      </c>
      <c r="AY772" s="156" t="s">
        <v>136</v>
      </c>
    </row>
    <row r="773" spans="2:65" s="14" customFormat="1" ht="11.25" x14ac:dyDescent="0.2">
      <c r="B773" s="165"/>
      <c r="D773" s="145" t="s">
        <v>150</v>
      </c>
      <c r="E773" s="166" t="s">
        <v>1</v>
      </c>
      <c r="F773" s="167" t="s">
        <v>318</v>
      </c>
      <c r="H773" s="168">
        <v>6</v>
      </c>
      <c r="I773" s="169"/>
      <c r="L773" s="165"/>
      <c r="M773" s="170"/>
      <c r="T773" s="171"/>
      <c r="AT773" s="166" t="s">
        <v>150</v>
      </c>
      <c r="AU773" s="166" t="s">
        <v>86</v>
      </c>
      <c r="AV773" s="14" t="s">
        <v>135</v>
      </c>
      <c r="AW773" s="14" t="s">
        <v>32</v>
      </c>
      <c r="AX773" s="14" t="s">
        <v>84</v>
      </c>
      <c r="AY773" s="166" t="s">
        <v>136</v>
      </c>
    </row>
    <row r="774" spans="2:65" s="1" customFormat="1" ht="16.5" customHeight="1" x14ac:dyDescent="0.2">
      <c r="B774" s="32"/>
      <c r="C774" s="172" t="s">
        <v>1208</v>
      </c>
      <c r="D774" s="172" t="s">
        <v>641</v>
      </c>
      <c r="E774" s="173" t="s">
        <v>1209</v>
      </c>
      <c r="F774" s="174" t="s">
        <v>1210</v>
      </c>
      <c r="G774" s="175" t="s">
        <v>255</v>
      </c>
      <c r="H774" s="176">
        <v>2</v>
      </c>
      <c r="I774" s="177"/>
      <c r="J774" s="178">
        <f>ROUND(I774*H774,2)</f>
        <v>0</v>
      </c>
      <c r="K774" s="174" t="s">
        <v>146</v>
      </c>
      <c r="L774" s="179"/>
      <c r="M774" s="180" t="s">
        <v>1</v>
      </c>
      <c r="N774" s="181" t="s">
        <v>41</v>
      </c>
      <c r="P774" s="141">
        <f>O774*H774</f>
        <v>0</v>
      </c>
      <c r="Q774" s="141">
        <v>2.5000000000000001E-3</v>
      </c>
      <c r="R774" s="141">
        <f>Q774*H774</f>
        <v>5.0000000000000001E-3</v>
      </c>
      <c r="S774" s="141">
        <v>0</v>
      </c>
      <c r="T774" s="142">
        <f>S774*H774</f>
        <v>0</v>
      </c>
      <c r="AR774" s="143" t="s">
        <v>185</v>
      </c>
      <c r="AT774" s="143" t="s">
        <v>641</v>
      </c>
      <c r="AU774" s="143" t="s">
        <v>86</v>
      </c>
      <c r="AY774" s="17" t="s">
        <v>136</v>
      </c>
      <c r="BE774" s="144">
        <f>IF(N774="základní",J774,0)</f>
        <v>0</v>
      </c>
      <c r="BF774" s="144">
        <f>IF(N774="snížená",J774,0)</f>
        <v>0</v>
      </c>
      <c r="BG774" s="144">
        <f>IF(N774="zákl. přenesená",J774,0)</f>
        <v>0</v>
      </c>
      <c r="BH774" s="144">
        <f>IF(N774="sníž. přenesená",J774,0)</f>
        <v>0</v>
      </c>
      <c r="BI774" s="144">
        <f>IF(N774="nulová",J774,0)</f>
        <v>0</v>
      </c>
      <c r="BJ774" s="17" t="s">
        <v>84</v>
      </c>
      <c r="BK774" s="144">
        <f>ROUND(I774*H774,2)</f>
        <v>0</v>
      </c>
      <c r="BL774" s="17" t="s">
        <v>135</v>
      </c>
      <c r="BM774" s="143" t="s">
        <v>1211</v>
      </c>
    </row>
    <row r="775" spans="2:65" s="1" customFormat="1" ht="11.25" x14ac:dyDescent="0.2">
      <c r="B775" s="32"/>
      <c r="D775" s="145" t="s">
        <v>149</v>
      </c>
      <c r="F775" s="146" t="s">
        <v>1210</v>
      </c>
      <c r="I775" s="147"/>
      <c r="L775" s="32"/>
      <c r="M775" s="148"/>
      <c r="T775" s="56"/>
      <c r="AT775" s="17" t="s">
        <v>149</v>
      </c>
      <c r="AU775" s="17" t="s">
        <v>86</v>
      </c>
    </row>
    <row r="776" spans="2:65" s="13" customFormat="1" ht="11.25" x14ac:dyDescent="0.2">
      <c r="B776" s="155"/>
      <c r="D776" s="145" t="s">
        <v>150</v>
      </c>
      <c r="E776" s="156" t="s">
        <v>1</v>
      </c>
      <c r="F776" s="157" t="s">
        <v>1212</v>
      </c>
      <c r="H776" s="158">
        <v>2</v>
      </c>
      <c r="I776" s="159"/>
      <c r="L776" s="155"/>
      <c r="M776" s="160"/>
      <c r="T776" s="161"/>
      <c r="AT776" s="156" t="s">
        <v>150</v>
      </c>
      <c r="AU776" s="156" t="s">
        <v>86</v>
      </c>
      <c r="AV776" s="13" t="s">
        <v>86</v>
      </c>
      <c r="AW776" s="13" t="s">
        <v>32</v>
      </c>
      <c r="AX776" s="13" t="s">
        <v>84</v>
      </c>
      <c r="AY776" s="156" t="s">
        <v>136</v>
      </c>
    </row>
    <row r="777" spans="2:65" s="12" customFormat="1" ht="11.25" x14ac:dyDescent="0.2">
      <c r="B777" s="149"/>
      <c r="D777" s="145" t="s">
        <v>150</v>
      </c>
      <c r="E777" s="150" t="s">
        <v>1</v>
      </c>
      <c r="F777" s="151" t="s">
        <v>1213</v>
      </c>
      <c r="H777" s="150" t="s">
        <v>1</v>
      </c>
      <c r="I777" s="152"/>
      <c r="L777" s="149"/>
      <c r="M777" s="153"/>
      <c r="T777" s="154"/>
      <c r="AT777" s="150" t="s">
        <v>150</v>
      </c>
      <c r="AU777" s="150" t="s">
        <v>86</v>
      </c>
      <c r="AV777" s="12" t="s">
        <v>84</v>
      </c>
      <c r="AW777" s="12" t="s">
        <v>32</v>
      </c>
      <c r="AX777" s="12" t="s">
        <v>76</v>
      </c>
      <c r="AY777" s="150" t="s">
        <v>136</v>
      </c>
    </row>
    <row r="778" spans="2:65" s="1" customFormat="1" ht="16.5" customHeight="1" x14ac:dyDescent="0.2">
      <c r="B778" s="32"/>
      <c r="C778" s="132" t="s">
        <v>1214</v>
      </c>
      <c r="D778" s="132" t="s">
        <v>142</v>
      </c>
      <c r="E778" s="133" t="s">
        <v>1215</v>
      </c>
      <c r="F778" s="134" t="s">
        <v>1216</v>
      </c>
      <c r="G778" s="135" t="s">
        <v>255</v>
      </c>
      <c r="H778" s="136">
        <v>4</v>
      </c>
      <c r="I778" s="137"/>
      <c r="J778" s="138">
        <f>ROUND(I778*H778,2)</f>
        <v>0</v>
      </c>
      <c r="K778" s="134" t="s">
        <v>146</v>
      </c>
      <c r="L778" s="32"/>
      <c r="M778" s="139" t="s">
        <v>1</v>
      </c>
      <c r="N778" s="140" t="s">
        <v>41</v>
      </c>
      <c r="P778" s="141">
        <f>O778*H778</f>
        <v>0</v>
      </c>
      <c r="Q778" s="141">
        <v>1.0000000000000001E-5</v>
      </c>
      <c r="R778" s="141">
        <f>Q778*H778</f>
        <v>4.0000000000000003E-5</v>
      </c>
      <c r="S778" s="141">
        <v>0</v>
      </c>
      <c r="T778" s="142">
        <f>S778*H778</f>
        <v>0</v>
      </c>
      <c r="AR778" s="143" t="s">
        <v>135</v>
      </c>
      <c r="AT778" s="143" t="s">
        <v>142</v>
      </c>
      <c r="AU778" s="143" t="s">
        <v>86</v>
      </c>
      <c r="AY778" s="17" t="s">
        <v>136</v>
      </c>
      <c r="BE778" s="144">
        <f>IF(N778="základní",J778,0)</f>
        <v>0</v>
      </c>
      <c r="BF778" s="144">
        <f>IF(N778="snížená",J778,0)</f>
        <v>0</v>
      </c>
      <c r="BG778" s="144">
        <f>IF(N778="zákl. přenesená",J778,0)</f>
        <v>0</v>
      </c>
      <c r="BH778" s="144">
        <f>IF(N778="sníž. přenesená",J778,0)</f>
        <v>0</v>
      </c>
      <c r="BI778" s="144">
        <f>IF(N778="nulová",J778,0)</f>
        <v>0</v>
      </c>
      <c r="BJ778" s="17" t="s">
        <v>84</v>
      </c>
      <c r="BK778" s="144">
        <f>ROUND(I778*H778,2)</f>
        <v>0</v>
      </c>
      <c r="BL778" s="17" t="s">
        <v>135</v>
      </c>
      <c r="BM778" s="143" t="s">
        <v>1217</v>
      </c>
    </row>
    <row r="779" spans="2:65" s="1" customFormat="1" ht="11.25" x14ac:dyDescent="0.2">
      <c r="B779" s="32"/>
      <c r="D779" s="145" t="s">
        <v>149</v>
      </c>
      <c r="F779" s="146" t="s">
        <v>1218</v>
      </c>
      <c r="I779" s="147"/>
      <c r="L779" s="32"/>
      <c r="M779" s="148"/>
      <c r="T779" s="56"/>
      <c r="AT779" s="17" t="s">
        <v>149</v>
      </c>
      <c r="AU779" s="17" t="s">
        <v>86</v>
      </c>
    </row>
    <row r="780" spans="2:65" s="13" customFormat="1" ht="11.25" x14ac:dyDescent="0.2">
      <c r="B780" s="155"/>
      <c r="D780" s="145" t="s">
        <v>150</v>
      </c>
      <c r="E780" s="156" t="s">
        <v>1</v>
      </c>
      <c r="F780" s="157" t="s">
        <v>1219</v>
      </c>
      <c r="H780" s="158">
        <v>4</v>
      </c>
      <c r="I780" s="159"/>
      <c r="L780" s="155"/>
      <c r="M780" s="160"/>
      <c r="T780" s="161"/>
      <c r="AT780" s="156" t="s">
        <v>150</v>
      </c>
      <c r="AU780" s="156" t="s">
        <v>86</v>
      </c>
      <c r="AV780" s="13" t="s">
        <v>86</v>
      </c>
      <c r="AW780" s="13" t="s">
        <v>32</v>
      </c>
      <c r="AX780" s="13" t="s">
        <v>84</v>
      </c>
      <c r="AY780" s="156" t="s">
        <v>136</v>
      </c>
    </row>
    <row r="781" spans="2:65" s="12" customFormat="1" ht="11.25" x14ac:dyDescent="0.2">
      <c r="B781" s="149"/>
      <c r="D781" s="145" t="s">
        <v>150</v>
      </c>
      <c r="E781" s="150" t="s">
        <v>1</v>
      </c>
      <c r="F781" s="151" t="s">
        <v>1220</v>
      </c>
      <c r="H781" s="150" t="s">
        <v>1</v>
      </c>
      <c r="I781" s="152"/>
      <c r="L781" s="149"/>
      <c r="M781" s="153"/>
      <c r="T781" s="154"/>
      <c r="AT781" s="150" t="s">
        <v>150</v>
      </c>
      <c r="AU781" s="150" t="s">
        <v>86</v>
      </c>
      <c r="AV781" s="12" t="s">
        <v>84</v>
      </c>
      <c r="AW781" s="12" t="s">
        <v>32</v>
      </c>
      <c r="AX781" s="12" t="s">
        <v>76</v>
      </c>
      <c r="AY781" s="150" t="s">
        <v>136</v>
      </c>
    </row>
    <row r="782" spans="2:65" s="1" customFormat="1" ht="16.5" customHeight="1" x14ac:dyDescent="0.2">
      <c r="B782" s="32"/>
      <c r="C782" s="132" t="s">
        <v>1221</v>
      </c>
      <c r="D782" s="132" t="s">
        <v>142</v>
      </c>
      <c r="E782" s="133" t="s">
        <v>1222</v>
      </c>
      <c r="F782" s="134" t="s">
        <v>1223</v>
      </c>
      <c r="G782" s="135" t="s">
        <v>255</v>
      </c>
      <c r="H782" s="136">
        <v>34</v>
      </c>
      <c r="I782" s="137"/>
      <c r="J782" s="138">
        <f>ROUND(I782*H782,2)</f>
        <v>0</v>
      </c>
      <c r="K782" s="134" t="s">
        <v>146</v>
      </c>
      <c r="L782" s="32"/>
      <c r="M782" s="139" t="s">
        <v>1</v>
      </c>
      <c r="N782" s="140" t="s">
        <v>41</v>
      </c>
      <c r="P782" s="141">
        <f>O782*H782</f>
        <v>0</v>
      </c>
      <c r="Q782" s="141">
        <v>0.11241</v>
      </c>
      <c r="R782" s="141">
        <f>Q782*H782</f>
        <v>3.8219399999999997</v>
      </c>
      <c r="S782" s="141">
        <v>0</v>
      </c>
      <c r="T782" s="142">
        <f>S782*H782</f>
        <v>0</v>
      </c>
      <c r="AR782" s="143" t="s">
        <v>135</v>
      </c>
      <c r="AT782" s="143" t="s">
        <v>142</v>
      </c>
      <c r="AU782" s="143" t="s">
        <v>86</v>
      </c>
      <c r="AY782" s="17" t="s">
        <v>136</v>
      </c>
      <c r="BE782" s="144">
        <f>IF(N782="základní",J782,0)</f>
        <v>0</v>
      </c>
      <c r="BF782" s="144">
        <f>IF(N782="snížená",J782,0)</f>
        <v>0</v>
      </c>
      <c r="BG782" s="144">
        <f>IF(N782="zákl. přenesená",J782,0)</f>
        <v>0</v>
      </c>
      <c r="BH782" s="144">
        <f>IF(N782="sníž. přenesená",J782,0)</f>
        <v>0</v>
      </c>
      <c r="BI782" s="144">
        <f>IF(N782="nulová",J782,0)</f>
        <v>0</v>
      </c>
      <c r="BJ782" s="17" t="s">
        <v>84</v>
      </c>
      <c r="BK782" s="144">
        <f>ROUND(I782*H782,2)</f>
        <v>0</v>
      </c>
      <c r="BL782" s="17" t="s">
        <v>135</v>
      </c>
      <c r="BM782" s="143" t="s">
        <v>1224</v>
      </c>
    </row>
    <row r="783" spans="2:65" s="1" customFormat="1" ht="11.25" x14ac:dyDescent="0.2">
      <c r="B783" s="32"/>
      <c r="D783" s="145" t="s">
        <v>149</v>
      </c>
      <c r="F783" s="146" t="s">
        <v>1225</v>
      </c>
      <c r="I783" s="147"/>
      <c r="L783" s="32"/>
      <c r="M783" s="148"/>
      <c r="T783" s="56"/>
      <c r="AT783" s="17" t="s">
        <v>149</v>
      </c>
      <c r="AU783" s="17" t="s">
        <v>86</v>
      </c>
    </row>
    <row r="784" spans="2:65" s="13" customFormat="1" ht="11.25" x14ac:dyDescent="0.2">
      <c r="B784" s="155"/>
      <c r="D784" s="145" t="s">
        <v>150</v>
      </c>
      <c r="E784" s="156" t="s">
        <v>1</v>
      </c>
      <c r="F784" s="157" t="s">
        <v>1226</v>
      </c>
      <c r="H784" s="158">
        <v>24</v>
      </c>
      <c r="I784" s="159"/>
      <c r="L784" s="155"/>
      <c r="M784" s="160"/>
      <c r="T784" s="161"/>
      <c r="AT784" s="156" t="s">
        <v>150</v>
      </c>
      <c r="AU784" s="156" t="s">
        <v>86</v>
      </c>
      <c r="AV784" s="13" t="s">
        <v>86</v>
      </c>
      <c r="AW784" s="13" t="s">
        <v>32</v>
      </c>
      <c r="AX784" s="13" t="s">
        <v>76</v>
      </c>
      <c r="AY784" s="156" t="s">
        <v>136</v>
      </c>
    </row>
    <row r="785" spans="2:65" s="13" customFormat="1" ht="11.25" x14ac:dyDescent="0.2">
      <c r="B785" s="155"/>
      <c r="D785" s="145" t="s">
        <v>150</v>
      </c>
      <c r="E785" s="156" t="s">
        <v>1</v>
      </c>
      <c r="F785" s="157" t="s">
        <v>1227</v>
      </c>
      <c r="H785" s="158">
        <v>6</v>
      </c>
      <c r="I785" s="159"/>
      <c r="L785" s="155"/>
      <c r="M785" s="160"/>
      <c r="T785" s="161"/>
      <c r="AT785" s="156" t="s">
        <v>150</v>
      </c>
      <c r="AU785" s="156" t="s">
        <v>86</v>
      </c>
      <c r="AV785" s="13" t="s">
        <v>86</v>
      </c>
      <c r="AW785" s="13" t="s">
        <v>32</v>
      </c>
      <c r="AX785" s="13" t="s">
        <v>76</v>
      </c>
      <c r="AY785" s="156" t="s">
        <v>136</v>
      </c>
    </row>
    <row r="786" spans="2:65" s="13" customFormat="1" ht="11.25" x14ac:dyDescent="0.2">
      <c r="B786" s="155"/>
      <c r="D786" s="145" t="s">
        <v>150</v>
      </c>
      <c r="E786" s="156" t="s">
        <v>1</v>
      </c>
      <c r="F786" s="157" t="s">
        <v>1228</v>
      </c>
      <c r="H786" s="158">
        <v>4</v>
      </c>
      <c r="I786" s="159"/>
      <c r="L786" s="155"/>
      <c r="M786" s="160"/>
      <c r="T786" s="161"/>
      <c r="AT786" s="156" t="s">
        <v>150</v>
      </c>
      <c r="AU786" s="156" t="s">
        <v>86</v>
      </c>
      <c r="AV786" s="13" t="s">
        <v>86</v>
      </c>
      <c r="AW786" s="13" t="s">
        <v>32</v>
      </c>
      <c r="AX786" s="13" t="s">
        <v>76</v>
      </c>
      <c r="AY786" s="156" t="s">
        <v>136</v>
      </c>
    </row>
    <row r="787" spans="2:65" s="14" customFormat="1" ht="11.25" x14ac:dyDescent="0.2">
      <c r="B787" s="165"/>
      <c r="D787" s="145" t="s">
        <v>150</v>
      </c>
      <c r="E787" s="166" t="s">
        <v>1</v>
      </c>
      <c r="F787" s="167" t="s">
        <v>318</v>
      </c>
      <c r="H787" s="168">
        <v>34</v>
      </c>
      <c r="I787" s="169"/>
      <c r="L787" s="165"/>
      <c r="M787" s="170"/>
      <c r="T787" s="171"/>
      <c r="AT787" s="166" t="s">
        <v>150</v>
      </c>
      <c r="AU787" s="166" t="s">
        <v>86</v>
      </c>
      <c r="AV787" s="14" t="s">
        <v>135</v>
      </c>
      <c r="AW787" s="14" t="s">
        <v>32</v>
      </c>
      <c r="AX787" s="14" t="s">
        <v>84</v>
      </c>
      <c r="AY787" s="166" t="s">
        <v>136</v>
      </c>
    </row>
    <row r="788" spans="2:65" s="1" customFormat="1" ht="16.5" customHeight="1" x14ac:dyDescent="0.2">
      <c r="B788" s="32"/>
      <c r="C788" s="172" t="s">
        <v>1229</v>
      </c>
      <c r="D788" s="172" t="s">
        <v>641</v>
      </c>
      <c r="E788" s="173" t="s">
        <v>1230</v>
      </c>
      <c r="F788" s="174" t="s">
        <v>1231</v>
      </c>
      <c r="G788" s="175" t="s">
        <v>255</v>
      </c>
      <c r="H788" s="176">
        <v>24</v>
      </c>
      <c r="I788" s="177"/>
      <c r="J788" s="178">
        <f>ROUND(I788*H788,2)</f>
        <v>0</v>
      </c>
      <c r="K788" s="174" t="s">
        <v>146</v>
      </c>
      <c r="L788" s="179"/>
      <c r="M788" s="180" t="s">
        <v>1</v>
      </c>
      <c r="N788" s="181" t="s">
        <v>41</v>
      </c>
      <c r="P788" s="141">
        <f>O788*H788</f>
        <v>0</v>
      </c>
      <c r="Q788" s="141">
        <v>6.1000000000000004E-3</v>
      </c>
      <c r="R788" s="141">
        <f>Q788*H788</f>
        <v>0.1464</v>
      </c>
      <c r="S788" s="141">
        <v>0</v>
      </c>
      <c r="T788" s="142">
        <f>S788*H788</f>
        <v>0</v>
      </c>
      <c r="AR788" s="143" t="s">
        <v>185</v>
      </c>
      <c r="AT788" s="143" t="s">
        <v>641</v>
      </c>
      <c r="AU788" s="143" t="s">
        <v>86</v>
      </c>
      <c r="AY788" s="17" t="s">
        <v>136</v>
      </c>
      <c r="BE788" s="144">
        <f>IF(N788="základní",J788,0)</f>
        <v>0</v>
      </c>
      <c r="BF788" s="144">
        <f>IF(N788="snížená",J788,0)</f>
        <v>0</v>
      </c>
      <c r="BG788" s="144">
        <f>IF(N788="zákl. přenesená",J788,0)</f>
        <v>0</v>
      </c>
      <c r="BH788" s="144">
        <f>IF(N788="sníž. přenesená",J788,0)</f>
        <v>0</v>
      </c>
      <c r="BI788" s="144">
        <f>IF(N788="nulová",J788,0)</f>
        <v>0</v>
      </c>
      <c r="BJ788" s="17" t="s">
        <v>84</v>
      </c>
      <c r="BK788" s="144">
        <f>ROUND(I788*H788,2)</f>
        <v>0</v>
      </c>
      <c r="BL788" s="17" t="s">
        <v>135</v>
      </c>
      <c r="BM788" s="143" t="s">
        <v>1232</v>
      </c>
    </row>
    <row r="789" spans="2:65" s="1" customFormat="1" ht="11.25" x14ac:dyDescent="0.2">
      <c r="B789" s="32"/>
      <c r="D789" s="145" t="s">
        <v>149</v>
      </c>
      <c r="F789" s="146" t="s">
        <v>1231</v>
      </c>
      <c r="I789" s="147"/>
      <c r="L789" s="32"/>
      <c r="M789" s="148"/>
      <c r="T789" s="56"/>
      <c r="AT789" s="17" t="s">
        <v>149</v>
      </c>
      <c r="AU789" s="17" t="s">
        <v>86</v>
      </c>
    </row>
    <row r="790" spans="2:65" s="13" customFormat="1" ht="11.25" x14ac:dyDescent="0.2">
      <c r="B790" s="155"/>
      <c r="D790" s="145" t="s">
        <v>150</v>
      </c>
      <c r="E790" s="156" t="s">
        <v>1</v>
      </c>
      <c r="F790" s="157" t="s">
        <v>1233</v>
      </c>
      <c r="H790" s="158">
        <v>24</v>
      </c>
      <c r="I790" s="159"/>
      <c r="L790" s="155"/>
      <c r="M790" s="160"/>
      <c r="T790" s="161"/>
      <c r="AT790" s="156" t="s">
        <v>150</v>
      </c>
      <c r="AU790" s="156" t="s">
        <v>86</v>
      </c>
      <c r="AV790" s="13" t="s">
        <v>86</v>
      </c>
      <c r="AW790" s="13" t="s">
        <v>32</v>
      </c>
      <c r="AX790" s="13" t="s">
        <v>84</v>
      </c>
      <c r="AY790" s="156" t="s">
        <v>136</v>
      </c>
    </row>
    <row r="791" spans="2:65" s="1" customFormat="1" ht="16.5" customHeight="1" x14ac:dyDescent="0.2">
      <c r="B791" s="32"/>
      <c r="C791" s="172" t="s">
        <v>1234</v>
      </c>
      <c r="D791" s="172" t="s">
        <v>641</v>
      </c>
      <c r="E791" s="173" t="s">
        <v>1235</v>
      </c>
      <c r="F791" s="174" t="s">
        <v>1236</v>
      </c>
      <c r="G791" s="175" t="s">
        <v>255</v>
      </c>
      <c r="H791" s="176">
        <v>2</v>
      </c>
      <c r="I791" s="177"/>
      <c r="J791" s="178">
        <f>ROUND(I791*H791,2)</f>
        <v>0</v>
      </c>
      <c r="K791" s="174" t="s">
        <v>1</v>
      </c>
      <c r="L791" s="179"/>
      <c r="M791" s="180" t="s">
        <v>1</v>
      </c>
      <c r="N791" s="181" t="s">
        <v>41</v>
      </c>
      <c r="P791" s="141">
        <f>O791*H791</f>
        <v>0</v>
      </c>
      <c r="Q791" s="141">
        <v>6.1000000000000004E-3</v>
      </c>
      <c r="R791" s="141">
        <f>Q791*H791</f>
        <v>1.2200000000000001E-2</v>
      </c>
      <c r="S791" s="141">
        <v>0</v>
      </c>
      <c r="T791" s="142">
        <f>S791*H791</f>
        <v>0</v>
      </c>
      <c r="AR791" s="143" t="s">
        <v>185</v>
      </c>
      <c r="AT791" s="143" t="s">
        <v>641</v>
      </c>
      <c r="AU791" s="143" t="s">
        <v>86</v>
      </c>
      <c r="AY791" s="17" t="s">
        <v>136</v>
      </c>
      <c r="BE791" s="144">
        <f>IF(N791="základní",J791,0)</f>
        <v>0</v>
      </c>
      <c r="BF791" s="144">
        <f>IF(N791="snížená",J791,0)</f>
        <v>0</v>
      </c>
      <c r="BG791" s="144">
        <f>IF(N791="zákl. přenesená",J791,0)</f>
        <v>0</v>
      </c>
      <c r="BH791" s="144">
        <f>IF(N791="sníž. přenesená",J791,0)</f>
        <v>0</v>
      </c>
      <c r="BI791" s="144">
        <f>IF(N791="nulová",J791,0)</f>
        <v>0</v>
      </c>
      <c r="BJ791" s="17" t="s">
        <v>84</v>
      </c>
      <c r="BK791" s="144">
        <f>ROUND(I791*H791,2)</f>
        <v>0</v>
      </c>
      <c r="BL791" s="17" t="s">
        <v>135</v>
      </c>
      <c r="BM791" s="143" t="s">
        <v>1237</v>
      </c>
    </row>
    <row r="792" spans="2:65" s="1" customFormat="1" ht="11.25" x14ac:dyDescent="0.2">
      <c r="B792" s="32"/>
      <c r="D792" s="145" t="s">
        <v>149</v>
      </c>
      <c r="F792" s="146" t="s">
        <v>1236</v>
      </c>
      <c r="I792" s="147"/>
      <c r="L792" s="32"/>
      <c r="M792" s="148"/>
      <c r="T792" s="56"/>
      <c r="AT792" s="17" t="s">
        <v>149</v>
      </c>
      <c r="AU792" s="17" t="s">
        <v>86</v>
      </c>
    </row>
    <row r="793" spans="2:65" s="13" customFormat="1" ht="11.25" x14ac:dyDescent="0.2">
      <c r="B793" s="155"/>
      <c r="D793" s="145" t="s">
        <v>150</v>
      </c>
      <c r="E793" s="156" t="s">
        <v>1</v>
      </c>
      <c r="F793" s="157" t="s">
        <v>1238</v>
      </c>
      <c r="H793" s="158">
        <v>2</v>
      </c>
      <c r="I793" s="159"/>
      <c r="L793" s="155"/>
      <c r="M793" s="160"/>
      <c r="T793" s="161"/>
      <c r="AT793" s="156" t="s">
        <v>150</v>
      </c>
      <c r="AU793" s="156" t="s">
        <v>86</v>
      </c>
      <c r="AV793" s="13" t="s">
        <v>86</v>
      </c>
      <c r="AW793" s="13" t="s">
        <v>32</v>
      </c>
      <c r="AX793" s="13" t="s">
        <v>84</v>
      </c>
      <c r="AY793" s="156" t="s">
        <v>136</v>
      </c>
    </row>
    <row r="794" spans="2:65" s="12" customFormat="1" ht="11.25" x14ac:dyDescent="0.2">
      <c r="B794" s="149"/>
      <c r="D794" s="145" t="s">
        <v>150</v>
      </c>
      <c r="E794" s="150" t="s">
        <v>1</v>
      </c>
      <c r="F794" s="151" t="s">
        <v>1239</v>
      </c>
      <c r="H794" s="150" t="s">
        <v>1</v>
      </c>
      <c r="I794" s="152"/>
      <c r="L794" s="149"/>
      <c r="M794" s="153"/>
      <c r="T794" s="154"/>
      <c r="AT794" s="150" t="s">
        <v>150</v>
      </c>
      <c r="AU794" s="150" t="s">
        <v>86</v>
      </c>
      <c r="AV794" s="12" t="s">
        <v>84</v>
      </c>
      <c r="AW794" s="12" t="s">
        <v>32</v>
      </c>
      <c r="AX794" s="12" t="s">
        <v>76</v>
      </c>
      <c r="AY794" s="150" t="s">
        <v>136</v>
      </c>
    </row>
    <row r="795" spans="2:65" s="1" customFormat="1" ht="16.5" customHeight="1" x14ac:dyDescent="0.2">
      <c r="B795" s="32"/>
      <c r="C795" s="132" t="s">
        <v>1240</v>
      </c>
      <c r="D795" s="132" t="s">
        <v>142</v>
      </c>
      <c r="E795" s="133" t="s">
        <v>1241</v>
      </c>
      <c r="F795" s="134" t="s">
        <v>1242</v>
      </c>
      <c r="G795" s="135" t="s">
        <v>394</v>
      </c>
      <c r="H795" s="136">
        <v>115.1</v>
      </c>
      <c r="I795" s="137"/>
      <c r="J795" s="138">
        <f>ROUND(I795*H795,2)</f>
        <v>0</v>
      </c>
      <c r="K795" s="134" t="s">
        <v>146</v>
      </c>
      <c r="L795" s="32"/>
      <c r="M795" s="139" t="s">
        <v>1</v>
      </c>
      <c r="N795" s="140" t="s">
        <v>41</v>
      </c>
      <c r="P795" s="141">
        <f>O795*H795</f>
        <v>0</v>
      </c>
      <c r="Q795" s="141">
        <v>1.2999999999999999E-4</v>
      </c>
      <c r="R795" s="141">
        <f>Q795*H795</f>
        <v>1.4962999999999997E-2</v>
      </c>
      <c r="S795" s="141">
        <v>0</v>
      </c>
      <c r="T795" s="142">
        <f>S795*H795</f>
        <v>0</v>
      </c>
      <c r="AR795" s="143" t="s">
        <v>135</v>
      </c>
      <c r="AT795" s="143" t="s">
        <v>142</v>
      </c>
      <c r="AU795" s="143" t="s">
        <v>86</v>
      </c>
      <c r="AY795" s="17" t="s">
        <v>136</v>
      </c>
      <c r="BE795" s="144">
        <f>IF(N795="základní",J795,0)</f>
        <v>0</v>
      </c>
      <c r="BF795" s="144">
        <f>IF(N795="snížená",J795,0)</f>
        <v>0</v>
      </c>
      <c r="BG795" s="144">
        <f>IF(N795="zákl. přenesená",J795,0)</f>
        <v>0</v>
      </c>
      <c r="BH795" s="144">
        <f>IF(N795="sníž. přenesená",J795,0)</f>
        <v>0</v>
      </c>
      <c r="BI795" s="144">
        <f>IF(N795="nulová",J795,0)</f>
        <v>0</v>
      </c>
      <c r="BJ795" s="17" t="s">
        <v>84</v>
      </c>
      <c r="BK795" s="144">
        <f>ROUND(I795*H795,2)</f>
        <v>0</v>
      </c>
      <c r="BL795" s="17" t="s">
        <v>135</v>
      </c>
      <c r="BM795" s="143" t="s">
        <v>1243</v>
      </c>
    </row>
    <row r="796" spans="2:65" s="1" customFormat="1" ht="11.25" x14ac:dyDescent="0.2">
      <c r="B796" s="32"/>
      <c r="D796" s="145" t="s">
        <v>149</v>
      </c>
      <c r="F796" s="146" t="s">
        <v>1244</v>
      </c>
      <c r="I796" s="147"/>
      <c r="L796" s="32"/>
      <c r="M796" s="148"/>
      <c r="T796" s="56"/>
      <c r="AT796" s="17" t="s">
        <v>149</v>
      </c>
      <c r="AU796" s="17" t="s">
        <v>86</v>
      </c>
    </row>
    <row r="797" spans="2:65" s="13" customFormat="1" ht="11.25" x14ac:dyDescent="0.2">
      <c r="B797" s="155"/>
      <c r="D797" s="145" t="s">
        <v>150</v>
      </c>
      <c r="E797" s="156" t="s">
        <v>1</v>
      </c>
      <c r="F797" s="157" t="s">
        <v>1245</v>
      </c>
      <c r="H797" s="158">
        <v>115.1</v>
      </c>
      <c r="I797" s="159"/>
      <c r="L797" s="155"/>
      <c r="M797" s="160"/>
      <c r="T797" s="161"/>
      <c r="AT797" s="156" t="s">
        <v>150</v>
      </c>
      <c r="AU797" s="156" t="s">
        <v>86</v>
      </c>
      <c r="AV797" s="13" t="s">
        <v>86</v>
      </c>
      <c r="AW797" s="13" t="s">
        <v>32</v>
      </c>
      <c r="AX797" s="13" t="s">
        <v>84</v>
      </c>
      <c r="AY797" s="156" t="s">
        <v>136</v>
      </c>
    </row>
    <row r="798" spans="2:65" s="1" customFormat="1" ht="16.5" customHeight="1" x14ac:dyDescent="0.2">
      <c r="B798" s="32"/>
      <c r="C798" s="132" t="s">
        <v>1246</v>
      </c>
      <c r="D798" s="132" t="s">
        <v>142</v>
      </c>
      <c r="E798" s="133" t="s">
        <v>1247</v>
      </c>
      <c r="F798" s="134" t="s">
        <v>1248</v>
      </c>
      <c r="G798" s="135" t="s">
        <v>394</v>
      </c>
      <c r="H798" s="136">
        <v>60.1</v>
      </c>
      <c r="I798" s="137"/>
      <c r="J798" s="138">
        <f>ROUND(I798*H798,2)</f>
        <v>0</v>
      </c>
      <c r="K798" s="134" t="s">
        <v>146</v>
      </c>
      <c r="L798" s="32"/>
      <c r="M798" s="139" t="s">
        <v>1</v>
      </c>
      <c r="N798" s="140" t="s">
        <v>41</v>
      </c>
      <c r="P798" s="141">
        <f>O798*H798</f>
        <v>0</v>
      </c>
      <c r="Q798" s="141">
        <v>1.6000000000000001E-4</v>
      </c>
      <c r="R798" s="141">
        <f>Q798*H798</f>
        <v>9.6160000000000013E-3</v>
      </c>
      <c r="S798" s="141">
        <v>0</v>
      </c>
      <c r="T798" s="142">
        <f>S798*H798</f>
        <v>0</v>
      </c>
      <c r="AR798" s="143" t="s">
        <v>135</v>
      </c>
      <c r="AT798" s="143" t="s">
        <v>142</v>
      </c>
      <c r="AU798" s="143" t="s">
        <v>86</v>
      </c>
      <c r="AY798" s="17" t="s">
        <v>136</v>
      </c>
      <c r="BE798" s="144">
        <f>IF(N798="základní",J798,0)</f>
        <v>0</v>
      </c>
      <c r="BF798" s="144">
        <f>IF(N798="snížená",J798,0)</f>
        <v>0</v>
      </c>
      <c r="BG798" s="144">
        <f>IF(N798="zákl. přenesená",J798,0)</f>
        <v>0</v>
      </c>
      <c r="BH798" s="144">
        <f>IF(N798="sníž. přenesená",J798,0)</f>
        <v>0</v>
      </c>
      <c r="BI798" s="144">
        <f>IF(N798="nulová",J798,0)</f>
        <v>0</v>
      </c>
      <c r="BJ798" s="17" t="s">
        <v>84</v>
      </c>
      <c r="BK798" s="144">
        <f>ROUND(I798*H798,2)</f>
        <v>0</v>
      </c>
      <c r="BL798" s="17" t="s">
        <v>135</v>
      </c>
      <c r="BM798" s="143" t="s">
        <v>1249</v>
      </c>
    </row>
    <row r="799" spans="2:65" s="1" customFormat="1" ht="11.25" x14ac:dyDescent="0.2">
      <c r="B799" s="32"/>
      <c r="D799" s="145" t="s">
        <v>149</v>
      </c>
      <c r="F799" s="146" t="s">
        <v>1250</v>
      </c>
      <c r="I799" s="147"/>
      <c r="L799" s="32"/>
      <c r="M799" s="148"/>
      <c r="T799" s="56"/>
      <c r="AT799" s="17" t="s">
        <v>149</v>
      </c>
      <c r="AU799" s="17" t="s">
        <v>86</v>
      </c>
    </row>
    <row r="800" spans="2:65" s="13" customFormat="1" ht="11.25" x14ac:dyDescent="0.2">
      <c r="B800" s="155"/>
      <c r="D800" s="145" t="s">
        <v>150</v>
      </c>
      <c r="E800" s="156" t="s">
        <v>1</v>
      </c>
      <c r="F800" s="157" t="s">
        <v>1251</v>
      </c>
      <c r="H800" s="158">
        <v>60.1</v>
      </c>
      <c r="I800" s="159"/>
      <c r="L800" s="155"/>
      <c r="M800" s="160"/>
      <c r="T800" s="161"/>
      <c r="AT800" s="156" t="s">
        <v>150</v>
      </c>
      <c r="AU800" s="156" t="s">
        <v>86</v>
      </c>
      <c r="AV800" s="13" t="s">
        <v>86</v>
      </c>
      <c r="AW800" s="13" t="s">
        <v>32</v>
      </c>
      <c r="AX800" s="13" t="s">
        <v>84</v>
      </c>
      <c r="AY800" s="156" t="s">
        <v>136</v>
      </c>
    </row>
    <row r="801" spans="2:65" s="1" customFormat="1" ht="16.5" customHeight="1" x14ac:dyDescent="0.2">
      <c r="B801" s="32"/>
      <c r="C801" s="132" t="s">
        <v>1252</v>
      </c>
      <c r="D801" s="132" t="s">
        <v>142</v>
      </c>
      <c r="E801" s="133" t="s">
        <v>1253</v>
      </c>
      <c r="F801" s="134" t="s">
        <v>1254</v>
      </c>
      <c r="G801" s="135" t="s">
        <v>249</v>
      </c>
      <c r="H801" s="136">
        <v>8</v>
      </c>
      <c r="I801" s="137"/>
      <c r="J801" s="138">
        <f>ROUND(I801*H801,2)</f>
        <v>0</v>
      </c>
      <c r="K801" s="134" t="s">
        <v>146</v>
      </c>
      <c r="L801" s="32"/>
      <c r="M801" s="139" t="s">
        <v>1</v>
      </c>
      <c r="N801" s="140" t="s">
        <v>41</v>
      </c>
      <c r="P801" s="141">
        <f>O801*H801</f>
        <v>0</v>
      </c>
      <c r="Q801" s="141">
        <v>1.4499999999999999E-3</v>
      </c>
      <c r="R801" s="141">
        <f>Q801*H801</f>
        <v>1.1599999999999999E-2</v>
      </c>
      <c r="S801" s="141">
        <v>0</v>
      </c>
      <c r="T801" s="142">
        <f>S801*H801</f>
        <v>0</v>
      </c>
      <c r="AR801" s="143" t="s">
        <v>135</v>
      </c>
      <c r="AT801" s="143" t="s">
        <v>142</v>
      </c>
      <c r="AU801" s="143" t="s">
        <v>86</v>
      </c>
      <c r="AY801" s="17" t="s">
        <v>136</v>
      </c>
      <c r="BE801" s="144">
        <f>IF(N801="základní",J801,0)</f>
        <v>0</v>
      </c>
      <c r="BF801" s="144">
        <f>IF(N801="snížená",J801,0)</f>
        <v>0</v>
      </c>
      <c r="BG801" s="144">
        <f>IF(N801="zákl. přenesená",J801,0)</f>
        <v>0</v>
      </c>
      <c r="BH801" s="144">
        <f>IF(N801="sníž. přenesená",J801,0)</f>
        <v>0</v>
      </c>
      <c r="BI801" s="144">
        <f>IF(N801="nulová",J801,0)</f>
        <v>0</v>
      </c>
      <c r="BJ801" s="17" t="s">
        <v>84</v>
      </c>
      <c r="BK801" s="144">
        <f>ROUND(I801*H801,2)</f>
        <v>0</v>
      </c>
      <c r="BL801" s="17" t="s">
        <v>135</v>
      </c>
      <c r="BM801" s="143" t="s">
        <v>1255</v>
      </c>
    </row>
    <row r="802" spans="2:65" s="1" customFormat="1" ht="11.25" x14ac:dyDescent="0.2">
      <c r="B802" s="32"/>
      <c r="D802" s="145" t="s">
        <v>149</v>
      </c>
      <c r="F802" s="146" t="s">
        <v>1256</v>
      </c>
      <c r="I802" s="147"/>
      <c r="L802" s="32"/>
      <c r="M802" s="148"/>
      <c r="T802" s="56"/>
      <c r="AT802" s="17" t="s">
        <v>149</v>
      </c>
      <c r="AU802" s="17" t="s">
        <v>86</v>
      </c>
    </row>
    <row r="803" spans="2:65" s="13" customFormat="1" ht="11.25" x14ac:dyDescent="0.2">
      <c r="B803" s="155"/>
      <c r="D803" s="145" t="s">
        <v>150</v>
      </c>
      <c r="E803" s="156" t="s">
        <v>1</v>
      </c>
      <c r="F803" s="157" t="s">
        <v>1257</v>
      </c>
      <c r="H803" s="158">
        <v>8</v>
      </c>
      <c r="I803" s="159"/>
      <c r="L803" s="155"/>
      <c r="M803" s="160"/>
      <c r="T803" s="161"/>
      <c r="AT803" s="156" t="s">
        <v>150</v>
      </c>
      <c r="AU803" s="156" t="s">
        <v>86</v>
      </c>
      <c r="AV803" s="13" t="s">
        <v>86</v>
      </c>
      <c r="AW803" s="13" t="s">
        <v>32</v>
      </c>
      <c r="AX803" s="13" t="s">
        <v>84</v>
      </c>
      <c r="AY803" s="156" t="s">
        <v>136</v>
      </c>
    </row>
    <row r="804" spans="2:65" s="1" customFormat="1" ht="16.5" customHeight="1" x14ac:dyDescent="0.2">
      <c r="B804" s="32"/>
      <c r="C804" s="132" t="s">
        <v>1258</v>
      </c>
      <c r="D804" s="132" t="s">
        <v>142</v>
      </c>
      <c r="E804" s="133" t="s">
        <v>1259</v>
      </c>
      <c r="F804" s="134" t="s">
        <v>1260</v>
      </c>
      <c r="G804" s="135" t="s">
        <v>394</v>
      </c>
      <c r="H804" s="136">
        <v>175.2</v>
      </c>
      <c r="I804" s="137"/>
      <c r="J804" s="138">
        <f>ROUND(I804*H804,2)</f>
        <v>0</v>
      </c>
      <c r="K804" s="134" t="s">
        <v>146</v>
      </c>
      <c r="L804" s="32"/>
      <c r="M804" s="139" t="s">
        <v>1</v>
      </c>
      <c r="N804" s="140" t="s">
        <v>41</v>
      </c>
      <c r="P804" s="141">
        <f>O804*H804</f>
        <v>0</v>
      </c>
      <c r="Q804" s="141">
        <v>0</v>
      </c>
      <c r="R804" s="141">
        <f>Q804*H804</f>
        <v>0</v>
      </c>
      <c r="S804" s="141">
        <v>0</v>
      </c>
      <c r="T804" s="142">
        <f>S804*H804</f>
        <v>0</v>
      </c>
      <c r="AR804" s="143" t="s">
        <v>135</v>
      </c>
      <c r="AT804" s="143" t="s">
        <v>142</v>
      </c>
      <c r="AU804" s="143" t="s">
        <v>86</v>
      </c>
      <c r="AY804" s="17" t="s">
        <v>136</v>
      </c>
      <c r="BE804" s="144">
        <f>IF(N804="základní",J804,0)</f>
        <v>0</v>
      </c>
      <c r="BF804" s="144">
        <f>IF(N804="snížená",J804,0)</f>
        <v>0</v>
      </c>
      <c r="BG804" s="144">
        <f>IF(N804="zákl. přenesená",J804,0)</f>
        <v>0</v>
      </c>
      <c r="BH804" s="144">
        <f>IF(N804="sníž. přenesená",J804,0)</f>
        <v>0</v>
      </c>
      <c r="BI804" s="144">
        <f>IF(N804="nulová",J804,0)</f>
        <v>0</v>
      </c>
      <c r="BJ804" s="17" t="s">
        <v>84</v>
      </c>
      <c r="BK804" s="144">
        <f>ROUND(I804*H804,2)</f>
        <v>0</v>
      </c>
      <c r="BL804" s="17" t="s">
        <v>135</v>
      </c>
      <c r="BM804" s="143" t="s">
        <v>1261</v>
      </c>
    </row>
    <row r="805" spans="2:65" s="1" customFormat="1" ht="11.25" x14ac:dyDescent="0.2">
      <c r="B805" s="32"/>
      <c r="D805" s="145" t="s">
        <v>149</v>
      </c>
      <c r="F805" s="146" t="s">
        <v>1262</v>
      </c>
      <c r="I805" s="147"/>
      <c r="L805" s="32"/>
      <c r="M805" s="148"/>
      <c r="T805" s="56"/>
      <c r="AT805" s="17" t="s">
        <v>149</v>
      </c>
      <c r="AU805" s="17" t="s">
        <v>86</v>
      </c>
    </row>
    <row r="806" spans="2:65" s="13" customFormat="1" ht="11.25" x14ac:dyDescent="0.2">
      <c r="B806" s="155"/>
      <c r="D806" s="145" t="s">
        <v>150</v>
      </c>
      <c r="E806" s="156" t="s">
        <v>1</v>
      </c>
      <c r="F806" s="157" t="s">
        <v>1263</v>
      </c>
      <c r="H806" s="158">
        <v>175.2</v>
      </c>
      <c r="I806" s="159"/>
      <c r="L806" s="155"/>
      <c r="M806" s="160"/>
      <c r="T806" s="161"/>
      <c r="AT806" s="156" t="s">
        <v>150</v>
      </c>
      <c r="AU806" s="156" t="s">
        <v>86</v>
      </c>
      <c r="AV806" s="13" t="s">
        <v>86</v>
      </c>
      <c r="AW806" s="13" t="s">
        <v>32</v>
      </c>
      <c r="AX806" s="13" t="s">
        <v>84</v>
      </c>
      <c r="AY806" s="156" t="s">
        <v>136</v>
      </c>
    </row>
    <row r="807" spans="2:65" s="1" customFormat="1" ht="16.5" customHeight="1" x14ac:dyDescent="0.2">
      <c r="B807" s="32"/>
      <c r="C807" s="132" t="s">
        <v>1264</v>
      </c>
      <c r="D807" s="132" t="s">
        <v>142</v>
      </c>
      <c r="E807" s="133" t="s">
        <v>1265</v>
      </c>
      <c r="F807" s="134" t="s">
        <v>1266</v>
      </c>
      <c r="G807" s="135" t="s">
        <v>249</v>
      </c>
      <c r="H807" s="136">
        <v>8</v>
      </c>
      <c r="I807" s="137"/>
      <c r="J807" s="138">
        <f>ROUND(I807*H807,2)</f>
        <v>0</v>
      </c>
      <c r="K807" s="134" t="s">
        <v>146</v>
      </c>
      <c r="L807" s="32"/>
      <c r="M807" s="139" t="s">
        <v>1</v>
      </c>
      <c r="N807" s="140" t="s">
        <v>41</v>
      </c>
      <c r="P807" s="141">
        <f>O807*H807</f>
        <v>0</v>
      </c>
      <c r="Q807" s="141">
        <v>1.0000000000000001E-5</v>
      </c>
      <c r="R807" s="141">
        <f>Q807*H807</f>
        <v>8.0000000000000007E-5</v>
      </c>
      <c r="S807" s="141">
        <v>0</v>
      </c>
      <c r="T807" s="142">
        <f>S807*H807</f>
        <v>0</v>
      </c>
      <c r="AR807" s="143" t="s">
        <v>135</v>
      </c>
      <c r="AT807" s="143" t="s">
        <v>142</v>
      </c>
      <c r="AU807" s="143" t="s">
        <v>86</v>
      </c>
      <c r="AY807" s="17" t="s">
        <v>136</v>
      </c>
      <c r="BE807" s="144">
        <f>IF(N807="základní",J807,0)</f>
        <v>0</v>
      </c>
      <c r="BF807" s="144">
        <f>IF(N807="snížená",J807,0)</f>
        <v>0</v>
      </c>
      <c r="BG807" s="144">
        <f>IF(N807="zákl. přenesená",J807,0)</f>
        <v>0</v>
      </c>
      <c r="BH807" s="144">
        <f>IF(N807="sníž. přenesená",J807,0)</f>
        <v>0</v>
      </c>
      <c r="BI807" s="144">
        <f>IF(N807="nulová",J807,0)</f>
        <v>0</v>
      </c>
      <c r="BJ807" s="17" t="s">
        <v>84</v>
      </c>
      <c r="BK807" s="144">
        <f>ROUND(I807*H807,2)</f>
        <v>0</v>
      </c>
      <c r="BL807" s="17" t="s">
        <v>135</v>
      </c>
      <c r="BM807" s="143" t="s">
        <v>1267</v>
      </c>
    </row>
    <row r="808" spans="2:65" s="1" customFormat="1" ht="11.25" x14ac:dyDescent="0.2">
      <c r="B808" s="32"/>
      <c r="D808" s="145" t="s">
        <v>149</v>
      </c>
      <c r="F808" s="146" t="s">
        <v>1268</v>
      </c>
      <c r="I808" s="147"/>
      <c r="L808" s="32"/>
      <c r="M808" s="148"/>
      <c r="T808" s="56"/>
      <c r="AT808" s="17" t="s">
        <v>149</v>
      </c>
      <c r="AU808" s="17" t="s">
        <v>86</v>
      </c>
    </row>
    <row r="809" spans="2:65" s="13" customFormat="1" ht="11.25" x14ac:dyDescent="0.2">
      <c r="B809" s="155"/>
      <c r="D809" s="145" t="s">
        <v>150</v>
      </c>
      <c r="E809" s="156" t="s">
        <v>1</v>
      </c>
      <c r="F809" s="157" t="s">
        <v>1269</v>
      </c>
      <c r="H809" s="158">
        <v>8</v>
      </c>
      <c r="I809" s="159"/>
      <c r="L809" s="155"/>
      <c r="M809" s="160"/>
      <c r="T809" s="161"/>
      <c r="AT809" s="156" t="s">
        <v>150</v>
      </c>
      <c r="AU809" s="156" t="s">
        <v>86</v>
      </c>
      <c r="AV809" s="13" t="s">
        <v>86</v>
      </c>
      <c r="AW809" s="13" t="s">
        <v>32</v>
      </c>
      <c r="AX809" s="13" t="s">
        <v>84</v>
      </c>
      <c r="AY809" s="156" t="s">
        <v>136</v>
      </c>
    </row>
    <row r="810" spans="2:65" s="1" customFormat="1" ht="16.5" customHeight="1" x14ac:dyDescent="0.2">
      <c r="B810" s="32"/>
      <c r="C810" s="132" t="s">
        <v>1270</v>
      </c>
      <c r="D810" s="132" t="s">
        <v>142</v>
      </c>
      <c r="E810" s="133" t="s">
        <v>1271</v>
      </c>
      <c r="F810" s="134" t="s">
        <v>1272</v>
      </c>
      <c r="G810" s="135" t="s">
        <v>394</v>
      </c>
      <c r="H810" s="136">
        <v>1024.3</v>
      </c>
      <c r="I810" s="137"/>
      <c r="J810" s="138">
        <f>ROUND(I810*H810,2)</f>
        <v>0</v>
      </c>
      <c r="K810" s="134" t="s">
        <v>146</v>
      </c>
      <c r="L810" s="32"/>
      <c r="M810" s="139" t="s">
        <v>1</v>
      </c>
      <c r="N810" s="140" t="s">
        <v>41</v>
      </c>
      <c r="P810" s="141">
        <f>O810*H810</f>
        <v>0</v>
      </c>
      <c r="Q810" s="141">
        <v>0.15540000000000001</v>
      </c>
      <c r="R810" s="141">
        <f>Q810*H810</f>
        <v>159.17622</v>
      </c>
      <c r="S810" s="141">
        <v>0</v>
      </c>
      <c r="T810" s="142">
        <f>S810*H810</f>
        <v>0</v>
      </c>
      <c r="AR810" s="143" t="s">
        <v>135</v>
      </c>
      <c r="AT810" s="143" t="s">
        <v>142</v>
      </c>
      <c r="AU810" s="143" t="s">
        <v>86</v>
      </c>
      <c r="AY810" s="17" t="s">
        <v>136</v>
      </c>
      <c r="BE810" s="144">
        <f>IF(N810="základní",J810,0)</f>
        <v>0</v>
      </c>
      <c r="BF810" s="144">
        <f>IF(N810="snížená",J810,0)</f>
        <v>0</v>
      </c>
      <c r="BG810" s="144">
        <f>IF(N810="zákl. přenesená",J810,0)</f>
        <v>0</v>
      </c>
      <c r="BH810" s="144">
        <f>IF(N810="sníž. přenesená",J810,0)</f>
        <v>0</v>
      </c>
      <c r="BI810" s="144">
        <f>IF(N810="nulová",J810,0)</f>
        <v>0</v>
      </c>
      <c r="BJ810" s="17" t="s">
        <v>84</v>
      </c>
      <c r="BK810" s="144">
        <f>ROUND(I810*H810,2)</f>
        <v>0</v>
      </c>
      <c r="BL810" s="17" t="s">
        <v>135</v>
      </c>
      <c r="BM810" s="143" t="s">
        <v>1273</v>
      </c>
    </row>
    <row r="811" spans="2:65" s="1" customFormat="1" ht="19.5" x14ac:dyDescent="0.2">
      <c r="B811" s="32"/>
      <c r="D811" s="145" t="s">
        <v>149</v>
      </c>
      <c r="F811" s="146" t="s">
        <v>1274</v>
      </c>
      <c r="I811" s="147"/>
      <c r="L811" s="32"/>
      <c r="M811" s="148"/>
      <c r="T811" s="56"/>
      <c r="AT811" s="17" t="s">
        <v>149</v>
      </c>
      <c r="AU811" s="17" t="s">
        <v>86</v>
      </c>
    </row>
    <row r="812" spans="2:65" s="13" customFormat="1" ht="11.25" x14ac:dyDescent="0.2">
      <c r="B812" s="155"/>
      <c r="D812" s="145" t="s">
        <v>150</v>
      </c>
      <c r="E812" s="156" t="s">
        <v>1</v>
      </c>
      <c r="F812" s="157" t="s">
        <v>1275</v>
      </c>
      <c r="H812" s="158">
        <v>992.3</v>
      </c>
      <c r="I812" s="159"/>
      <c r="L812" s="155"/>
      <c r="M812" s="160"/>
      <c r="T812" s="161"/>
      <c r="AT812" s="156" t="s">
        <v>150</v>
      </c>
      <c r="AU812" s="156" t="s">
        <v>86</v>
      </c>
      <c r="AV812" s="13" t="s">
        <v>86</v>
      </c>
      <c r="AW812" s="13" t="s">
        <v>32</v>
      </c>
      <c r="AX812" s="13" t="s">
        <v>76</v>
      </c>
      <c r="AY812" s="156" t="s">
        <v>136</v>
      </c>
    </row>
    <row r="813" spans="2:65" s="13" customFormat="1" ht="11.25" x14ac:dyDescent="0.2">
      <c r="B813" s="155"/>
      <c r="D813" s="145" t="s">
        <v>150</v>
      </c>
      <c r="E813" s="156" t="s">
        <v>1</v>
      </c>
      <c r="F813" s="157" t="s">
        <v>1276</v>
      </c>
      <c r="H813" s="158">
        <v>32</v>
      </c>
      <c r="I813" s="159"/>
      <c r="L813" s="155"/>
      <c r="M813" s="160"/>
      <c r="T813" s="161"/>
      <c r="AT813" s="156" t="s">
        <v>150</v>
      </c>
      <c r="AU813" s="156" t="s">
        <v>86</v>
      </c>
      <c r="AV813" s="13" t="s">
        <v>86</v>
      </c>
      <c r="AW813" s="13" t="s">
        <v>32</v>
      </c>
      <c r="AX813" s="13" t="s">
        <v>76</v>
      </c>
      <c r="AY813" s="156" t="s">
        <v>136</v>
      </c>
    </row>
    <row r="814" spans="2:65" s="14" customFormat="1" ht="11.25" x14ac:dyDescent="0.2">
      <c r="B814" s="165"/>
      <c r="D814" s="145" t="s">
        <v>150</v>
      </c>
      <c r="E814" s="166" t="s">
        <v>1</v>
      </c>
      <c r="F814" s="167" t="s">
        <v>318</v>
      </c>
      <c r="H814" s="168">
        <v>1024.3</v>
      </c>
      <c r="I814" s="169"/>
      <c r="L814" s="165"/>
      <c r="M814" s="170"/>
      <c r="T814" s="171"/>
      <c r="AT814" s="166" t="s">
        <v>150</v>
      </c>
      <c r="AU814" s="166" t="s">
        <v>86</v>
      </c>
      <c r="AV814" s="14" t="s">
        <v>135</v>
      </c>
      <c r="AW814" s="14" t="s">
        <v>32</v>
      </c>
      <c r="AX814" s="14" t="s">
        <v>84</v>
      </c>
      <c r="AY814" s="166" t="s">
        <v>136</v>
      </c>
    </row>
    <row r="815" spans="2:65" s="1" customFormat="1" ht="16.5" customHeight="1" x14ac:dyDescent="0.2">
      <c r="B815" s="32"/>
      <c r="C815" s="172" t="s">
        <v>1277</v>
      </c>
      <c r="D815" s="172" t="s">
        <v>641</v>
      </c>
      <c r="E815" s="173" t="s">
        <v>1278</v>
      </c>
      <c r="F815" s="174" t="s">
        <v>1279</v>
      </c>
      <c r="G815" s="175" t="s">
        <v>394</v>
      </c>
      <c r="H815" s="176">
        <v>353.52</v>
      </c>
      <c r="I815" s="177"/>
      <c r="J815" s="178">
        <f>ROUND(I815*H815,2)</f>
        <v>0</v>
      </c>
      <c r="K815" s="174" t="s">
        <v>146</v>
      </c>
      <c r="L815" s="179"/>
      <c r="M815" s="180" t="s">
        <v>1</v>
      </c>
      <c r="N815" s="181" t="s">
        <v>41</v>
      </c>
      <c r="P815" s="141">
        <f>O815*H815</f>
        <v>0</v>
      </c>
      <c r="Q815" s="141">
        <v>0.08</v>
      </c>
      <c r="R815" s="141">
        <f>Q815*H815</f>
        <v>28.281599999999997</v>
      </c>
      <c r="S815" s="141">
        <v>0</v>
      </c>
      <c r="T815" s="142">
        <f>S815*H815</f>
        <v>0</v>
      </c>
      <c r="AR815" s="143" t="s">
        <v>185</v>
      </c>
      <c r="AT815" s="143" t="s">
        <v>641</v>
      </c>
      <c r="AU815" s="143" t="s">
        <v>86</v>
      </c>
      <c r="AY815" s="17" t="s">
        <v>136</v>
      </c>
      <c r="BE815" s="144">
        <f>IF(N815="základní",J815,0)</f>
        <v>0</v>
      </c>
      <c r="BF815" s="144">
        <f>IF(N815="snížená",J815,0)</f>
        <v>0</v>
      </c>
      <c r="BG815" s="144">
        <f>IF(N815="zákl. přenesená",J815,0)</f>
        <v>0</v>
      </c>
      <c r="BH815" s="144">
        <f>IF(N815="sníž. přenesená",J815,0)</f>
        <v>0</v>
      </c>
      <c r="BI815" s="144">
        <f>IF(N815="nulová",J815,0)</f>
        <v>0</v>
      </c>
      <c r="BJ815" s="17" t="s">
        <v>84</v>
      </c>
      <c r="BK815" s="144">
        <f>ROUND(I815*H815,2)</f>
        <v>0</v>
      </c>
      <c r="BL815" s="17" t="s">
        <v>135</v>
      </c>
      <c r="BM815" s="143" t="s">
        <v>1280</v>
      </c>
    </row>
    <row r="816" spans="2:65" s="1" customFormat="1" ht="11.25" x14ac:dyDescent="0.2">
      <c r="B816" s="32"/>
      <c r="D816" s="145" t="s">
        <v>149</v>
      </c>
      <c r="F816" s="146" t="s">
        <v>1279</v>
      </c>
      <c r="I816" s="147"/>
      <c r="L816" s="32"/>
      <c r="M816" s="148"/>
      <c r="T816" s="56"/>
      <c r="AT816" s="17" t="s">
        <v>149</v>
      </c>
      <c r="AU816" s="17" t="s">
        <v>86</v>
      </c>
    </row>
    <row r="817" spans="2:65" s="13" customFormat="1" ht="11.25" x14ac:dyDescent="0.2">
      <c r="B817" s="155"/>
      <c r="D817" s="145" t="s">
        <v>150</v>
      </c>
      <c r="E817" s="156" t="s">
        <v>1</v>
      </c>
      <c r="F817" s="157" t="s">
        <v>1281</v>
      </c>
      <c r="H817" s="158">
        <v>992.3</v>
      </c>
      <c r="I817" s="159"/>
      <c r="L817" s="155"/>
      <c r="M817" s="160"/>
      <c r="T817" s="161"/>
      <c r="AT817" s="156" t="s">
        <v>150</v>
      </c>
      <c r="AU817" s="156" t="s">
        <v>86</v>
      </c>
      <c r="AV817" s="13" t="s">
        <v>86</v>
      </c>
      <c r="AW817" s="13" t="s">
        <v>32</v>
      </c>
      <c r="AX817" s="13" t="s">
        <v>76</v>
      </c>
      <c r="AY817" s="156" t="s">
        <v>136</v>
      </c>
    </row>
    <row r="818" spans="2:65" s="13" customFormat="1" ht="11.25" x14ac:dyDescent="0.2">
      <c r="B818" s="155"/>
      <c r="D818" s="145" t="s">
        <v>150</v>
      </c>
      <c r="E818" s="156" t="s">
        <v>1</v>
      </c>
      <c r="F818" s="157" t="s">
        <v>1282</v>
      </c>
      <c r="H818" s="158">
        <v>-207.5</v>
      </c>
      <c r="I818" s="159"/>
      <c r="L818" s="155"/>
      <c r="M818" s="160"/>
      <c r="T818" s="161"/>
      <c r="AT818" s="156" t="s">
        <v>150</v>
      </c>
      <c r="AU818" s="156" t="s">
        <v>86</v>
      </c>
      <c r="AV818" s="13" t="s">
        <v>86</v>
      </c>
      <c r="AW818" s="13" t="s">
        <v>32</v>
      </c>
      <c r="AX818" s="13" t="s">
        <v>76</v>
      </c>
      <c r="AY818" s="156" t="s">
        <v>136</v>
      </c>
    </row>
    <row r="819" spans="2:65" s="13" customFormat="1" ht="11.25" x14ac:dyDescent="0.2">
      <c r="B819" s="155"/>
      <c r="D819" s="145" t="s">
        <v>150</v>
      </c>
      <c r="E819" s="156" t="s">
        <v>1</v>
      </c>
      <c r="F819" s="157" t="s">
        <v>1283</v>
      </c>
      <c r="H819" s="158">
        <v>-67</v>
      </c>
      <c r="I819" s="159"/>
      <c r="L819" s="155"/>
      <c r="M819" s="160"/>
      <c r="T819" s="161"/>
      <c r="AT819" s="156" t="s">
        <v>150</v>
      </c>
      <c r="AU819" s="156" t="s">
        <v>86</v>
      </c>
      <c r="AV819" s="13" t="s">
        <v>86</v>
      </c>
      <c r="AW819" s="13" t="s">
        <v>32</v>
      </c>
      <c r="AX819" s="13" t="s">
        <v>76</v>
      </c>
      <c r="AY819" s="156" t="s">
        <v>136</v>
      </c>
    </row>
    <row r="820" spans="2:65" s="13" customFormat="1" ht="11.25" x14ac:dyDescent="0.2">
      <c r="B820" s="155"/>
      <c r="D820" s="145" t="s">
        <v>150</v>
      </c>
      <c r="E820" s="156" t="s">
        <v>1</v>
      </c>
      <c r="F820" s="157" t="s">
        <v>1284</v>
      </c>
      <c r="H820" s="158">
        <v>-364.28</v>
      </c>
      <c r="I820" s="159"/>
      <c r="L820" s="155"/>
      <c r="M820" s="160"/>
      <c r="T820" s="161"/>
      <c r="AT820" s="156" t="s">
        <v>150</v>
      </c>
      <c r="AU820" s="156" t="s">
        <v>86</v>
      </c>
      <c r="AV820" s="13" t="s">
        <v>86</v>
      </c>
      <c r="AW820" s="13" t="s">
        <v>32</v>
      </c>
      <c r="AX820" s="13" t="s">
        <v>76</v>
      </c>
      <c r="AY820" s="156" t="s">
        <v>136</v>
      </c>
    </row>
    <row r="821" spans="2:65" s="14" customFormat="1" ht="11.25" x14ac:dyDescent="0.2">
      <c r="B821" s="165"/>
      <c r="D821" s="145" t="s">
        <v>150</v>
      </c>
      <c r="E821" s="166" t="s">
        <v>1</v>
      </c>
      <c r="F821" s="167" t="s">
        <v>318</v>
      </c>
      <c r="H821" s="168">
        <v>353.52</v>
      </c>
      <c r="I821" s="169"/>
      <c r="L821" s="165"/>
      <c r="M821" s="170"/>
      <c r="T821" s="171"/>
      <c r="AT821" s="166" t="s">
        <v>150</v>
      </c>
      <c r="AU821" s="166" t="s">
        <v>86</v>
      </c>
      <c r="AV821" s="14" t="s">
        <v>135</v>
      </c>
      <c r="AW821" s="14" t="s">
        <v>32</v>
      </c>
      <c r="AX821" s="14" t="s">
        <v>84</v>
      </c>
      <c r="AY821" s="166" t="s">
        <v>136</v>
      </c>
    </row>
    <row r="822" spans="2:65" s="1" customFormat="1" ht="16.5" customHeight="1" x14ac:dyDescent="0.2">
      <c r="B822" s="32"/>
      <c r="C822" s="172" t="s">
        <v>1285</v>
      </c>
      <c r="D822" s="172" t="s">
        <v>641</v>
      </c>
      <c r="E822" s="173" t="s">
        <v>1286</v>
      </c>
      <c r="F822" s="174" t="s">
        <v>1287</v>
      </c>
      <c r="G822" s="175" t="s">
        <v>394</v>
      </c>
      <c r="H822" s="176">
        <v>207.5</v>
      </c>
      <c r="I822" s="177"/>
      <c r="J822" s="178">
        <f>ROUND(I822*H822,2)</f>
        <v>0</v>
      </c>
      <c r="K822" s="174" t="s">
        <v>146</v>
      </c>
      <c r="L822" s="179"/>
      <c r="M822" s="180" t="s">
        <v>1</v>
      </c>
      <c r="N822" s="181" t="s">
        <v>41</v>
      </c>
      <c r="P822" s="141">
        <f>O822*H822</f>
        <v>0</v>
      </c>
      <c r="Q822" s="141">
        <v>4.8300000000000003E-2</v>
      </c>
      <c r="R822" s="141">
        <f>Q822*H822</f>
        <v>10.022250000000001</v>
      </c>
      <c r="S822" s="141">
        <v>0</v>
      </c>
      <c r="T822" s="142">
        <f>S822*H822</f>
        <v>0</v>
      </c>
      <c r="AR822" s="143" t="s">
        <v>185</v>
      </c>
      <c r="AT822" s="143" t="s">
        <v>641</v>
      </c>
      <c r="AU822" s="143" t="s">
        <v>86</v>
      </c>
      <c r="AY822" s="17" t="s">
        <v>136</v>
      </c>
      <c r="BE822" s="144">
        <f>IF(N822="základní",J822,0)</f>
        <v>0</v>
      </c>
      <c r="BF822" s="144">
        <f>IF(N822="snížená",J822,0)</f>
        <v>0</v>
      </c>
      <c r="BG822" s="144">
        <f>IF(N822="zákl. přenesená",J822,0)</f>
        <v>0</v>
      </c>
      <c r="BH822" s="144">
        <f>IF(N822="sníž. přenesená",J822,0)</f>
        <v>0</v>
      </c>
      <c r="BI822" s="144">
        <f>IF(N822="nulová",J822,0)</f>
        <v>0</v>
      </c>
      <c r="BJ822" s="17" t="s">
        <v>84</v>
      </c>
      <c r="BK822" s="144">
        <f>ROUND(I822*H822,2)</f>
        <v>0</v>
      </c>
      <c r="BL822" s="17" t="s">
        <v>135</v>
      </c>
      <c r="BM822" s="143" t="s">
        <v>1288</v>
      </c>
    </row>
    <row r="823" spans="2:65" s="1" customFormat="1" ht="11.25" x14ac:dyDescent="0.2">
      <c r="B823" s="32"/>
      <c r="D823" s="145" t="s">
        <v>149</v>
      </c>
      <c r="F823" s="146" t="s">
        <v>1287</v>
      </c>
      <c r="I823" s="147"/>
      <c r="L823" s="32"/>
      <c r="M823" s="148"/>
      <c r="T823" s="56"/>
      <c r="AT823" s="17" t="s">
        <v>149</v>
      </c>
      <c r="AU823" s="17" t="s">
        <v>86</v>
      </c>
    </row>
    <row r="824" spans="2:65" s="13" customFormat="1" ht="11.25" x14ac:dyDescent="0.2">
      <c r="B824" s="155"/>
      <c r="D824" s="145" t="s">
        <v>150</v>
      </c>
      <c r="E824" s="156" t="s">
        <v>1</v>
      </c>
      <c r="F824" s="157" t="s">
        <v>1289</v>
      </c>
      <c r="H824" s="158">
        <v>207.5</v>
      </c>
      <c r="I824" s="159"/>
      <c r="L824" s="155"/>
      <c r="M824" s="160"/>
      <c r="T824" s="161"/>
      <c r="AT824" s="156" t="s">
        <v>150</v>
      </c>
      <c r="AU824" s="156" t="s">
        <v>86</v>
      </c>
      <c r="AV824" s="13" t="s">
        <v>86</v>
      </c>
      <c r="AW824" s="13" t="s">
        <v>32</v>
      </c>
      <c r="AX824" s="13" t="s">
        <v>84</v>
      </c>
      <c r="AY824" s="156" t="s">
        <v>136</v>
      </c>
    </row>
    <row r="825" spans="2:65" s="1" customFormat="1" ht="16.5" customHeight="1" x14ac:dyDescent="0.2">
      <c r="B825" s="32"/>
      <c r="C825" s="172" t="s">
        <v>1290</v>
      </c>
      <c r="D825" s="172" t="s">
        <v>641</v>
      </c>
      <c r="E825" s="173" t="s">
        <v>1291</v>
      </c>
      <c r="F825" s="174" t="s">
        <v>1292</v>
      </c>
      <c r="G825" s="175" t="s">
        <v>394</v>
      </c>
      <c r="H825" s="176">
        <v>67</v>
      </c>
      <c r="I825" s="177"/>
      <c r="J825" s="178">
        <f>ROUND(I825*H825,2)</f>
        <v>0</v>
      </c>
      <c r="K825" s="174" t="s">
        <v>146</v>
      </c>
      <c r="L825" s="179"/>
      <c r="M825" s="180" t="s">
        <v>1</v>
      </c>
      <c r="N825" s="181" t="s">
        <v>41</v>
      </c>
      <c r="P825" s="141">
        <f>O825*H825</f>
        <v>0</v>
      </c>
      <c r="Q825" s="141">
        <v>6.5670000000000006E-2</v>
      </c>
      <c r="R825" s="141">
        <f>Q825*H825</f>
        <v>4.3998900000000001</v>
      </c>
      <c r="S825" s="141">
        <v>0</v>
      </c>
      <c r="T825" s="142">
        <f>S825*H825</f>
        <v>0</v>
      </c>
      <c r="AR825" s="143" t="s">
        <v>185</v>
      </c>
      <c r="AT825" s="143" t="s">
        <v>641</v>
      </c>
      <c r="AU825" s="143" t="s">
        <v>86</v>
      </c>
      <c r="AY825" s="17" t="s">
        <v>136</v>
      </c>
      <c r="BE825" s="144">
        <f>IF(N825="základní",J825,0)</f>
        <v>0</v>
      </c>
      <c r="BF825" s="144">
        <f>IF(N825="snížená",J825,0)</f>
        <v>0</v>
      </c>
      <c r="BG825" s="144">
        <f>IF(N825="zákl. přenesená",J825,0)</f>
        <v>0</v>
      </c>
      <c r="BH825" s="144">
        <f>IF(N825="sníž. přenesená",J825,0)</f>
        <v>0</v>
      </c>
      <c r="BI825" s="144">
        <f>IF(N825="nulová",J825,0)</f>
        <v>0</v>
      </c>
      <c r="BJ825" s="17" t="s">
        <v>84</v>
      </c>
      <c r="BK825" s="144">
        <f>ROUND(I825*H825,2)</f>
        <v>0</v>
      </c>
      <c r="BL825" s="17" t="s">
        <v>135</v>
      </c>
      <c r="BM825" s="143" t="s">
        <v>1293</v>
      </c>
    </row>
    <row r="826" spans="2:65" s="1" customFormat="1" ht="11.25" x14ac:dyDescent="0.2">
      <c r="B826" s="32"/>
      <c r="D826" s="145" t="s">
        <v>149</v>
      </c>
      <c r="F826" s="146" t="s">
        <v>1292</v>
      </c>
      <c r="I826" s="147"/>
      <c r="L826" s="32"/>
      <c r="M826" s="148"/>
      <c r="T826" s="56"/>
      <c r="AT826" s="17" t="s">
        <v>149</v>
      </c>
      <c r="AU826" s="17" t="s">
        <v>86</v>
      </c>
    </row>
    <row r="827" spans="2:65" s="13" customFormat="1" ht="11.25" x14ac:dyDescent="0.2">
      <c r="B827" s="155"/>
      <c r="D827" s="145" t="s">
        <v>150</v>
      </c>
      <c r="E827" s="156" t="s">
        <v>1</v>
      </c>
      <c r="F827" s="157" t="s">
        <v>1294</v>
      </c>
      <c r="H827" s="158">
        <v>67</v>
      </c>
      <c r="I827" s="159"/>
      <c r="L827" s="155"/>
      <c r="M827" s="160"/>
      <c r="T827" s="161"/>
      <c r="AT827" s="156" t="s">
        <v>150</v>
      </c>
      <c r="AU827" s="156" t="s">
        <v>86</v>
      </c>
      <c r="AV827" s="13" t="s">
        <v>86</v>
      </c>
      <c r="AW827" s="13" t="s">
        <v>32</v>
      </c>
      <c r="AX827" s="13" t="s">
        <v>84</v>
      </c>
      <c r="AY827" s="156" t="s">
        <v>136</v>
      </c>
    </row>
    <row r="828" spans="2:65" s="1" customFormat="1" ht="16.5" customHeight="1" x14ac:dyDescent="0.2">
      <c r="B828" s="32"/>
      <c r="C828" s="172" t="s">
        <v>1295</v>
      </c>
      <c r="D828" s="172" t="s">
        <v>641</v>
      </c>
      <c r="E828" s="173" t="s">
        <v>1296</v>
      </c>
      <c r="F828" s="174" t="s">
        <v>1297</v>
      </c>
      <c r="G828" s="175" t="s">
        <v>394</v>
      </c>
      <c r="H828" s="176">
        <v>24</v>
      </c>
      <c r="I828" s="177"/>
      <c r="J828" s="178">
        <f>ROUND(I828*H828,2)</f>
        <v>0</v>
      </c>
      <c r="K828" s="174" t="s">
        <v>146</v>
      </c>
      <c r="L828" s="179"/>
      <c r="M828" s="180" t="s">
        <v>1</v>
      </c>
      <c r="N828" s="181" t="s">
        <v>41</v>
      </c>
      <c r="P828" s="141">
        <f>O828*H828</f>
        <v>0</v>
      </c>
      <c r="Q828" s="141">
        <v>0.22500000000000001</v>
      </c>
      <c r="R828" s="141">
        <f>Q828*H828</f>
        <v>5.4</v>
      </c>
      <c r="S828" s="141">
        <v>0</v>
      </c>
      <c r="T828" s="142">
        <f>S828*H828</f>
        <v>0</v>
      </c>
      <c r="AR828" s="143" t="s">
        <v>185</v>
      </c>
      <c r="AT828" s="143" t="s">
        <v>641</v>
      </c>
      <c r="AU828" s="143" t="s">
        <v>86</v>
      </c>
      <c r="AY828" s="17" t="s">
        <v>136</v>
      </c>
      <c r="BE828" s="144">
        <f>IF(N828="základní",J828,0)</f>
        <v>0</v>
      </c>
      <c r="BF828" s="144">
        <f>IF(N828="snížená",J828,0)</f>
        <v>0</v>
      </c>
      <c r="BG828" s="144">
        <f>IF(N828="zákl. přenesená",J828,0)</f>
        <v>0</v>
      </c>
      <c r="BH828" s="144">
        <f>IF(N828="sníž. přenesená",J828,0)</f>
        <v>0</v>
      </c>
      <c r="BI828" s="144">
        <f>IF(N828="nulová",J828,0)</f>
        <v>0</v>
      </c>
      <c r="BJ828" s="17" t="s">
        <v>84</v>
      </c>
      <c r="BK828" s="144">
        <f>ROUND(I828*H828,2)</f>
        <v>0</v>
      </c>
      <c r="BL828" s="17" t="s">
        <v>135</v>
      </c>
      <c r="BM828" s="143" t="s">
        <v>1298</v>
      </c>
    </row>
    <row r="829" spans="2:65" s="1" customFormat="1" ht="11.25" x14ac:dyDescent="0.2">
      <c r="B829" s="32"/>
      <c r="D829" s="145" t="s">
        <v>149</v>
      </c>
      <c r="F829" s="146" t="s">
        <v>1297</v>
      </c>
      <c r="I829" s="147"/>
      <c r="L829" s="32"/>
      <c r="M829" s="148"/>
      <c r="T829" s="56"/>
      <c r="AT829" s="17" t="s">
        <v>149</v>
      </c>
      <c r="AU829" s="17" t="s">
        <v>86</v>
      </c>
    </row>
    <row r="830" spans="2:65" s="13" customFormat="1" ht="11.25" x14ac:dyDescent="0.2">
      <c r="B830" s="155"/>
      <c r="D830" s="145" t="s">
        <v>150</v>
      </c>
      <c r="E830" s="156" t="s">
        <v>1</v>
      </c>
      <c r="F830" s="157" t="s">
        <v>1299</v>
      </c>
      <c r="H830" s="158">
        <v>24</v>
      </c>
      <c r="I830" s="159"/>
      <c r="L830" s="155"/>
      <c r="M830" s="160"/>
      <c r="T830" s="161"/>
      <c r="AT830" s="156" t="s">
        <v>150</v>
      </c>
      <c r="AU830" s="156" t="s">
        <v>86</v>
      </c>
      <c r="AV830" s="13" t="s">
        <v>86</v>
      </c>
      <c r="AW830" s="13" t="s">
        <v>32</v>
      </c>
      <c r="AX830" s="13" t="s">
        <v>84</v>
      </c>
      <c r="AY830" s="156" t="s">
        <v>136</v>
      </c>
    </row>
    <row r="831" spans="2:65" s="1" customFormat="1" ht="16.5" customHeight="1" x14ac:dyDescent="0.2">
      <c r="B831" s="32"/>
      <c r="C831" s="172" t="s">
        <v>1300</v>
      </c>
      <c r="D831" s="172" t="s">
        <v>641</v>
      </c>
      <c r="E831" s="173" t="s">
        <v>1301</v>
      </c>
      <c r="F831" s="174" t="s">
        <v>1302</v>
      </c>
      <c r="G831" s="175" t="s">
        <v>394</v>
      </c>
      <c r="H831" s="176">
        <v>8</v>
      </c>
      <c r="I831" s="177"/>
      <c r="J831" s="178">
        <f>ROUND(I831*H831,2)</f>
        <v>0</v>
      </c>
      <c r="K831" s="174" t="s">
        <v>146</v>
      </c>
      <c r="L831" s="179"/>
      <c r="M831" s="180" t="s">
        <v>1</v>
      </c>
      <c r="N831" s="181" t="s">
        <v>41</v>
      </c>
      <c r="P831" s="141">
        <f>O831*H831</f>
        <v>0</v>
      </c>
      <c r="Q831" s="141">
        <v>0.15</v>
      </c>
      <c r="R831" s="141">
        <f>Q831*H831</f>
        <v>1.2</v>
      </c>
      <c r="S831" s="141">
        <v>0</v>
      </c>
      <c r="T831" s="142">
        <f>S831*H831</f>
        <v>0</v>
      </c>
      <c r="AR831" s="143" t="s">
        <v>185</v>
      </c>
      <c r="AT831" s="143" t="s">
        <v>641</v>
      </c>
      <c r="AU831" s="143" t="s">
        <v>86</v>
      </c>
      <c r="AY831" s="17" t="s">
        <v>136</v>
      </c>
      <c r="BE831" s="144">
        <f>IF(N831="základní",J831,0)</f>
        <v>0</v>
      </c>
      <c r="BF831" s="144">
        <f>IF(N831="snížená",J831,0)</f>
        <v>0</v>
      </c>
      <c r="BG831" s="144">
        <f>IF(N831="zákl. přenesená",J831,0)</f>
        <v>0</v>
      </c>
      <c r="BH831" s="144">
        <f>IF(N831="sníž. přenesená",J831,0)</f>
        <v>0</v>
      </c>
      <c r="BI831" s="144">
        <f>IF(N831="nulová",J831,0)</f>
        <v>0</v>
      </c>
      <c r="BJ831" s="17" t="s">
        <v>84</v>
      </c>
      <c r="BK831" s="144">
        <f>ROUND(I831*H831,2)</f>
        <v>0</v>
      </c>
      <c r="BL831" s="17" t="s">
        <v>135</v>
      </c>
      <c r="BM831" s="143" t="s">
        <v>1303</v>
      </c>
    </row>
    <row r="832" spans="2:65" s="1" customFormat="1" ht="11.25" x14ac:dyDescent="0.2">
      <c r="B832" s="32"/>
      <c r="D832" s="145" t="s">
        <v>149</v>
      </c>
      <c r="F832" s="146" t="s">
        <v>1302</v>
      </c>
      <c r="I832" s="147"/>
      <c r="L832" s="32"/>
      <c r="M832" s="148"/>
      <c r="T832" s="56"/>
      <c r="AT832" s="17" t="s">
        <v>149</v>
      </c>
      <c r="AU832" s="17" t="s">
        <v>86</v>
      </c>
    </row>
    <row r="833" spans="2:65" s="13" customFormat="1" ht="11.25" x14ac:dyDescent="0.2">
      <c r="B833" s="155"/>
      <c r="D833" s="145" t="s">
        <v>150</v>
      </c>
      <c r="E833" s="156" t="s">
        <v>1</v>
      </c>
      <c r="F833" s="157" t="s">
        <v>1304</v>
      </c>
      <c r="H833" s="158">
        <v>4</v>
      </c>
      <c r="I833" s="159"/>
      <c r="L833" s="155"/>
      <c r="M833" s="160"/>
      <c r="T833" s="161"/>
      <c r="AT833" s="156" t="s">
        <v>150</v>
      </c>
      <c r="AU833" s="156" t="s">
        <v>86</v>
      </c>
      <c r="AV833" s="13" t="s">
        <v>86</v>
      </c>
      <c r="AW833" s="13" t="s">
        <v>32</v>
      </c>
      <c r="AX833" s="13" t="s">
        <v>76</v>
      </c>
      <c r="AY833" s="156" t="s">
        <v>136</v>
      </c>
    </row>
    <row r="834" spans="2:65" s="12" customFormat="1" ht="11.25" x14ac:dyDescent="0.2">
      <c r="B834" s="149"/>
      <c r="D834" s="145" t="s">
        <v>150</v>
      </c>
      <c r="E834" s="150" t="s">
        <v>1</v>
      </c>
      <c r="F834" s="151" t="s">
        <v>1305</v>
      </c>
      <c r="H834" s="150" t="s">
        <v>1</v>
      </c>
      <c r="I834" s="152"/>
      <c r="L834" s="149"/>
      <c r="M834" s="153"/>
      <c r="T834" s="154"/>
      <c r="AT834" s="150" t="s">
        <v>150</v>
      </c>
      <c r="AU834" s="150" t="s">
        <v>86</v>
      </c>
      <c r="AV834" s="12" t="s">
        <v>84</v>
      </c>
      <c r="AW834" s="12" t="s">
        <v>32</v>
      </c>
      <c r="AX834" s="12" t="s">
        <v>76</v>
      </c>
      <c r="AY834" s="150" t="s">
        <v>136</v>
      </c>
    </row>
    <row r="835" spans="2:65" s="13" customFormat="1" ht="11.25" x14ac:dyDescent="0.2">
      <c r="B835" s="155"/>
      <c r="D835" s="145" t="s">
        <v>150</v>
      </c>
      <c r="E835" s="156" t="s">
        <v>1</v>
      </c>
      <c r="F835" s="157" t="s">
        <v>1306</v>
      </c>
      <c r="H835" s="158">
        <v>4</v>
      </c>
      <c r="I835" s="159"/>
      <c r="L835" s="155"/>
      <c r="M835" s="160"/>
      <c r="T835" s="161"/>
      <c r="AT835" s="156" t="s">
        <v>150</v>
      </c>
      <c r="AU835" s="156" t="s">
        <v>86</v>
      </c>
      <c r="AV835" s="13" t="s">
        <v>86</v>
      </c>
      <c r="AW835" s="13" t="s">
        <v>32</v>
      </c>
      <c r="AX835" s="13" t="s">
        <v>76</v>
      </c>
      <c r="AY835" s="156" t="s">
        <v>136</v>
      </c>
    </row>
    <row r="836" spans="2:65" s="12" customFormat="1" ht="11.25" x14ac:dyDescent="0.2">
      <c r="B836" s="149"/>
      <c r="D836" s="145" t="s">
        <v>150</v>
      </c>
      <c r="E836" s="150" t="s">
        <v>1</v>
      </c>
      <c r="F836" s="151" t="s">
        <v>1305</v>
      </c>
      <c r="H836" s="150" t="s">
        <v>1</v>
      </c>
      <c r="I836" s="152"/>
      <c r="L836" s="149"/>
      <c r="M836" s="153"/>
      <c r="T836" s="154"/>
      <c r="AT836" s="150" t="s">
        <v>150</v>
      </c>
      <c r="AU836" s="150" t="s">
        <v>86</v>
      </c>
      <c r="AV836" s="12" t="s">
        <v>84</v>
      </c>
      <c r="AW836" s="12" t="s">
        <v>32</v>
      </c>
      <c r="AX836" s="12" t="s">
        <v>76</v>
      </c>
      <c r="AY836" s="150" t="s">
        <v>136</v>
      </c>
    </row>
    <row r="837" spans="2:65" s="14" customFormat="1" ht="11.25" x14ac:dyDescent="0.2">
      <c r="B837" s="165"/>
      <c r="D837" s="145" t="s">
        <v>150</v>
      </c>
      <c r="E837" s="166" t="s">
        <v>1</v>
      </c>
      <c r="F837" s="167" t="s">
        <v>318</v>
      </c>
      <c r="H837" s="168">
        <v>8</v>
      </c>
      <c r="I837" s="169"/>
      <c r="L837" s="165"/>
      <c r="M837" s="170"/>
      <c r="T837" s="171"/>
      <c r="AT837" s="166" t="s">
        <v>150</v>
      </c>
      <c r="AU837" s="166" t="s">
        <v>86</v>
      </c>
      <c r="AV837" s="14" t="s">
        <v>135</v>
      </c>
      <c r="AW837" s="14" t="s">
        <v>32</v>
      </c>
      <c r="AX837" s="14" t="s">
        <v>84</v>
      </c>
      <c r="AY837" s="166" t="s">
        <v>136</v>
      </c>
    </row>
    <row r="838" spans="2:65" s="1" customFormat="1" ht="16.5" customHeight="1" x14ac:dyDescent="0.2">
      <c r="B838" s="32"/>
      <c r="C838" s="132" t="s">
        <v>1307</v>
      </c>
      <c r="D838" s="132" t="s">
        <v>142</v>
      </c>
      <c r="E838" s="133" t="s">
        <v>1308</v>
      </c>
      <c r="F838" s="134" t="s">
        <v>1309</v>
      </c>
      <c r="G838" s="135" t="s">
        <v>394</v>
      </c>
      <c r="H838" s="136">
        <v>1028.8</v>
      </c>
      <c r="I838" s="137"/>
      <c r="J838" s="138">
        <f>ROUND(I838*H838,2)</f>
        <v>0</v>
      </c>
      <c r="K838" s="134" t="s">
        <v>146</v>
      </c>
      <c r="L838" s="32"/>
      <c r="M838" s="139" t="s">
        <v>1</v>
      </c>
      <c r="N838" s="140" t="s">
        <v>41</v>
      </c>
      <c r="P838" s="141">
        <f>O838*H838</f>
        <v>0</v>
      </c>
      <c r="Q838" s="141">
        <v>0.1295</v>
      </c>
      <c r="R838" s="141">
        <f>Q838*H838</f>
        <v>133.2296</v>
      </c>
      <c r="S838" s="141">
        <v>0</v>
      </c>
      <c r="T838" s="142">
        <f>S838*H838</f>
        <v>0</v>
      </c>
      <c r="AR838" s="143" t="s">
        <v>135</v>
      </c>
      <c r="AT838" s="143" t="s">
        <v>142</v>
      </c>
      <c r="AU838" s="143" t="s">
        <v>86</v>
      </c>
      <c r="AY838" s="17" t="s">
        <v>136</v>
      </c>
      <c r="BE838" s="144">
        <f>IF(N838="základní",J838,0)</f>
        <v>0</v>
      </c>
      <c r="BF838" s="144">
        <f>IF(N838="snížená",J838,0)</f>
        <v>0</v>
      </c>
      <c r="BG838" s="144">
        <f>IF(N838="zákl. přenesená",J838,0)</f>
        <v>0</v>
      </c>
      <c r="BH838" s="144">
        <f>IF(N838="sníž. přenesená",J838,0)</f>
        <v>0</v>
      </c>
      <c r="BI838" s="144">
        <f>IF(N838="nulová",J838,0)</f>
        <v>0</v>
      </c>
      <c r="BJ838" s="17" t="s">
        <v>84</v>
      </c>
      <c r="BK838" s="144">
        <f>ROUND(I838*H838,2)</f>
        <v>0</v>
      </c>
      <c r="BL838" s="17" t="s">
        <v>135</v>
      </c>
      <c r="BM838" s="143" t="s">
        <v>1310</v>
      </c>
    </row>
    <row r="839" spans="2:65" s="1" customFormat="1" ht="19.5" x14ac:dyDescent="0.2">
      <c r="B839" s="32"/>
      <c r="D839" s="145" t="s">
        <v>149</v>
      </c>
      <c r="F839" s="146" t="s">
        <v>1311</v>
      </c>
      <c r="I839" s="147"/>
      <c r="L839" s="32"/>
      <c r="M839" s="148"/>
      <c r="T839" s="56"/>
      <c r="AT839" s="17" t="s">
        <v>149</v>
      </c>
      <c r="AU839" s="17" t="s">
        <v>86</v>
      </c>
    </row>
    <row r="840" spans="2:65" s="13" customFormat="1" ht="11.25" x14ac:dyDescent="0.2">
      <c r="B840" s="155"/>
      <c r="D840" s="145" t="s">
        <v>150</v>
      </c>
      <c r="E840" s="156" t="s">
        <v>1</v>
      </c>
      <c r="F840" s="157" t="s">
        <v>1312</v>
      </c>
      <c r="H840" s="158">
        <v>243.5</v>
      </c>
      <c r="I840" s="159"/>
      <c r="L840" s="155"/>
      <c r="M840" s="160"/>
      <c r="T840" s="161"/>
      <c r="AT840" s="156" t="s">
        <v>150</v>
      </c>
      <c r="AU840" s="156" t="s">
        <v>86</v>
      </c>
      <c r="AV840" s="13" t="s">
        <v>86</v>
      </c>
      <c r="AW840" s="13" t="s">
        <v>32</v>
      </c>
      <c r="AX840" s="13" t="s">
        <v>76</v>
      </c>
      <c r="AY840" s="156" t="s">
        <v>136</v>
      </c>
    </row>
    <row r="841" spans="2:65" s="13" customFormat="1" ht="11.25" x14ac:dyDescent="0.2">
      <c r="B841" s="155"/>
      <c r="D841" s="145" t="s">
        <v>150</v>
      </c>
      <c r="E841" s="156" t="s">
        <v>1</v>
      </c>
      <c r="F841" s="157" t="s">
        <v>1313</v>
      </c>
      <c r="H841" s="158">
        <v>785.3</v>
      </c>
      <c r="I841" s="159"/>
      <c r="L841" s="155"/>
      <c r="M841" s="160"/>
      <c r="T841" s="161"/>
      <c r="AT841" s="156" t="s">
        <v>150</v>
      </c>
      <c r="AU841" s="156" t="s">
        <v>86</v>
      </c>
      <c r="AV841" s="13" t="s">
        <v>86</v>
      </c>
      <c r="AW841" s="13" t="s">
        <v>32</v>
      </c>
      <c r="AX841" s="13" t="s">
        <v>76</v>
      </c>
      <c r="AY841" s="156" t="s">
        <v>136</v>
      </c>
    </row>
    <row r="842" spans="2:65" s="12" customFormat="1" ht="11.25" x14ac:dyDescent="0.2">
      <c r="B842" s="149"/>
      <c r="D842" s="145" t="s">
        <v>150</v>
      </c>
      <c r="E842" s="150" t="s">
        <v>1</v>
      </c>
      <c r="F842" s="151" t="s">
        <v>1314</v>
      </c>
      <c r="H842" s="150" t="s">
        <v>1</v>
      </c>
      <c r="I842" s="152"/>
      <c r="L842" s="149"/>
      <c r="M842" s="153"/>
      <c r="T842" s="154"/>
      <c r="AT842" s="150" t="s">
        <v>150</v>
      </c>
      <c r="AU842" s="150" t="s">
        <v>86</v>
      </c>
      <c r="AV842" s="12" t="s">
        <v>84</v>
      </c>
      <c r="AW842" s="12" t="s">
        <v>32</v>
      </c>
      <c r="AX842" s="12" t="s">
        <v>76</v>
      </c>
      <c r="AY842" s="150" t="s">
        <v>136</v>
      </c>
    </row>
    <row r="843" spans="2:65" s="14" customFormat="1" ht="11.25" x14ac:dyDescent="0.2">
      <c r="B843" s="165"/>
      <c r="D843" s="145" t="s">
        <v>150</v>
      </c>
      <c r="E843" s="166" t="s">
        <v>1</v>
      </c>
      <c r="F843" s="167" t="s">
        <v>318</v>
      </c>
      <c r="H843" s="168">
        <v>1028.8</v>
      </c>
      <c r="I843" s="169"/>
      <c r="L843" s="165"/>
      <c r="M843" s="170"/>
      <c r="T843" s="171"/>
      <c r="AT843" s="166" t="s">
        <v>150</v>
      </c>
      <c r="AU843" s="166" t="s">
        <v>86</v>
      </c>
      <c r="AV843" s="14" t="s">
        <v>135</v>
      </c>
      <c r="AW843" s="14" t="s">
        <v>32</v>
      </c>
      <c r="AX843" s="14" t="s">
        <v>84</v>
      </c>
      <c r="AY843" s="166" t="s">
        <v>136</v>
      </c>
    </row>
    <row r="844" spans="2:65" s="1" customFormat="1" ht="16.5" customHeight="1" x14ac:dyDescent="0.2">
      <c r="B844" s="32"/>
      <c r="C844" s="172" t="s">
        <v>1315</v>
      </c>
      <c r="D844" s="172" t="s">
        <v>641</v>
      </c>
      <c r="E844" s="173" t="s">
        <v>1316</v>
      </c>
      <c r="F844" s="174" t="s">
        <v>1317</v>
      </c>
      <c r="G844" s="175" t="s">
        <v>394</v>
      </c>
      <c r="H844" s="176">
        <v>243.5</v>
      </c>
      <c r="I844" s="177"/>
      <c r="J844" s="178">
        <f>ROUND(I844*H844,2)</f>
        <v>0</v>
      </c>
      <c r="K844" s="174" t="s">
        <v>146</v>
      </c>
      <c r="L844" s="179"/>
      <c r="M844" s="180" t="s">
        <v>1</v>
      </c>
      <c r="N844" s="181" t="s">
        <v>41</v>
      </c>
      <c r="P844" s="141">
        <f>O844*H844</f>
        <v>0</v>
      </c>
      <c r="Q844" s="141">
        <v>5.6120000000000003E-2</v>
      </c>
      <c r="R844" s="141">
        <f>Q844*H844</f>
        <v>13.665220000000001</v>
      </c>
      <c r="S844" s="141">
        <v>0</v>
      </c>
      <c r="T844" s="142">
        <f>S844*H844</f>
        <v>0</v>
      </c>
      <c r="AR844" s="143" t="s">
        <v>185</v>
      </c>
      <c r="AT844" s="143" t="s">
        <v>641</v>
      </c>
      <c r="AU844" s="143" t="s">
        <v>86</v>
      </c>
      <c r="AY844" s="17" t="s">
        <v>136</v>
      </c>
      <c r="BE844" s="144">
        <f>IF(N844="základní",J844,0)</f>
        <v>0</v>
      </c>
      <c r="BF844" s="144">
        <f>IF(N844="snížená",J844,0)</f>
        <v>0</v>
      </c>
      <c r="BG844" s="144">
        <f>IF(N844="zákl. přenesená",J844,0)</f>
        <v>0</v>
      </c>
      <c r="BH844" s="144">
        <f>IF(N844="sníž. přenesená",J844,0)</f>
        <v>0</v>
      </c>
      <c r="BI844" s="144">
        <f>IF(N844="nulová",J844,0)</f>
        <v>0</v>
      </c>
      <c r="BJ844" s="17" t="s">
        <v>84</v>
      </c>
      <c r="BK844" s="144">
        <f>ROUND(I844*H844,2)</f>
        <v>0</v>
      </c>
      <c r="BL844" s="17" t="s">
        <v>135</v>
      </c>
      <c r="BM844" s="143" t="s">
        <v>1318</v>
      </c>
    </row>
    <row r="845" spans="2:65" s="1" customFormat="1" ht="11.25" x14ac:dyDescent="0.2">
      <c r="B845" s="32"/>
      <c r="D845" s="145" t="s">
        <v>149</v>
      </c>
      <c r="F845" s="146" t="s">
        <v>1317</v>
      </c>
      <c r="I845" s="147"/>
      <c r="L845" s="32"/>
      <c r="M845" s="148"/>
      <c r="T845" s="56"/>
      <c r="AT845" s="17" t="s">
        <v>149</v>
      </c>
      <c r="AU845" s="17" t="s">
        <v>86</v>
      </c>
    </row>
    <row r="846" spans="2:65" s="13" customFormat="1" ht="11.25" x14ac:dyDescent="0.2">
      <c r="B846" s="155"/>
      <c r="D846" s="145" t="s">
        <v>150</v>
      </c>
      <c r="E846" s="156" t="s">
        <v>1</v>
      </c>
      <c r="F846" s="157" t="s">
        <v>1319</v>
      </c>
      <c r="H846" s="158">
        <v>243.5</v>
      </c>
      <c r="I846" s="159"/>
      <c r="L846" s="155"/>
      <c r="M846" s="160"/>
      <c r="T846" s="161"/>
      <c r="AT846" s="156" t="s">
        <v>150</v>
      </c>
      <c r="AU846" s="156" t="s">
        <v>86</v>
      </c>
      <c r="AV846" s="13" t="s">
        <v>86</v>
      </c>
      <c r="AW846" s="13" t="s">
        <v>32</v>
      </c>
      <c r="AX846" s="13" t="s">
        <v>84</v>
      </c>
      <c r="AY846" s="156" t="s">
        <v>136</v>
      </c>
    </row>
    <row r="847" spans="2:65" s="1" customFormat="1" ht="16.5" customHeight="1" x14ac:dyDescent="0.2">
      <c r="B847" s="32"/>
      <c r="C847" s="172" t="s">
        <v>1320</v>
      </c>
      <c r="D847" s="172" t="s">
        <v>641</v>
      </c>
      <c r="E847" s="173" t="s">
        <v>1321</v>
      </c>
      <c r="F847" s="174" t="s">
        <v>1322</v>
      </c>
      <c r="G847" s="175" t="s">
        <v>394</v>
      </c>
      <c r="H847" s="176">
        <v>772.2</v>
      </c>
      <c r="I847" s="177"/>
      <c r="J847" s="178">
        <f>ROUND(I847*H847,2)</f>
        <v>0</v>
      </c>
      <c r="K847" s="174" t="s">
        <v>146</v>
      </c>
      <c r="L847" s="179"/>
      <c r="M847" s="180" t="s">
        <v>1</v>
      </c>
      <c r="N847" s="181" t="s">
        <v>41</v>
      </c>
      <c r="P847" s="141">
        <f>O847*H847</f>
        <v>0</v>
      </c>
      <c r="Q847" s="141">
        <v>4.2999999999999997E-2</v>
      </c>
      <c r="R847" s="141">
        <f>Q847*H847</f>
        <v>33.204599999999999</v>
      </c>
      <c r="S847" s="141">
        <v>0</v>
      </c>
      <c r="T847" s="142">
        <f>S847*H847</f>
        <v>0</v>
      </c>
      <c r="AR847" s="143" t="s">
        <v>185</v>
      </c>
      <c r="AT847" s="143" t="s">
        <v>641</v>
      </c>
      <c r="AU847" s="143" t="s">
        <v>86</v>
      </c>
      <c r="AY847" s="17" t="s">
        <v>136</v>
      </c>
      <c r="BE847" s="144">
        <f>IF(N847="základní",J847,0)</f>
        <v>0</v>
      </c>
      <c r="BF847" s="144">
        <f>IF(N847="snížená",J847,0)</f>
        <v>0</v>
      </c>
      <c r="BG847" s="144">
        <f>IF(N847="zákl. přenesená",J847,0)</f>
        <v>0</v>
      </c>
      <c r="BH847" s="144">
        <f>IF(N847="sníž. přenesená",J847,0)</f>
        <v>0</v>
      </c>
      <c r="BI847" s="144">
        <f>IF(N847="nulová",J847,0)</f>
        <v>0</v>
      </c>
      <c r="BJ847" s="17" t="s">
        <v>84</v>
      </c>
      <c r="BK847" s="144">
        <f>ROUND(I847*H847,2)</f>
        <v>0</v>
      </c>
      <c r="BL847" s="17" t="s">
        <v>135</v>
      </c>
      <c r="BM847" s="143" t="s">
        <v>1323</v>
      </c>
    </row>
    <row r="848" spans="2:65" s="1" customFormat="1" ht="11.25" x14ac:dyDescent="0.2">
      <c r="B848" s="32"/>
      <c r="D848" s="145" t="s">
        <v>149</v>
      </c>
      <c r="F848" s="146" t="s">
        <v>1322</v>
      </c>
      <c r="I848" s="147"/>
      <c r="L848" s="32"/>
      <c r="M848" s="148"/>
      <c r="T848" s="56"/>
      <c r="AT848" s="17" t="s">
        <v>149</v>
      </c>
      <c r="AU848" s="17" t="s">
        <v>86</v>
      </c>
    </row>
    <row r="849" spans="2:65" s="13" customFormat="1" ht="11.25" x14ac:dyDescent="0.2">
      <c r="B849" s="155"/>
      <c r="D849" s="145" t="s">
        <v>150</v>
      </c>
      <c r="E849" s="156" t="s">
        <v>1</v>
      </c>
      <c r="F849" s="157" t="s">
        <v>1324</v>
      </c>
      <c r="H849" s="158">
        <v>785.3</v>
      </c>
      <c r="I849" s="159"/>
      <c r="L849" s="155"/>
      <c r="M849" s="160"/>
      <c r="T849" s="161"/>
      <c r="AT849" s="156" t="s">
        <v>150</v>
      </c>
      <c r="AU849" s="156" t="s">
        <v>86</v>
      </c>
      <c r="AV849" s="13" t="s">
        <v>86</v>
      </c>
      <c r="AW849" s="13" t="s">
        <v>32</v>
      </c>
      <c r="AX849" s="13" t="s">
        <v>76</v>
      </c>
      <c r="AY849" s="156" t="s">
        <v>136</v>
      </c>
    </row>
    <row r="850" spans="2:65" s="13" customFormat="1" ht="11.25" x14ac:dyDescent="0.2">
      <c r="B850" s="155"/>
      <c r="D850" s="145" t="s">
        <v>150</v>
      </c>
      <c r="E850" s="156" t="s">
        <v>1</v>
      </c>
      <c r="F850" s="157" t="s">
        <v>1325</v>
      </c>
      <c r="H850" s="158">
        <v>-13.1</v>
      </c>
      <c r="I850" s="159"/>
      <c r="L850" s="155"/>
      <c r="M850" s="160"/>
      <c r="T850" s="161"/>
      <c r="AT850" s="156" t="s">
        <v>150</v>
      </c>
      <c r="AU850" s="156" t="s">
        <v>86</v>
      </c>
      <c r="AV850" s="13" t="s">
        <v>86</v>
      </c>
      <c r="AW850" s="13" t="s">
        <v>32</v>
      </c>
      <c r="AX850" s="13" t="s">
        <v>76</v>
      </c>
      <c r="AY850" s="156" t="s">
        <v>136</v>
      </c>
    </row>
    <row r="851" spans="2:65" s="14" customFormat="1" ht="11.25" x14ac:dyDescent="0.2">
      <c r="B851" s="165"/>
      <c r="D851" s="145" t="s">
        <v>150</v>
      </c>
      <c r="E851" s="166" t="s">
        <v>1</v>
      </c>
      <c r="F851" s="167" t="s">
        <v>318</v>
      </c>
      <c r="H851" s="168">
        <v>772.2</v>
      </c>
      <c r="I851" s="169"/>
      <c r="L851" s="165"/>
      <c r="M851" s="170"/>
      <c r="T851" s="171"/>
      <c r="AT851" s="166" t="s">
        <v>150</v>
      </c>
      <c r="AU851" s="166" t="s">
        <v>86</v>
      </c>
      <c r="AV851" s="14" t="s">
        <v>135</v>
      </c>
      <c r="AW851" s="14" t="s">
        <v>32</v>
      </c>
      <c r="AX851" s="14" t="s">
        <v>84</v>
      </c>
      <c r="AY851" s="166" t="s">
        <v>136</v>
      </c>
    </row>
    <row r="852" spans="2:65" s="1" customFormat="1" ht="16.5" customHeight="1" x14ac:dyDescent="0.2">
      <c r="B852" s="32"/>
      <c r="C852" s="172" t="s">
        <v>1326</v>
      </c>
      <c r="D852" s="172" t="s">
        <v>641</v>
      </c>
      <c r="E852" s="173" t="s">
        <v>1327</v>
      </c>
      <c r="F852" s="174" t="s">
        <v>1328</v>
      </c>
      <c r="G852" s="175" t="s">
        <v>394</v>
      </c>
      <c r="H852" s="176">
        <v>13.1</v>
      </c>
      <c r="I852" s="177"/>
      <c r="J852" s="178">
        <f>ROUND(I852*H852,2)</f>
        <v>0</v>
      </c>
      <c r="K852" s="174" t="s">
        <v>146</v>
      </c>
      <c r="L852" s="179"/>
      <c r="M852" s="180" t="s">
        <v>1</v>
      </c>
      <c r="N852" s="181" t="s">
        <v>41</v>
      </c>
      <c r="P852" s="141">
        <f>O852*H852</f>
        <v>0</v>
      </c>
      <c r="Q852" s="141">
        <v>5.0599999999999999E-2</v>
      </c>
      <c r="R852" s="141">
        <f>Q852*H852</f>
        <v>0.66286</v>
      </c>
      <c r="S852" s="141">
        <v>0</v>
      </c>
      <c r="T852" s="142">
        <f>S852*H852</f>
        <v>0</v>
      </c>
      <c r="AR852" s="143" t="s">
        <v>185</v>
      </c>
      <c r="AT852" s="143" t="s">
        <v>641</v>
      </c>
      <c r="AU852" s="143" t="s">
        <v>86</v>
      </c>
      <c r="AY852" s="17" t="s">
        <v>136</v>
      </c>
      <c r="BE852" s="144">
        <f>IF(N852="základní",J852,0)</f>
        <v>0</v>
      </c>
      <c r="BF852" s="144">
        <f>IF(N852="snížená",J852,0)</f>
        <v>0</v>
      </c>
      <c r="BG852" s="144">
        <f>IF(N852="zákl. přenesená",J852,0)</f>
        <v>0</v>
      </c>
      <c r="BH852" s="144">
        <f>IF(N852="sníž. přenesená",J852,0)</f>
        <v>0</v>
      </c>
      <c r="BI852" s="144">
        <f>IF(N852="nulová",J852,0)</f>
        <v>0</v>
      </c>
      <c r="BJ852" s="17" t="s">
        <v>84</v>
      </c>
      <c r="BK852" s="144">
        <f>ROUND(I852*H852,2)</f>
        <v>0</v>
      </c>
      <c r="BL852" s="17" t="s">
        <v>135</v>
      </c>
      <c r="BM852" s="143" t="s">
        <v>1329</v>
      </c>
    </row>
    <row r="853" spans="2:65" s="1" customFormat="1" ht="11.25" x14ac:dyDescent="0.2">
      <c r="B853" s="32"/>
      <c r="D853" s="145" t="s">
        <v>149</v>
      </c>
      <c r="F853" s="146" t="s">
        <v>1328</v>
      </c>
      <c r="I853" s="147"/>
      <c r="L853" s="32"/>
      <c r="M853" s="148"/>
      <c r="T853" s="56"/>
      <c r="AT853" s="17" t="s">
        <v>149</v>
      </c>
      <c r="AU853" s="17" t="s">
        <v>86</v>
      </c>
    </row>
    <row r="854" spans="2:65" s="13" customFormat="1" ht="11.25" x14ac:dyDescent="0.2">
      <c r="B854" s="155"/>
      <c r="D854" s="145" t="s">
        <v>150</v>
      </c>
      <c r="E854" s="156" t="s">
        <v>1</v>
      </c>
      <c r="F854" s="157" t="s">
        <v>1330</v>
      </c>
      <c r="H854" s="158">
        <v>13.1</v>
      </c>
      <c r="I854" s="159"/>
      <c r="L854" s="155"/>
      <c r="M854" s="160"/>
      <c r="T854" s="161"/>
      <c r="AT854" s="156" t="s">
        <v>150</v>
      </c>
      <c r="AU854" s="156" t="s">
        <v>86</v>
      </c>
      <c r="AV854" s="13" t="s">
        <v>86</v>
      </c>
      <c r="AW854" s="13" t="s">
        <v>32</v>
      </c>
      <c r="AX854" s="13" t="s">
        <v>84</v>
      </c>
      <c r="AY854" s="156" t="s">
        <v>136</v>
      </c>
    </row>
    <row r="855" spans="2:65" s="1" customFormat="1" ht="16.5" customHeight="1" x14ac:dyDescent="0.2">
      <c r="B855" s="32"/>
      <c r="C855" s="132" t="s">
        <v>1331</v>
      </c>
      <c r="D855" s="132" t="s">
        <v>142</v>
      </c>
      <c r="E855" s="133" t="s">
        <v>1332</v>
      </c>
      <c r="F855" s="134" t="s">
        <v>1333</v>
      </c>
      <c r="G855" s="135" t="s">
        <v>255</v>
      </c>
      <c r="H855" s="136">
        <v>12</v>
      </c>
      <c r="I855" s="137"/>
      <c r="J855" s="138">
        <f>ROUND(I855*H855,2)</f>
        <v>0</v>
      </c>
      <c r="K855" s="134" t="s">
        <v>146</v>
      </c>
      <c r="L855" s="32"/>
      <c r="M855" s="139" t="s">
        <v>1</v>
      </c>
      <c r="N855" s="140" t="s">
        <v>41</v>
      </c>
      <c r="P855" s="141">
        <f>O855*H855</f>
        <v>0</v>
      </c>
      <c r="Q855" s="141">
        <v>2.0000000000000002E-5</v>
      </c>
      <c r="R855" s="141">
        <f>Q855*H855</f>
        <v>2.4000000000000003E-4</v>
      </c>
      <c r="S855" s="141">
        <v>0</v>
      </c>
      <c r="T855" s="142">
        <f>S855*H855</f>
        <v>0</v>
      </c>
      <c r="AR855" s="143" t="s">
        <v>135</v>
      </c>
      <c r="AT855" s="143" t="s">
        <v>142</v>
      </c>
      <c r="AU855" s="143" t="s">
        <v>86</v>
      </c>
      <c r="AY855" s="17" t="s">
        <v>136</v>
      </c>
      <c r="BE855" s="144">
        <f>IF(N855="základní",J855,0)</f>
        <v>0</v>
      </c>
      <c r="BF855" s="144">
        <f>IF(N855="snížená",J855,0)</f>
        <v>0</v>
      </c>
      <c r="BG855" s="144">
        <f>IF(N855="zákl. přenesená",J855,0)</f>
        <v>0</v>
      </c>
      <c r="BH855" s="144">
        <f>IF(N855="sníž. přenesená",J855,0)</f>
        <v>0</v>
      </c>
      <c r="BI855" s="144">
        <f>IF(N855="nulová",J855,0)</f>
        <v>0</v>
      </c>
      <c r="BJ855" s="17" t="s">
        <v>84</v>
      </c>
      <c r="BK855" s="144">
        <f>ROUND(I855*H855,2)</f>
        <v>0</v>
      </c>
      <c r="BL855" s="17" t="s">
        <v>135</v>
      </c>
      <c r="BM855" s="143" t="s">
        <v>1334</v>
      </c>
    </row>
    <row r="856" spans="2:65" s="1" customFormat="1" ht="11.25" x14ac:dyDescent="0.2">
      <c r="B856" s="32"/>
      <c r="D856" s="145" t="s">
        <v>149</v>
      </c>
      <c r="F856" s="146" t="s">
        <v>1335</v>
      </c>
      <c r="I856" s="147"/>
      <c r="L856" s="32"/>
      <c r="M856" s="148"/>
      <c r="T856" s="56"/>
      <c r="AT856" s="17" t="s">
        <v>149</v>
      </c>
      <c r="AU856" s="17" t="s">
        <v>86</v>
      </c>
    </row>
    <row r="857" spans="2:65" s="13" customFormat="1" ht="11.25" x14ac:dyDescent="0.2">
      <c r="B857" s="155"/>
      <c r="D857" s="145" t="s">
        <v>150</v>
      </c>
      <c r="E857" s="156" t="s">
        <v>1</v>
      </c>
      <c r="F857" s="157" t="s">
        <v>1336</v>
      </c>
      <c r="H857" s="158">
        <v>12</v>
      </c>
      <c r="I857" s="159"/>
      <c r="L857" s="155"/>
      <c r="M857" s="160"/>
      <c r="T857" s="161"/>
      <c r="AT857" s="156" t="s">
        <v>150</v>
      </c>
      <c r="AU857" s="156" t="s">
        <v>86</v>
      </c>
      <c r="AV857" s="13" t="s">
        <v>86</v>
      </c>
      <c r="AW857" s="13" t="s">
        <v>32</v>
      </c>
      <c r="AX857" s="13" t="s">
        <v>84</v>
      </c>
      <c r="AY857" s="156" t="s">
        <v>136</v>
      </c>
    </row>
    <row r="858" spans="2:65" s="1" customFormat="1" ht="16.5" customHeight="1" x14ac:dyDescent="0.2">
      <c r="B858" s="32"/>
      <c r="C858" s="172" t="s">
        <v>1337</v>
      </c>
      <c r="D858" s="172" t="s">
        <v>641</v>
      </c>
      <c r="E858" s="173" t="s">
        <v>1338</v>
      </c>
      <c r="F858" s="174" t="s">
        <v>1339</v>
      </c>
      <c r="G858" s="175" t="s">
        <v>255</v>
      </c>
      <c r="H858" s="176">
        <v>12</v>
      </c>
      <c r="I858" s="177"/>
      <c r="J858" s="178">
        <f>ROUND(I858*H858,2)</f>
        <v>0</v>
      </c>
      <c r="K858" s="174" t="s">
        <v>146</v>
      </c>
      <c r="L858" s="179"/>
      <c r="M858" s="180" t="s">
        <v>1</v>
      </c>
      <c r="N858" s="181" t="s">
        <v>41</v>
      </c>
      <c r="P858" s="141">
        <f>O858*H858</f>
        <v>0</v>
      </c>
      <c r="Q858" s="141">
        <v>0.28999999999999998</v>
      </c>
      <c r="R858" s="141">
        <f>Q858*H858</f>
        <v>3.4799999999999995</v>
      </c>
      <c r="S858" s="141">
        <v>0</v>
      </c>
      <c r="T858" s="142">
        <f>S858*H858</f>
        <v>0</v>
      </c>
      <c r="AR858" s="143" t="s">
        <v>185</v>
      </c>
      <c r="AT858" s="143" t="s">
        <v>641</v>
      </c>
      <c r="AU858" s="143" t="s">
        <v>86</v>
      </c>
      <c r="AY858" s="17" t="s">
        <v>136</v>
      </c>
      <c r="BE858" s="144">
        <f>IF(N858="základní",J858,0)</f>
        <v>0</v>
      </c>
      <c r="BF858" s="144">
        <f>IF(N858="snížená",J858,0)</f>
        <v>0</v>
      </c>
      <c r="BG858" s="144">
        <f>IF(N858="zákl. přenesená",J858,0)</f>
        <v>0</v>
      </c>
      <c r="BH858" s="144">
        <f>IF(N858="sníž. přenesená",J858,0)</f>
        <v>0</v>
      </c>
      <c r="BI858" s="144">
        <f>IF(N858="nulová",J858,0)</f>
        <v>0</v>
      </c>
      <c r="BJ858" s="17" t="s">
        <v>84</v>
      </c>
      <c r="BK858" s="144">
        <f>ROUND(I858*H858,2)</f>
        <v>0</v>
      </c>
      <c r="BL858" s="17" t="s">
        <v>135</v>
      </c>
      <c r="BM858" s="143" t="s">
        <v>1340</v>
      </c>
    </row>
    <row r="859" spans="2:65" s="1" customFormat="1" ht="11.25" x14ac:dyDescent="0.2">
      <c r="B859" s="32"/>
      <c r="D859" s="145" t="s">
        <v>149</v>
      </c>
      <c r="F859" s="146" t="s">
        <v>1339</v>
      </c>
      <c r="I859" s="147"/>
      <c r="L859" s="32"/>
      <c r="M859" s="148"/>
      <c r="T859" s="56"/>
      <c r="AT859" s="17" t="s">
        <v>149</v>
      </c>
      <c r="AU859" s="17" t="s">
        <v>86</v>
      </c>
    </row>
    <row r="860" spans="2:65" s="12" customFormat="1" ht="11.25" x14ac:dyDescent="0.2">
      <c r="B860" s="149"/>
      <c r="D860" s="145" t="s">
        <v>150</v>
      </c>
      <c r="E860" s="150" t="s">
        <v>1</v>
      </c>
      <c r="F860" s="151" t="s">
        <v>1341</v>
      </c>
      <c r="H860" s="150" t="s">
        <v>1</v>
      </c>
      <c r="I860" s="152"/>
      <c r="L860" s="149"/>
      <c r="M860" s="153"/>
      <c r="T860" s="154"/>
      <c r="AT860" s="150" t="s">
        <v>150</v>
      </c>
      <c r="AU860" s="150" t="s">
        <v>86</v>
      </c>
      <c r="AV860" s="12" t="s">
        <v>84</v>
      </c>
      <c r="AW860" s="12" t="s">
        <v>32</v>
      </c>
      <c r="AX860" s="12" t="s">
        <v>76</v>
      </c>
      <c r="AY860" s="150" t="s">
        <v>136</v>
      </c>
    </row>
    <row r="861" spans="2:65" s="13" customFormat="1" ht="11.25" x14ac:dyDescent="0.2">
      <c r="B861" s="155"/>
      <c r="D861" s="145" t="s">
        <v>150</v>
      </c>
      <c r="E861" s="156" t="s">
        <v>1</v>
      </c>
      <c r="F861" s="157" t="s">
        <v>1342</v>
      </c>
      <c r="H861" s="158">
        <v>12</v>
      </c>
      <c r="I861" s="159"/>
      <c r="L861" s="155"/>
      <c r="M861" s="160"/>
      <c r="T861" s="161"/>
      <c r="AT861" s="156" t="s">
        <v>150</v>
      </c>
      <c r="AU861" s="156" t="s">
        <v>86</v>
      </c>
      <c r="AV861" s="13" t="s">
        <v>86</v>
      </c>
      <c r="AW861" s="13" t="s">
        <v>32</v>
      </c>
      <c r="AX861" s="13" t="s">
        <v>84</v>
      </c>
      <c r="AY861" s="156" t="s">
        <v>136</v>
      </c>
    </row>
    <row r="862" spans="2:65" s="1" customFormat="1" ht="16.5" customHeight="1" x14ac:dyDescent="0.2">
      <c r="B862" s="32"/>
      <c r="C862" s="132" t="s">
        <v>1343</v>
      </c>
      <c r="D862" s="132" t="s">
        <v>142</v>
      </c>
      <c r="E862" s="133" t="s">
        <v>1344</v>
      </c>
      <c r="F862" s="134" t="s">
        <v>1345</v>
      </c>
      <c r="G862" s="135" t="s">
        <v>394</v>
      </c>
      <c r="H862" s="136">
        <v>246.6</v>
      </c>
      <c r="I862" s="137"/>
      <c r="J862" s="138">
        <f>ROUND(I862*H862,2)</f>
        <v>0</v>
      </c>
      <c r="K862" s="134" t="s">
        <v>146</v>
      </c>
      <c r="L862" s="32"/>
      <c r="M862" s="139" t="s">
        <v>1</v>
      </c>
      <c r="N862" s="140" t="s">
        <v>41</v>
      </c>
      <c r="P862" s="141">
        <f>O862*H862</f>
        <v>0</v>
      </c>
      <c r="Q862" s="141">
        <v>0</v>
      </c>
      <c r="R862" s="141">
        <f>Q862*H862</f>
        <v>0</v>
      </c>
      <c r="S862" s="141">
        <v>0</v>
      </c>
      <c r="T862" s="142">
        <f>S862*H862</f>
        <v>0</v>
      </c>
      <c r="AR862" s="143" t="s">
        <v>135</v>
      </c>
      <c r="AT862" s="143" t="s">
        <v>142</v>
      </c>
      <c r="AU862" s="143" t="s">
        <v>86</v>
      </c>
      <c r="AY862" s="17" t="s">
        <v>136</v>
      </c>
      <c r="BE862" s="144">
        <f>IF(N862="základní",J862,0)</f>
        <v>0</v>
      </c>
      <c r="BF862" s="144">
        <f>IF(N862="snížená",J862,0)</f>
        <v>0</v>
      </c>
      <c r="BG862" s="144">
        <f>IF(N862="zákl. přenesená",J862,0)</f>
        <v>0</v>
      </c>
      <c r="BH862" s="144">
        <f>IF(N862="sníž. přenesená",J862,0)</f>
        <v>0</v>
      </c>
      <c r="BI862" s="144">
        <f>IF(N862="nulová",J862,0)</f>
        <v>0</v>
      </c>
      <c r="BJ862" s="17" t="s">
        <v>84</v>
      </c>
      <c r="BK862" s="144">
        <f>ROUND(I862*H862,2)</f>
        <v>0</v>
      </c>
      <c r="BL862" s="17" t="s">
        <v>135</v>
      </c>
      <c r="BM862" s="143" t="s">
        <v>1346</v>
      </c>
    </row>
    <row r="863" spans="2:65" s="1" customFormat="1" ht="11.25" x14ac:dyDescent="0.2">
      <c r="B863" s="32"/>
      <c r="D863" s="145" t="s">
        <v>149</v>
      </c>
      <c r="F863" s="146" t="s">
        <v>1347</v>
      </c>
      <c r="I863" s="147"/>
      <c r="L863" s="32"/>
      <c r="M863" s="148"/>
      <c r="T863" s="56"/>
      <c r="AT863" s="17" t="s">
        <v>149</v>
      </c>
      <c r="AU863" s="17" t="s">
        <v>86</v>
      </c>
    </row>
    <row r="864" spans="2:65" s="13" customFormat="1" ht="11.25" x14ac:dyDescent="0.2">
      <c r="B864" s="155"/>
      <c r="D864" s="145" t="s">
        <v>150</v>
      </c>
      <c r="E864" s="156" t="s">
        <v>1</v>
      </c>
      <c r="F864" s="157" t="s">
        <v>1348</v>
      </c>
      <c r="H864" s="158">
        <v>246.6</v>
      </c>
      <c r="I864" s="159"/>
      <c r="L864" s="155"/>
      <c r="M864" s="160"/>
      <c r="T864" s="161"/>
      <c r="AT864" s="156" t="s">
        <v>150</v>
      </c>
      <c r="AU864" s="156" t="s">
        <v>86</v>
      </c>
      <c r="AV864" s="13" t="s">
        <v>86</v>
      </c>
      <c r="AW864" s="13" t="s">
        <v>32</v>
      </c>
      <c r="AX864" s="13" t="s">
        <v>84</v>
      </c>
      <c r="AY864" s="156" t="s">
        <v>136</v>
      </c>
    </row>
    <row r="865" spans="2:65" s="1" customFormat="1" ht="16.5" customHeight="1" x14ac:dyDescent="0.2">
      <c r="B865" s="32"/>
      <c r="C865" s="132" t="s">
        <v>1349</v>
      </c>
      <c r="D865" s="132" t="s">
        <v>142</v>
      </c>
      <c r="E865" s="133" t="s">
        <v>1350</v>
      </c>
      <c r="F865" s="134" t="s">
        <v>1351</v>
      </c>
      <c r="G865" s="135" t="s">
        <v>394</v>
      </c>
      <c r="H865" s="136">
        <v>246.6</v>
      </c>
      <c r="I865" s="137"/>
      <c r="J865" s="138">
        <f>ROUND(I865*H865,2)</f>
        <v>0</v>
      </c>
      <c r="K865" s="134" t="s">
        <v>146</v>
      </c>
      <c r="L865" s="32"/>
      <c r="M865" s="139" t="s">
        <v>1</v>
      </c>
      <c r="N865" s="140" t="s">
        <v>41</v>
      </c>
      <c r="P865" s="141">
        <f>O865*H865</f>
        <v>0</v>
      </c>
      <c r="Q865" s="141">
        <v>2.7999999999999998E-4</v>
      </c>
      <c r="R865" s="141">
        <f>Q865*H865</f>
        <v>6.9047999999999998E-2</v>
      </c>
      <c r="S865" s="141">
        <v>0</v>
      </c>
      <c r="T865" s="142">
        <f>S865*H865</f>
        <v>0</v>
      </c>
      <c r="AR865" s="143" t="s">
        <v>135</v>
      </c>
      <c r="AT865" s="143" t="s">
        <v>142</v>
      </c>
      <c r="AU865" s="143" t="s">
        <v>86</v>
      </c>
      <c r="AY865" s="17" t="s">
        <v>136</v>
      </c>
      <c r="BE865" s="144">
        <f>IF(N865="základní",J865,0)</f>
        <v>0</v>
      </c>
      <c r="BF865" s="144">
        <f>IF(N865="snížená",J865,0)</f>
        <v>0</v>
      </c>
      <c r="BG865" s="144">
        <f>IF(N865="zákl. přenesená",J865,0)</f>
        <v>0</v>
      </c>
      <c r="BH865" s="144">
        <f>IF(N865="sníž. přenesená",J865,0)</f>
        <v>0</v>
      </c>
      <c r="BI865" s="144">
        <f>IF(N865="nulová",J865,0)</f>
        <v>0</v>
      </c>
      <c r="BJ865" s="17" t="s">
        <v>84</v>
      </c>
      <c r="BK865" s="144">
        <f>ROUND(I865*H865,2)</f>
        <v>0</v>
      </c>
      <c r="BL865" s="17" t="s">
        <v>135</v>
      </c>
      <c r="BM865" s="143" t="s">
        <v>1352</v>
      </c>
    </row>
    <row r="866" spans="2:65" s="1" customFormat="1" ht="19.5" x14ac:dyDescent="0.2">
      <c r="B866" s="32"/>
      <c r="D866" s="145" t="s">
        <v>149</v>
      </c>
      <c r="F866" s="146" t="s">
        <v>1353</v>
      </c>
      <c r="I866" s="147"/>
      <c r="L866" s="32"/>
      <c r="M866" s="148"/>
      <c r="T866" s="56"/>
      <c r="AT866" s="17" t="s">
        <v>149</v>
      </c>
      <c r="AU866" s="17" t="s">
        <v>86</v>
      </c>
    </row>
    <row r="867" spans="2:65" s="12" customFormat="1" ht="22.5" x14ac:dyDescent="0.2">
      <c r="B867" s="149"/>
      <c r="D867" s="145" t="s">
        <v>150</v>
      </c>
      <c r="E867" s="150" t="s">
        <v>1</v>
      </c>
      <c r="F867" s="151" t="s">
        <v>1354</v>
      </c>
      <c r="H867" s="150" t="s">
        <v>1</v>
      </c>
      <c r="I867" s="152"/>
      <c r="L867" s="149"/>
      <c r="M867" s="153"/>
      <c r="T867" s="154"/>
      <c r="AT867" s="150" t="s">
        <v>150</v>
      </c>
      <c r="AU867" s="150" t="s">
        <v>86</v>
      </c>
      <c r="AV867" s="12" t="s">
        <v>84</v>
      </c>
      <c r="AW867" s="12" t="s">
        <v>32</v>
      </c>
      <c r="AX867" s="12" t="s">
        <v>76</v>
      </c>
      <c r="AY867" s="150" t="s">
        <v>136</v>
      </c>
    </row>
    <row r="868" spans="2:65" s="13" customFormat="1" ht="11.25" x14ac:dyDescent="0.2">
      <c r="B868" s="155"/>
      <c r="D868" s="145" t="s">
        <v>150</v>
      </c>
      <c r="E868" s="156" t="s">
        <v>1</v>
      </c>
      <c r="F868" s="157" t="s">
        <v>1348</v>
      </c>
      <c r="H868" s="158">
        <v>246.6</v>
      </c>
      <c r="I868" s="159"/>
      <c r="L868" s="155"/>
      <c r="M868" s="160"/>
      <c r="T868" s="161"/>
      <c r="AT868" s="156" t="s">
        <v>150</v>
      </c>
      <c r="AU868" s="156" t="s">
        <v>86</v>
      </c>
      <c r="AV868" s="13" t="s">
        <v>86</v>
      </c>
      <c r="AW868" s="13" t="s">
        <v>32</v>
      </c>
      <c r="AX868" s="13" t="s">
        <v>84</v>
      </c>
      <c r="AY868" s="156" t="s">
        <v>136</v>
      </c>
    </row>
    <row r="869" spans="2:65" s="1" customFormat="1" ht="21.75" customHeight="1" x14ac:dyDescent="0.2">
      <c r="B869" s="32"/>
      <c r="C869" s="132" t="s">
        <v>1355</v>
      </c>
      <c r="D869" s="132" t="s">
        <v>142</v>
      </c>
      <c r="E869" s="133" t="s">
        <v>1356</v>
      </c>
      <c r="F869" s="134" t="s">
        <v>1357</v>
      </c>
      <c r="G869" s="135" t="s">
        <v>249</v>
      </c>
      <c r="H869" s="136">
        <v>4850.4359999999997</v>
      </c>
      <c r="I869" s="137"/>
      <c r="J869" s="138">
        <f>ROUND(I869*H869,2)</f>
        <v>0</v>
      </c>
      <c r="K869" s="134" t="s">
        <v>146</v>
      </c>
      <c r="L869" s="32"/>
      <c r="M869" s="139" t="s">
        <v>1</v>
      </c>
      <c r="N869" s="140" t="s">
        <v>41</v>
      </c>
      <c r="P869" s="141">
        <f>O869*H869</f>
        <v>0</v>
      </c>
      <c r="Q869" s="141">
        <v>3.6000000000000002E-4</v>
      </c>
      <c r="R869" s="141">
        <f>Q869*H869</f>
        <v>1.74615696</v>
      </c>
      <c r="S869" s="141">
        <v>0</v>
      </c>
      <c r="T869" s="142">
        <f>S869*H869</f>
        <v>0</v>
      </c>
      <c r="AR869" s="143" t="s">
        <v>135</v>
      </c>
      <c r="AT869" s="143" t="s">
        <v>142</v>
      </c>
      <c r="AU869" s="143" t="s">
        <v>86</v>
      </c>
      <c r="AY869" s="17" t="s">
        <v>136</v>
      </c>
      <c r="BE869" s="144">
        <f>IF(N869="základní",J869,0)</f>
        <v>0</v>
      </c>
      <c r="BF869" s="144">
        <f>IF(N869="snížená",J869,0)</f>
        <v>0</v>
      </c>
      <c r="BG869" s="144">
        <f>IF(N869="zákl. přenesená",J869,0)</f>
        <v>0</v>
      </c>
      <c r="BH869" s="144">
        <f>IF(N869="sníž. přenesená",J869,0)</f>
        <v>0</v>
      </c>
      <c r="BI869" s="144">
        <f>IF(N869="nulová",J869,0)</f>
        <v>0</v>
      </c>
      <c r="BJ869" s="17" t="s">
        <v>84</v>
      </c>
      <c r="BK869" s="144">
        <f>ROUND(I869*H869,2)</f>
        <v>0</v>
      </c>
      <c r="BL869" s="17" t="s">
        <v>135</v>
      </c>
      <c r="BM869" s="143" t="s">
        <v>1358</v>
      </c>
    </row>
    <row r="870" spans="2:65" s="1" customFormat="1" ht="11.25" x14ac:dyDescent="0.2">
      <c r="B870" s="32"/>
      <c r="D870" s="145" t="s">
        <v>149</v>
      </c>
      <c r="F870" s="146" t="s">
        <v>1359</v>
      </c>
      <c r="I870" s="147"/>
      <c r="L870" s="32"/>
      <c r="M870" s="148"/>
      <c r="T870" s="56"/>
      <c r="AT870" s="17" t="s">
        <v>149</v>
      </c>
      <c r="AU870" s="17" t="s">
        <v>86</v>
      </c>
    </row>
    <row r="871" spans="2:65" s="12" customFormat="1" ht="11.25" x14ac:dyDescent="0.2">
      <c r="B871" s="149"/>
      <c r="D871" s="145" t="s">
        <v>150</v>
      </c>
      <c r="E871" s="150" t="s">
        <v>1</v>
      </c>
      <c r="F871" s="151" t="s">
        <v>1360</v>
      </c>
      <c r="H871" s="150" t="s">
        <v>1</v>
      </c>
      <c r="I871" s="152"/>
      <c r="L871" s="149"/>
      <c r="M871" s="153"/>
      <c r="T871" s="154"/>
      <c r="AT871" s="150" t="s">
        <v>150</v>
      </c>
      <c r="AU871" s="150" t="s">
        <v>86</v>
      </c>
      <c r="AV871" s="12" t="s">
        <v>84</v>
      </c>
      <c r="AW871" s="12" t="s">
        <v>32</v>
      </c>
      <c r="AX871" s="12" t="s">
        <v>76</v>
      </c>
      <c r="AY871" s="150" t="s">
        <v>136</v>
      </c>
    </row>
    <row r="872" spans="2:65" s="13" customFormat="1" ht="11.25" x14ac:dyDescent="0.2">
      <c r="B872" s="155"/>
      <c r="D872" s="145" t="s">
        <v>150</v>
      </c>
      <c r="E872" s="156" t="s">
        <v>1</v>
      </c>
      <c r="F872" s="157" t="s">
        <v>1361</v>
      </c>
      <c r="H872" s="158">
        <v>4042.03</v>
      </c>
      <c r="I872" s="159"/>
      <c r="L872" s="155"/>
      <c r="M872" s="160"/>
      <c r="T872" s="161"/>
      <c r="AT872" s="156" t="s">
        <v>150</v>
      </c>
      <c r="AU872" s="156" t="s">
        <v>86</v>
      </c>
      <c r="AV872" s="13" t="s">
        <v>86</v>
      </c>
      <c r="AW872" s="13" t="s">
        <v>32</v>
      </c>
      <c r="AX872" s="13" t="s">
        <v>76</v>
      </c>
      <c r="AY872" s="156" t="s">
        <v>136</v>
      </c>
    </row>
    <row r="873" spans="2:65" s="13" customFormat="1" ht="11.25" x14ac:dyDescent="0.2">
      <c r="B873" s="155"/>
      <c r="D873" s="145" t="s">
        <v>150</v>
      </c>
      <c r="E873" s="156" t="s">
        <v>1</v>
      </c>
      <c r="F873" s="157" t="s">
        <v>1362</v>
      </c>
      <c r="H873" s="158">
        <v>808.40599999999995</v>
      </c>
      <c r="I873" s="159"/>
      <c r="L873" s="155"/>
      <c r="M873" s="160"/>
      <c r="T873" s="161"/>
      <c r="AT873" s="156" t="s">
        <v>150</v>
      </c>
      <c r="AU873" s="156" t="s">
        <v>86</v>
      </c>
      <c r="AV873" s="13" t="s">
        <v>86</v>
      </c>
      <c r="AW873" s="13" t="s">
        <v>32</v>
      </c>
      <c r="AX873" s="13" t="s">
        <v>76</v>
      </c>
      <c r="AY873" s="156" t="s">
        <v>136</v>
      </c>
    </row>
    <row r="874" spans="2:65" s="14" customFormat="1" ht="11.25" x14ac:dyDescent="0.2">
      <c r="B874" s="165"/>
      <c r="D874" s="145" t="s">
        <v>150</v>
      </c>
      <c r="E874" s="166" t="s">
        <v>1</v>
      </c>
      <c r="F874" s="167" t="s">
        <v>318</v>
      </c>
      <c r="H874" s="168">
        <v>4850.4359999999997</v>
      </c>
      <c r="I874" s="169"/>
      <c r="L874" s="165"/>
      <c r="M874" s="170"/>
      <c r="T874" s="171"/>
      <c r="AT874" s="166" t="s">
        <v>150</v>
      </c>
      <c r="AU874" s="166" t="s">
        <v>86</v>
      </c>
      <c r="AV874" s="14" t="s">
        <v>135</v>
      </c>
      <c r="AW874" s="14" t="s">
        <v>32</v>
      </c>
      <c r="AX874" s="14" t="s">
        <v>84</v>
      </c>
      <c r="AY874" s="166" t="s">
        <v>136</v>
      </c>
    </row>
    <row r="875" spans="2:65" s="1" customFormat="1" ht="16.5" customHeight="1" x14ac:dyDescent="0.2">
      <c r="B875" s="32"/>
      <c r="C875" s="132" t="s">
        <v>1363</v>
      </c>
      <c r="D875" s="132" t="s">
        <v>142</v>
      </c>
      <c r="E875" s="133" t="s">
        <v>1364</v>
      </c>
      <c r="F875" s="134" t="s">
        <v>1365</v>
      </c>
      <c r="G875" s="135" t="s">
        <v>394</v>
      </c>
      <c r="H875" s="136">
        <v>24.6</v>
      </c>
      <c r="I875" s="137"/>
      <c r="J875" s="138">
        <f>ROUND(I875*H875,2)</f>
        <v>0</v>
      </c>
      <c r="K875" s="134" t="s">
        <v>146</v>
      </c>
      <c r="L875" s="32"/>
      <c r="M875" s="139" t="s">
        <v>1</v>
      </c>
      <c r="N875" s="140" t="s">
        <v>41</v>
      </c>
      <c r="P875" s="141">
        <f>O875*H875</f>
        <v>0</v>
      </c>
      <c r="Q875" s="141">
        <v>0</v>
      </c>
      <c r="R875" s="141">
        <f>Q875*H875</f>
        <v>0</v>
      </c>
      <c r="S875" s="141">
        <v>0</v>
      </c>
      <c r="T875" s="142">
        <f>S875*H875</f>
        <v>0</v>
      </c>
      <c r="AR875" s="143" t="s">
        <v>135</v>
      </c>
      <c r="AT875" s="143" t="s">
        <v>142</v>
      </c>
      <c r="AU875" s="143" t="s">
        <v>86</v>
      </c>
      <c r="AY875" s="17" t="s">
        <v>136</v>
      </c>
      <c r="BE875" s="144">
        <f>IF(N875="základní",J875,0)</f>
        <v>0</v>
      </c>
      <c r="BF875" s="144">
        <f>IF(N875="snížená",J875,0)</f>
        <v>0</v>
      </c>
      <c r="BG875" s="144">
        <f>IF(N875="zákl. přenesená",J875,0)</f>
        <v>0</v>
      </c>
      <c r="BH875" s="144">
        <f>IF(N875="sníž. přenesená",J875,0)</f>
        <v>0</v>
      </c>
      <c r="BI875" s="144">
        <f>IF(N875="nulová",J875,0)</f>
        <v>0</v>
      </c>
      <c r="BJ875" s="17" t="s">
        <v>84</v>
      </c>
      <c r="BK875" s="144">
        <f>ROUND(I875*H875,2)</f>
        <v>0</v>
      </c>
      <c r="BL875" s="17" t="s">
        <v>135</v>
      </c>
      <c r="BM875" s="143" t="s">
        <v>1366</v>
      </c>
    </row>
    <row r="876" spans="2:65" s="1" customFormat="1" ht="11.25" x14ac:dyDescent="0.2">
      <c r="B876" s="32"/>
      <c r="D876" s="145" t="s">
        <v>149</v>
      </c>
      <c r="F876" s="146" t="s">
        <v>1367</v>
      </c>
      <c r="I876" s="147"/>
      <c r="L876" s="32"/>
      <c r="M876" s="148"/>
      <c r="T876" s="56"/>
      <c r="AT876" s="17" t="s">
        <v>149</v>
      </c>
      <c r="AU876" s="17" t="s">
        <v>86</v>
      </c>
    </row>
    <row r="877" spans="2:65" s="13" customFormat="1" ht="11.25" x14ac:dyDescent="0.2">
      <c r="B877" s="155"/>
      <c r="D877" s="145" t="s">
        <v>150</v>
      </c>
      <c r="E877" s="156" t="s">
        <v>1</v>
      </c>
      <c r="F877" s="157" t="s">
        <v>1368</v>
      </c>
      <c r="H877" s="158">
        <v>24.6</v>
      </c>
      <c r="I877" s="159"/>
      <c r="L877" s="155"/>
      <c r="M877" s="160"/>
      <c r="T877" s="161"/>
      <c r="AT877" s="156" t="s">
        <v>150</v>
      </c>
      <c r="AU877" s="156" t="s">
        <v>86</v>
      </c>
      <c r="AV877" s="13" t="s">
        <v>86</v>
      </c>
      <c r="AW877" s="13" t="s">
        <v>32</v>
      </c>
      <c r="AX877" s="13" t="s">
        <v>84</v>
      </c>
      <c r="AY877" s="156" t="s">
        <v>136</v>
      </c>
    </row>
    <row r="878" spans="2:65" s="1" customFormat="1" ht="16.5" customHeight="1" x14ac:dyDescent="0.2">
      <c r="B878" s="32"/>
      <c r="C878" s="132" t="s">
        <v>1369</v>
      </c>
      <c r="D878" s="132" t="s">
        <v>142</v>
      </c>
      <c r="E878" s="133" t="s">
        <v>1370</v>
      </c>
      <c r="F878" s="134" t="s">
        <v>1371</v>
      </c>
      <c r="G878" s="135" t="s">
        <v>394</v>
      </c>
      <c r="H878" s="136">
        <v>222</v>
      </c>
      <c r="I878" s="137"/>
      <c r="J878" s="138">
        <f>ROUND(I878*H878,2)</f>
        <v>0</v>
      </c>
      <c r="K878" s="134" t="s">
        <v>146</v>
      </c>
      <c r="L878" s="32"/>
      <c r="M878" s="139" t="s">
        <v>1</v>
      </c>
      <c r="N878" s="140" t="s">
        <v>41</v>
      </c>
      <c r="P878" s="141">
        <f>O878*H878</f>
        <v>0</v>
      </c>
      <c r="Q878" s="141">
        <v>0</v>
      </c>
      <c r="R878" s="141">
        <f>Q878*H878</f>
        <v>0</v>
      </c>
      <c r="S878" s="141">
        <v>0</v>
      </c>
      <c r="T878" s="142">
        <f>S878*H878</f>
        <v>0</v>
      </c>
      <c r="AR878" s="143" t="s">
        <v>135</v>
      </c>
      <c r="AT878" s="143" t="s">
        <v>142</v>
      </c>
      <c r="AU878" s="143" t="s">
        <v>86</v>
      </c>
      <c r="AY878" s="17" t="s">
        <v>136</v>
      </c>
      <c r="BE878" s="144">
        <f>IF(N878="základní",J878,0)</f>
        <v>0</v>
      </c>
      <c r="BF878" s="144">
        <f>IF(N878="snížená",J878,0)</f>
        <v>0</v>
      </c>
      <c r="BG878" s="144">
        <f>IF(N878="zákl. přenesená",J878,0)</f>
        <v>0</v>
      </c>
      <c r="BH878" s="144">
        <f>IF(N878="sníž. přenesená",J878,0)</f>
        <v>0</v>
      </c>
      <c r="BI878" s="144">
        <f>IF(N878="nulová",J878,0)</f>
        <v>0</v>
      </c>
      <c r="BJ878" s="17" t="s">
        <v>84</v>
      </c>
      <c r="BK878" s="144">
        <f>ROUND(I878*H878,2)</f>
        <v>0</v>
      </c>
      <c r="BL878" s="17" t="s">
        <v>135</v>
      </c>
      <c r="BM878" s="143" t="s">
        <v>1372</v>
      </c>
    </row>
    <row r="879" spans="2:65" s="1" customFormat="1" ht="11.25" x14ac:dyDescent="0.2">
      <c r="B879" s="32"/>
      <c r="D879" s="145" t="s">
        <v>149</v>
      </c>
      <c r="F879" s="146" t="s">
        <v>1373</v>
      </c>
      <c r="I879" s="147"/>
      <c r="L879" s="32"/>
      <c r="M879" s="148"/>
      <c r="T879" s="56"/>
      <c r="AT879" s="17" t="s">
        <v>149</v>
      </c>
      <c r="AU879" s="17" t="s">
        <v>86</v>
      </c>
    </row>
    <row r="880" spans="2:65" s="13" customFormat="1" ht="11.25" x14ac:dyDescent="0.2">
      <c r="B880" s="155"/>
      <c r="D880" s="145" t="s">
        <v>150</v>
      </c>
      <c r="E880" s="156" t="s">
        <v>1</v>
      </c>
      <c r="F880" s="157" t="s">
        <v>1374</v>
      </c>
      <c r="H880" s="158">
        <v>222</v>
      </c>
      <c r="I880" s="159"/>
      <c r="L880" s="155"/>
      <c r="M880" s="160"/>
      <c r="T880" s="161"/>
      <c r="AT880" s="156" t="s">
        <v>150</v>
      </c>
      <c r="AU880" s="156" t="s">
        <v>86</v>
      </c>
      <c r="AV880" s="13" t="s">
        <v>86</v>
      </c>
      <c r="AW880" s="13" t="s">
        <v>32</v>
      </c>
      <c r="AX880" s="13" t="s">
        <v>84</v>
      </c>
      <c r="AY880" s="156" t="s">
        <v>136</v>
      </c>
    </row>
    <row r="881" spans="2:65" s="1" customFormat="1" ht="16.5" customHeight="1" x14ac:dyDescent="0.2">
      <c r="B881" s="32"/>
      <c r="C881" s="132" t="s">
        <v>1375</v>
      </c>
      <c r="D881" s="132" t="s">
        <v>142</v>
      </c>
      <c r="E881" s="133" t="s">
        <v>1376</v>
      </c>
      <c r="F881" s="134" t="s">
        <v>1377</v>
      </c>
      <c r="G881" s="135" t="s">
        <v>394</v>
      </c>
      <c r="H881" s="136">
        <v>16</v>
      </c>
      <c r="I881" s="137"/>
      <c r="J881" s="138">
        <f>ROUND(I881*H881,2)</f>
        <v>0</v>
      </c>
      <c r="K881" s="134" t="s">
        <v>146</v>
      </c>
      <c r="L881" s="32"/>
      <c r="M881" s="139" t="s">
        <v>1</v>
      </c>
      <c r="N881" s="140" t="s">
        <v>41</v>
      </c>
      <c r="P881" s="141">
        <f>O881*H881</f>
        <v>0</v>
      </c>
      <c r="Q881" s="141">
        <v>2.0000000000000002E-5</v>
      </c>
      <c r="R881" s="141">
        <f>Q881*H881</f>
        <v>3.2000000000000003E-4</v>
      </c>
      <c r="S881" s="141">
        <v>0</v>
      </c>
      <c r="T881" s="142">
        <f>S881*H881</f>
        <v>0</v>
      </c>
      <c r="AR881" s="143" t="s">
        <v>135</v>
      </c>
      <c r="AT881" s="143" t="s">
        <v>142</v>
      </c>
      <c r="AU881" s="143" t="s">
        <v>86</v>
      </c>
      <c r="AY881" s="17" t="s">
        <v>136</v>
      </c>
      <c r="BE881" s="144">
        <f>IF(N881="základní",J881,0)</f>
        <v>0</v>
      </c>
      <c r="BF881" s="144">
        <f>IF(N881="snížená",J881,0)</f>
        <v>0</v>
      </c>
      <c r="BG881" s="144">
        <f>IF(N881="zákl. přenesená",J881,0)</f>
        <v>0</v>
      </c>
      <c r="BH881" s="144">
        <f>IF(N881="sníž. přenesená",J881,0)</f>
        <v>0</v>
      </c>
      <c r="BI881" s="144">
        <f>IF(N881="nulová",J881,0)</f>
        <v>0</v>
      </c>
      <c r="BJ881" s="17" t="s">
        <v>84</v>
      </c>
      <c r="BK881" s="144">
        <f>ROUND(I881*H881,2)</f>
        <v>0</v>
      </c>
      <c r="BL881" s="17" t="s">
        <v>135</v>
      </c>
      <c r="BM881" s="143" t="s">
        <v>1378</v>
      </c>
    </row>
    <row r="882" spans="2:65" s="1" customFormat="1" ht="11.25" x14ac:dyDescent="0.2">
      <c r="B882" s="32"/>
      <c r="D882" s="145" t="s">
        <v>149</v>
      </c>
      <c r="F882" s="146" t="s">
        <v>1379</v>
      </c>
      <c r="I882" s="147"/>
      <c r="L882" s="32"/>
      <c r="M882" s="148"/>
      <c r="T882" s="56"/>
      <c r="AT882" s="17" t="s">
        <v>149</v>
      </c>
      <c r="AU882" s="17" t="s">
        <v>86</v>
      </c>
    </row>
    <row r="883" spans="2:65" s="13" customFormat="1" ht="11.25" x14ac:dyDescent="0.2">
      <c r="B883" s="155"/>
      <c r="D883" s="145" t="s">
        <v>150</v>
      </c>
      <c r="E883" s="156" t="s">
        <v>1</v>
      </c>
      <c r="F883" s="157" t="s">
        <v>1380</v>
      </c>
      <c r="H883" s="158">
        <v>16</v>
      </c>
      <c r="I883" s="159"/>
      <c r="L883" s="155"/>
      <c r="M883" s="160"/>
      <c r="T883" s="161"/>
      <c r="AT883" s="156" t="s">
        <v>150</v>
      </c>
      <c r="AU883" s="156" t="s">
        <v>86</v>
      </c>
      <c r="AV883" s="13" t="s">
        <v>86</v>
      </c>
      <c r="AW883" s="13" t="s">
        <v>32</v>
      </c>
      <c r="AX883" s="13" t="s">
        <v>84</v>
      </c>
      <c r="AY883" s="156" t="s">
        <v>136</v>
      </c>
    </row>
    <row r="884" spans="2:65" s="1" customFormat="1" ht="16.5" customHeight="1" x14ac:dyDescent="0.2">
      <c r="B884" s="32"/>
      <c r="C884" s="132" t="s">
        <v>1381</v>
      </c>
      <c r="D884" s="132" t="s">
        <v>142</v>
      </c>
      <c r="E884" s="133" t="s">
        <v>1382</v>
      </c>
      <c r="F884" s="134" t="s">
        <v>1383</v>
      </c>
      <c r="G884" s="135" t="s">
        <v>255</v>
      </c>
      <c r="H884" s="136">
        <v>3</v>
      </c>
      <c r="I884" s="137"/>
      <c r="J884" s="138">
        <f>ROUND(I884*H884,2)</f>
        <v>0</v>
      </c>
      <c r="K884" s="134" t="s">
        <v>146</v>
      </c>
      <c r="L884" s="32"/>
      <c r="M884" s="139" t="s">
        <v>1</v>
      </c>
      <c r="N884" s="140" t="s">
        <v>41</v>
      </c>
      <c r="P884" s="141">
        <f>O884*H884</f>
        <v>0</v>
      </c>
      <c r="Q884" s="141">
        <v>7.2870000000000004E-2</v>
      </c>
      <c r="R884" s="141">
        <f>Q884*H884</f>
        <v>0.21861000000000003</v>
      </c>
      <c r="S884" s="141">
        <v>0</v>
      </c>
      <c r="T884" s="142">
        <f>S884*H884</f>
        <v>0</v>
      </c>
      <c r="AR884" s="143" t="s">
        <v>135</v>
      </c>
      <c r="AT884" s="143" t="s">
        <v>142</v>
      </c>
      <c r="AU884" s="143" t="s">
        <v>86</v>
      </c>
      <c r="AY884" s="17" t="s">
        <v>136</v>
      </c>
      <c r="BE884" s="144">
        <f>IF(N884="základní",J884,0)</f>
        <v>0</v>
      </c>
      <c r="BF884" s="144">
        <f>IF(N884="snížená",J884,0)</f>
        <v>0</v>
      </c>
      <c r="BG884" s="144">
        <f>IF(N884="zákl. přenesená",J884,0)</f>
        <v>0</v>
      </c>
      <c r="BH884" s="144">
        <f>IF(N884="sníž. přenesená",J884,0)</f>
        <v>0</v>
      </c>
      <c r="BI884" s="144">
        <f>IF(N884="nulová",J884,0)</f>
        <v>0</v>
      </c>
      <c r="BJ884" s="17" t="s">
        <v>84</v>
      </c>
      <c r="BK884" s="144">
        <f>ROUND(I884*H884,2)</f>
        <v>0</v>
      </c>
      <c r="BL884" s="17" t="s">
        <v>135</v>
      </c>
      <c r="BM884" s="143" t="s">
        <v>1384</v>
      </c>
    </row>
    <row r="885" spans="2:65" s="1" customFormat="1" ht="11.25" x14ac:dyDescent="0.2">
      <c r="B885" s="32"/>
      <c r="D885" s="145" t="s">
        <v>149</v>
      </c>
      <c r="F885" s="146" t="s">
        <v>1383</v>
      </c>
      <c r="I885" s="147"/>
      <c r="L885" s="32"/>
      <c r="M885" s="148"/>
      <c r="T885" s="56"/>
      <c r="AT885" s="17" t="s">
        <v>149</v>
      </c>
      <c r="AU885" s="17" t="s">
        <v>86</v>
      </c>
    </row>
    <row r="886" spans="2:65" s="13" customFormat="1" ht="11.25" x14ac:dyDescent="0.2">
      <c r="B886" s="155"/>
      <c r="D886" s="145" t="s">
        <v>150</v>
      </c>
      <c r="E886" s="156" t="s">
        <v>1</v>
      </c>
      <c r="F886" s="157" t="s">
        <v>1385</v>
      </c>
      <c r="H886" s="158">
        <v>2</v>
      </c>
      <c r="I886" s="159"/>
      <c r="L886" s="155"/>
      <c r="M886" s="160"/>
      <c r="T886" s="161"/>
      <c r="AT886" s="156" t="s">
        <v>150</v>
      </c>
      <c r="AU886" s="156" t="s">
        <v>86</v>
      </c>
      <c r="AV886" s="13" t="s">
        <v>86</v>
      </c>
      <c r="AW886" s="13" t="s">
        <v>32</v>
      </c>
      <c r="AX886" s="13" t="s">
        <v>76</v>
      </c>
      <c r="AY886" s="156" t="s">
        <v>136</v>
      </c>
    </row>
    <row r="887" spans="2:65" s="13" customFormat="1" ht="11.25" x14ac:dyDescent="0.2">
      <c r="B887" s="155"/>
      <c r="D887" s="145" t="s">
        <v>150</v>
      </c>
      <c r="E887" s="156" t="s">
        <v>1</v>
      </c>
      <c r="F887" s="157" t="s">
        <v>1386</v>
      </c>
      <c r="H887" s="158">
        <v>1</v>
      </c>
      <c r="I887" s="159"/>
      <c r="L887" s="155"/>
      <c r="M887" s="160"/>
      <c r="T887" s="161"/>
      <c r="AT887" s="156" t="s">
        <v>150</v>
      </c>
      <c r="AU887" s="156" t="s">
        <v>86</v>
      </c>
      <c r="AV887" s="13" t="s">
        <v>86</v>
      </c>
      <c r="AW887" s="13" t="s">
        <v>32</v>
      </c>
      <c r="AX887" s="13" t="s">
        <v>76</v>
      </c>
      <c r="AY887" s="156" t="s">
        <v>136</v>
      </c>
    </row>
    <row r="888" spans="2:65" s="14" customFormat="1" ht="11.25" x14ac:dyDescent="0.2">
      <c r="B888" s="165"/>
      <c r="D888" s="145" t="s">
        <v>150</v>
      </c>
      <c r="E888" s="166" t="s">
        <v>1</v>
      </c>
      <c r="F888" s="167" t="s">
        <v>318</v>
      </c>
      <c r="H888" s="168">
        <v>3</v>
      </c>
      <c r="I888" s="169"/>
      <c r="L888" s="165"/>
      <c r="M888" s="170"/>
      <c r="T888" s="171"/>
      <c r="AT888" s="166" t="s">
        <v>150</v>
      </c>
      <c r="AU888" s="166" t="s">
        <v>86</v>
      </c>
      <c r="AV888" s="14" t="s">
        <v>135</v>
      </c>
      <c r="AW888" s="14" t="s">
        <v>32</v>
      </c>
      <c r="AX888" s="14" t="s">
        <v>84</v>
      </c>
      <c r="AY888" s="166" t="s">
        <v>136</v>
      </c>
    </row>
    <row r="889" spans="2:65" s="1" customFormat="1" ht="16.5" customHeight="1" x14ac:dyDescent="0.2">
      <c r="B889" s="32"/>
      <c r="C889" s="132" t="s">
        <v>1387</v>
      </c>
      <c r="D889" s="132" t="s">
        <v>142</v>
      </c>
      <c r="E889" s="133" t="s">
        <v>1388</v>
      </c>
      <c r="F889" s="134" t="s">
        <v>1389</v>
      </c>
      <c r="G889" s="135" t="s">
        <v>394</v>
      </c>
      <c r="H889" s="136">
        <v>12.7</v>
      </c>
      <c r="I889" s="137"/>
      <c r="J889" s="138">
        <f>ROUND(I889*H889,2)</f>
        <v>0</v>
      </c>
      <c r="K889" s="134" t="s">
        <v>146</v>
      </c>
      <c r="L889" s="32"/>
      <c r="M889" s="139" t="s">
        <v>1</v>
      </c>
      <c r="N889" s="140" t="s">
        <v>41</v>
      </c>
      <c r="P889" s="141">
        <f>O889*H889</f>
        <v>0</v>
      </c>
      <c r="Q889" s="141">
        <v>0</v>
      </c>
      <c r="R889" s="141">
        <f>Q889*H889</f>
        <v>0</v>
      </c>
      <c r="S889" s="141">
        <v>7.0000000000000007E-2</v>
      </c>
      <c r="T889" s="142">
        <f>S889*H889</f>
        <v>0.88900000000000001</v>
      </c>
      <c r="AR889" s="143" t="s">
        <v>135</v>
      </c>
      <c r="AT889" s="143" t="s">
        <v>142</v>
      </c>
      <c r="AU889" s="143" t="s">
        <v>86</v>
      </c>
      <c r="AY889" s="17" t="s">
        <v>136</v>
      </c>
      <c r="BE889" s="144">
        <f>IF(N889="základní",J889,0)</f>
        <v>0</v>
      </c>
      <c r="BF889" s="144">
        <f>IF(N889="snížená",J889,0)</f>
        <v>0</v>
      </c>
      <c r="BG889" s="144">
        <f>IF(N889="zákl. přenesená",J889,0)</f>
        <v>0</v>
      </c>
      <c r="BH889" s="144">
        <f>IF(N889="sníž. přenesená",J889,0)</f>
        <v>0</v>
      </c>
      <c r="BI889" s="144">
        <f>IF(N889="nulová",J889,0)</f>
        <v>0</v>
      </c>
      <c r="BJ889" s="17" t="s">
        <v>84</v>
      </c>
      <c r="BK889" s="144">
        <f>ROUND(I889*H889,2)</f>
        <v>0</v>
      </c>
      <c r="BL889" s="17" t="s">
        <v>135</v>
      </c>
      <c r="BM889" s="143" t="s">
        <v>1390</v>
      </c>
    </row>
    <row r="890" spans="2:65" s="1" customFormat="1" ht="11.25" x14ac:dyDescent="0.2">
      <c r="B890" s="32"/>
      <c r="D890" s="145" t="s">
        <v>149</v>
      </c>
      <c r="F890" s="146" t="s">
        <v>1389</v>
      </c>
      <c r="I890" s="147"/>
      <c r="L890" s="32"/>
      <c r="M890" s="148"/>
      <c r="T890" s="56"/>
      <c r="AT890" s="17" t="s">
        <v>149</v>
      </c>
      <c r="AU890" s="17" t="s">
        <v>86</v>
      </c>
    </row>
    <row r="891" spans="2:65" s="13" customFormat="1" ht="11.25" x14ac:dyDescent="0.2">
      <c r="B891" s="155"/>
      <c r="D891" s="145" t="s">
        <v>150</v>
      </c>
      <c r="E891" s="156" t="s">
        <v>1</v>
      </c>
      <c r="F891" s="157" t="s">
        <v>1391</v>
      </c>
      <c r="H891" s="158">
        <v>12.7</v>
      </c>
      <c r="I891" s="159"/>
      <c r="L891" s="155"/>
      <c r="M891" s="160"/>
      <c r="T891" s="161"/>
      <c r="AT891" s="156" t="s">
        <v>150</v>
      </c>
      <c r="AU891" s="156" t="s">
        <v>86</v>
      </c>
      <c r="AV891" s="13" t="s">
        <v>86</v>
      </c>
      <c r="AW891" s="13" t="s">
        <v>32</v>
      </c>
      <c r="AX891" s="13" t="s">
        <v>84</v>
      </c>
      <c r="AY891" s="156" t="s">
        <v>136</v>
      </c>
    </row>
    <row r="892" spans="2:65" s="12" customFormat="1" ht="11.25" x14ac:dyDescent="0.2">
      <c r="B892" s="149"/>
      <c r="D892" s="145" t="s">
        <v>150</v>
      </c>
      <c r="E892" s="150" t="s">
        <v>1</v>
      </c>
      <c r="F892" s="151" t="s">
        <v>1392</v>
      </c>
      <c r="H892" s="150" t="s">
        <v>1</v>
      </c>
      <c r="I892" s="152"/>
      <c r="L892" s="149"/>
      <c r="M892" s="153"/>
      <c r="T892" s="154"/>
      <c r="AT892" s="150" t="s">
        <v>150</v>
      </c>
      <c r="AU892" s="150" t="s">
        <v>86</v>
      </c>
      <c r="AV892" s="12" t="s">
        <v>84</v>
      </c>
      <c r="AW892" s="12" t="s">
        <v>32</v>
      </c>
      <c r="AX892" s="12" t="s">
        <v>76</v>
      </c>
      <c r="AY892" s="150" t="s">
        <v>136</v>
      </c>
    </row>
    <row r="893" spans="2:65" s="1" customFormat="1" ht="16.5" customHeight="1" x14ac:dyDescent="0.2">
      <c r="B893" s="32"/>
      <c r="C893" s="132" t="s">
        <v>1393</v>
      </c>
      <c r="D893" s="132" t="s">
        <v>142</v>
      </c>
      <c r="E893" s="133" t="s">
        <v>1394</v>
      </c>
      <c r="F893" s="134" t="s">
        <v>1395</v>
      </c>
      <c r="G893" s="135" t="s">
        <v>255</v>
      </c>
      <c r="H893" s="136">
        <v>3</v>
      </c>
      <c r="I893" s="137"/>
      <c r="J893" s="138">
        <f>ROUND(I893*H893,2)</f>
        <v>0</v>
      </c>
      <c r="K893" s="134" t="s">
        <v>146</v>
      </c>
      <c r="L893" s="32"/>
      <c r="M893" s="139" t="s">
        <v>1</v>
      </c>
      <c r="N893" s="140" t="s">
        <v>41</v>
      </c>
      <c r="P893" s="141">
        <f>O893*H893</f>
        <v>0</v>
      </c>
      <c r="Q893" s="141">
        <v>0</v>
      </c>
      <c r="R893" s="141">
        <f>Q893*H893</f>
        <v>0</v>
      </c>
      <c r="S893" s="141">
        <v>8.6999999999999994E-2</v>
      </c>
      <c r="T893" s="142">
        <f>S893*H893</f>
        <v>0.26100000000000001</v>
      </c>
      <c r="AR893" s="143" t="s">
        <v>135</v>
      </c>
      <c r="AT893" s="143" t="s">
        <v>142</v>
      </c>
      <c r="AU893" s="143" t="s">
        <v>86</v>
      </c>
      <c r="AY893" s="17" t="s">
        <v>136</v>
      </c>
      <c r="BE893" s="144">
        <f>IF(N893="základní",J893,0)</f>
        <v>0</v>
      </c>
      <c r="BF893" s="144">
        <f>IF(N893="snížená",J893,0)</f>
        <v>0</v>
      </c>
      <c r="BG893" s="144">
        <f>IF(N893="zákl. přenesená",J893,0)</f>
        <v>0</v>
      </c>
      <c r="BH893" s="144">
        <f>IF(N893="sníž. přenesená",J893,0)</f>
        <v>0</v>
      </c>
      <c r="BI893" s="144">
        <f>IF(N893="nulová",J893,0)</f>
        <v>0</v>
      </c>
      <c r="BJ893" s="17" t="s">
        <v>84</v>
      </c>
      <c r="BK893" s="144">
        <f>ROUND(I893*H893,2)</f>
        <v>0</v>
      </c>
      <c r="BL893" s="17" t="s">
        <v>135</v>
      </c>
      <c r="BM893" s="143" t="s">
        <v>1396</v>
      </c>
    </row>
    <row r="894" spans="2:65" s="1" customFormat="1" ht="11.25" x14ac:dyDescent="0.2">
      <c r="B894" s="32"/>
      <c r="D894" s="145" t="s">
        <v>149</v>
      </c>
      <c r="F894" s="146" t="s">
        <v>1395</v>
      </c>
      <c r="I894" s="147"/>
      <c r="L894" s="32"/>
      <c r="M894" s="148"/>
      <c r="T894" s="56"/>
      <c r="AT894" s="17" t="s">
        <v>149</v>
      </c>
      <c r="AU894" s="17" t="s">
        <v>86</v>
      </c>
    </row>
    <row r="895" spans="2:65" s="13" customFormat="1" ht="11.25" x14ac:dyDescent="0.2">
      <c r="B895" s="155"/>
      <c r="D895" s="145" t="s">
        <v>150</v>
      </c>
      <c r="E895" s="156" t="s">
        <v>1</v>
      </c>
      <c r="F895" s="157" t="s">
        <v>1397</v>
      </c>
      <c r="H895" s="158">
        <v>2</v>
      </c>
      <c r="I895" s="159"/>
      <c r="L895" s="155"/>
      <c r="M895" s="160"/>
      <c r="T895" s="161"/>
      <c r="AT895" s="156" t="s">
        <v>150</v>
      </c>
      <c r="AU895" s="156" t="s">
        <v>86</v>
      </c>
      <c r="AV895" s="13" t="s">
        <v>86</v>
      </c>
      <c r="AW895" s="13" t="s">
        <v>32</v>
      </c>
      <c r="AX895" s="13" t="s">
        <v>76</v>
      </c>
      <c r="AY895" s="156" t="s">
        <v>136</v>
      </c>
    </row>
    <row r="896" spans="2:65" s="12" customFormat="1" ht="11.25" x14ac:dyDescent="0.2">
      <c r="B896" s="149"/>
      <c r="D896" s="145" t="s">
        <v>150</v>
      </c>
      <c r="E896" s="150" t="s">
        <v>1</v>
      </c>
      <c r="F896" s="151" t="s">
        <v>1398</v>
      </c>
      <c r="H896" s="150" t="s">
        <v>1</v>
      </c>
      <c r="I896" s="152"/>
      <c r="L896" s="149"/>
      <c r="M896" s="153"/>
      <c r="T896" s="154"/>
      <c r="AT896" s="150" t="s">
        <v>150</v>
      </c>
      <c r="AU896" s="150" t="s">
        <v>86</v>
      </c>
      <c r="AV896" s="12" t="s">
        <v>84</v>
      </c>
      <c r="AW896" s="12" t="s">
        <v>32</v>
      </c>
      <c r="AX896" s="12" t="s">
        <v>76</v>
      </c>
      <c r="AY896" s="150" t="s">
        <v>136</v>
      </c>
    </row>
    <row r="897" spans="2:65" s="13" customFormat="1" ht="11.25" x14ac:dyDescent="0.2">
      <c r="B897" s="155"/>
      <c r="D897" s="145" t="s">
        <v>150</v>
      </c>
      <c r="E897" s="156" t="s">
        <v>1</v>
      </c>
      <c r="F897" s="157" t="s">
        <v>1399</v>
      </c>
      <c r="H897" s="158">
        <v>1</v>
      </c>
      <c r="I897" s="159"/>
      <c r="L897" s="155"/>
      <c r="M897" s="160"/>
      <c r="T897" s="161"/>
      <c r="AT897" s="156" t="s">
        <v>150</v>
      </c>
      <c r="AU897" s="156" t="s">
        <v>86</v>
      </c>
      <c r="AV897" s="13" t="s">
        <v>86</v>
      </c>
      <c r="AW897" s="13" t="s">
        <v>32</v>
      </c>
      <c r="AX897" s="13" t="s">
        <v>76</v>
      </c>
      <c r="AY897" s="156" t="s">
        <v>136</v>
      </c>
    </row>
    <row r="898" spans="2:65" s="12" customFormat="1" ht="11.25" x14ac:dyDescent="0.2">
      <c r="B898" s="149"/>
      <c r="D898" s="145" t="s">
        <v>150</v>
      </c>
      <c r="E898" s="150" t="s">
        <v>1</v>
      </c>
      <c r="F898" s="151" t="s">
        <v>1400</v>
      </c>
      <c r="H898" s="150" t="s">
        <v>1</v>
      </c>
      <c r="I898" s="152"/>
      <c r="L898" s="149"/>
      <c r="M898" s="153"/>
      <c r="T898" s="154"/>
      <c r="AT898" s="150" t="s">
        <v>150</v>
      </c>
      <c r="AU898" s="150" t="s">
        <v>86</v>
      </c>
      <c r="AV898" s="12" t="s">
        <v>84</v>
      </c>
      <c r="AW898" s="12" t="s">
        <v>32</v>
      </c>
      <c r="AX898" s="12" t="s">
        <v>76</v>
      </c>
      <c r="AY898" s="150" t="s">
        <v>136</v>
      </c>
    </row>
    <row r="899" spans="2:65" s="14" customFormat="1" ht="11.25" x14ac:dyDescent="0.2">
      <c r="B899" s="165"/>
      <c r="D899" s="145" t="s">
        <v>150</v>
      </c>
      <c r="E899" s="166" t="s">
        <v>1</v>
      </c>
      <c r="F899" s="167" t="s">
        <v>318</v>
      </c>
      <c r="H899" s="168">
        <v>3</v>
      </c>
      <c r="I899" s="169"/>
      <c r="L899" s="165"/>
      <c r="M899" s="170"/>
      <c r="T899" s="171"/>
      <c r="AT899" s="166" t="s">
        <v>150</v>
      </c>
      <c r="AU899" s="166" t="s">
        <v>86</v>
      </c>
      <c r="AV899" s="14" t="s">
        <v>135</v>
      </c>
      <c r="AW899" s="14" t="s">
        <v>32</v>
      </c>
      <c r="AX899" s="14" t="s">
        <v>84</v>
      </c>
      <c r="AY899" s="166" t="s">
        <v>136</v>
      </c>
    </row>
    <row r="900" spans="2:65" s="1" customFormat="1" ht="16.5" customHeight="1" x14ac:dyDescent="0.2">
      <c r="B900" s="32"/>
      <c r="C900" s="132" t="s">
        <v>1401</v>
      </c>
      <c r="D900" s="132" t="s">
        <v>142</v>
      </c>
      <c r="E900" s="133" t="s">
        <v>1402</v>
      </c>
      <c r="F900" s="134" t="s">
        <v>1403</v>
      </c>
      <c r="G900" s="135" t="s">
        <v>394</v>
      </c>
      <c r="H900" s="136">
        <v>3.5</v>
      </c>
      <c r="I900" s="137"/>
      <c r="J900" s="138">
        <f>ROUND(I900*H900,2)</f>
        <v>0</v>
      </c>
      <c r="K900" s="134" t="s">
        <v>146</v>
      </c>
      <c r="L900" s="32"/>
      <c r="M900" s="139" t="s">
        <v>1</v>
      </c>
      <c r="N900" s="140" t="s">
        <v>41</v>
      </c>
      <c r="P900" s="141">
        <f>O900*H900</f>
        <v>0</v>
      </c>
      <c r="Q900" s="141">
        <v>0</v>
      </c>
      <c r="R900" s="141">
        <f>Q900*H900</f>
        <v>0</v>
      </c>
      <c r="S900" s="141">
        <v>3.5000000000000003E-2</v>
      </c>
      <c r="T900" s="142">
        <f>S900*H900</f>
        <v>0.12250000000000001</v>
      </c>
      <c r="AR900" s="143" t="s">
        <v>135</v>
      </c>
      <c r="AT900" s="143" t="s">
        <v>142</v>
      </c>
      <c r="AU900" s="143" t="s">
        <v>86</v>
      </c>
      <c r="AY900" s="17" t="s">
        <v>136</v>
      </c>
      <c r="BE900" s="144">
        <f>IF(N900="základní",J900,0)</f>
        <v>0</v>
      </c>
      <c r="BF900" s="144">
        <f>IF(N900="snížená",J900,0)</f>
        <v>0</v>
      </c>
      <c r="BG900" s="144">
        <f>IF(N900="zákl. přenesená",J900,0)</f>
        <v>0</v>
      </c>
      <c r="BH900" s="144">
        <f>IF(N900="sníž. přenesená",J900,0)</f>
        <v>0</v>
      </c>
      <c r="BI900" s="144">
        <f>IF(N900="nulová",J900,0)</f>
        <v>0</v>
      </c>
      <c r="BJ900" s="17" t="s">
        <v>84</v>
      </c>
      <c r="BK900" s="144">
        <f>ROUND(I900*H900,2)</f>
        <v>0</v>
      </c>
      <c r="BL900" s="17" t="s">
        <v>135</v>
      </c>
      <c r="BM900" s="143" t="s">
        <v>1404</v>
      </c>
    </row>
    <row r="901" spans="2:65" s="1" customFormat="1" ht="29.25" x14ac:dyDescent="0.2">
      <c r="B901" s="32"/>
      <c r="D901" s="145" t="s">
        <v>149</v>
      </c>
      <c r="F901" s="146" t="s">
        <v>1405</v>
      </c>
      <c r="I901" s="147"/>
      <c r="L901" s="32"/>
      <c r="M901" s="148"/>
      <c r="T901" s="56"/>
      <c r="AT901" s="17" t="s">
        <v>149</v>
      </c>
      <c r="AU901" s="17" t="s">
        <v>86</v>
      </c>
    </row>
    <row r="902" spans="2:65" s="13" customFormat="1" ht="11.25" x14ac:dyDescent="0.2">
      <c r="B902" s="155"/>
      <c r="D902" s="145" t="s">
        <v>150</v>
      </c>
      <c r="E902" s="156" t="s">
        <v>1</v>
      </c>
      <c r="F902" s="157" t="s">
        <v>1406</v>
      </c>
      <c r="H902" s="158">
        <v>3.5</v>
      </c>
      <c r="I902" s="159"/>
      <c r="L902" s="155"/>
      <c r="M902" s="160"/>
      <c r="T902" s="161"/>
      <c r="AT902" s="156" t="s">
        <v>150</v>
      </c>
      <c r="AU902" s="156" t="s">
        <v>86</v>
      </c>
      <c r="AV902" s="13" t="s">
        <v>86</v>
      </c>
      <c r="AW902" s="13" t="s">
        <v>32</v>
      </c>
      <c r="AX902" s="13" t="s">
        <v>84</v>
      </c>
      <c r="AY902" s="156" t="s">
        <v>136</v>
      </c>
    </row>
    <row r="903" spans="2:65" s="1" customFormat="1" ht="16.5" customHeight="1" x14ac:dyDescent="0.2">
      <c r="B903" s="32"/>
      <c r="C903" s="132" t="s">
        <v>1407</v>
      </c>
      <c r="D903" s="132" t="s">
        <v>142</v>
      </c>
      <c r="E903" s="133" t="s">
        <v>1408</v>
      </c>
      <c r="F903" s="134" t="s">
        <v>1409</v>
      </c>
      <c r="G903" s="135" t="s">
        <v>255</v>
      </c>
      <c r="H903" s="136">
        <v>41</v>
      </c>
      <c r="I903" s="137"/>
      <c r="J903" s="138">
        <f>ROUND(I903*H903,2)</f>
        <v>0</v>
      </c>
      <c r="K903" s="134" t="s">
        <v>146</v>
      </c>
      <c r="L903" s="32"/>
      <c r="M903" s="139" t="s">
        <v>1</v>
      </c>
      <c r="N903" s="140" t="s">
        <v>41</v>
      </c>
      <c r="P903" s="141">
        <f>O903*H903</f>
        <v>0</v>
      </c>
      <c r="Q903" s="141">
        <v>0</v>
      </c>
      <c r="R903" s="141">
        <f>Q903*H903</f>
        <v>0</v>
      </c>
      <c r="S903" s="141">
        <v>8.2000000000000003E-2</v>
      </c>
      <c r="T903" s="142">
        <f>S903*H903</f>
        <v>3.3620000000000001</v>
      </c>
      <c r="AR903" s="143" t="s">
        <v>135</v>
      </c>
      <c r="AT903" s="143" t="s">
        <v>142</v>
      </c>
      <c r="AU903" s="143" t="s">
        <v>86</v>
      </c>
      <c r="AY903" s="17" t="s">
        <v>136</v>
      </c>
      <c r="BE903" s="144">
        <f>IF(N903="základní",J903,0)</f>
        <v>0</v>
      </c>
      <c r="BF903" s="144">
        <f>IF(N903="snížená",J903,0)</f>
        <v>0</v>
      </c>
      <c r="BG903" s="144">
        <f>IF(N903="zákl. přenesená",J903,0)</f>
        <v>0</v>
      </c>
      <c r="BH903" s="144">
        <f>IF(N903="sníž. přenesená",J903,0)</f>
        <v>0</v>
      </c>
      <c r="BI903" s="144">
        <f>IF(N903="nulová",J903,0)</f>
        <v>0</v>
      </c>
      <c r="BJ903" s="17" t="s">
        <v>84</v>
      </c>
      <c r="BK903" s="144">
        <f>ROUND(I903*H903,2)</f>
        <v>0</v>
      </c>
      <c r="BL903" s="17" t="s">
        <v>135</v>
      </c>
      <c r="BM903" s="143" t="s">
        <v>1410</v>
      </c>
    </row>
    <row r="904" spans="2:65" s="1" customFormat="1" ht="19.5" x14ac:dyDescent="0.2">
      <c r="B904" s="32"/>
      <c r="D904" s="145" t="s">
        <v>149</v>
      </c>
      <c r="F904" s="146" t="s">
        <v>1411</v>
      </c>
      <c r="I904" s="147"/>
      <c r="L904" s="32"/>
      <c r="M904" s="148"/>
      <c r="T904" s="56"/>
      <c r="AT904" s="17" t="s">
        <v>149</v>
      </c>
      <c r="AU904" s="17" t="s">
        <v>86</v>
      </c>
    </row>
    <row r="905" spans="2:65" s="13" customFormat="1" ht="11.25" x14ac:dyDescent="0.2">
      <c r="B905" s="155"/>
      <c r="D905" s="145" t="s">
        <v>150</v>
      </c>
      <c r="E905" s="156" t="s">
        <v>1</v>
      </c>
      <c r="F905" s="157" t="s">
        <v>1412</v>
      </c>
      <c r="H905" s="158">
        <v>35</v>
      </c>
      <c r="I905" s="159"/>
      <c r="L905" s="155"/>
      <c r="M905" s="160"/>
      <c r="T905" s="161"/>
      <c r="AT905" s="156" t="s">
        <v>150</v>
      </c>
      <c r="AU905" s="156" t="s">
        <v>86</v>
      </c>
      <c r="AV905" s="13" t="s">
        <v>86</v>
      </c>
      <c r="AW905" s="13" t="s">
        <v>32</v>
      </c>
      <c r="AX905" s="13" t="s">
        <v>76</v>
      </c>
      <c r="AY905" s="156" t="s">
        <v>136</v>
      </c>
    </row>
    <row r="906" spans="2:65" s="13" customFormat="1" ht="11.25" x14ac:dyDescent="0.2">
      <c r="B906" s="155"/>
      <c r="D906" s="145" t="s">
        <v>150</v>
      </c>
      <c r="E906" s="156" t="s">
        <v>1</v>
      </c>
      <c r="F906" s="157" t="s">
        <v>1413</v>
      </c>
      <c r="H906" s="158">
        <v>6</v>
      </c>
      <c r="I906" s="159"/>
      <c r="L906" s="155"/>
      <c r="M906" s="160"/>
      <c r="T906" s="161"/>
      <c r="AT906" s="156" t="s">
        <v>150</v>
      </c>
      <c r="AU906" s="156" t="s">
        <v>86</v>
      </c>
      <c r="AV906" s="13" t="s">
        <v>86</v>
      </c>
      <c r="AW906" s="13" t="s">
        <v>32</v>
      </c>
      <c r="AX906" s="13" t="s">
        <v>76</v>
      </c>
      <c r="AY906" s="156" t="s">
        <v>136</v>
      </c>
    </row>
    <row r="907" spans="2:65" s="14" customFormat="1" ht="11.25" x14ac:dyDescent="0.2">
      <c r="B907" s="165"/>
      <c r="D907" s="145" t="s">
        <v>150</v>
      </c>
      <c r="E907" s="166" t="s">
        <v>1</v>
      </c>
      <c r="F907" s="167" t="s">
        <v>318</v>
      </c>
      <c r="H907" s="168">
        <v>41</v>
      </c>
      <c r="I907" s="169"/>
      <c r="L907" s="165"/>
      <c r="M907" s="170"/>
      <c r="T907" s="171"/>
      <c r="AT907" s="166" t="s">
        <v>150</v>
      </c>
      <c r="AU907" s="166" t="s">
        <v>86</v>
      </c>
      <c r="AV907" s="14" t="s">
        <v>135</v>
      </c>
      <c r="AW907" s="14" t="s">
        <v>32</v>
      </c>
      <c r="AX907" s="14" t="s">
        <v>84</v>
      </c>
      <c r="AY907" s="166" t="s">
        <v>136</v>
      </c>
    </row>
    <row r="908" spans="2:65" s="1" customFormat="1" ht="16.5" customHeight="1" x14ac:dyDescent="0.2">
      <c r="B908" s="32"/>
      <c r="C908" s="132" t="s">
        <v>1414</v>
      </c>
      <c r="D908" s="132" t="s">
        <v>142</v>
      </c>
      <c r="E908" s="133" t="s">
        <v>1415</v>
      </c>
      <c r="F908" s="134" t="s">
        <v>1416</v>
      </c>
      <c r="G908" s="135" t="s">
        <v>255</v>
      </c>
      <c r="H908" s="136">
        <v>56</v>
      </c>
      <c r="I908" s="137"/>
      <c r="J908" s="138">
        <f>ROUND(I908*H908,2)</f>
        <v>0</v>
      </c>
      <c r="K908" s="134" t="s">
        <v>146</v>
      </c>
      <c r="L908" s="32"/>
      <c r="M908" s="139" t="s">
        <v>1</v>
      </c>
      <c r="N908" s="140" t="s">
        <v>41</v>
      </c>
      <c r="P908" s="141">
        <f>O908*H908</f>
        <v>0</v>
      </c>
      <c r="Q908" s="141">
        <v>0</v>
      </c>
      <c r="R908" s="141">
        <f>Q908*H908</f>
        <v>0</v>
      </c>
      <c r="S908" s="141">
        <v>4.0000000000000001E-3</v>
      </c>
      <c r="T908" s="142">
        <f>S908*H908</f>
        <v>0.224</v>
      </c>
      <c r="AR908" s="143" t="s">
        <v>135</v>
      </c>
      <c r="AT908" s="143" t="s">
        <v>142</v>
      </c>
      <c r="AU908" s="143" t="s">
        <v>86</v>
      </c>
      <c r="AY908" s="17" t="s">
        <v>136</v>
      </c>
      <c r="BE908" s="144">
        <f>IF(N908="základní",J908,0)</f>
        <v>0</v>
      </c>
      <c r="BF908" s="144">
        <f>IF(N908="snížená",J908,0)</f>
        <v>0</v>
      </c>
      <c r="BG908" s="144">
        <f>IF(N908="zákl. přenesená",J908,0)</f>
        <v>0</v>
      </c>
      <c r="BH908" s="144">
        <f>IF(N908="sníž. přenesená",J908,0)</f>
        <v>0</v>
      </c>
      <c r="BI908" s="144">
        <f>IF(N908="nulová",J908,0)</f>
        <v>0</v>
      </c>
      <c r="BJ908" s="17" t="s">
        <v>84</v>
      </c>
      <c r="BK908" s="144">
        <f>ROUND(I908*H908,2)</f>
        <v>0</v>
      </c>
      <c r="BL908" s="17" t="s">
        <v>135</v>
      </c>
      <c r="BM908" s="143" t="s">
        <v>1417</v>
      </c>
    </row>
    <row r="909" spans="2:65" s="1" customFormat="1" ht="19.5" x14ac:dyDescent="0.2">
      <c r="B909" s="32"/>
      <c r="D909" s="145" t="s">
        <v>149</v>
      </c>
      <c r="F909" s="146" t="s">
        <v>1418</v>
      </c>
      <c r="I909" s="147"/>
      <c r="L909" s="32"/>
      <c r="M909" s="148"/>
      <c r="T909" s="56"/>
      <c r="AT909" s="17" t="s">
        <v>149</v>
      </c>
      <c r="AU909" s="17" t="s">
        <v>86</v>
      </c>
    </row>
    <row r="910" spans="2:65" s="13" customFormat="1" ht="11.25" x14ac:dyDescent="0.2">
      <c r="B910" s="155"/>
      <c r="D910" s="145" t="s">
        <v>150</v>
      </c>
      <c r="E910" s="156" t="s">
        <v>1</v>
      </c>
      <c r="F910" s="157" t="s">
        <v>1419</v>
      </c>
      <c r="H910" s="158">
        <v>52</v>
      </c>
      <c r="I910" s="159"/>
      <c r="L910" s="155"/>
      <c r="M910" s="160"/>
      <c r="T910" s="161"/>
      <c r="AT910" s="156" t="s">
        <v>150</v>
      </c>
      <c r="AU910" s="156" t="s">
        <v>86</v>
      </c>
      <c r="AV910" s="13" t="s">
        <v>86</v>
      </c>
      <c r="AW910" s="13" t="s">
        <v>32</v>
      </c>
      <c r="AX910" s="13" t="s">
        <v>76</v>
      </c>
      <c r="AY910" s="156" t="s">
        <v>136</v>
      </c>
    </row>
    <row r="911" spans="2:65" s="13" customFormat="1" ht="11.25" x14ac:dyDescent="0.2">
      <c r="B911" s="155"/>
      <c r="D911" s="145" t="s">
        <v>150</v>
      </c>
      <c r="E911" s="156" t="s">
        <v>1</v>
      </c>
      <c r="F911" s="157" t="s">
        <v>1420</v>
      </c>
      <c r="H911" s="158">
        <v>4</v>
      </c>
      <c r="I911" s="159"/>
      <c r="L911" s="155"/>
      <c r="M911" s="160"/>
      <c r="T911" s="161"/>
      <c r="AT911" s="156" t="s">
        <v>150</v>
      </c>
      <c r="AU911" s="156" t="s">
        <v>86</v>
      </c>
      <c r="AV911" s="13" t="s">
        <v>86</v>
      </c>
      <c r="AW911" s="13" t="s">
        <v>32</v>
      </c>
      <c r="AX911" s="13" t="s">
        <v>76</v>
      </c>
      <c r="AY911" s="156" t="s">
        <v>136</v>
      </c>
    </row>
    <row r="912" spans="2:65" s="14" customFormat="1" ht="11.25" x14ac:dyDescent="0.2">
      <c r="B912" s="165"/>
      <c r="D912" s="145" t="s">
        <v>150</v>
      </c>
      <c r="E912" s="166" t="s">
        <v>1</v>
      </c>
      <c r="F912" s="167" t="s">
        <v>318</v>
      </c>
      <c r="H912" s="168">
        <v>56</v>
      </c>
      <c r="I912" s="169"/>
      <c r="L912" s="165"/>
      <c r="M912" s="170"/>
      <c r="T912" s="171"/>
      <c r="AT912" s="166" t="s">
        <v>150</v>
      </c>
      <c r="AU912" s="166" t="s">
        <v>86</v>
      </c>
      <c r="AV912" s="14" t="s">
        <v>135</v>
      </c>
      <c r="AW912" s="14" t="s">
        <v>32</v>
      </c>
      <c r="AX912" s="14" t="s">
        <v>84</v>
      </c>
      <c r="AY912" s="166" t="s">
        <v>136</v>
      </c>
    </row>
    <row r="913" spans="2:65" s="1" customFormat="1" ht="16.5" customHeight="1" x14ac:dyDescent="0.2">
      <c r="B913" s="32"/>
      <c r="C913" s="132" t="s">
        <v>1421</v>
      </c>
      <c r="D913" s="132" t="s">
        <v>142</v>
      </c>
      <c r="E913" s="133" t="s">
        <v>1422</v>
      </c>
      <c r="F913" s="134" t="s">
        <v>1423</v>
      </c>
      <c r="G913" s="135" t="s">
        <v>394</v>
      </c>
      <c r="H913" s="136">
        <v>15</v>
      </c>
      <c r="I913" s="137"/>
      <c r="J913" s="138">
        <f>ROUND(I913*H913,2)</f>
        <v>0</v>
      </c>
      <c r="K913" s="134" t="s">
        <v>146</v>
      </c>
      <c r="L913" s="32"/>
      <c r="M913" s="139" t="s">
        <v>1</v>
      </c>
      <c r="N913" s="140" t="s">
        <v>41</v>
      </c>
      <c r="P913" s="141">
        <f>O913*H913</f>
        <v>0</v>
      </c>
      <c r="Q913" s="141">
        <v>0</v>
      </c>
      <c r="R913" s="141">
        <f>Q913*H913</f>
        <v>0</v>
      </c>
      <c r="S913" s="141">
        <v>0.25</v>
      </c>
      <c r="T913" s="142">
        <f>S913*H913</f>
        <v>3.75</v>
      </c>
      <c r="AR913" s="143" t="s">
        <v>135</v>
      </c>
      <c r="AT913" s="143" t="s">
        <v>142</v>
      </c>
      <c r="AU913" s="143" t="s">
        <v>86</v>
      </c>
      <c r="AY913" s="17" t="s">
        <v>136</v>
      </c>
      <c r="BE913" s="144">
        <f>IF(N913="základní",J913,0)</f>
        <v>0</v>
      </c>
      <c r="BF913" s="144">
        <f>IF(N913="snížená",J913,0)</f>
        <v>0</v>
      </c>
      <c r="BG913" s="144">
        <f>IF(N913="zákl. přenesená",J913,0)</f>
        <v>0</v>
      </c>
      <c r="BH913" s="144">
        <f>IF(N913="sníž. přenesená",J913,0)</f>
        <v>0</v>
      </c>
      <c r="BI913" s="144">
        <f>IF(N913="nulová",J913,0)</f>
        <v>0</v>
      </c>
      <c r="BJ913" s="17" t="s">
        <v>84</v>
      </c>
      <c r="BK913" s="144">
        <f>ROUND(I913*H913,2)</f>
        <v>0</v>
      </c>
      <c r="BL913" s="17" t="s">
        <v>135</v>
      </c>
      <c r="BM913" s="143" t="s">
        <v>1424</v>
      </c>
    </row>
    <row r="914" spans="2:65" s="1" customFormat="1" ht="19.5" x14ac:dyDescent="0.2">
      <c r="B914" s="32"/>
      <c r="D914" s="145" t="s">
        <v>149</v>
      </c>
      <c r="F914" s="146" t="s">
        <v>1425</v>
      </c>
      <c r="I914" s="147"/>
      <c r="L914" s="32"/>
      <c r="M914" s="148"/>
      <c r="T914" s="56"/>
      <c r="AT914" s="17" t="s">
        <v>149</v>
      </c>
      <c r="AU914" s="17" t="s">
        <v>86</v>
      </c>
    </row>
    <row r="915" spans="2:65" s="12" customFormat="1" ht="11.25" x14ac:dyDescent="0.2">
      <c r="B915" s="149"/>
      <c r="D915" s="145" t="s">
        <v>150</v>
      </c>
      <c r="E915" s="150" t="s">
        <v>1</v>
      </c>
      <c r="F915" s="151" t="s">
        <v>1426</v>
      </c>
      <c r="H915" s="150" t="s">
        <v>1</v>
      </c>
      <c r="I915" s="152"/>
      <c r="L915" s="149"/>
      <c r="M915" s="153"/>
      <c r="T915" s="154"/>
      <c r="AT915" s="150" t="s">
        <v>150</v>
      </c>
      <c r="AU915" s="150" t="s">
        <v>86</v>
      </c>
      <c r="AV915" s="12" t="s">
        <v>84</v>
      </c>
      <c r="AW915" s="12" t="s">
        <v>32</v>
      </c>
      <c r="AX915" s="12" t="s">
        <v>76</v>
      </c>
      <c r="AY915" s="150" t="s">
        <v>136</v>
      </c>
    </row>
    <row r="916" spans="2:65" s="13" customFormat="1" ht="11.25" x14ac:dyDescent="0.2">
      <c r="B916" s="155"/>
      <c r="D916" s="145" t="s">
        <v>150</v>
      </c>
      <c r="E916" s="156" t="s">
        <v>1</v>
      </c>
      <c r="F916" s="157" t="s">
        <v>1427</v>
      </c>
      <c r="H916" s="158">
        <v>15</v>
      </c>
      <c r="I916" s="159"/>
      <c r="L916" s="155"/>
      <c r="M916" s="160"/>
      <c r="T916" s="161"/>
      <c r="AT916" s="156" t="s">
        <v>150</v>
      </c>
      <c r="AU916" s="156" t="s">
        <v>86</v>
      </c>
      <c r="AV916" s="13" t="s">
        <v>86</v>
      </c>
      <c r="AW916" s="13" t="s">
        <v>32</v>
      </c>
      <c r="AX916" s="13" t="s">
        <v>84</v>
      </c>
      <c r="AY916" s="156" t="s">
        <v>136</v>
      </c>
    </row>
    <row r="917" spans="2:65" s="1" customFormat="1" ht="16.5" customHeight="1" x14ac:dyDescent="0.2">
      <c r="B917" s="32"/>
      <c r="C917" s="132" t="s">
        <v>1428</v>
      </c>
      <c r="D917" s="132" t="s">
        <v>142</v>
      </c>
      <c r="E917" s="133" t="s">
        <v>1429</v>
      </c>
      <c r="F917" s="134" t="s">
        <v>1430</v>
      </c>
      <c r="G917" s="135" t="s">
        <v>255</v>
      </c>
      <c r="H917" s="136">
        <v>19</v>
      </c>
      <c r="I917" s="137"/>
      <c r="J917" s="138">
        <f>ROUND(I917*H917,2)</f>
        <v>0</v>
      </c>
      <c r="K917" s="134" t="s">
        <v>146</v>
      </c>
      <c r="L917" s="32"/>
      <c r="M917" s="139" t="s">
        <v>1</v>
      </c>
      <c r="N917" s="140" t="s">
        <v>41</v>
      </c>
      <c r="P917" s="141">
        <f>O917*H917</f>
        <v>0</v>
      </c>
      <c r="Q917" s="141">
        <v>0</v>
      </c>
      <c r="R917" s="141">
        <f>Q917*H917</f>
        <v>0</v>
      </c>
      <c r="S917" s="141">
        <v>8.0000000000000002E-3</v>
      </c>
      <c r="T917" s="142">
        <f>S917*H917</f>
        <v>0.152</v>
      </c>
      <c r="AR917" s="143" t="s">
        <v>135</v>
      </c>
      <c r="AT917" s="143" t="s">
        <v>142</v>
      </c>
      <c r="AU917" s="143" t="s">
        <v>86</v>
      </c>
      <c r="AY917" s="17" t="s">
        <v>136</v>
      </c>
      <c r="BE917" s="144">
        <f>IF(N917="základní",J917,0)</f>
        <v>0</v>
      </c>
      <c r="BF917" s="144">
        <f>IF(N917="snížená",J917,0)</f>
        <v>0</v>
      </c>
      <c r="BG917" s="144">
        <f>IF(N917="zákl. přenesená",J917,0)</f>
        <v>0</v>
      </c>
      <c r="BH917" s="144">
        <f>IF(N917="sníž. přenesená",J917,0)</f>
        <v>0</v>
      </c>
      <c r="BI917" s="144">
        <f>IF(N917="nulová",J917,0)</f>
        <v>0</v>
      </c>
      <c r="BJ917" s="17" t="s">
        <v>84</v>
      </c>
      <c r="BK917" s="144">
        <f>ROUND(I917*H917,2)</f>
        <v>0</v>
      </c>
      <c r="BL917" s="17" t="s">
        <v>135</v>
      </c>
      <c r="BM917" s="143" t="s">
        <v>1431</v>
      </c>
    </row>
    <row r="918" spans="2:65" s="1" customFormat="1" ht="11.25" x14ac:dyDescent="0.2">
      <c r="B918" s="32"/>
      <c r="D918" s="145" t="s">
        <v>149</v>
      </c>
      <c r="F918" s="146" t="s">
        <v>1432</v>
      </c>
      <c r="I918" s="147"/>
      <c r="L918" s="32"/>
      <c r="M918" s="148"/>
      <c r="T918" s="56"/>
      <c r="AT918" s="17" t="s">
        <v>149</v>
      </c>
      <c r="AU918" s="17" t="s">
        <v>86</v>
      </c>
    </row>
    <row r="919" spans="2:65" s="12" customFormat="1" ht="11.25" x14ac:dyDescent="0.2">
      <c r="B919" s="149"/>
      <c r="D919" s="145" t="s">
        <v>150</v>
      </c>
      <c r="E919" s="150" t="s">
        <v>1</v>
      </c>
      <c r="F919" s="151" t="s">
        <v>1433</v>
      </c>
      <c r="H919" s="150" t="s">
        <v>1</v>
      </c>
      <c r="I919" s="152"/>
      <c r="L919" s="149"/>
      <c r="M919" s="153"/>
      <c r="T919" s="154"/>
      <c r="AT919" s="150" t="s">
        <v>150</v>
      </c>
      <c r="AU919" s="150" t="s">
        <v>86</v>
      </c>
      <c r="AV919" s="12" t="s">
        <v>84</v>
      </c>
      <c r="AW919" s="12" t="s">
        <v>32</v>
      </c>
      <c r="AX919" s="12" t="s">
        <v>76</v>
      </c>
      <c r="AY919" s="150" t="s">
        <v>136</v>
      </c>
    </row>
    <row r="920" spans="2:65" s="13" customFormat="1" ht="11.25" x14ac:dyDescent="0.2">
      <c r="B920" s="155"/>
      <c r="D920" s="145" t="s">
        <v>150</v>
      </c>
      <c r="E920" s="156" t="s">
        <v>1</v>
      </c>
      <c r="F920" s="157" t="s">
        <v>1434</v>
      </c>
      <c r="H920" s="158">
        <v>13</v>
      </c>
      <c r="I920" s="159"/>
      <c r="L920" s="155"/>
      <c r="M920" s="160"/>
      <c r="T920" s="161"/>
      <c r="AT920" s="156" t="s">
        <v>150</v>
      </c>
      <c r="AU920" s="156" t="s">
        <v>86</v>
      </c>
      <c r="AV920" s="13" t="s">
        <v>86</v>
      </c>
      <c r="AW920" s="13" t="s">
        <v>32</v>
      </c>
      <c r="AX920" s="13" t="s">
        <v>76</v>
      </c>
      <c r="AY920" s="156" t="s">
        <v>136</v>
      </c>
    </row>
    <row r="921" spans="2:65" s="13" customFormat="1" ht="11.25" x14ac:dyDescent="0.2">
      <c r="B921" s="155"/>
      <c r="D921" s="145" t="s">
        <v>150</v>
      </c>
      <c r="E921" s="156" t="s">
        <v>1</v>
      </c>
      <c r="F921" s="157" t="s">
        <v>1435</v>
      </c>
      <c r="H921" s="158">
        <v>2</v>
      </c>
      <c r="I921" s="159"/>
      <c r="L921" s="155"/>
      <c r="M921" s="160"/>
      <c r="T921" s="161"/>
      <c r="AT921" s="156" t="s">
        <v>150</v>
      </c>
      <c r="AU921" s="156" t="s">
        <v>86</v>
      </c>
      <c r="AV921" s="13" t="s">
        <v>86</v>
      </c>
      <c r="AW921" s="13" t="s">
        <v>32</v>
      </c>
      <c r="AX921" s="13" t="s">
        <v>76</v>
      </c>
      <c r="AY921" s="156" t="s">
        <v>136</v>
      </c>
    </row>
    <row r="922" spans="2:65" s="13" customFormat="1" ht="11.25" x14ac:dyDescent="0.2">
      <c r="B922" s="155"/>
      <c r="D922" s="145" t="s">
        <v>150</v>
      </c>
      <c r="E922" s="156" t="s">
        <v>1</v>
      </c>
      <c r="F922" s="157" t="s">
        <v>1436</v>
      </c>
      <c r="H922" s="158">
        <v>2</v>
      </c>
      <c r="I922" s="159"/>
      <c r="L922" s="155"/>
      <c r="M922" s="160"/>
      <c r="T922" s="161"/>
      <c r="AT922" s="156" t="s">
        <v>150</v>
      </c>
      <c r="AU922" s="156" t="s">
        <v>86</v>
      </c>
      <c r="AV922" s="13" t="s">
        <v>86</v>
      </c>
      <c r="AW922" s="13" t="s">
        <v>32</v>
      </c>
      <c r="AX922" s="13" t="s">
        <v>76</v>
      </c>
      <c r="AY922" s="156" t="s">
        <v>136</v>
      </c>
    </row>
    <row r="923" spans="2:65" s="13" customFormat="1" ht="11.25" x14ac:dyDescent="0.2">
      <c r="B923" s="155"/>
      <c r="D923" s="145" t="s">
        <v>150</v>
      </c>
      <c r="E923" s="156" t="s">
        <v>1</v>
      </c>
      <c r="F923" s="157" t="s">
        <v>1437</v>
      </c>
      <c r="H923" s="158">
        <v>2</v>
      </c>
      <c r="I923" s="159"/>
      <c r="L923" s="155"/>
      <c r="M923" s="160"/>
      <c r="T923" s="161"/>
      <c r="AT923" s="156" t="s">
        <v>150</v>
      </c>
      <c r="AU923" s="156" t="s">
        <v>86</v>
      </c>
      <c r="AV923" s="13" t="s">
        <v>86</v>
      </c>
      <c r="AW923" s="13" t="s">
        <v>32</v>
      </c>
      <c r="AX923" s="13" t="s">
        <v>76</v>
      </c>
      <c r="AY923" s="156" t="s">
        <v>136</v>
      </c>
    </row>
    <row r="924" spans="2:65" s="14" customFormat="1" ht="11.25" x14ac:dyDescent="0.2">
      <c r="B924" s="165"/>
      <c r="D924" s="145" t="s">
        <v>150</v>
      </c>
      <c r="E924" s="166" t="s">
        <v>1</v>
      </c>
      <c r="F924" s="167" t="s">
        <v>318</v>
      </c>
      <c r="H924" s="168">
        <v>19</v>
      </c>
      <c r="I924" s="169"/>
      <c r="L924" s="165"/>
      <c r="M924" s="170"/>
      <c r="T924" s="171"/>
      <c r="AT924" s="166" t="s">
        <v>150</v>
      </c>
      <c r="AU924" s="166" t="s">
        <v>86</v>
      </c>
      <c r="AV924" s="14" t="s">
        <v>135</v>
      </c>
      <c r="AW924" s="14" t="s">
        <v>32</v>
      </c>
      <c r="AX924" s="14" t="s">
        <v>84</v>
      </c>
      <c r="AY924" s="166" t="s">
        <v>136</v>
      </c>
    </row>
    <row r="925" spans="2:65" s="1" customFormat="1" ht="16.5" customHeight="1" x14ac:dyDescent="0.2">
      <c r="B925" s="32"/>
      <c r="C925" s="132" t="s">
        <v>1438</v>
      </c>
      <c r="D925" s="132" t="s">
        <v>142</v>
      </c>
      <c r="E925" s="133" t="s">
        <v>1439</v>
      </c>
      <c r="F925" s="134" t="s">
        <v>1440</v>
      </c>
      <c r="G925" s="135" t="s">
        <v>394</v>
      </c>
      <c r="H925" s="136">
        <v>30.44</v>
      </c>
      <c r="I925" s="137"/>
      <c r="J925" s="138">
        <f>ROUND(I925*H925,2)</f>
        <v>0</v>
      </c>
      <c r="K925" s="134" t="s">
        <v>146</v>
      </c>
      <c r="L925" s="32"/>
      <c r="M925" s="139" t="s">
        <v>1</v>
      </c>
      <c r="N925" s="140" t="s">
        <v>41</v>
      </c>
      <c r="P925" s="141">
        <f>O925*H925</f>
        <v>0</v>
      </c>
      <c r="Q925" s="141">
        <v>0</v>
      </c>
      <c r="R925" s="141">
        <f>Q925*H925</f>
        <v>0</v>
      </c>
      <c r="S925" s="141">
        <v>2.48E-3</v>
      </c>
      <c r="T925" s="142">
        <f>S925*H925</f>
        <v>7.5491200000000008E-2</v>
      </c>
      <c r="AR925" s="143" t="s">
        <v>135</v>
      </c>
      <c r="AT925" s="143" t="s">
        <v>142</v>
      </c>
      <c r="AU925" s="143" t="s">
        <v>86</v>
      </c>
      <c r="AY925" s="17" t="s">
        <v>136</v>
      </c>
      <c r="BE925" s="144">
        <f>IF(N925="základní",J925,0)</f>
        <v>0</v>
      </c>
      <c r="BF925" s="144">
        <f>IF(N925="snížená",J925,0)</f>
        <v>0</v>
      </c>
      <c r="BG925" s="144">
        <f>IF(N925="zákl. přenesená",J925,0)</f>
        <v>0</v>
      </c>
      <c r="BH925" s="144">
        <f>IF(N925="sníž. přenesená",J925,0)</f>
        <v>0</v>
      </c>
      <c r="BI925" s="144">
        <f>IF(N925="nulová",J925,0)</f>
        <v>0</v>
      </c>
      <c r="BJ925" s="17" t="s">
        <v>84</v>
      </c>
      <c r="BK925" s="144">
        <f>ROUND(I925*H925,2)</f>
        <v>0</v>
      </c>
      <c r="BL925" s="17" t="s">
        <v>135</v>
      </c>
      <c r="BM925" s="143" t="s">
        <v>1441</v>
      </c>
    </row>
    <row r="926" spans="2:65" s="1" customFormat="1" ht="11.25" x14ac:dyDescent="0.2">
      <c r="B926" s="32"/>
      <c r="D926" s="145" t="s">
        <v>149</v>
      </c>
      <c r="F926" s="146" t="s">
        <v>1442</v>
      </c>
      <c r="I926" s="147"/>
      <c r="L926" s="32"/>
      <c r="M926" s="148"/>
      <c r="T926" s="56"/>
      <c r="AT926" s="17" t="s">
        <v>149</v>
      </c>
      <c r="AU926" s="17" t="s">
        <v>86</v>
      </c>
    </row>
    <row r="927" spans="2:65" s="13" customFormat="1" ht="11.25" x14ac:dyDescent="0.2">
      <c r="B927" s="155"/>
      <c r="D927" s="145" t="s">
        <v>150</v>
      </c>
      <c r="E927" s="156" t="s">
        <v>1</v>
      </c>
      <c r="F927" s="157" t="s">
        <v>1443</v>
      </c>
      <c r="H927" s="158">
        <v>30.44</v>
      </c>
      <c r="I927" s="159"/>
      <c r="L927" s="155"/>
      <c r="M927" s="160"/>
      <c r="T927" s="161"/>
      <c r="AT927" s="156" t="s">
        <v>150</v>
      </c>
      <c r="AU927" s="156" t="s">
        <v>86</v>
      </c>
      <c r="AV927" s="13" t="s">
        <v>86</v>
      </c>
      <c r="AW927" s="13" t="s">
        <v>32</v>
      </c>
      <c r="AX927" s="13" t="s">
        <v>84</v>
      </c>
      <c r="AY927" s="156" t="s">
        <v>136</v>
      </c>
    </row>
    <row r="928" spans="2:65" s="1" customFormat="1" ht="16.5" customHeight="1" x14ac:dyDescent="0.2">
      <c r="B928" s="32"/>
      <c r="C928" s="132" t="s">
        <v>1444</v>
      </c>
      <c r="D928" s="132" t="s">
        <v>142</v>
      </c>
      <c r="E928" s="133" t="s">
        <v>1445</v>
      </c>
      <c r="F928" s="134" t="s">
        <v>1446</v>
      </c>
      <c r="G928" s="135" t="s">
        <v>394</v>
      </c>
      <c r="H928" s="136">
        <v>364.28</v>
      </c>
      <c r="I928" s="137"/>
      <c r="J928" s="138">
        <f>ROUND(I928*H928,2)</f>
        <v>0</v>
      </c>
      <c r="K928" s="134" t="s">
        <v>146</v>
      </c>
      <c r="L928" s="32"/>
      <c r="M928" s="139" t="s">
        <v>1</v>
      </c>
      <c r="N928" s="140" t="s">
        <v>41</v>
      </c>
      <c r="P928" s="141">
        <f>O928*H928</f>
        <v>0</v>
      </c>
      <c r="Q928" s="141">
        <v>0</v>
      </c>
      <c r="R928" s="141">
        <f>Q928*H928</f>
        <v>0</v>
      </c>
      <c r="S928" s="141">
        <v>0</v>
      </c>
      <c r="T928" s="142">
        <f>S928*H928</f>
        <v>0</v>
      </c>
      <c r="AR928" s="143" t="s">
        <v>135</v>
      </c>
      <c r="AT928" s="143" t="s">
        <v>142</v>
      </c>
      <c r="AU928" s="143" t="s">
        <v>86</v>
      </c>
      <c r="AY928" s="17" t="s">
        <v>136</v>
      </c>
      <c r="BE928" s="144">
        <f>IF(N928="základní",J928,0)</f>
        <v>0</v>
      </c>
      <c r="BF928" s="144">
        <f>IF(N928="snížená",J928,0)</f>
        <v>0</v>
      </c>
      <c r="BG928" s="144">
        <f>IF(N928="zákl. přenesená",J928,0)</f>
        <v>0</v>
      </c>
      <c r="BH928" s="144">
        <f>IF(N928="sníž. přenesená",J928,0)</f>
        <v>0</v>
      </c>
      <c r="BI928" s="144">
        <f>IF(N928="nulová",J928,0)</f>
        <v>0</v>
      </c>
      <c r="BJ928" s="17" t="s">
        <v>84</v>
      </c>
      <c r="BK928" s="144">
        <f>ROUND(I928*H928,2)</f>
        <v>0</v>
      </c>
      <c r="BL928" s="17" t="s">
        <v>135</v>
      </c>
      <c r="BM928" s="143" t="s">
        <v>1447</v>
      </c>
    </row>
    <row r="929" spans="2:65" s="1" customFormat="1" ht="19.5" x14ac:dyDescent="0.2">
      <c r="B929" s="32"/>
      <c r="D929" s="145" t="s">
        <v>149</v>
      </c>
      <c r="F929" s="146" t="s">
        <v>1448</v>
      </c>
      <c r="I929" s="147"/>
      <c r="L929" s="32"/>
      <c r="M929" s="148"/>
      <c r="T929" s="56"/>
      <c r="AT929" s="17" t="s">
        <v>149</v>
      </c>
      <c r="AU929" s="17" t="s">
        <v>86</v>
      </c>
    </row>
    <row r="930" spans="2:65" s="13" customFormat="1" ht="11.25" x14ac:dyDescent="0.2">
      <c r="B930" s="155"/>
      <c r="D930" s="145" t="s">
        <v>150</v>
      </c>
      <c r="E930" s="156" t="s">
        <v>1</v>
      </c>
      <c r="F930" s="157" t="s">
        <v>1449</v>
      </c>
      <c r="H930" s="158">
        <v>364.28</v>
      </c>
      <c r="I930" s="159"/>
      <c r="L930" s="155"/>
      <c r="M930" s="160"/>
      <c r="T930" s="161"/>
      <c r="AT930" s="156" t="s">
        <v>150</v>
      </c>
      <c r="AU930" s="156" t="s">
        <v>86</v>
      </c>
      <c r="AV930" s="13" t="s">
        <v>86</v>
      </c>
      <c r="AW930" s="13" t="s">
        <v>32</v>
      </c>
      <c r="AX930" s="13" t="s">
        <v>84</v>
      </c>
      <c r="AY930" s="156" t="s">
        <v>136</v>
      </c>
    </row>
    <row r="931" spans="2:65" s="1" customFormat="1" ht="16.5" customHeight="1" x14ac:dyDescent="0.2">
      <c r="B931" s="32"/>
      <c r="C931" s="132" t="s">
        <v>1450</v>
      </c>
      <c r="D931" s="132" t="s">
        <v>142</v>
      </c>
      <c r="E931" s="133" t="s">
        <v>1451</v>
      </c>
      <c r="F931" s="134" t="s">
        <v>1452</v>
      </c>
      <c r="G931" s="135" t="s">
        <v>249</v>
      </c>
      <c r="H931" s="136">
        <v>4.34</v>
      </c>
      <c r="I931" s="137"/>
      <c r="J931" s="138">
        <f>ROUND(I931*H931,2)</f>
        <v>0</v>
      </c>
      <c r="K931" s="134" t="s">
        <v>146</v>
      </c>
      <c r="L931" s="32"/>
      <c r="M931" s="139" t="s">
        <v>1</v>
      </c>
      <c r="N931" s="140" t="s">
        <v>41</v>
      </c>
      <c r="P931" s="141">
        <f>O931*H931</f>
        <v>0</v>
      </c>
      <c r="Q931" s="141">
        <v>0</v>
      </c>
      <c r="R931" s="141">
        <f>Q931*H931</f>
        <v>0</v>
      </c>
      <c r="S931" s="141">
        <v>0</v>
      </c>
      <c r="T931" s="142">
        <f>S931*H931</f>
        <v>0</v>
      </c>
      <c r="AR931" s="143" t="s">
        <v>135</v>
      </c>
      <c r="AT931" s="143" t="s">
        <v>142</v>
      </c>
      <c r="AU931" s="143" t="s">
        <v>86</v>
      </c>
      <c r="AY931" s="17" t="s">
        <v>136</v>
      </c>
      <c r="BE931" s="144">
        <f>IF(N931="základní",J931,0)</f>
        <v>0</v>
      </c>
      <c r="BF931" s="144">
        <f>IF(N931="snížená",J931,0)</f>
        <v>0</v>
      </c>
      <c r="BG931" s="144">
        <f>IF(N931="zákl. přenesená",J931,0)</f>
        <v>0</v>
      </c>
      <c r="BH931" s="144">
        <f>IF(N931="sníž. přenesená",J931,0)</f>
        <v>0</v>
      </c>
      <c r="BI931" s="144">
        <f>IF(N931="nulová",J931,0)</f>
        <v>0</v>
      </c>
      <c r="BJ931" s="17" t="s">
        <v>84</v>
      </c>
      <c r="BK931" s="144">
        <f>ROUND(I931*H931,2)</f>
        <v>0</v>
      </c>
      <c r="BL931" s="17" t="s">
        <v>135</v>
      </c>
      <c r="BM931" s="143" t="s">
        <v>1453</v>
      </c>
    </row>
    <row r="932" spans="2:65" s="1" customFormat="1" ht="19.5" x14ac:dyDescent="0.2">
      <c r="B932" s="32"/>
      <c r="D932" s="145" t="s">
        <v>149</v>
      </c>
      <c r="F932" s="146" t="s">
        <v>1454</v>
      </c>
      <c r="I932" s="147"/>
      <c r="L932" s="32"/>
      <c r="M932" s="148"/>
      <c r="T932" s="56"/>
      <c r="AT932" s="17" t="s">
        <v>149</v>
      </c>
      <c r="AU932" s="17" t="s">
        <v>86</v>
      </c>
    </row>
    <row r="933" spans="2:65" s="12" customFormat="1" ht="11.25" x14ac:dyDescent="0.2">
      <c r="B933" s="149"/>
      <c r="D933" s="145" t="s">
        <v>150</v>
      </c>
      <c r="E933" s="150" t="s">
        <v>1</v>
      </c>
      <c r="F933" s="151" t="s">
        <v>1455</v>
      </c>
      <c r="H933" s="150" t="s">
        <v>1</v>
      </c>
      <c r="I933" s="152"/>
      <c r="L933" s="149"/>
      <c r="M933" s="153"/>
      <c r="T933" s="154"/>
      <c r="AT933" s="150" t="s">
        <v>150</v>
      </c>
      <c r="AU933" s="150" t="s">
        <v>86</v>
      </c>
      <c r="AV933" s="12" t="s">
        <v>84</v>
      </c>
      <c r="AW933" s="12" t="s">
        <v>32</v>
      </c>
      <c r="AX933" s="12" t="s">
        <v>76</v>
      </c>
      <c r="AY933" s="150" t="s">
        <v>136</v>
      </c>
    </row>
    <row r="934" spans="2:65" s="13" customFormat="1" ht="11.25" x14ac:dyDescent="0.2">
      <c r="B934" s="155"/>
      <c r="D934" s="145" t="s">
        <v>150</v>
      </c>
      <c r="E934" s="156" t="s">
        <v>1</v>
      </c>
      <c r="F934" s="157" t="s">
        <v>1456</v>
      </c>
      <c r="H934" s="158">
        <v>0.91</v>
      </c>
      <c r="I934" s="159"/>
      <c r="L934" s="155"/>
      <c r="M934" s="160"/>
      <c r="T934" s="161"/>
      <c r="AT934" s="156" t="s">
        <v>150</v>
      </c>
      <c r="AU934" s="156" t="s">
        <v>86</v>
      </c>
      <c r="AV934" s="13" t="s">
        <v>86</v>
      </c>
      <c r="AW934" s="13" t="s">
        <v>32</v>
      </c>
      <c r="AX934" s="13" t="s">
        <v>76</v>
      </c>
      <c r="AY934" s="156" t="s">
        <v>136</v>
      </c>
    </row>
    <row r="935" spans="2:65" s="13" customFormat="1" ht="11.25" x14ac:dyDescent="0.2">
      <c r="B935" s="155"/>
      <c r="D935" s="145" t="s">
        <v>150</v>
      </c>
      <c r="E935" s="156" t="s">
        <v>1</v>
      </c>
      <c r="F935" s="157" t="s">
        <v>1457</v>
      </c>
      <c r="H935" s="158">
        <v>0.62</v>
      </c>
      <c r="I935" s="159"/>
      <c r="L935" s="155"/>
      <c r="M935" s="160"/>
      <c r="T935" s="161"/>
      <c r="AT935" s="156" t="s">
        <v>150</v>
      </c>
      <c r="AU935" s="156" t="s">
        <v>86</v>
      </c>
      <c r="AV935" s="13" t="s">
        <v>86</v>
      </c>
      <c r="AW935" s="13" t="s">
        <v>32</v>
      </c>
      <c r="AX935" s="13" t="s">
        <v>76</v>
      </c>
      <c r="AY935" s="156" t="s">
        <v>136</v>
      </c>
    </row>
    <row r="936" spans="2:65" s="13" customFormat="1" ht="11.25" x14ac:dyDescent="0.2">
      <c r="B936" s="155"/>
      <c r="D936" s="145" t="s">
        <v>150</v>
      </c>
      <c r="E936" s="156" t="s">
        <v>1</v>
      </c>
      <c r="F936" s="157" t="s">
        <v>1458</v>
      </c>
      <c r="H936" s="158">
        <v>2.81</v>
      </c>
      <c r="I936" s="159"/>
      <c r="L936" s="155"/>
      <c r="M936" s="160"/>
      <c r="T936" s="161"/>
      <c r="AT936" s="156" t="s">
        <v>150</v>
      </c>
      <c r="AU936" s="156" t="s">
        <v>86</v>
      </c>
      <c r="AV936" s="13" t="s">
        <v>86</v>
      </c>
      <c r="AW936" s="13" t="s">
        <v>32</v>
      </c>
      <c r="AX936" s="13" t="s">
        <v>76</v>
      </c>
      <c r="AY936" s="156" t="s">
        <v>136</v>
      </c>
    </row>
    <row r="937" spans="2:65" s="14" customFormat="1" ht="11.25" x14ac:dyDescent="0.2">
      <c r="B937" s="165"/>
      <c r="D937" s="145" t="s">
        <v>150</v>
      </c>
      <c r="E937" s="166" t="s">
        <v>1</v>
      </c>
      <c r="F937" s="167" t="s">
        <v>318</v>
      </c>
      <c r="H937" s="168">
        <v>4.34</v>
      </c>
      <c r="I937" s="169"/>
      <c r="L937" s="165"/>
      <c r="M937" s="170"/>
      <c r="T937" s="171"/>
      <c r="AT937" s="166" t="s">
        <v>150</v>
      </c>
      <c r="AU937" s="166" t="s">
        <v>86</v>
      </c>
      <c r="AV937" s="14" t="s">
        <v>135</v>
      </c>
      <c r="AW937" s="14" t="s">
        <v>32</v>
      </c>
      <c r="AX937" s="14" t="s">
        <v>84</v>
      </c>
      <c r="AY937" s="166" t="s">
        <v>136</v>
      </c>
    </row>
    <row r="938" spans="2:65" s="1" customFormat="1" ht="16.5" customHeight="1" x14ac:dyDescent="0.2">
      <c r="B938" s="32"/>
      <c r="C938" s="132" t="s">
        <v>1459</v>
      </c>
      <c r="D938" s="132" t="s">
        <v>142</v>
      </c>
      <c r="E938" s="133" t="s">
        <v>1460</v>
      </c>
      <c r="F938" s="134" t="s">
        <v>1461</v>
      </c>
      <c r="G938" s="135" t="s">
        <v>249</v>
      </c>
      <c r="H938" s="136">
        <v>499.875</v>
      </c>
      <c r="I938" s="137"/>
      <c r="J938" s="138">
        <f>ROUND(I938*H938,2)</f>
        <v>0</v>
      </c>
      <c r="K938" s="134" t="s">
        <v>146</v>
      </c>
      <c r="L938" s="32"/>
      <c r="M938" s="139" t="s">
        <v>1</v>
      </c>
      <c r="N938" s="140" t="s">
        <v>41</v>
      </c>
      <c r="P938" s="141">
        <f>O938*H938</f>
        <v>0</v>
      </c>
      <c r="Q938" s="141">
        <v>0</v>
      </c>
      <c r="R938" s="141">
        <f>Q938*H938</f>
        <v>0</v>
      </c>
      <c r="S938" s="141">
        <v>0</v>
      </c>
      <c r="T938" s="142">
        <f>S938*H938</f>
        <v>0</v>
      </c>
      <c r="AR938" s="143" t="s">
        <v>135</v>
      </c>
      <c r="AT938" s="143" t="s">
        <v>142</v>
      </c>
      <c r="AU938" s="143" t="s">
        <v>86</v>
      </c>
      <c r="AY938" s="17" t="s">
        <v>136</v>
      </c>
      <c r="BE938" s="144">
        <f>IF(N938="základní",J938,0)</f>
        <v>0</v>
      </c>
      <c r="BF938" s="144">
        <f>IF(N938="snížená",J938,0)</f>
        <v>0</v>
      </c>
      <c r="BG938" s="144">
        <f>IF(N938="zákl. přenesená",J938,0)</f>
        <v>0</v>
      </c>
      <c r="BH938" s="144">
        <f>IF(N938="sníž. přenesená",J938,0)</f>
        <v>0</v>
      </c>
      <c r="BI938" s="144">
        <f>IF(N938="nulová",J938,0)</f>
        <v>0</v>
      </c>
      <c r="BJ938" s="17" t="s">
        <v>84</v>
      </c>
      <c r="BK938" s="144">
        <f>ROUND(I938*H938,2)</f>
        <v>0</v>
      </c>
      <c r="BL938" s="17" t="s">
        <v>135</v>
      </c>
      <c r="BM938" s="143" t="s">
        <v>1462</v>
      </c>
    </row>
    <row r="939" spans="2:65" s="1" customFormat="1" ht="19.5" x14ac:dyDescent="0.2">
      <c r="B939" s="32"/>
      <c r="D939" s="145" t="s">
        <v>149</v>
      </c>
      <c r="F939" s="146" t="s">
        <v>1463</v>
      </c>
      <c r="I939" s="147"/>
      <c r="L939" s="32"/>
      <c r="M939" s="148"/>
      <c r="T939" s="56"/>
      <c r="AT939" s="17" t="s">
        <v>149</v>
      </c>
      <c r="AU939" s="17" t="s">
        <v>86</v>
      </c>
    </row>
    <row r="940" spans="2:65" s="13" customFormat="1" ht="11.25" x14ac:dyDescent="0.2">
      <c r="B940" s="155"/>
      <c r="D940" s="145" t="s">
        <v>150</v>
      </c>
      <c r="E940" s="156" t="s">
        <v>1</v>
      </c>
      <c r="F940" s="157" t="s">
        <v>1464</v>
      </c>
      <c r="H940" s="158">
        <v>499.875</v>
      </c>
      <c r="I940" s="159"/>
      <c r="L940" s="155"/>
      <c r="M940" s="160"/>
      <c r="T940" s="161"/>
      <c r="AT940" s="156" t="s">
        <v>150</v>
      </c>
      <c r="AU940" s="156" t="s">
        <v>86</v>
      </c>
      <c r="AV940" s="13" t="s">
        <v>86</v>
      </c>
      <c r="AW940" s="13" t="s">
        <v>32</v>
      </c>
      <c r="AX940" s="13" t="s">
        <v>84</v>
      </c>
      <c r="AY940" s="156" t="s">
        <v>136</v>
      </c>
    </row>
    <row r="941" spans="2:65" s="1" customFormat="1" ht="21.75" customHeight="1" x14ac:dyDescent="0.2">
      <c r="B941" s="32"/>
      <c r="C941" s="132" t="s">
        <v>1465</v>
      </c>
      <c r="D941" s="132" t="s">
        <v>142</v>
      </c>
      <c r="E941" s="133" t="s">
        <v>1466</v>
      </c>
      <c r="F941" s="134" t="s">
        <v>1467</v>
      </c>
      <c r="G941" s="135" t="s">
        <v>249</v>
      </c>
      <c r="H941" s="136">
        <v>1.2</v>
      </c>
      <c r="I941" s="137"/>
      <c r="J941" s="138">
        <f>ROUND(I941*H941,2)</f>
        <v>0</v>
      </c>
      <c r="K941" s="134" t="s">
        <v>146</v>
      </c>
      <c r="L941" s="32"/>
      <c r="M941" s="139" t="s">
        <v>1</v>
      </c>
      <c r="N941" s="140" t="s">
        <v>41</v>
      </c>
      <c r="P941" s="141">
        <f>O941*H941</f>
        <v>0</v>
      </c>
      <c r="Q941" s="141">
        <v>0</v>
      </c>
      <c r="R941" s="141">
        <f>Q941*H941</f>
        <v>0</v>
      </c>
      <c r="S941" s="141">
        <v>0</v>
      </c>
      <c r="T941" s="142">
        <f>S941*H941</f>
        <v>0</v>
      </c>
      <c r="AR941" s="143" t="s">
        <v>135</v>
      </c>
      <c r="AT941" s="143" t="s">
        <v>142</v>
      </c>
      <c r="AU941" s="143" t="s">
        <v>86</v>
      </c>
      <c r="AY941" s="17" t="s">
        <v>136</v>
      </c>
      <c r="BE941" s="144">
        <f>IF(N941="základní",J941,0)</f>
        <v>0</v>
      </c>
      <c r="BF941" s="144">
        <f>IF(N941="snížená",J941,0)</f>
        <v>0</v>
      </c>
      <c r="BG941" s="144">
        <f>IF(N941="zákl. přenesená",J941,0)</f>
        <v>0</v>
      </c>
      <c r="BH941" s="144">
        <f>IF(N941="sníž. přenesená",J941,0)</f>
        <v>0</v>
      </c>
      <c r="BI941" s="144">
        <f>IF(N941="nulová",J941,0)</f>
        <v>0</v>
      </c>
      <c r="BJ941" s="17" t="s">
        <v>84</v>
      </c>
      <c r="BK941" s="144">
        <f>ROUND(I941*H941,2)</f>
        <v>0</v>
      </c>
      <c r="BL941" s="17" t="s">
        <v>135</v>
      </c>
      <c r="BM941" s="143" t="s">
        <v>1468</v>
      </c>
    </row>
    <row r="942" spans="2:65" s="1" customFormat="1" ht="29.25" x14ac:dyDescent="0.2">
      <c r="B942" s="32"/>
      <c r="D942" s="145" t="s">
        <v>149</v>
      </c>
      <c r="F942" s="146" t="s">
        <v>1469</v>
      </c>
      <c r="I942" s="147"/>
      <c r="L942" s="32"/>
      <c r="M942" s="148"/>
      <c r="T942" s="56"/>
      <c r="AT942" s="17" t="s">
        <v>149</v>
      </c>
      <c r="AU942" s="17" t="s">
        <v>86</v>
      </c>
    </row>
    <row r="943" spans="2:65" s="13" customFormat="1" ht="11.25" x14ac:dyDescent="0.2">
      <c r="B943" s="155"/>
      <c r="D943" s="145" t="s">
        <v>150</v>
      </c>
      <c r="E943" s="156" t="s">
        <v>1</v>
      </c>
      <c r="F943" s="157" t="s">
        <v>1470</v>
      </c>
      <c r="H943" s="158">
        <v>1.2</v>
      </c>
      <c r="I943" s="159"/>
      <c r="L943" s="155"/>
      <c r="M943" s="160"/>
      <c r="T943" s="161"/>
      <c r="AT943" s="156" t="s">
        <v>150</v>
      </c>
      <c r="AU943" s="156" t="s">
        <v>86</v>
      </c>
      <c r="AV943" s="13" t="s">
        <v>86</v>
      </c>
      <c r="AW943" s="13" t="s">
        <v>32</v>
      </c>
      <c r="AX943" s="13" t="s">
        <v>84</v>
      </c>
      <c r="AY943" s="156" t="s">
        <v>136</v>
      </c>
    </row>
    <row r="944" spans="2:65" s="11" customFormat="1" ht="22.9" customHeight="1" x14ac:dyDescent="0.2">
      <c r="B944" s="120"/>
      <c r="D944" s="121" t="s">
        <v>75</v>
      </c>
      <c r="E944" s="130" t="s">
        <v>1471</v>
      </c>
      <c r="F944" s="130" t="s">
        <v>1472</v>
      </c>
      <c r="I944" s="123"/>
      <c r="J944" s="131">
        <f>BK944</f>
        <v>0</v>
      </c>
      <c r="L944" s="120"/>
      <c r="M944" s="125"/>
      <c r="P944" s="126">
        <f>SUM(P945:P1067)</f>
        <v>0</v>
      </c>
      <c r="R944" s="126">
        <f>SUM(R945:R1067)</f>
        <v>0</v>
      </c>
      <c r="T944" s="127">
        <f>SUM(T945:T1067)</f>
        <v>0</v>
      </c>
      <c r="AR944" s="121" t="s">
        <v>84</v>
      </c>
      <c r="AT944" s="128" t="s">
        <v>75</v>
      </c>
      <c r="AU944" s="128" t="s">
        <v>84</v>
      </c>
      <c r="AY944" s="121" t="s">
        <v>136</v>
      </c>
      <c r="BK944" s="129">
        <f>SUM(BK945:BK1067)</f>
        <v>0</v>
      </c>
    </row>
    <row r="945" spans="2:65" s="1" customFormat="1" ht="16.5" customHeight="1" x14ac:dyDescent="0.2">
      <c r="B945" s="32"/>
      <c r="C945" s="132" t="s">
        <v>1473</v>
      </c>
      <c r="D945" s="132" t="s">
        <v>142</v>
      </c>
      <c r="E945" s="133" t="s">
        <v>1474</v>
      </c>
      <c r="F945" s="134" t="s">
        <v>1475</v>
      </c>
      <c r="G945" s="135" t="s">
        <v>561</v>
      </c>
      <c r="H945" s="136">
        <v>1112.8030000000001</v>
      </c>
      <c r="I945" s="137"/>
      <c r="J945" s="138">
        <f>ROUND(I945*H945,2)</f>
        <v>0</v>
      </c>
      <c r="K945" s="134" t="s">
        <v>146</v>
      </c>
      <c r="L945" s="32"/>
      <c r="M945" s="139" t="s">
        <v>1</v>
      </c>
      <c r="N945" s="140" t="s">
        <v>41</v>
      </c>
      <c r="P945" s="141">
        <f>O945*H945</f>
        <v>0</v>
      </c>
      <c r="Q945" s="141">
        <v>0</v>
      </c>
      <c r="R945" s="141">
        <f>Q945*H945</f>
        <v>0</v>
      </c>
      <c r="S945" s="141">
        <v>0</v>
      </c>
      <c r="T945" s="142">
        <f>S945*H945</f>
        <v>0</v>
      </c>
      <c r="AR945" s="143" t="s">
        <v>135</v>
      </c>
      <c r="AT945" s="143" t="s">
        <v>142</v>
      </c>
      <c r="AU945" s="143" t="s">
        <v>86</v>
      </c>
      <c r="AY945" s="17" t="s">
        <v>136</v>
      </c>
      <c r="BE945" s="144">
        <f>IF(N945="základní",J945,0)</f>
        <v>0</v>
      </c>
      <c r="BF945" s="144">
        <f>IF(N945="snížená",J945,0)</f>
        <v>0</v>
      </c>
      <c r="BG945" s="144">
        <f>IF(N945="zákl. přenesená",J945,0)</f>
        <v>0</v>
      </c>
      <c r="BH945" s="144">
        <f>IF(N945="sníž. přenesená",J945,0)</f>
        <v>0</v>
      </c>
      <c r="BI945" s="144">
        <f>IF(N945="nulová",J945,0)</f>
        <v>0</v>
      </c>
      <c r="BJ945" s="17" t="s">
        <v>84</v>
      </c>
      <c r="BK945" s="144">
        <f>ROUND(I945*H945,2)</f>
        <v>0</v>
      </c>
      <c r="BL945" s="17" t="s">
        <v>135</v>
      </c>
      <c r="BM945" s="143" t="s">
        <v>1476</v>
      </c>
    </row>
    <row r="946" spans="2:65" s="1" customFormat="1" ht="19.5" x14ac:dyDescent="0.2">
      <c r="B946" s="32"/>
      <c r="D946" s="145" t="s">
        <v>149</v>
      </c>
      <c r="F946" s="146" t="s">
        <v>1477</v>
      </c>
      <c r="I946" s="147"/>
      <c r="L946" s="32"/>
      <c r="M946" s="148"/>
      <c r="T946" s="56"/>
      <c r="AT946" s="17" t="s">
        <v>149</v>
      </c>
      <c r="AU946" s="17" t="s">
        <v>86</v>
      </c>
    </row>
    <row r="947" spans="2:65" s="12" customFormat="1" ht="11.25" x14ac:dyDescent="0.2">
      <c r="B947" s="149"/>
      <c r="D947" s="145" t="s">
        <v>150</v>
      </c>
      <c r="E947" s="150" t="s">
        <v>1</v>
      </c>
      <c r="F947" s="151" t="s">
        <v>1478</v>
      </c>
      <c r="H947" s="150" t="s">
        <v>1</v>
      </c>
      <c r="I947" s="152"/>
      <c r="L947" s="149"/>
      <c r="M947" s="153"/>
      <c r="T947" s="154"/>
      <c r="AT947" s="150" t="s">
        <v>150</v>
      </c>
      <c r="AU947" s="150" t="s">
        <v>86</v>
      </c>
      <c r="AV947" s="12" t="s">
        <v>84</v>
      </c>
      <c r="AW947" s="12" t="s">
        <v>32</v>
      </c>
      <c r="AX947" s="12" t="s">
        <v>76</v>
      </c>
      <c r="AY947" s="150" t="s">
        <v>136</v>
      </c>
    </row>
    <row r="948" spans="2:65" s="12" customFormat="1" ht="11.25" x14ac:dyDescent="0.2">
      <c r="B948" s="149"/>
      <c r="D948" s="145" t="s">
        <v>150</v>
      </c>
      <c r="E948" s="150" t="s">
        <v>1</v>
      </c>
      <c r="F948" s="151" t="s">
        <v>1479</v>
      </c>
      <c r="H948" s="150" t="s">
        <v>1</v>
      </c>
      <c r="I948" s="152"/>
      <c r="L948" s="149"/>
      <c r="M948" s="153"/>
      <c r="T948" s="154"/>
      <c r="AT948" s="150" t="s">
        <v>150</v>
      </c>
      <c r="AU948" s="150" t="s">
        <v>86</v>
      </c>
      <c r="AV948" s="12" t="s">
        <v>84</v>
      </c>
      <c r="AW948" s="12" t="s">
        <v>32</v>
      </c>
      <c r="AX948" s="12" t="s">
        <v>76</v>
      </c>
      <c r="AY948" s="150" t="s">
        <v>136</v>
      </c>
    </row>
    <row r="949" spans="2:65" s="13" customFormat="1" ht="11.25" x14ac:dyDescent="0.2">
      <c r="B949" s="155"/>
      <c r="D949" s="145" t="s">
        <v>150</v>
      </c>
      <c r="E949" s="156" t="s">
        <v>1</v>
      </c>
      <c r="F949" s="157" t="s">
        <v>1480</v>
      </c>
      <c r="H949" s="158">
        <v>1112.8030000000001</v>
      </c>
      <c r="I949" s="159"/>
      <c r="L949" s="155"/>
      <c r="M949" s="160"/>
      <c r="T949" s="161"/>
      <c r="AT949" s="156" t="s">
        <v>150</v>
      </c>
      <c r="AU949" s="156" t="s">
        <v>86</v>
      </c>
      <c r="AV949" s="13" t="s">
        <v>86</v>
      </c>
      <c r="AW949" s="13" t="s">
        <v>32</v>
      </c>
      <c r="AX949" s="13" t="s">
        <v>84</v>
      </c>
      <c r="AY949" s="156" t="s">
        <v>136</v>
      </c>
    </row>
    <row r="950" spans="2:65" s="1" customFormat="1" ht="16.5" customHeight="1" x14ac:dyDescent="0.2">
      <c r="B950" s="32"/>
      <c r="C950" s="132" t="s">
        <v>1481</v>
      </c>
      <c r="D950" s="132" t="s">
        <v>142</v>
      </c>
      <c r="E950" s="133" t="s">
        <v>1482</v>
      </c>
      <c r="F950" s="134" t="s">
        <v>1483</v>
      </c>
      <c r="G950" s="135" t="s">
        <v>561</v>
      </c>
      <c r="H950" s="136">
        <v>242.77500000000001</v>
      </c>
      <c r="I950" s="137"/>
      <c r="J950" s="138">
        <f>ROUND(I950*H950,2)</f>
        <v>0</v>
      </c>
      <c r="K950" s="134" t="s">
        <v>146</v>
      </c>
      <c r="L950" s="32"/>
      <c r="M950" s="139" t="s">
        <v>1</v>
      </c>
      <c r="N950" s="140" t="s">
        <v>41</v>
      </c>
      <c r="P950" s="141">
        <f>O950*H950</f>
        <v>0</v>
      </c>
      <c r="Q950" s="141">
        <v>0</v>
      </c>
      <c r="R950" s="141">
        <f>Q950*H950</f>
        <v>0</v>
      </c>
      <c r="S950" s="141">
        <v>0</v>
      </c>
      <c r="T950" s="142">
        <f>S950*H950</f>
        <v>0</v>
      </c>
      <c r="AR950" s="143" t="s">
        <v>135</v>
      </c>
      <c r="AT950" s="143" t="s">
        <v>142</v>
      </c>
      <c r="AU950" s="143" t="s">
        <v>86</v>
      </c>
      <c r="AY950" s="17" t="s">
        <v>136</v>
      </c>
      <c r="BE950" s="144">
        <f>IF(N950="základní",J950,0)</f>
        <v>0</v>
      </c>
      <c r="BF950" s="144">
        <f>IF(N950="snížená",J950,0)</f>
        <v>0</v>
      </c>
      <c r="BG950" s="144">
        <f>IF(N950="zákl. přenesená",J950,0)</f>
        <v>0</v>
      </c>
      <c r="BH950" s="144">
        <f>IF(N950="sníž. přenesená",J950,0)</f>
        <v>0</v>
      </c>
      <c r="BI950" s="144">
        <f>IF(N950="nulová",J950,0)</f>
        <v>0</v>
      </c>
      <c r="BJ950" s="17" t="s">
        <v>84</v>
      </c>
      <c r="BK950" s="144">
        <f>ROUND(I950*H950,2)</f>
        <v>0</v>
      </c>
      <c r="BL950" s="17" t="s">
        <v>135</v>
      </c>
      <c r="BM950" s="143" t="s">
        <v>1484</v>
      </c>
    </row>
    <row r="951" spans="2:65" s="1" customFormat="1" ht="11.25" x14ac:dyDescent="0.2">
      <c r="B951" s="32"/>
      <c r="D951" s="145" t="s">
        <v>149</v>
      </c>
      <c r="F951" s="146" t="s">
        <v>1485</v>
      </c>
      <c r="I951" s="147"/>
      <c r="L951" s="32"/>
      <c r="M951" s="148"/>
      <c r="T951" s="56"/>
      <c r="AT951" s="17" t="s">
        <v>149</v>
      </c>
      <c r="AU951" s="17" t="s">
        <v>86</v>
      </c>
    </row>
    <row r="952" spans="2:65" s="13" customFormat="1" ht="11.25" x14ac:dyDescent="0.2">
      <c r="B952" s="155"/>
      <c r="D952" s="145" t="s">
        <v>150</v>
      </c>
      <c r="E952" s="156" t="s">
        <v>1</v>
      </c>
      <c r="F952" s="157" t="s">
        <v>1486</v>
      </c>
      <c r="H952" s="158">
        <v>242.77500000000001</v>
      </c>
      <c r="I952" s="159"/>
      <c r="L952" s="155"/>
      <c r="M952" s="160"/>
      <c r="T952" s="161"/>
      <c r="AT952" s="156" t="s">
        <v>150</v>
      </c>
      <c r="AU952" s="156" t="s">
        <v>86</v>
      </c>
      <c r="AV952" s="13" t="s">
        <v>86</v>
      </c>
      <c r="AW952" s="13" t="s">
        <v>32</v>
      </c>
      <c r="AX952" s="13" t="s">
        <v>84</v>
      </c>
      <c r="AY952" s="156" t="s">
        <v>136</v>
      </c>
    </row>
    <row r="953" spans="2:65" s="12" customFormat="1" ht="11.25" x14ac:dyDescent="0.2">
      <c r="B953" s="149"/>
      <c r="D953" s="145" t="s">
        <v>150</v>
      </c>
      <c r="E953" s="150" t="s">
        <v>1</v>
      </c>
      <c r="F953" s="151" t="s">
        <v>1487</v>
      </c>
      <c r="H953" s="150" t="s">
        <v>1</v>
      </c>
      <c r="I953" s="152"/>
      <c r="L953" s="149"/>
      <c r="M953" s="153"/>
      <c r="T953" s="154"/>
      <c r="AT953" s="150" t="s">
        <v>150</v>
      </c>
      <c r="AU953" s="150" t="s">
        <v>86</v>
      </c>
      <c r="AV953" s="12" t="s">
        <v>84</v>
      </c>
      <c r="AW953" s="12" t="s">
        <v>32</v>
      </c>
      <c r="AX953" s="12" t="s">
        <v>76</v>
      </c>
      <c r="AY953" s="150" t="s">
        <v>136</v>
      </c>
    </row>
    <row r="954" spans="2:65" s="1" customFormat="1" ht="16.5" customHeight="1" x14ac:dyDescent="0.2">
      <c r="B954" s="32"/>
      <c r="C954" s="132" t="s">
        <v>1488</v>
      </c>
      <c r="D954" s="132" t="s">
        <v>142</v>
      </c>
      <c r="E954" s="133" t="s">
        <v>1489</v>
      </c>
      <c r="F954" s="134" t="s">
        <v>1490</v>
      </c>
      <c r="G954" s="135" t="s">
        <v>561</v>
      </c>
      <c r="H954" s="136">
        <v>3380.165</v>
      </c>
      <c r="I954" s="137"/>
      <c r="J954" s="138">
        <f>ROUND(I954*H954,2)</f>
        <v>0</v>
      </c>
      <c r="K954" s="134" t="s">
        <v>146</v>
      </c>
      <c r="L954" s="32"/>
      <c r="M954" s="139" t="s">
        <v>1</v>
      </c>
      <c r="N954" s="140" t="s">
        <v>41</v>
      </c>
      <c r="P954" s="141">
        <f>O954*H954</f>
        <v>0</v>
      </c>
      <c r="Q954" s="141">
        <v>0</v>
      </c>
      <c r="R954" s="141">
        <f>Q954*H954</f>
        <v>0</v>
      </c>
      <c r="S954" s="141">
        <v>0</v>
      </c>
      <c r="T954" s="142">
        <f>S954*H954</f>
        <v>0</v>
      </c>
      <c r="AR954" s="143" t="s">
        <v>135</v>
      </c>
      <c r="AT954" s="143" t="s">
        <v>142</v>
      </c>
      <c r="AU954" s="143" t="s">
        <v>86</v>
      </c>
      <c r="AY954" s="17" t="s">
        <v>136</v>
      </c>
      <c r="BE954" s="144">
        <f>IF(N954="základní",J954,0)</f>
        <v>0</v>
      </c>
      <c r="BF954" s="144">
        <f>IF(N954="snížená",J954,0)</f>
        <v>0</v>
      </c>
      <c r="BG954" s="144">
        <f>IF(N954="zákl. přenesená",J954,0)</f>
        <v>0</v>
      </c>
      <c r="BH954" s="144">
        <f>IF(N954="sníž. přenesená",J954,0)</f>
        <v>0</v>
      </c>
      <c r="BI954" s="144">
        <f>IF(N954="nulová",J954,0)</f>
        <v>0</v>
      </c>
      <c r="BJ954" s="17" t="s">
        <v>84</v>
      </c>
      <c r="BK954" s="144">
        <f>ROUND(I954*H954,2)</f>
        <v>0</v>
      </c>
      <c r="BL954" s="17" t="s">
        <v>135</v>
      </c>
      <c r="BM954" s="143" t="s">
        <v>1491</v>
      </c>
    </row>
    <row r="955" spans="2:65" s="1" customFormat="1" ht="11.25" x14ac:dyDescent="0.2">
      <c r="B955" s="32"/>
      <c r="D955" s="145" t="s">
        <v>149</v>
      </c>
      <c r="F955" s="146" t="s">
        <v>1492</v>
      </c>
      <c r="I955" s="147"/>
      <c r="L955" s="32"/>
      <c r="M955" s="148"/>
      <c r="T955" s="56"/>
      <c r="AT955" s="17" t="s">
        <v>149</v>
      </c>
      <c r="AU955" s="17" t="s">
        <v>86</v>
      </c>
    </row>
    <row r="956" spans="2:65" s="12" customFormat="1" ht="11.25" x14ac:dyDescent="0.2">
      <c r="B956" s="149"/>
      <c r="D956" s="145" t="s">
        <v>150</v>
      </c>
      <c r="E956" s="150" t="s">
        <v>1</v>
      </c>
      <c r="F956" s="151" t="s">
        <v>1493</v>
      </c>
      <c r="H956" s="150" t="s">
        <v>1</v>
      </c>
      <c r="I956" s="152"/>
      <c r="L956" s="149"/>
      <c r="M956" s="153"/>
      <c r="T956" s="154"/>
      <c r="AT956" s="150" t="s">
        <v>150</v>
      </c>
      <c r="AU956" s="150" t="s">
        <v>86</v>
      </c>
      <c r="AV956" s="12" t="s">
        <v>84</v>
      </c>
      <c r="AW956" s="12" t="s">
        <v>32</v>
      </c>
      <c r="AX956" s="12" t="s">
        <v>76</v>
      </c>
      <c r="AY956" s="150" t="s">
        <v>136</v>
      </c>
    </row>
    <row r="957" spans="2:65" s="13" customFormat="1" ht="11.25" x14ac:dyDescent="0.2">
      <c r="B957" s="155"/>
      <c r="D957" s="145" t="s">
        <v>150</v>
      </c>
      <c r="E957" s="156" t="s">
        <v>1</v>
      </c>
      <c r="F957" s="157" t="s">
        <v>1494</v>
      </c>
      <c r="H957" s="158">
        <v>818.90499999999997</v>
      </c>
      <c r="I957" s="159"/>
      <c r="L957" s="155"/>
      <c r="M957" s="160"/>
      <c r="T957" s="161"/>
      <c r="AT957" s="156" t="s">
        <v>150</v>
      </c>
      <c r="AU957" s="156" t="s">
        <v>86</v>
      </c>
      <c r="AV957" s="13" t="s">
        <v>86</v>
      </c>
      <c r="AW957" s="13" t="s">
        <v>32</v>
      </c>
      <c r="AX957" s="13" t="s">
        <v>76</v>
      </c>
      <c r="AY957" s="156" t="s">
        <v>136</v>
      </c>
    </row>
    <row r="958" spans="2:65" s="12" customFormat="1" ht="11.25" x14ac:dyDescent="0.2">
      <c r="B958" s="149"/>
      <c r="D958" s="145" t="s">
        <v>150</v>
      </c>
      <c r="E958" s="150" t="s">
        <v>1</v>
      </c>
      <c r="F958" s="151" t="s">
        <v>1495</v>
      </c>
      <c r="H958" s="150" t="s">
        <v>1</v>
      </c>
      <c r="I958" s="152"/>
      <c r="L958" s="149"/>
      <c r="M958" s="153"/>
      <c r="T958" s="154"/>
      <c r="AT958" s="150" t="s">
        <v>150</v>
      </c>
      <c r="AU958" s="150" t="s">
        <v>86</v>
      </c>
      <c r="AV958" s="12" t="s">
        <v>84</v>
      </c>
      <c r="AW958" s="12" t="s">
        <v>32</v>
      </c>
      <c r="AX958" s="12" t="s">
        <v>76</v>
      </c>
      <c r="AY958" s="150" t="s">
        <v>136</v>
      </c>
    </row>
    <row r="959" spans="2:65" s="13" customFormat="1" ht="11.25" x14ac:dyDescent="0.2">
      <c r="B959" s="155"/>
      <c r="D959" s="145" t="s">
        <v>150</v>
      </c>
      <c r="E959" s="156" t="s">
        <v>1</v>
      </c>
      <c r="F959" s="157" t="s">
        <v>1496</v>
      </c>
      <c r="H959" s="158">
        <v>223.59</v>
      </c>
      <c r="I959" s="159"/>
      <c r="L959" s="155"/>
      <c r="M959" s="160"/>
      <c r="T959" s="161"/>
      <c r="AT959" s="156" t="s">
        <v>150</v>
      </c>
      <c r="AU959" s="156" t="s">
        <v>86</v>
      </c>
      <c r="AV959" s="13" t="s">
        <v>86</v>
      </c>
      <c r="AW959" s="13" t="s">
        <v>32</v>
      </c>
      <c r="AX959" s="13" t="s">
        <v>76</v>
      </c>
      <c r="AY959" s="156" t="s">
        <v>136</v>
      </c>
    </row>
    <row r="960" spans="2:65" s="13" customFormat="1" ht="11.25" x14ac:dyDescent="0.2">
      <c r="B960" s="155"/>
      <c r="D960" s="145" t="s">
        <v>150</v>
      </c>
      <c r="E960" s="156" t="s">
        <v>1</v>
      </c>
      <c r="F960" s="157" t="s">
        <v>1497</v>
      </c>
      <c r="H960" s="158">
        <v>11.733000000000001</v>
      </c>
      <c r="I960" s="159"/>
      <c r="L960" s="155"/>
      <c r="M960" s="160"/>
      <c r="T960" s="161"/>
      <c r="AT960" s="156" t="s">
        <v>150</v>
      </c>
      <c r="AU960" s="156" t="s">
        <v>86</v>
      </c>
      <c r="AV960" s="13" t="s">
        <v>86</v>
      </c>
      <c r="AW960" s="13" t="s">
        <v>32</v>
      </c>
      <c r="AX960" s="13" t="s">
        <v>76</v>
      </c>
      <c r="AY960" s="156" t="s">
        <v>136</v>
      </c>
    </row>
    <row r="961" spans="2:65" s="13" customFormat="1" ht="11.25" x14ac:dyDescent="0.2">
      <c r="B961" s="155"/>
      <c r="D961" s="145" t="s">
        <v>150</v>
      </c>
      <c r="E961" s="156" t="s">
        <v>1</v>
      </c>
      <c r="F961" s="157" t="s">
        <v>1498</v>
      </c>
      <c r="H961" s="158">
        <v>100.331</v>
      </c>
      <c r="I961" s="159"/>
      <c r="L961" s="155"/>
      <c r="M961" s="160"/>
      <c r="T961" s="161"/>
      <c r="AT961" s="156" t="s">
        <v>150</v>
      </c>
      <c r="AU961" s="156" t="s">
        <v>86</v>
      </c>
      <c r="AV961" s="13" t="s">
        <v>86</v>
      </c>
      <c r="AW961" s="13" t="s">
        <v>32</v>
      </c>
      <c r="AX961" s="13" t="s">
        <v>76</v>
      </c>
      <c r="AY961" s="156" t="s">
        <v>136</v>
      </c>
    </row>
    <row r="962" spans="2:65" s="15" customFormat="1" ht="11.25" x14ac:dyDescent="0.2">
      <c r="B962" s="182"/>
      <c r="D962" s="145" t="s">
        <v>150</v>
      </c>
      <c r="E962" s="183" t="s">
        <v>1</v>
      </c>
      <c r="F962" s="184" t="s">
        <v>1499</v>
      </c>
      <c r="H962" s="185">
        <v>1154.559</v>
      </c>
      <c r="I962" s="186"/>
      <c r="L962" s="182"/>
      <c r="M962" s="187"/>
      <c r="T962" s="188"/>
      <c r="AT962" s="183" t="s">
        <v>150</v>
      </c>
      <c r="AU962" s="183" t="s">
        <v>86</v>
      </c>
      <c r="AV962" s="15" t="s">
        <v>158</v>
      </c>
      <c r="AW962" s="15" t="s">
        <v>32</v>
      </c>
      <c r="AX962" s="15" t="s">
        <v>76</v>
      </c>
      <c r="AY962" s="183" t="s">
        <v>136</v>
      </c>
    </row>
    <row r="963" spans="2:65" s="12" customFormat="1" ht="11.25" x14ac:dyDescent="0.2">
      <c r="B963" s="149"/>
      <c r="D963" s="145" t="s">
        <v>150</v>
      </c>
      <c r="E963" s="150" t="s">
        <v>1</v>
      </c>
      <c r="F963" s="151" t="s">
        <v>1500</v>
      </c>
      <c r="H963" s="150" t="s">
        <v>1</v>
      </c>
      <c r="I963" s="152"/>
      <c r="L963" s="149"/>
      <c r="M963" s="153"/>
      <c r="T963" s="154"/>
      <c r="AT963" s="150" t="s">
        <v>150</v>
      </c>
      <c r="AU963" s="150" t="s">
        <v>86</v>
      </c>
      <c r="AV963" s="12" t="s">
        <v>84</v>
      </c>
      <c r="AW963" s="12" t="s">
        <v>32</v>
      </c>
      <c r="AX963" s="12" t="s">
        <v>76</v>
      </c>
      <c r="AY963" s="150" t="s">
        <v>136</v>
      </c>
    </row>
    <row r="964" spans="2:65" s="13" customFormat="1" ht="11.25" x14ac:dyDescent="0.2">
      <c r="B964" s="155"/>
      <c r="D964" s="145" t="s">
        <v>150</v>
      </c>
      <c r="E964" s="156" t="s">
        <v>1</v>
      </c>
      <c r="F964" s="157" t="s">
        <v>1501</v>
      </c>
      <c r="H964" s="158">
        <v>2225.6060000000002</v>
      </c>
      <c r="I964" s="159"/>
      <c r="L964" s="155"/>
      <c r="M964" s="160"/>
      <c r="T964" s="161"/>
      <c r="AT964" s="156" t="s">
        <v>150</v>
      </c>
      <c r="AU964" s="156" t="s">
        <v>86</v>
      </c>
      <c r="AV964" s="13" t="s">
        <v>86</v>
      </c>
      <c r="AW964" s="13" t="s">
        <v>32</v>
      </c>
      <c r="AX964" s="13" t="s">
        <v>76</v>
      </c>
      <c r="AY964" s="156" t="s">
        <v>136</v>
      </c>
    </row>
    <row r="965" spans="2:65" s="14" customFormat="1" ht="11.25" x14ac:dyDescent="0.2">
      <c r="B965" s="165"/>
      <c r="D965" s="145" t="s">
        <v>150</v>
      </c>
      <c r="E965" s="166" t="s">
        <v>1</v>
      </c>
      <c r="F965" s="167" t="s">
        <v>318</v>
      </c>
      <c r="H965" s="168">
        <v>3380.165</v>
      </c>
      <c r="I965" s="169"/>
      <c r="L965" s="165"/>
      <c r="M965" s="170"/>
      <c r="T965" s="171"/>
      <c r="AT965" s="166" t="s">
        <v>150</v>
      </c>
      <c r="AU965" s="166" t="s">
        <v>86</v>
      </c>
      <c r="AV965" s="14" t="s">
        <v>135</v>
      </c>
      <c r="AW965" s="14" t="s">
        <v>32</v>
      </c>
      <c r="AX965" s="14" t="s">
        <v>84</v>
      </c>
      <c r="AY965" s="166" t="s">
        <v>136</v>
      </c>
    </row>
    <row r="966" spans="2:65" s="1" customFormat="1" ht="16.5" customHeight="1" x14ac:dyDescent="0.2">
      <c r="B966" s="32"/>
      <c r="C966" s="132" t="s">
        <v>1502</v>
      </c>
      <c r="D966" s="132" t="s">
        <v>142</v>
      </c>
      <c r="E966" s="133" t="s">
        <v>1503</v>
      </c>
      <c r="F966" s="134" t="s">
        <v>1504</v>
      </c>
      <c r="G966" s="135" t="s">
        <v>561</v>
      </c>
      <c r="H966" s="136">
        <v>14042.764999999999</v>
      </c>
      <c r="I966" s="137"/>
      <c r="J966" s="138">
        <f>ROUND(I966*H966,2)</f>
        <v>0</v>
      </c>
      <c r="K966" s="134" t="s">
        <v>146</v>
      </c>
      <c r="L966" s="32"/>
      <c r="M966" s="139" t="s">
        <v>1</v>
      </c>
      <c r="N966" s="140" t="s">
        <v>41</v>
      </c>
      <c r="P966" s="141">
        <f>O966*H966</f>
        <v>0</v>
      </c>
      <c r="Q966" s="141">
        <v>0</v>
      </c>
      <c r="R966" s="141">
        <f>Q966*H966</f>
        <v>0</v>
      </c>
      <c r="S966" s="141">
        <v>0</v>
      </c>
      <c r="T966" s="142">
        <f>S966*H966</f>
        <v>0</v>
      </c>
      <c r="AR966" s="143" t="s">
        <v>135</v>
      </c>
      <c r="AT966" s="143" t="s">
        <v>142</v>
      </c>
      <c r="AU966" s="143" t="s">
        <v>86</v>
      </c>
      <c r="AY966" s="17" t="s">
        <v>136</v>
      </c>
      <c r="BE966" s="144">
        <f>IF(N966="základní",J966,0)</f>
        <v>0</v>
      </c>
      <c r="BF966" s="144">
        <f>IF(N966="snížená",J966,0)</f>
        <v>0</v>
      </c>
      <c r="BG966" s="144">
        <f>IF(N966="zákl. přenesená",J966,0)</f>
        <v>0</v>
      </c>
      <c r="BH966" s="144">
        <f>IF(N966="sníž. přenesená",J966,0)</f>
        <v>0</v>
      </c>
      <c r="BI966" s="144">
        <f>IF(N966="nulová",J966,0)</f>
        <v>0</v>
      </c>
      <c r="BJ966" s="17" t="s">
        <v>84</v>
      </c>
      <c r="BK966" s="144">
        <f>ROUND(I966*H966,2)</f>
        <v>0</v>
      </c>
      <c r="BL966" s="17" t="s">
        <v>135</v>
      </c>
      <c r="BM966" s="143" t="s">
        <v>1505</v>
      </c>
    </row>
    <row r="967" spans="2:65" s="1" customFormat="1" ht="11.25" x14ac:dyDescent="0.2">
      <c r="B967" s="32"/>
      <c r="D967" s="145" t="s">
        <v>149</v>
      </c>
      <c r="F967" s="146" t="s">
        <v>1506</v>
      </c>
      <c r="I967" s="147"/>
      <c r="L967" s="32"/>
      <c r="M967" s="148"/>
      <c r="T967" s="56"/>
      <c r="AT967" s="17" t="s">
        <v>149</v>
      </c>
      <c r="AU967" s="17" t="s">
        <v>86</v>
      </c>
    </row>
    <row r="968" spans="2:65" s="12" customFormat="1" ht="11.25" x14ac:dyDescent="0.2">
      <c r="B968" s="149"/>
      <c r="D968" s="145" t="s">
        <v>150</v>
      </c>
      <c r="E968" s="150" t="s">
        <v>1</v>
      </c>
      <c r="F968" s="151" t="s">
        <v>1493</v>
      </c>
      <c r="H968" s="150" t="s">
        <v>1</v>
      </c>
      <c r="I968" s="152"/>
      <c r="L968" s="149"/>
      <c r="M968" s="153"/>
      <c r="T968" s="154"/>
      <c r="AT968" s="150" t="s">
        <v>150</v>
      </c>
      <c r="AU968" s="150" t="s">
        <v>86</v>
      </c>
      <c r="AV968" s="12" t="s">
        <v>84</v>
      </c>
      <c r="AW968" s="12" t="s">
        <v>32</v>
      </c>
      <c r="AX968" s="12" t="s">
        <v>76</v>
      </c>
      <c r="AY968" s="150" t="s">
        <v>136</v>
      </c>
    </row>
    <row r="969" spans="2:65" s="13" customFormat="1" ht="11.25" x14ac:dyDescent="0.2">
      <c r="B969" s="155"/>
      <c r="D969" s="145" t="s">
        <v>150</v>
      </c>
      <c r="E969" s="156" t="s">
        <v>1</v>
      </c>
      <c r="F969" s="157" t="s">
        <v>1507</v>
      </c>
      <c r="H969" s="158">
        <v>9007.9549999999999</v>
      </c>
      <c r="I969" s="159"/>
      <c r="L969" s="155"/>
      <c r="M969" s="160"/>
      <c r="T969" s="161"/>
      <c r="AT969" s="156" t="s">
        <v>150</v>
      </c>
      <c r="AU969" s="156" t="s">
        <v>86</v>
      </c>
      <c r="AV969" s="13" t="s">
        <v>86</v>
      </c>
      <c r="AW969" s="13" t="s">
        <v>32</v>
      </c>
      <c r="AX969" s="13" t="s">
        <v>76</v>
      </c>
      <c r="AY969" s="156" t="s">
        <v>136</v>
      </c>
    </row>
    <row r="970" spans="2:65" s="12" customFormat="1" ht="11.25" x14ac:dyDescent="0.2">
      <c r="B970" s="149"/>
      <c r="D970" s="145" t="s">
        <v>150</v>
      </c>
      <c r="E970" s="150" t="s">
        <v>1</v>
      </c>
      <c r="F970" s="151" t="s">
        <v>1495</v>
      </c>
      <c r="H970" s="150" t="s">
        <v>1</v>
      </c>
      <c r="I970" s="152"/>
      <c r="L970" s="149"/>
      <c r="M970" s="153"/>
      <c r="T970" s="154"/>
      <c r="AT970" s="150" t="s">
        <v>150</v>
      </c>
      <c r="AU970" s="150" t="s">
        <v>86</v>
      </c>
      <c r="AV970" s="12" t="s">
        <v>84</v>
      </c>
      <c r="AW970" s="12" t="s">
        <v>32</v>
      </c>
      <c r="AX970" s="12" t="s">
        <v>76</v>
      </c>
      <c r="AY970" s="150" t="s">
        <v>136</v>
      </c>
    </row>
    <row r="971" spans="2:65" s="13" customFormat="1" ht="11.25" x14ac:dyDescent="0.2">
      <c r="B971" s="155"/>
      <c r="D971" s="145" t="s">
        <v>150</v>
      </c>
      <c r="E971" s="156" t="s">
        <v>1</v>
      </c>
      <c r="F971" s="157" t="s">
        <v>1508</v>
      </c>
      <c r="H971" s="158">
        <v>3353.85</v>
      </c>
      <c r="I971" s="159"/>
      <c r="L971" s="155"/>
      <c r="M971" s="160"/>
      <c r="T971" s="161"/>
      <c r="AT971" s="156" t="s">
        <v>150</v>
      </c>
      <c r="AU971" s="156" t="s">
        <v>86</v>
      </c>
      <c r="AV971" s="13" t="s">
        <v>86</v>
      </c>
      <c r="AW971" s="13" t="s">
        <v>32</v>
      </c>
      <c r="AX971" s="13" t="s">
        <v>76</v>
      </c>
      <c r="AY971" s="156" t="s">
        <v>136</v>
      </c>
    </row>
    <row r="972" spans="2:65" s="13" customFormat="1" ht="11.25" x14ac:dyDescent="0.2">
      <c r="B972" s="155"/>
      <c r="D972" s="145" t="s">
        <v>150</v>
      </c>
      <c r="E972" s="156" t="s">
        <v>1</v>
      </c>
      <c r="F972" s="157" t="s">
        <v>1509</v>
      </c>
      <c r="H972" s="158">
        <v>175.995</v>
      </c>
      <c r="I972" s="159"/>
      <c r="L972" s="155"/>
      <c r="M972" s="160"/>
      <c r="T972" s="161"/>
      <c r="AT972" s="156" t="s">
        <v>150</v>
      </c>
      <c r="AU972" s="156" t="s">
        <v>86</v>
      </c>
      <c r="AV972" s="13" t="s">
        <v>86</v>
      </c>
      <c r="AW972" s="13" t="s">
        <v>32</v>
      </c>
      <c r="AX972" s="13" t="s">
        <v>76</v>
      </c>
      <c r="AY972" s="156" t="s">
        <v>136</v>
      </c>
    </row>
    <row r="973" spans="2:65" s="13" customFormat="1" ht="11.25" x14ac:dyDescent="0.2">
      <c r="B973" s="155"/>
      <c r="D973" s="145" t="s">
        <v>150</v>
      </c>
      <c r="E973" s="156" t="s">
        <v>1</v>
      </c>
      <c r="F973" s="157" t="s">
        <v>1510</v>
      </c>
      <c r="H973" s="158">
        <v>1504.9649999999999</v>
      </c>
      <c r="I973" s="159"/>
      <c r="L973" s="155"/>
      <c r="M973" s="160"/>
      <c r="T973" s="161"/>
      <c r="AT973" s="156" t="s">
        <v>150</v>
      </c>
      <c r="AU973" s="156" t="s">
        <v>86</v>
      </c>
      <c r="AV973" s="13" t="s">
        <v>86</v>
      </c>
      <c r="AW973" s="13" t="s">
        <v>32</v>
      </c>
      <c r="AX973" s="13" t="s">
        <v>76</v>
      </c>
      <c r="AY973" s="156" t="s">
        <v>136</v>
      </c>
    </row>
    <row r="974" spans="2:65" s="14" customFormat="1" ht="11.25" x14ac:dyDescent="0.2">
      <c r="B974" s="165"/>
      <c r="D974" s="145" t="s">
        <v>150</v>
      </c>
      <c r="E974" s="166" t="s">
        <v>1</v>
      </c>
      <c r="F974" s="167" t="s">
        <v>318</v>
      </c>
      <c r="H974" s="168">
        <v>14042.764999999999</v>
      </c>
      <c r="I974" s="169"/>
      <c r="L974" s="165"/>
      <c r="M974" s="170"/>
      <c r="T974" s="171"/>
      <c r="AT974" s="166" t="s">
        <v>150</v>
      </c>
      <c r="AU974" s="166" t="s">
        <v>86</v>
      </c>
      <c r="AV974" s="14" t="s">
        <v>135</v>
      </c>
      <c r="AW974" s="14" t="s">
        <v>32</v>
      </c>
      <c r="AX974" s="14" t="s">
        <v>84</v>
      </c>
      <c r="AY974" s="166" t="s">
        <v>136</v>
      </c>
    </row>
    <row r="975" spans="2:65" s="1" customFormat="1" ht="16.5" customHeight="1" x14ac:dyDescent="0.2">
      <c r="B975" s="32"/>
      <c r="C975" s="132" t="s">
        <v>1511</v>
      </c>
      <c r="D975" s="132" t="s">
        <v>142</v>
      </c>
      <c r="E975" s="133" t="s">
        <v>1512</v>
      </c>
      <c r="F975" s="134" t="s">
        <v>1513</v>
      </c>
      <c r="G975" s="135" t="s">
        <v>561</v>
      </c>
      <c r="H975" s="136">
        <v>485.11399999999998</v>
      </c>
      <c r="I975" s="137"/>
      <c r="J975" s="138">
        <f>ROUND(I975*H975,2)</f>
        <v>0</v>
      </c>
      <c r="K975" s="134" t="s">
        <v>146</v>
      </c>
      <c r="L975" s="32"/>
      <c r="M975" s="139" t="s">
        <v>1</v>
      </c>
      <c r="N975" s="140" t="s">
        <v>41</v>
      </c>
      <c r="P975" s="141">
        <f>O975*H975</f>
        <v>0</v>
      </c>
      <c r="Q975" s="141">
        <v>0</v>
      </c>
      <c r="R975" s="141">
        <f>Q975*H975</f>
        <v>0</v>
      </c>
      <c r="S975" s="141">
        <v>0</v>
      </c>
      <c r="T975" s="142">
        <f>S975*H975</f>
        <v>0</v>
      </c>
      <c r="AR975" s="143" t="s">
        <v>135</v>
      </c>
      <c r="AT975" s="143" t="s">
        <v>142</v>
      </c>
      <c r="AU975" s="143" t="s">
        <v>86</v>
      </c>
      <c r="AY975" s="17" t="s">
        <v>136</v>
      </c>
      <c r="BE975" s="144">
        <f>IF(N975="základní",J975,0)</f>
        <v>0</v>
      </c>
      <c r="BF975" s="144">
        <f>IF(N975="snížená",J975,0)</f>
        <v>0</v>
      </c>
      <c r="BG975" s="144">
        <f>IF(N975="zákl. přenesená",J975,0)</f>
        <v>0</v>
      </c>
      <c r="BH975" s="144">
        <f>IF(N975="sníž. přenesená",J975,0)</f>
        <v>0</v>
      </c>
      <c r="BI975" s="144">
        <f>IF(N975="nulová",J975,0)</f>
        <v>0</v>
      </c>
      <c r="BJ975" s="17" t="s">
        <v>84</v>
      </c>
      <c r="BK975" s="144">
        <f>ROUND(I975*H975,2)</f>
        <v>0</v>
      </c>
      <c r="BL975" s="17" t="s">
        <v>135</v>
      </c>
      <c r="BM975" s="143" t="s">
        <v>1514</v>
      </c>
    </row>
    <row r="976" spans="2:65" s="1" customFormat="1" ht="11.25" x14ac:dyDescent="0.2">
      <c r="B976" s="32"/>
      <c r="D976" s="145" t="s">
        <v>149</v>
      </c>
      <c r="F976" s="146" t="s">
        <v>1515</v>
      </c>
      <c r="I976" s="147"/>
      <c r="L976" s="32"/>
      <c r="M976" s="148"/>
      <c r="T976" s="56"/>
      <c r="AT976" s="17" t="s">
        <v>149</v>
      </c>
      <c r="AU976" s="17" t="s">
        <v>86</v>
      </c>
    </row>
    <row r="977" spans="2:51" s="12" customFormat="1" ht="11.25" x14ac:dyDescent="0.2">
      <c r="B977" s="149"/>
      <c r="D977" s="145" t="s">
        <v>150</v>
      </c>
      <c r="E977" s="150" t="s">
        <v>1</v>
      </c>
      <c r="F977" s="151" t="s">
        <v>1516</v>
      </c>
      <c r="H977" s="150" t="s">
        <v>1</v>
      </c>
      <c r="I977" s="152"/>
      <c r="L977" s="149"/>
      <c r="M977" s="153"/>
      <c r="T977" s="154"/>
      <c r="AT977" s="150" t="s">
        <v>150</v>
      </c>
      <c r="AU977" s="150" t="s">
        <v>86</v>
      </c>
      <c r="AV977" s="12" t="s">
        <v>84</v>
      </c>
      <c r="AW977" s="12" t="s">
        <v>32</v>
      </c>
      <c r="AX977" s="12" t="s">
        <v>76</v>
      </c>
      <c r="AY977" s="150" t="s">
        <v>136</v>
      </c>
    </row>
    <row r="978" spans="2:51" s="13" customFormat="1" ht="11.25" x14ac:dyDescent="0.2">
      <c r="B978" s="155"/>
      <c r="D978" s="145" t="s">
        <v>150</v>
      </c>
      <c r="E978" s="156" t="s">
        <v>1</v>
      </c>
      <c r="F978" s="157" t="s">
        <v>1517</v>
      </c>
      <c r="H978" s="158">
        <v>75.558000000000007</v>
      </c>
      <c r="I978" s="159"/>
      <c r="L978" s="155"/>
      <c r="M978" s="160"/>
      <c r="T978" s="161"/>
      <c r="AT978" s="156" t="s">
        <v>150</v>
      </c>
      <c r="AU978" s="156" t="s">
        <v>86</v>
      </c>
      <c r="AV978" s="13" t="s">
        <v>86</v>
      </c>
      <c r="AW978" s="13" t="s">
        <v>32</v>
      </c>
      <c r="AX978" s="13" t="s">
        <v>76</v>
      </c>
      <c r="AY978" s="156" t="s">
        <v>136</v>
      </c>
    </row>
    <row r="979" spans="2:51" s="12" customFormat="1" ht="11.25" x14ac:dyDescent="0.2">
      <c r="B979" s="149"/>
      <c r="D979" s="145" t="s">
        <v>150</v>
      </c>
      <c r="E979" s="150" t="s">
        <v>1</v>
      </c>
      <c r="F979" s="151" t="s">
        <v>1495</v>
      </c>
      <c r="H979" s="150" t="s">
        <v>1</v>
      </c>
      <c r="I979" s="152"/>
      <c r="L979" s="149"/>
      <c r="M979" s="153"/>
      <c r="T979" s="154"/>
      <c r="AT979" s="150" t="s">
        <v>150</v>
      </c>
      <c r="AU979" s="150" t="s">
        <v>86</v>
      </c>
      <c r="AV979" s="12" t="s">
        <v>84</v>
      </c>
      <c r="AW979" s="12" t="s">
        <v>32</v>
      </c>
      <c r="AX979" s="12" t="s">
        <v>76</v>
      </c>
      <c r="AY979" s="150" t="s">
        <v>136</v>
      </c>
    </row>
    <row r="980" spans="2:51" s="13" customFormat="1" ht="11.25" x14ac:dyDescent="0.2">
      <c r="B980" s="155"/>
      <c r="D980" s="145" t="s">
        <v>150</v>
      </c>
      <c r="E980" s="156" t="s">
        <v>1</v>
      </c>
      <c r="F980" s="157" t="s">
        <v>1518</v>
      </c>
      <c r="H980" s="158">
        <v>3.7509999999999999</v>
      </c>
      <c r="I980" s="159"/>
      <c r="L980" s="155"/>
      <c r="M980" s="160"/>
      <c r="T980" s="161"/>
      <c r="AT980" s="156" t="s">
        <v>150</v>
      </c>
      <c r="AU980" s="156" t="s">
        <v>86</v>
      </c>
      <c r="AV980" s="13" t="s">
        <v>86</v>
      </c>
      <c r="AW980" s="13" t="s">
        <v>32</v>
      </c>
      <c r="AX980" s="13" t="s">
        <v>76</v>
      </c>
      <c r="AY980" s="156" t="s">
        <v>136</v>
      </c>
    </row>
    <row r="981" spans="2:51" s="13" customFormat="1" ht="11.25" x14ac:dyDescent="0.2">
      <c r="B981" s="155"/>
      <c r="D981" s="145" t="s">
        <v>150</v>
      </c>
      <c r="E981" s="156" t="s">
        <v>1</v>
      </c>
      <c r="F981" s="157" t="s">
        <v>1519</v>
      </c>
      <c r="H981" s="158">
        <v>6.15</v>
      </c>
      <c r="I981" s="159"/>
      <c r="L981" s="155"/>
      <c r="M981" s="160"/>
      <c r="T981" s="161"/>
      <c r="AT981" s="156" t="s">
        <v>150</v>
      </c>
      <c r="AU981" s="156" t="s">
        <v>86</v>
      </c>
      <c r="AV981" s="13" t="s">
        <v>86</v>
      </c>
      <c r="AW981" s="13" t="s">
        <v>32</v>
      </c>
      <c r="AX981" s="13" t="s">
        <v>76</v>
      </c>
      <c r="AY981" s="156" t="s">
        <v>136</v>
      </c>
    </row>
    <row r="982" spans="2:51" s="13" customFormat="1" ht="11.25" x14ac:dyDescent="0.2">
      <c r="B982" s="155"/>
      <c r="D982" s="145" t="s">
        <v>150</v>
      </c>
      <c r="E982" s="156" t="s">
        <v>1</v>
      </c>
      <c r="F982" s="157" t="s">
        <v>1520</v>
      </c>
      <c r="H982" s="158">
        <v>8.2439999999999998</v>
      </c>
      <c r="I982" s="159"/>
      <c r="L982" s="155"/>
      <c r="M982" s="160"/>
      <c r="T982" s="161"/>
      <c r="AT982" s="156" t="s">
        <v>150</v>
      </c>
      <c r="AU982" s="156" t="s">
        <v>86</v>
      </c>
      <c r="AV982" s="13" t="s">
        <v>86</v>
      </c>
      <c r="AW982" s="13" t="s">
        <v>32</v>
      </c>
      <c r="AX982" s="13" t="s">
        <v>76</v>
      </c>
      <c r="AY982" s="156" t="s">
        <v>136</v>
      </c>
    </row>
    <row r="983" spans="2:51" s="13" customFormat="1" ht="11.25" x14ac:dyDescent="0.2">
      <c r="B983" s="155"/>
      <c r="D983" s="145" t="s">
        <v>150</v>
      </c>
      <c r="E983" s="156" t="s">
        <v>1</v>
      </c>
      <c r="F983" s="157" t="s">
        <v>1521</v>
      </c>
      <c r="H983" s="158">
        <v>0.96599999999999997</v>
      </c>
      <c r="I983" s="159"/>
      <c r="L983" s="155"/>
      <c r="M983" s="160"/>
      <c r="T983" s="161"/>
      <c r="AT983" s="156" t="s">
        <v>150</v>
      </c>
      <c r="AU983" s="156" t="s">
        <v>86</v>
      </c>
      <c r="AV983" s="13" t="s">
        <v>86</v>
      </c>
      <c r="AW983" s="13" t="s">
        <v>32</v>
      </c>
      <c r="AX983" s="13" t="s">
        <v>76</v>
      </c>
      <c r="AY983" s="156" t="s">
        <v>136</v>
      </c>
    </row>
    <row r="984" spans="2:51" s="13" customFormat="1" ht="11.25" x14ac:dyDescent="0.2">
      <c r="B984" s="155"/>
      <c r="D984" s="145" t="s">
        <v>150</v>
      </c>
      <c r="E984" s="156" t="s">
        <v>1</v>
      </c>
      <c r="F984" s="157" t="s">
        <v>1522</v>
      </c>
      <c r="H984" s="158">
        <v>11.077999999999999</v>
      </c>
      <c r="I984" s="159"/>
      <c r="L984" s="155"/>
      <c r="M984" s="160"/>
      <c r="T984" s="161"/>
      <c r="AT984" s="156" t="s">
        <v>150</v>
      </c>
      <c r="AU984" s="156" t="s">
        <v>86</v>
      </c>
      <c r="AV984" s="13" t="s">
        <v>86</v>
      </c>
      <c r="AW984" s="13" t="s">
        <v>32</v>
      </c>
      <c r="AX984" s="13" t="s">
        <v>76</v>
      </c>
      <c r="AY984" s="156" t="s">
        <v>136</v>
      </c>
    </row>
    <row r="985" spans="2:51" s="13" customFormat="1" ht="11.25" x14ac:dyDescent="0.2">
      <c r="B985" s="155"/>
      <c r="D985" s="145" t="s">
        <v>150</v>
      </c>
      <c r="E985" s="156" t="s">
        <v>1</v>
      </c>
      <c r="F985" s="157" t="s">
        <v>1523</v>
      </c>
      <c r="H985" s="158">
        <v>0.88900000000000001</v>
      </c>
      <c r="I985" s="159"/>
      <c r="L985" s="155"/>
      <c r="M985" s="160"/>
      <c r="T985" s="161"/>
      <c r="AT985" s="156" t="s">
        <v>150</v>
      </c>
      <c r="AU985" s="156" t="s">
        <v>86</v>
      </c>
      <c r="AV985" s="13" t="s">
        <v>86</v>
      </c>
      <c r="AW985" s="13" t="s">
        <v>32</v>
      </c>
      <c r="AX985" s="13" t="s">
        <v>76</v>
      </c>
      <c r="AY985" s="156" t="s">
        <v>136</v>
      </c>
    </row>
    <row r="986" spans="2:51" s="13" customFormat="1" ht="11.25" x14ac:dyDescent="0.2">
      <c r="B986" s="155"/>
      <c r="D986" s="145" t="s">
        <v>150</v>
      </c>
      <c r="E986" s="156" t="s">
        <v>1</v>
      </c>
      <c r="F986" s="157" t="s">
        <v>1524</v>
      </c>
      <c r="H986" s="158">
        <v>3.75</v>
      </c>
      <c r="I986" s="159"/>
      <c r="L986" s="155"/>
      <c r="M986" s="160"/>
      <c r="T986" s="161"/>
      <c r="AT986" s="156" t="s">
        <v>150</v>
      </c>
      <c r="AU986" s="156" t="s">
        <v>86</v>
      </c>
      <c r="AV986" s="13" t="s">
        <v>86</v>
      </c>
      <c r="AW986" s="13" t="s">
        <v>32</v>
      </c>
      <c r="AX986" s="13" t="s">
        <v>76</v>
      </c>
      <c r="AY986" s="156" t="s">
        <v>136</v>
      </c>
    </row>
    <row r="987" spans="2:51" s="13" customFormat="1" ht="11.25" x14ac:dyDescent="0.2">
      <c r="B987" s="155"/>
      <c r="D987" s="145" t="s">
        <v>150</v>
      </c>
      <c r="E987" s="156" t="s">
        <v>1</v>
      </c>
      <c r="F987" s="157" t="s">
        <v>1525</v>
      </c>
      <c r="H987" s="158">
        <v>1.9850000000000001</v>
      </c>
      <c r="I987" s="159"/>
      <c r="L987" s="155"/>
      <c r="M987" s="160"/>
      <c r="T987" s="161"/>
      <c r="AT987" s="156" t="s">
        <v>150</v>
      </c>
      <c r="AU987" s="156" t="s">
        <v>86</v>
      </c>
      <c r="AV987" s="13" t="s">
        <v>86</v>
      </c>
      <c r="AW987" s="13" t="s">
        <v>32</v>
      </c>
      <c r="AX987" s="13" t="s">
        <v>76</v>
      </c>
      <c r="AY987" s="156" t="s">
        <v>136</v>
      </c>
    </row>
    <row r="988" spans="2:51" s="12" customFormat="1" ht="11.25" x14ac:dyDescent="0.2">
      <c r="B988" s="149"/>
      <c r="D988" s="145" t="s">
        <v>150</v>
      </c>
      <c r="E988" s="150" t="s">
        <v>1</v>
      </c>
      <c r="F988" s="151" t="s">
        <v>1526</v>
      </c>
      <c r="H988" s="150" t="s">
        <v>1</v>
      </c>
      <c r="I988" s="152"/>
      <c r="L988" s="149"/>
      <c r="M988" s="153"/>
      <c r="T988" s="154"/>
      <c r="AT988" s="150" t="s">
        <v>150</v>
      </c>
      <c r="AU988" s="150" t="s">
        <v>86</v>
      </c>
      <c r="AV988" s="12" t="s">
        <v>84</v>
      </c>
      <c r="AW988" s="12" t="s">
        <v>32</v>
      </c>
      <c r="AX988" s="12" t="s">
        <v>76</v>
      </c>
      <c r="AY988" s="150" t="s">
        <v>136</v>
      </c>
    </row>
    <row r="989" spans="2:51" s="13" customFormat="1" ht="11.25" x14ac:dyDescent="0.2">
      <c r="B989" s="155"/>
      <c r="D989" s="145" t="s">
        <v>150</v>
      </c>
      <c r="E989" s="156" t="s">
        <v>1</v>
      </c>
      <c r="F989" s="157" t="s">
        <v>1527</v>
      </c>
      <c r="H989" s="158">
        <v>259.935</v>
      </c>
      <c r="I989" s="159"/>
      <c r="L989" s="155"/>
      <c r="M989" s="160"/>
      <c r="T989" s="161"/>
      <c r="AT989" s="156" t="s">
        <v>150</v>
      </c>
      <c r="AU989" s="156" t="s">
        <v>86</v>
      </c>
      <c r="AV989" s="13" t="s">
        <v>86</v>
      </c>
      <c r="AW989" s="13" t="s">
        <v>32</v>
      </c>
      <c r="AX989" s="13" t="s">
        <v>76</v>
      </c>
      <c r="AY989" s="156" t="s">
        <v>136</v>
      </c>
    </row>
    <row r="990" spans="2:51" s="12" customFormat="1" ht="11.25" x14ac:dyDescent="0.2">
      <c r="B990" s="149"/>
      <c r="D990" s="145" t="s">
        <v>150</v>
      </c>
      <c r="E990" s="150" t="s">
        <v>1</v>
      </c>
      <c r="F990" s="151" t="s">
        <v>1528</v>
      </c>
      <c r="H990" s="150" t="s">
        <v>1</v>
      </c>
      <c r="I990" s="152"/>
      <c r="L990" s="149"/>
      <c r="M990" s="153"/>
      <c r="T990" s="154"/>
      <c r="AT990" s="150" t="s">
        <v>150</v>
      </c>
      <c r="AU990" s="150" t="s">
        <v>86</v>
      </c>
      <c r="AV990" s="12" t="s">
        <v>84</v>
      </c>
      <c r="AW990" s="12" t="s">
        <v>32</v>
      </c>
      <c r="AX990" s="12" t="s">
        <v>76</v>
      </c>
      <c r="AY990" s="150" t="s">
        <v>136</v>
      </c>
    </row>
    <row r="991" spans="2:51" s="13" customFormat="1" ht="11.25" x14ac:dyDescent="0.2">
      <c r="B991" s="155"/>
      <c r="D991" s="145" t="s">
        <v>150</v>
      </c>
      <c r="E991" s="156" t="s">
        <v>1</v>
      </c>
      <c r="F991" s="157" t="s">
        <v>1529</v>
      </c>
      <c r="H991" s="158">
        <v>112.80800000000001</v>
      </c>
      <c r="I991" s="159"/>
      <c r="L991" s="155"/>
      <c r="M991" s="160"/>
      <c r="T991" s="161"/>
      <c r="AT991" s="156" t="s">
        <v>150</v>
      </c>
      <c r="AU991" s="156" t="s">
        <v>86</v>
      </c>
      <c r="AV991" s="13" t="s">
        <v>86</v>
      </c>
      <c r="AW991" s="13" t="s">
        <v>32</v>
      </c>
      <c r="AX991" s="13" t="s">
        <v>76</v>
      </c>
      <c r="AY991" s="156" t="s">
        <v>136</v>
      </c>
    </row>
    <row r="992" spans="2:51" s="14" customFormat="1" ht="11.25" x14ac:dyDescent="0.2">
      <c r="B992" s="165"/>
      <c r="D992" s="145" t="s">
        <v>150</v>
      </c>
      <c r="E992" s="166" t="s">
        <v>1</v>
      </c>
      <c r="F992" s="167" t="s">
        <v>318</v>
      </c>
      <c r="H992" s="168">
        <v>485.11399999999998</v>
      </c>
      <c r="I992" s="169"/>
      <c r="L992" s="165"/>
      <c r="M992" s="170"/>
      <c r="T992" s="171"/>
      <c r="AT992" s="166" t="s">
        <v>150</v>
      </c>
      <c r="AU992" s="166" t="s">
        <v>86</v>
      </c>
      <c r="AV992" s="14" t="s">
        <v>135</v>
      </c>
      <c r="AW992" s="14" t="s">
        <v>32</v>
      </c>
      <c r="AX992" s="14" t="s">
        <v>84</v>
      </c>
      <c r="AY992" s="166" t="s">
        <v>136</v>
      </c>
    </row>
    <row r="993" spans="2:65" s="1" customFormat="1" ht="16.5" customHeight="1" x14ac:dyDescent="0.2">
      <c r="B993" s="32"/>
      <c r="C993" s="132" t="s">
        <v>1530</v>
      </c>
      <c r="D993" s="132" t="s">
        <v>142</v>
      </c>
      <c r="E993" s="133" t="s">
        <v>1531</v>
      </c>
      <c r="F993" s="134" t="s">
        <v>1532</v>
      </c>
      <c r="G993" s="135" t="s">
        <v>561</v>
      </c>
      <c r="H993" s="136">
        <v>928.93499999999995</v>
      </c>
      <c r="I993" s="137"/>
      <c r="J993" s="138">
        <f>ROUND(I993*H993,2)</f>
        <v>0</v>
      </c>
      <c r="K993" s="134" t="s">
        <v>146</v>
      </c>
      <c r="L993" s="32"/>
      <c r="M993" s="139" t="s">
        <v>1</v>
      </c>
      <c r="N993" s="140" t="s">
        <v>41</v>
      </c>
      <c r="P993" s="141">
        <f>O993*H993</f>
        <v>0</v>
      </c>
      <c r="Q993" s="141">
        <v>0</v>
      </c>
      <c r="R993" s="141">
        <f>Q993*H993</f>
        <v>0</v>
      </c>
      <c r="S993" s="141">
        <v>0</v>
      </c>
      <c r="T993" s="142">
        <f>S993*H993</f>
        <v>0</v>
      </c>
      <c r="AR993" s="143" t="s">
        <v>135</v>
      </c>
      <c r="AT993" s="143" t="s">
        <v>142</v>
      </c>
      <c r="AU993" s="143" t="s">
        <v>86</v>
      </c>
      <c r="AY993" s="17" t="s">
        <v>136</v>
      </c>
      <c r="BE993" s="144">
        <f>IF(N993="základní",J993,0)</f>
        <v>0</v>
      </c>
      <c r="BF993" s="144">
        <f>IF(N993="snížená",J993,0)</f>
        <v>0</v>
      </c>
      <c r="BG993" s="144">
        <f>IF(N993="zákl. přenesená",J993,0)</f>
        <v>0</v>
      </c>
      <c r="BH993" s="144">
        <f>IF(N993="sníž. přenesená",J993,0)</f>
        <v>0</v>
      </c>
      <c r="BI993" s="144">
        <f>IF(N993="nulová",J993,0)</f>
        <v>0</v>
      </c>
      <c r="BJ993" s="17" t="s">
        <v>84</v>
      </c>
      <c r="BK993" s="144">
        <f>ROUND(I993*H993,2)</f>
        <v>0</v>
      </c>
      <c r="BL993" s="17" t="s">
        <v>135</v>
      </c>
      <c r="BM993" s="143" t="s">
        <v>1533</v>
      </c>
    </row>
    <row r="994" spans="2:65" s="1" customFormat="1" ht="11.25" x14ac:dyDescent="0.2">
      <c r="B994" s="32"/>
      <c r="D994" s="145" t="s">
        <v>149</v>
      </c>
      <c r="F994" s="146" t="s">
        <v>1506</v>
      </c>
      <c r="I994" s="147"/>
      <c r="L994" s="32"/>
      <c r="M994" s="148"/>
      <c r="T994" s="56"/>
      <c r="AT994" s="17" t="s">
        <v>149</v>
      </c>
      <c r="AU994" s="17" t="s">
        <v>86</v>
      </c>
    </row>
    <row r="995" spans="2:65" s="12" customFormat="1" ht="11.25" x14ac:dyDescent="0.2">
      <c r="B995" s="149"/>
      <c r="D995" s="145" t="s">
        <v>150</v>
      </c>
      <c r="E995" s="150" t="s">
        <v>1</v>
      </c>
      <c r="F995" s="151" t="s">
        <v>1516</v>
      </c>
      <c r="H995" s="150" t="s">
        <v>1</v>
      </c>
      <c r="I995" s="152"/>
      <c r="L995" s="149"/>
      <c r="M995" s="153"/>
      <c r="T995" s="154"/>
      <c r="AT995" s="150" t="s">
        <v>150</v>
      </c>
      <c r="AU995" s="150" t="s">
        <v>86</v>
      </c>
      <c r="AV995" s="12" t="s">
        <v>84</v>
      </c>
      <c r="AW995" s="12" t="s">
        <v>32</v>
      </c>
      <c r="AX995" s="12" t="s">
        <v>76</v>
      </c>
      <c r="AY995" s="150" t="s">
        <v>136</v>
      </c>
    </row>
    <row r="996" spans="2:65" s="13" customFormat="1" ht="11.25" x14ac:dyDescent="0.2">
      <c r="B996" s="155"/>
      <c r="D996" s="145" t="s">
        <v>150</v>
      </c>
      <c r="E996" s="156" t="s">
        <v>1</v>
      </c>
      <c r="F996" s="157" t="s">
        <v>1534</v>
      </c>
      <c r="H996" s="158">
        <v>151.11600000000001</v>
      </c>
      <c r="I996" s="159"/>
      <c r="L996" s="155"/>
      <c r="M996" s="160"/>
      <c r="T996" s="161"/>
      <c r="AT996" s="156" t="s">
        <v>150</v>
      </c>
      <c r="AU996" s="156" t="s">
        <v>86</v>
      </c>
      <c r="AV996" s="13" t="s">
        <v>86</v>
      </c>
      <c r="AW996" s="13" t="s">
        <v>32</v>
      </c>
      <c r="AX996" s="13" t="s">
        <v>76</v>
      </c>
      <c r="AY996" s="156" t="s">
        <v>136</v>
      </c>
    </row>
    <row r="997" spans="2:65" s="12" customFormat="1" ht="11.25" x14ac:dyDescent="0.2">
      <c r="B997" s="149"/>
      <c r="D997" s="145" t="s">
        <v>150</v>
      </c>
      <c r="E997" s="150" t="s">
        <v>1</v>
      </c>
      <c r="F997" s="151" t="s">
        <v>1495</v>
      </c>
      <c r="H997" s="150" t="s">
        <v>1</v>
      </c>
      <c r="I997" s="152"/>
      <c r="L997" s="149"/>
      <c r="M997" s="153"/>
      <c r="T997" s="154"/>
      <c r="AT997" s="150" t="s">
        <v>150</v>
      </c>
      <c r="AU997" s="150" t="s">
        <v>86</v>
      </c>
      <c r="AV997" s="12" t="s">
        <v>84</v>
      </c>
      <c r="AW997" s="12" t="s">
        <v>32</v>
      </c>
      <c r="AX997" s="12" t="s">
        <v>76</v>
      </c>
      <c r="AY997" s="150" t="s">
        <v>136</v>
      </c>
    </row>
    <row r="998" spans="2:65" s="13" customFormat="1" ht="11.25" x14ac:dyDescent="0.2">
      <c r="B998" s="155"/>
      <c r="D998" s="145" t="s">
        <v>150</v>
      </c>
      <c r="E998" s="156" t="s">
        <v>1</v>
      </c>
      <c r="F998" s="157" t="s">
        <v>1535</v>
      </c>
      <c r="H998" s="158">
        <v>56.265000000000001</v>
      </c>
      <c r="I998" s="159"/>
      <c r="L998" s="155"/>
      <c r="M998" s="160"/>
      <c r="T998" s="161"/>
      <c r="AT998" s="156" t="s">
        <v>150</v>
      </c>
      <c r="AU998" s="156" t="s">
        <v>86</v>
      </c>
      <c r="AV998" s="13" t="s">
        <v>86</v>
      </c>
      <c r="AW998" s="13" t="s">
        <v>32</v>
      </c>
      <c r="AX998" s="13" t="s">
        <v>76</v>
      </c>
      <c r="AY998" s="156" t="s">
        <v>136</v>
      </c>
    </row>
    <row r="999" spans="2:65" s="13" customFormat="1" ht="11.25" x14ac:dyDescent="0.2">
      <c r="B999" s="155"/>
      <c r="D999" s="145" t="s">
        <v>150</v>
      </c>
      <c r="E999" s="156" t="s">
        <v>1</v>
      </c>
      <c r="F999" s="157" t="s">
        <v>1536</v>
      </c>
      <c r="H999" s="158">
        <v>92.25</v>
      </c>
      <c r="I999" s="159"/>
      <c r="L999" s="155"/>
      <c r="M999" s="160"/>
      <c r="T999" s="161"/>
      <c r="AT999" s="156" t="s">
        <v>150</v>
      </c>
      <c r="AU999" s="156" t="s">
        <v>86</v>
      </c>
      <c r="AV999" s="13" t="s">
        <v>86</v>
      </c>
      <c r="AW999" s="13" t="s">
        <v>32</v>
      </c>
      <c r="AX999" s="13" t="s">
        <v>76</v>
      </c>
      <c r="AY999" s="156" t="s">
        <v>136</v>
      </c>
    </row>
    <row r="1000" spans="2:65" s="13" customFormat="1" ht="11.25" x14ac:dyDescent="0.2">
      <c r="B1000" s="155"/>
      <c r="D1000" s="145" t="s">
        <v>150</v>
      </c>
      <c r="E1000" s="156" t="s">
        <v>1</v>
      </c>
      <c r="F1000" s="157" t="s">
        <v>1537</v>
      </c>
      <c r="H1000" s="158">
        <v>123.66200000000001</v>
      </c>
      <c r="I1000" s="159"/>
      <c r="L1000" s="155"/>
      <c r="M1000" s="160"/>
      <c r="T1000" s="161"/>
      <c r="AT1000" s="156" t="s">
        <v>150</v>
      </c>
      <c r="AU1000" s="156" t="s">
        <v>86</v>
      </c>
      <c r="AV1000" s="13" t="s">
        <v>86</v>
      </c>
      <c r="AW1000" s="13" t="s">
        <v>32</v>
      </c>
      <c r="AX1000" s="13" t="s">
        <v>76</v>
      </c>
      <c r="AY1000" s="156" t="s">
        <v>136</v>
      </c>
    </row>
    <row r="1001" spans="2:65" s="13" customFormat="1" ht="11.25" x14ac:dyDescent="0.2">
      <c r="B1001" s="155"/>
      <c r="D1001" s="145" t="s">
        <v>150</v>
      </c>
      <c r="E1001" s="156" t="s">
        <v>1</v>
      </c>
      <c r="F1001" s="157" t="s">
        <v>1538</v>
      </c>
      <c r="H1001" s="158">
        <v>14.497</v>
      </c>
      <c r="I1001" s="159"/>
      <c r="L1001" s="155"/>
      <c r="M1001" s="160"/>
      <c r="T1001" s="161"/>
      <c r="AT1001" s="156" t="s">
        <v>150</v>
      </c>
      <c r="AU1001" s="156" t="s">
        <v>86</v>
      </c>
      <c r="AV1001" s="13" t="s">
        <v>86</v>
      </c>
      <c r="AW1001" s="13" t="s">
        <v>32</v>
      </c>
      <c r="AX1001" s="13" t="s">
        <v>76</v>
      </c>
      <c r="AY1001" s="156" t="s">
        <v>136</v>
      </c>
    </row>
    <row r="1002" spans="2:65" s="13" customFormat="1" ht="11.25" x14ac:dyDescent="0.2">
      <c r="B1002" s="155"/>
      <c r="D1002" s="145" t="s">
        <v>150</v>
      </c>
      <c r="E1002" s="156" t="s">
        <v>1</v>
      </c>
      <c r="F1002" s="157" t="s">
        <v>1539</v>
      </c>
      <c r="H1002" s="158">
        <v>166.17</v>
      </c>
      <c r="I1002" s="159"/>
      <c r="L1002" s="155"/>
      <c r="M1002" s="160"/>
      <c r="T1002" s="161"/>
      <c r="AT1002" s="156" t="s">
        <v>150</v>
      </c>
      <c r="AU1002" s="156" t="s">
        <v>86</v>
      </c>
      <c r="AV1002" s="13" t="s">
        <v>86</v>
      </c>
      <c r="AW1002" s="13" t="s">
        <v>32</v>
      </c>
      <c r="AX1002" s="13" t="s">
        <v>76</v>
      </c>
      <c r="AY1002" s="156" t="s">
        <v>136</v>
      </c>
    </row>
    <row r="1003" spans="2:65" s="13" customFormat="1" ht="11.25" x14ac:dyDescent="0.2">
      <c r="B1003" s="155"/>
      <c r="D1003" s="145" t="s">
        <v>150</v>
      </c>
      <c r="E1003" s="156" t="s">
        <v>1</v>
      </c>
      <c r="F1003" s="157" t="s">
        <v>1540</v>
      </c>
      <c r="H1003" s="158">
        <v>13.335000000000001</v>
      </c>
      <c r="I1003" s="159"/>
      <c r="L1003" s="155"/>
      <c r="M1003" s="160"/>
      <c r="T1003" s="161"/>
      <c r="AT1003" s="156" t="s">
        <v>150</v>
      </c>
      <c r="AU1003" s="156" t="s">
        <v>86</v>
      </c>
      <c r="AV1003" s="13" t="s">
        <v>86</v>
      </c>
      <c r="AW1003" s="13" t="s">
        <v>32</v>
      </c>
      <c r="AX1003" s="13" t="s">
        <v>76</v>
      </c>
      <c r="AY1003" s="156" t="s">
        <v>136</v>
      </c>
    </row>
    <row r="1004" spans="2:65" s="13" customFormat="1" ht="11.25" x14ac:dyDescent="0.2">
      <c r="B1004" s="155"/>
      <c r="D1004" s="145" t="s">
        <v>150</v>
      </c>
      <c r="E1004" s="156" t="s">
        <v>1</v>
      </c>
      <c r="F1004" s="157" t="s">
        <v>1541</v>
      </c>
      <c r="H1004" s="158">
        <v>56.25</v>
      </c>
      <c r="I1004" s="159"/>
      <c r="L1004" s="155"/>
      <c r="M1004" s="160"/>
      <c r="T1004" s="161"/>
      <c r="AT1004" s="156" t="s">
        <v>150</v>
      </c>
      <c r="AU1004" s="156" t="s">
        <v>86</v>
      </c>
      <c r="AV1004" s="13" t="s">
        <v>86</v>
      </c>
      <c r="AW1004" s="13" t="s">
        <v>32</v>
      </c>
      <c r="AX1004" s="13" t="s">
        <v>76</v>
      </c>
      <c r="AY1004" s="156" t="s">
        <v>136</v>
      </c>
    </row>
    <row r="1005" spans="2:65" s="13" customFormat="1" ht="11.25" x14ac:dyDescent="0.2">
      <c r="B1005" s="155"/>
      <c r="D1005" s="145" t="s">
        <v>150</v>
      </c>
      <c r="E1005" s="156" t="s">
        <v>1</v>
      </c>
      <c r="F1005" s="157" t="s">
        <v>1542</v>
      </c>
      <c r="H1005" s="158">
        <v>29.774999999999999</v>
      </c>
      <c r="I1005" s="159"/>
      <c r="L1005" s="155"/>
      <c r="M1005" s="160"/>
      <c r="T1005" s="161"/>
      <c r="AT1005" s="156" t="s">
        <v>150</v>
      </c>
      <c r="AU1005" s="156" t="s">
        <v>86</v>
      </c>
      <c r="AV1005" s="13" t="s">
        <v>86</v>
      </c>
      <c r="AW1005" s="13" t="s">
        <v>32</v>
      </c>
      <c r="AX1005" s="13" t="s">
        <v>76</v>
      </c>
      <c r="AY1005" s="156" t="s">
        <v>136</v>
      </c>
    </row>
    <row r="1006" spans="2:65" s="12" customFormat="1" ht="11.25" x14ac:dyDescent="0.2">
      <c r="B1006" s="149"/>
      <c r="D1006" s="145" t="s">
        <v>150</v>
      </c>
      <c r="E1006" s="150" t="s">
        <v>1</v>
      </c>
      <c r="F1006" s="151" t="s">
        <v>1528</v>
      </c>
      <c r="H1006" s="150" t="s">
        <v>1</v>
      </c>
      <c r="I1006" s="152"/>
      <c r="L1006" s="149"/>
      <c r="M1006" s="153"/>
      <c r="T1006" s="154"/>
      <c r="AT1006" s="150" t="s">
        <v>150</v>
      </c>
      <c r="AU1006" s="150" t="s">
        <v>86</v>
      </c>
      <c r="AV1006" s="12" t="s">
        <v>84</v>
      </c>
      <c r="AW1006" s="12" t="s">
        <v>32</v>
      </c>
      <c r="AX1006" s="12" t="s">
        <v>76</v>
      </c>
      <c r="AY1006" s="150" t="s">
        <v>136</v>
      </c>
    </row>
    <row r="1007" spans="2:65" s="13" customFormat="1" ht="11.25" x14ac:dyDescent="0.2">
      <c r="B1007" s="155"/>
      <c r="D1007" s="145" t="s">
        <v>150</v>
      </c>
      <c r="E1007" s="156" t="s">
        <v>1</v>
      </c>
      <c r="F1007" s="157" t="s">
        <v>1543</v>
      </c>
      <c r="H1007" s="158">
        <v>225.61500000000001</v>
      </c>
      <c r="I1007" s="159"/>
      <c r="L1007" s="155"/>
      <c r="M1007" s="160"/>
      <c r="T1007" s="161"/>
      <c r="AT1007" s="156" t="s">
        <v>150</v>
      </c>
      <c r="AU1007" s="156" t="s">
        <v>86</v>
      </c>
      <c r="AV1007" s="13" t="s">
        <v>86</v>
      </c>
      <c r="AW1007" s="13" t="s">
        <v>32</v>
      </c>
      <c r="AX1007" s="13" t="s">
        <v>76</v>
      </c>
      <c r="AY1007" s="156" t="s">
        <v>136</v>
      </c>
    </row>
    <row r="1008" spans="2:65" s="14" customFormat="1" ht="11.25" x14ac:dyDescent="0.2">
      <c r="B1008" s="165"/>
      <c r="D1008" s="145" t="s">
        <v>150</v>
      </c>
      <c r="E1008" s="166" t="s">
        <v>1</v>
      </c>
      <c r="F1008" s="167" t="s">
        <v>318</v>
      </c>
      <c r="H1008" s="168">
        <v>928.93499999999995</v>
      </c>
      <c r="I1008" s="169"/>
      <c r="L1008" s="165"/>
      <c r="M1008" s="170"/>
      <c r="T1008" s="171"/>
      <c r="AT1008" s="166" t="s">
        <v>150</v>
      </c>
      <c r="AU1008" s="166" t="s">
        <v>86</v>
      </c>
      <c r="AV1008" s="14" t="s">
        <v>135</v>
      </c>
      <c r="AW1008" s="14" t="s">
        <v>32</v>
      </c>
      <c r="AX1008" s="14" t="s">
        <v>84</v>
      </c>
      <c r="AY1008" s="166" t="s">
        <v>136</v>
      </c>
    </row>
    <row r="1009" spans="2:65" s="1" customFormat="1" ht="16.5" customHeight="1" x14ac:dyDescent="0.2">
      <c r="B1009" s="32"/>
      <c r="C1009" s="132" t="s">
        <v>1544</v>
      </c>
      <c r="D1009" s="132" t="s">
        <v>142</v>
      </c>
      <c r="E1009" s="133" t="s">
        <v>1545</v>
      </c>
      <c r="F1009" s="134" t="s">
        <v>1546</v>
      </c>
      <c r="G1009" s="135" t="s">
        <v>561</v>
      </c>
      <c r="H1009" s="136">
        <v>325.22000000000003</v>
      </c>
      <c r="I1009" s="137"/>
      <c r="J1009" s="138">
        <f>ROUND(I1009*H1009,2)</f>
        <v>0</v>
      </c>
      <c r="K1009" s="134" t="s">
        <v>146</v>
      </c>
      <c r="L1009" s="32"/>
      <c r="M1009" s="139" t="s">
        <v>1</v>
      </c>
      <c r="N1009" s="140" t="s">
        <v>41</v>
      </c>
      <c r="P1009" s="141">
        <f>O1009*H1009</f>
        <v>0</v>
      </c>
      <c r="Q1009" s="141">
        <v>0</v>
      </c>
      <c r="R1009" s="141">
        <f>Q1009*H1009</f>
        <v>0</v>
      </c>
      <c r="S1009" s="141">
        <v>0</v>
      </c>
      <c r="T1009" s="142">
        <f>S1009*H1009</f>
        <v>0</v>
      </c>
      <c r="AR1009" s="143" t="s">
        <v>135</v>
      </c>
      <c r="AT1009" s="143" t="s">
        <v>142</v>
      </c>
      <c r="AU1009" s="143" t="s">
        <v>86</v>
      </c>
      <c r="AY1009" s="17" t="s">
        <v>136</v>
      </c>
      <c r="BE1009" s="144">
        <f>IF(N1009="základní",J1009,0)</f>
        <v>0</v>
      </c>
      <c r="BF1009" s="144">
        <f>IF(N1009="snížená",J1009,0)</f>
        <v>0</v>
      </c>
      <c r="BG1009" s="144">
        <f>IF(N1009="zákl. přenesená",J1009,0)</f>
        <v>0</v>
      </c>
      <c r="BH1009" s="144">
        <f>IF(N1009="sníž. přenesená",J1009,0)</f>
        <v>0</v>
      </c>
      <c r="BI1009" s="144">
        <f>IF(N1009="nulová",J1009,0)</f>
        <v>0</v>
      </c>
      <c r="BJ1009" s="17" t="s">
        <v>84</v>
      </c>
      <c r="BK1009" s="144">
        <f>ROUND(I1009*H1009,2)</f>
        <v>0</v>
      </c>
      <c r="BL1009" s="17" t="s">
        <v>135</v>
      </c>
      <c r="BM1009" s="143" t="s">
        <v>1547</v>
      </c>
    </row>
    <row r="1010" spans="2:65" s="1" customFormat="1" ht="11.25" x14ac:dyDescent="0.2">
      <c r="B1010" s="32"/>
      <c r="D1010" s="145" t="s">
        <v>149</v>
      </c>
      <c r="F1010" s="146" t="s">
        <v>1548</v>
      </c>
      <c r="I1010" s="147"/>
      <c r="L1010" s="32"/>
      <c r="M1010" s="148"/>
      <c r="T1010" s="56"/>
      <c r="AT1010" s="17" t="s">
        <v>149</v>
      </c>
      <c r="AU1010" s="17" t="s">
        <v>86</v>
      </c>
    </row>
    <row r="1011" spans="2:65" s="12" customFormat="1" ht="11.25" x14ac:dyDescent="0.2">
      <c r="B1011" s="149"/>
      <c r="D1011" s="145" t="s">
        <v>150</v>
      </c>
      <c r="E1011" s="150" t="s">
        <v>1</v>
      </c>
      <c r="F1011" s="151" t="s">
        <v>1495</v>
      </c>
      <c r="H1011" s="150" t="s">
        <v>1</v>
      </c>
      <c r="I1011" s="152"/>
      <c r="L1011" s="149"/>
      <c r="M1011" s="153"/>
      <c r="T1011" s="154"/>
      <c r="AT1011" s="150" t="s">
        <v>150</v>
      </c>
      <c r="AU1011" s="150" t="s">
        <v>86</v>
      </c>
      <c r="AV1011" s="12" t="s">
        <v>84</v>
      </c>
      <c r="AW1011" s="12" t="s">
        <v>32</v>
      </c>
      <c r="AX1011" s="12" t="s">
        <v>76</v>
      </c>
      <c r="AY1011" s="150" t="s">
        <v>136</v>
      </c>
    </row>
    <row r="1012" spans="2:65" s="13" customFormat="1" ht="11.25" x14ac:dyDescent="0.2">
      <c r="B1012" s="155"/>
      <c r="D1012" s="145" t="s">
        <v>150</v>
      </c>
      <c r="E1012" s="156" t="s">
        <v>1</v>
      </c>
      <c r="F1012" s="157" t="s">
        <v>1549</v>
      </c>
      <c r="H1012" s="158">
        <v>135.69399999999999</v>
      </c>
      <c r="I1012" s="159"/>
      <c r="L1012" s="155"/>
      <c r="M1012" s="160"/>
      <c r="T1012" s="161"/>
      <c r="AT1012" s="156" t="s">
        <v>150</v>
      </c>
      <c r="AU1012" s="156" t="s">
        <v>86</v>
      </c>
      <c r="AV1012" s="13" t="s">
        <v>86</v>
      </c>
      <c r="AW1012" s="13" t="s">
        <v>32</v>
      </c>
      <c r="AX1012" s="13" t="s">
        <v>76</v>
      </c>
      <c r="AY1012" s="156" t="s">
        <v>136</v>
      </c>
    </row>
    <row r="1013" spans="2:65" s="13" customFormat="1" ht="11.25" x14ac:dyDescent="0.2">
      <c r="B1013" s="155"/>
      <c r="D1013" s="145" t="s">
        <v>150</v>
      </c>
      <c r="E1013" s="156" t="s">
        <v>1</v>
      </c>
      <c r="F1013" s="157" t="s">
        <v>1550</v>
      </c>
      <c r="H1013" s="158">
        <v>5.0460000000000003</v>
      </c>
      <c r="I1013" s="159"/>
      <c r="L1013" s="155"/>
      <c r="M1013" s="160"/>
      <c r="T1013" s="161"/>
      <c r="AT1013" s="156" t="s">
        <v>150</v>
      </c>
      <c r="AU1013" s="156" t="s">
        <v>86</v>
      </c>
      <c r="AV1013" s="13" t="s">
        <v>86</v>
      </c>
      <c r="AW1013" s="13" t="s">
        <v>32</v>
      </c>
      <c r="AX1013" s="13" t="s">
        <v>76</v>
      </c>
      <c r="AY1013" s="156" t="s">
        <v>136</v>
      </c>
    </row>
    <row r="1014" spans="2:65" s="13" customFormat="1" ht="11.25" x14ac:dyDescent="0.2">
      <c r="B1014" s="155"/>
      <c r="D1014" s="145" t="s">
        <v>150</v>
      </c>
      <c r="E1014" s="156" t="s">
        <v>1</v>
      </c>
      <c r="F1014" s="157" t="s">
        <v>1551</v>
      </c>
      <c r="H1014" s="158">
        <v>30.68</v>
      </c>
      <c r="I1014" s="159"/>
      <c r="L1014" s="155"/>
      <c r="M1014" s="160"/>
      <c r="T1014" s="161"/>
      <c r="AT1014" s="156" t="s">
        <v>150</v>
      </c>
      <c r="AU1014" s="156" t="s">
        <v>86</v>
      </c>
      <c r="AV1014" s="13" t="s">
        <v>86</v>
      </c>
      <c r="AW1014" s="13" t="s">
        <v>32</v>
      </c>
      <c r="AX1014" s="13" t="s">
        <v>76</v>
      </c>
      <c r="AY1014" s="156" t="s">
        <v>136</v>
      </c>
    </row>
    <row r="1015" spans="2:65" s="12" customFormat="1" ht="11.25" x14ac:dyDescent="0.2">
      <c r="B1015" s="149"/>
      <c r="D1015" s="145" t="s">
        <v>150</v>
      </c>
      <c r="E1015" s="150" t="s">
        <v>1</v>
      </c>
      <c r="F1015" s="151" t="s">
        <v>1552</v>
      </c>
      <c r="H1015" s="150" t="s">
        <v>1</v>
      </c>
      <c r="I1015" s="152"/>
      <c r="L1015" s="149"/>
      <c r="M1015" s="153"/>
      <c r="T1015" s="154"/>
      <c r="AT1015" s="150" t="s">
        <v>150</v>
      </c>
      <c r="AU1015" s="150" t="s">
        <v>86</v>
      </c>
      <c r="AV1015" s="12" t="s">
        <v>84</v>
      </c>
      <c r="AW1015" s="12" t="s">
        <v>32</v>
      </c>
      <c r="AX1015" s="12" t="s">
        <v>76</v>
      </c>
      <c r="AY1015" s="150" t="s">
        <v>136</v>
      </c>
    </row>
    <row r="1016" spans="2:65" s="13" customFormat="1" ht="11.25" x14ac:dyDescent="0.2">
      <c r="B1016" s="155"/>
      <c r="D1016" s="145" t="s">
        <v>150</v>
      </c>
      <c r="E1016" s="156" t="s">
        <v>1</v>
      </c>
      <c r="F1016" s="157" t="s">
        <v>1553</v>
      </c>
      <c r="H1016" s="158">
        <v>149.35599999999999</v>
      </c>
      <c r="I1016" s="159"/>
      <c r="L1016" s="155"/>
      <c r="M1016" s="160"/>
      <c r="T1016" s="161"/>
      <c r="AT1016" s="156" t="s">
        <v>150</v>
      </c>
      <c r="AU1016" s="156" t="s">
        <v>86</v>
      </c>
      <c r="AV1016" s="13" t="s">
        <v>86</v>
      </c>
      <c r="AW1016" s="13" t="s">
        <v>32</v>
      </c>
      <c r="AX1016" s="13" t="s">
        <v>76</v>
      </c>
      <c r="AY1016" s="156" t="s">
        <v>136</v>
      </c>
    </row>
    <row r="1017" spans="2:65" s="12" customFormat="1" ht="11.25" x14ac:dyDescent="0.2">
      <c r="B1017" s="149"/>
      <c r="D1017" s="145" t="s">
        <v>150</v>
      </c>
      <c r="E1017" s="150" t="s">
        <v>1</v>
      </c>
      <c r="F1017" s="151" t="s">
        <v>1554</v>
      </c>
      <c r="H1017" s="150" t="s">
        <v>1</v>
      </c>
      <c r="I1017" s="152"/>
      <c r="L1017" s="149"/>
      <c r="M1017" s="153"/>
      <c r="T1017" s="154"/>
      <c r="AT1017" s="150" t="s">
        <v>150</v>
      </c>
      <c r="AU1017" s="150" t="s">
        <v>86</v>
      </c>
      <c r="AV1017" s="12" t="s">
        <v>84</v>
      </c>
      <c r="AW1017" s="12" t="s">
        <v>32</v>
      </c>
      <c r="AX1017" s="12" t="s">
        <v>76</v>
      </c>
      <c r="AY1017" s="150" t="s">
        <v>136</v>
      </c>
    </row>
    <row r="1018" spans="2:65" s="13" customFormat="1" ht="11.25" x14ac:dyDescent="0.2">
      <c r="B1018" s="155"/>
      <c r="D1018" s="145" t="s">
        <v>150</v>
      </c>
      <c r="E1018" s="156" t="s">
        <v>1</v>
      </c>
      <c r="F1018" s="157" t="s">
        <v>1555</v>
      </c>
      <c r="H1018" s="158">
        <v>0.123</v>
      </c>
      <c r="I1018" s="159"/>
      <c r="L1018" s="155"/>
      <c r="M1018" s="160"/>
      <c r="T1018" s="161"/>
      <c r="AT1018" s="156" t="s">
        <v>150</v>
      </c>
      <c r="AU1018" s="156" t="s">
        <v>86</v>
      </c>
      <c r="AV1018" s="13" t="s">
        <v>86</v>
      </c>
      <c r="AW1018" s="13" t="s">
        <v>32</v>
      </c>
      <c r="AX1018" s="13" t="s">
        <v>76</v>
      </c>
      <c r="AY1018" s="156" t="s">
        <v>136</v>
      </c>
    </row>
    <row r="1019" spans="2:65" s="13" customFormat="1" ht="11.25" x14ac:dyDescent="0.2">
      <c r="B1019" s="155"/>
      <c r="D1019" s="145" t="s">
        <v>150</v>
      </c>
      <c r="E1019" s="156" t="s">
        <v>1</v>
      </c>
      <c r="F1019" s="157" t="s">
        <v>1556</v>
      </c>
      <c r="H1019" s="158">
        <v>7.4999999999999997E-2</v>
      </c>
      <c r="I1019" s="159"/>
      <c r="L1019" s="155"/>
      <c r="M1019" s="160"/>
      <c r="T1019" s="161"/>
      <c r="AT1019" s="156" t="s">
        <v>150</v>
      </c>
      <c r="AU1019" s="156" t="s">
        <v>86</v>
      </c>
      <c r="AV1019" s="13" t="s">
        <v>86</v>
      </c>
      <c r="AW1019" s="13" t="s">
        <v>32</v>
      </c>
      <c r="AX1019" s="13" t="s">
        <v>76</v>
      </c>
      <c r="AY1019" s="156" t="s">
        <v>136</v>
      </c>
    </row>
    <row r="1020" spans="2:65" s="13" customFormat="1" ht="11.25" x14ac:dyDescent="0.2">
      <c r="B1020" s="155"/>
      <c r="D1020" s="145" t="s">
        <v>150</v>
      </c>
      <c r="E1020" s="156" t="s">
        <v>1</v>
      </c>
      <c r="F1020" s="157" t="s">
        <v>1557</v>
      </c>
      <c r="H1020" s="158">
        <v>0.152</v>
      </c>
      <c r="I1020" s="159"/>
      <c r="L1020" s="155"/>
      <c r="M1020" s="160"/>
      <c r="T1020" s="161"/>
      <c r="AT1020" s="156" t="s">
        <v>150</v>
      </c>
      <c r="AU1020" s="156" t="s">
        <v>86</v>
      </c>
      <c r="AV1020" s="13" t="s">
        <v>86</v>
      </c>
      <c r="AW1020" s="13" t="s">
        <v>32</v>
      </c>
      <c r="AX1020" s="13" t="s">
        <v>76</v>
      </c>
      <c r="AY1020" s="156" t="s">
        <v>136</v>
      </c>
    </row>
    <row r="1021" spans="2:65" s="13" customFormat="1" ht="11.25" x14ac:dyDescent="0.2">
      <c r="B1021" s="155"/>
      <c r="D1021" s="145" t="s">
        <v>150</v>
      </c>
      <c r="E1021" s="156" t="s">
        <v>1</v>
      </c>
      <c r="F1021" s="157" t="s">
        <v>1558</v>
      </c>
      <c r="H1021" s="158">
        <v>1</v>
      </c>
      <c r="I1021" s="159"/>
      <c r="L1021" s="155"/>
      <c r="M1021" s="160"/>
      <c r="T1021" s="161"/>
      <c r="AT1021" s="156" t="s">
        <v>150</v>
      </c>
      <c r="AU1021" s="156" t="s">
        <v>86</v>
      </c>
      <c r="AV1021" s="13" t="s">
        <v>86</v>
      </c>
      <c r="AW1021" s="13" t="s">
        <v>32</v>
      </c>
      <c r="AX1021" s="13" t="s">
        <v>76</v>
      </c>
      <c r="AY1021" s="156" t="s">
        <v>136</v>
      </c>
    </row>
    <row r="1022" spans="2:65" s="13" customFormat="1" ht="11.25" x14ac:dyDescent="0.2">
      <c r="B1022" s="155"/>
      <c r="D1022" s="145" t="s">
        <v>150</v>
      </c>
      <c r="E1022" s="156" t="s">
        <v>1</v>
      </c>
      <c r="F1022" s="157" t="s">
        <v>1559</v>
      </c>
      <c r="H1022" s="158">
        <v>0.224</v>
      </c>
      <c r="I1022" s="159"/>
      <c r="L1022" s="155"/>
      <c r="M1022" s="160"/>
      <c r="T1022" s="161"/>
      <c r="AT1022" s="156" t="s">
        <v>150</v>
      </c>
      <c r="AU1022" s="156" t="s">
        <v>86</v>
      </c>
      <c r="AV1022" s="13" t="s">
        <v>86</v>
      </c>
      <c r="AW1022" s="13" t="s">
        <v>32</v>
      </c>
      <c r="AX1022" s="13" t="s">
        <v>76</v>
      </c>
      <c r="AY1022" s="156" t="s">
        <v>136</v>
      </c>
    </row>
    <row r="1023" spans="2:65" s="13" customFormat="1" ht="11.25" x14ac:dyDescent="0.2">
      <c r="B1023" s="155"/>
      <c r="D1023" s="145" t="s">
        <v>150</v>
      </c>
      <c r="E1023" s="156" t="s">
        <v>1</v>
      </c>
      <c r="F1023" s="157" t="s">
        <v>1560</v>
      </c>
      <c r="H1023" s="158">
        <v>2.87</v>
      </c>
      <c r="I1023" s="159"/>
      <c r="L1023" s="155"/>
      <c r="M1023" s="160"/>
      <c r="T1023" s="161"/>
      <c r="AT1023" s="156" t="s">
        <v>150</v>
      </c>
      <c r="AU1023" s="156" t="s">
        <v>86</v>
      </c>
      <c r="AV1023" s="13" t="s">
        <v>86</v>
      </c>
      <c r="AW1023" s="13" t="s">
        <v>32</v>
      </c>
      <c r="AX1023" s="13" t="s">
        <v>76</v>
      </c>
      <c r="AY1023" s="156" t="s">
        <v>136</v>
      </c>
    </row>
    <row r="1024" spans="2:65" s="14" customFormat="1" ht="11.25" x14ac:dyDescent="0.2">
      <c r="B1024" s="165"/>
      <c r="D1024" s="145" t="s">
        <v>150</v>
      </c>
      <c r="E1024" s="166" t="s">
        <v>1</v>
      </c>
      <c r="F1024" s="167" t="s">
        <v>318</v>
      </c>
      <c r="H1024" s="168">
        <v>325.22000000000003</v>
      </c>
      <c r="I1024" s="169"/>
      <c r="L1024" s="165"/>
      <c r="M1024" s="170"/>
      <c r="T1024" s="171"/>
      <c r="AT1024" s="166" t="s">
        <v>150</v>
      </c>
      <c r="AU1024" s="166" t="s">
        <v>86</v>
      </c>
      <c r="AV1024" s="14" t="s">
        <v>135</v>
      </c>
      <c r="AW1024" s="14" t="s">
        <v>32</v>
      </c>
      <c r="AX1024" s="14" t="s">
        <v>84</v>
      </c>
      <c r="AY1024" s="166" t="s">
        <v>136</v>
      </c>
    </row>
    <row r="1025" spans="2:65" s="1" customFormat="1" ht="16.5" customHeight="1" x14ac:dyDescent="0.2">
      <c r="B1025" s="32"/>
      <c r="C1025" s="132" t="s">
        <v>1561</v>
      </c>
      <c r="D1025" s="132" t="s">
        <v>142</v>
      </c>
      <c r="E1025" s="133" t="s">
        <v>1562</v>
      </c>
      <c r="F1025" s="134" t="s">
        <v>1563</v>
      </c>
      <c r="G1025" s="135" t="s">
        <v>561</v>
      </c>
      <c r="H1025" s="136">
        <v>2580.1819999999998</v>
      </c>
      <c r="I1025" s="137"/>
      <c r="J1025" s="138">
        <f>ROUND(I1025*H1025,2)</f>
        <v>0</v>
      </c>
      <c r="K1025" s="134" t="s">
        <v>146</v>
      </c>
      <c r="L1025" s="32"/>
      <c r="M1025" s="139" t="s">
        <v>1</v>
      </c>
      <c r="N1025" s="140" t="s">
        <v>41</v>
      </c>
      <c r="P1025" s="141">
        <f>O1025*H1025</f>
        <v>0</v>
      </c>
      <c r="Q1025" s="141">
        <v>0</v>
      </c>
      <c r="R1025" s="141">
        <f>Q1025*H1025</f>
        <v>0</v>
      </c>
      <c r="S1025" s="141">
        <v>0</v>
      </c>
      <c r="T1025" s="142">
        <f>S1025*H1025</f>
        <v>0</v>
      </c>
      <c r="AR1025" s="143" t="s">
        <v>135</v>
      </c>
      <c r="AT1025" s="143" t="s">
        <v>142</v>
      </c>
      <c r="AU1025" s="143" t="s">
        <v>86</v>
      </c>
      <c r="AY1025" s="17" t="s">
        <v>136</v>
      </c>
      <c r="BE1025" s="144">
        <f>IF(N1025="základní",J1025,0)</f>
        <v>0</v>
      </c>
      <c r="BF1025" s="144">
        <f>IF(N1025="snížená",J1025,0)</f>
        <v>0</v>
      </c>
      <c r="BG1025" s="144">
        <f>IF(N1025="zákl. přenesená",J1025,0)</f>
        <v>0</v>
      </c>
      <c r="BH1025" s="144">
        <f>IF(N1025="sníž. přenesená",J1025,0)</f>
        <v>0</v>
      </c>
      <c r="BI1025" s="144">
        <f>IF(N1025="nulová",J1025,0)</f>
        <v>0</v>
      </c>
      <c r="BJ1025" s="17" t="s">
        <v>84</v>
      </c>
      <c r="BK1025" s="144">
        <f>ROUND(I1025*H1025,2)</f>
        <v>0</v>
      </c>
      <c r="BL1025" s="17" t="s">
        <v>135</v>
      </c>
      <c r="BM1025" s="143" t="s">
        <v>1564</v>
      </c>
    </row>
    <row r="1026" spans="2:65" s="1" customFormat="1" ht="19.5" x14ac:dyDescent="0.2">
      <c r="B1026" s="32"/>
      <c r="D1026" s="145" t="s">
        <v>149</v>
      </c>
      <c r="F1026" s="146" t="s">
        <v>1565</v>
      </c>
      <c r="I1026" s="147"/>
      <c r="L1026" s="32"/>
      <c r="M1026" s="148"/>
      <c r="T1026" s="56"/>
      <c r="AT1026" s="17" t="s">
        <v>149</v>
      </c>
      <c r="AU1026" s="17" t="s">
        <v>86</v>
      </c>
    </row>
    <row r="1027" spans="2:65" s="12" customFormat="1" ht="11.25" x14ac:dyDescent="0.2">
      <c r="B1027" s="149"/>
      <c r="D1027" s="145" t="s">
        <v>150</v>
      </c>
      <c r="E1027" s="150" t="s">
        <v>1</v>
      </c>
      <c r="F1027" s="151" t="s">
        <v>1495</v>
      </c>
      <c r="H1027" s="150" t="s">
        <v>1</v>
      </c>
      <c r="I1027" s="152"/>
      <c r="L1027" s="149"/>
      <c r="M1027" s="153"/>
      <c r="T1027" s="154"/>
      <c r="AT1027" s="150" t="s">
        <v>150</v>
      </c>
      <c r="AU1027" s="150" t="s">
        <v>86</v>
      </c>
      <c r="AV1027" s="12" t="s">
        <v>84</v>
      </c>
      <c r="AW1027" s="12" t="s">
        <v>32</v>
      </c>
      <c r="AX1027" s="12" t="s">
        <v>76</v>
      </c>
      <c r="AY1027" s="150" t="s">
        <v>136</v>
      </c>
    </row>
    <row r="1028" spans="2:65" s="13" customFormat="1" ht="11.25" x14ac:dyDescent="0.2">
      <c r="B1028" s="155"/>
      <c r="D1028" s="145" t="s">
        <v>150</v>
      </c>
      <c r="E1028" s="156" t="s">
        <v>1</v>
      </c>
      <c r="F1028" s="157" t="s">
        <v>1566</v>
      </c>
      <c r="H1028" s="158">
        <v>2035.404</v>
      </c>
      <c r="I1028" s="159"/>
      <c r="L1028" s="155"/>
      <c r="M1028" s="160"/>
      <c r="T1028" s="161"/>
      <c r="AT1028" s="156" t="s">
        <v>150</v>
      </c>
      <c r="AU1028" s="156" t="s">
        <v>86</v>
      </c>
      <c r="AV1028" s="13" t="s">
        <v>86</v>
      </c>
      <c r="AW1028" s="13" t="s">
        <v>32</v>
      </c>
      <c r="AX1028" s="13" t="s">
        <v>76</v>
      </c>
      <c r="AY1028" s="156" t="s">
        <v>136</v>
      </c>
    </row>
    <row r="1029" spans="2:65" s="13" customFormat="1" ht="11.25" x14ac:dyDescent="0.2">
      <c r="B1029" s="155"/>
      <c r="D1029" s="145" t="s">
        <v>150</v>
      </c>
      <c r="E1029" s="156" t="s">
        <v>1</v>
      </c>
      <c r="F1029" s="157" t="s">
        <v>1567</v>
      </c>
      <c r="H1029" s="158">
        <v>75.69</v>
      </c>
      <c r="I1029" s="159"/>
      <c r="L1029" s="155"/>
      <c r="M1029" s="160"/>
      <c r="T1029" s="161"/>
      <c r="AT1029" s="156" t="s">
        <v>150</v>
      </c>
      <c r="AU1029" s="156" t="s">
        <v>86</v>
      </c>
      <c r="AV1029" s="13" t="s">
        <v>86</v>
      </c>
      <c r="AW1029" s="13" t="s">
        <v>32</v>
      </c>
      <c r="AX1029" s="13" t="s">
        <v>76</v>
      </c>
      <c r="AY1029" s="156" t="s">
        <v>136</v>
      </c>
    </row>
    <row r="1030" spans="2:65" s="13" customFormat="1" ht="11.25" x14ac:dyDescent="0.2">
      <c r="B1030" s="155"/>
      <c r="D1030" s="145" t="s">
        <v>150</v>
      </c>
      <c r="E1030" s="156" t="s">
        <v>1</v>
      </c>
      <c r="F1030" s="157" t="s">
        <v>1568</v>
      </c>
      <c r="H1030" s="158">
        <v>460.2</v>
      </c>
      <c r="I1030" s="159"/>
      <c r="L1030" s="155"/>
      <c r="M1030" s="160"/>
      <c r="T1030" s="161"/>
      <c r="AT1030" s="156" t="s">
        <v>150</v>
      </c>
      <c r="AU1030" s="156" t="s">
        <v>86</v>
      </c>
      <c r="AV1030" s="13" t="s">
        <v>86</v>
      </c>
      <c r="AW1030" s="13" t="s">
        <v>32</v>
      </c>
      <c r="AX1030" s="13" t="s">
        <v>76</v>
      </c>
      <c r="AY1030" s="156" t="s">
        <v>136</v>
      </c>
    </row>
    <row r="1031" spans="2:65" s="12" customFormat="1" ht="11.25" x14ac:dyDescent="0.2">
      <c r="B1031" s="149"/>
      <c r="D1031" s="145" t="s">
        <v>150</v>
      </c>
      <c r="E1031" s="150" t="s">
        <v>1</v>
      </c>
      <c r="F1031" s="151" t="s">
        <v>1554</v>
      </c>
      <c r="H1031" s="150" t="s">
        <v>1</v>
      </c>
      <c r="I1031" s="152"/>
      <c r="L1031" s="149"/>
      <c r="M1031" s="153"/>
      <c r="T1031" s="154"/>
      <c r="AT1031" s="150" t="s">
        <v>150</v>
      </c>
      <c r="AU1031" s="150" t="s">
        <v>86</v>
      </c>
      <c r="AV1031" s="12" t="s">
        <v>84</v>
      </c>
      <c r="AW1031" s="12" t="s">
        <v>32</v>
      </c>
      <c r="AX1031" s="12" t="s">
        <v>76</v>
      </c>
      <c r="AY1031" s="150" t="s">
        <v>136</v>
      </c>
    </row>
    <row r="1032" spans="2:65" s="13" customFormat="1" ht="11.25" x14ac:dyDescent="0.2">
      <c r="B1032" s="155"/>
      <c r="D1032" s="145" t="s">
        <v>150</v>
      </c>
      <c r="E1032" s="156" t="s">
        <v>1</v>
      </c>
      <c r="F1032" s="157" t="s">
        <v>1569</v>
      </c>
      <c r="H1032" s="158">
        <v>0.246</v>
      </c>
      <c r="I1032" s="159"/>
      <c r="L1032" s="155"/>
      <c r="M1032" s="160"/>
      <c r="T1032" s="161"/>
      <c r="AT1032" s="156" t="s">
        <v>150</v>
      </c>
      <c r="AU1032" s="156" t="s">
        <v>86</v>
      </c>
      <c r="AV1032" s="13" t="s">
        <v>86</v>
      </c>
      <c r="AW1032" s="13" t="s">
        <v>32</v>
      </c>
      <c r="AX1032" s="13" t="s">
        <v>76</v>
      </c>
      <c r="AY1032" s="156" t="s">
        <v>136</v>
      </c>
    </row>
    <row r="1033" spans="2:65" s="13" customFormat="1" ht="11.25" x14ac:dyDescent="0.2">
      <c r="B1033" s="155"/>
      <c r="D1033" s="145" t="s">
        <v>150</v>
      </c>
      <c r="E1033" s="156" t="s">
        <v>1</v>
      </c>
      <c r="F1033" s="157" t="s">
        <v>1570</v>
      </c>
      <c r="H1033" s="158">
        <v>0.15</v>
      </c>
      <c r="I1033" s="159"/>
      <c r="L1033" s="155"/>
      <c r="M1033" s="160"/>
      <c r="T1033" s="161"/>
      <c r="AT1033" s="156" t="s">
        <v>150</v>
      </c>
      <c r="AU1033" s="156" t="s">
        <v>86</v>
      </c>
      <c r="AV1033" s="13" t="s">
        <v>86</v>
      </c>
      <c r="AW1033" s="13" t="s">
        <v>32</v>
      </c>
      <c r="AX1033" s="13" t="s">
        <v>76</v>
      </c>
      <c r="AY1033" s="156" t="s">
        <v>136</v>
      </c>
    </row>
    <row r="1034" spans="2:65" s="13" customFormat="1" ht="11.25" x14ac:dyDescent="0.2">
      <c r="B1034" s="155"/>
      <c r="D1034" s="145" t="s">
        <v>150</v>
      </c>
      <c r="E1034" s="156" t="s">
        <v>1</v>
      </c>
      <c r="F1034" s="157" t="s">
        <v>1571</v>
      </c>
      <c r="H1034" s="158">
        <v>0.30399999999999999</v>
      </c>
      <c r="I1034" s="159"/>
      <c r="L1034" s="155"/>
      <c r="M1034" s="160"/>
      <c r="T1034" s="161"/>
      <c r="AT1034" s="156" t="s">
        <v>150</v>
      </c>
      <c r="AU1034" s="156" t="s">
        <v>86</v>
      </c>
      <c r="AV1034" s="13" t="s">
        <v>86</v>
      </c>
      <c r="AW1034" s="13" t="s">
        <v>32</v>
      </c>
      <c r="AX1034" s="13" t="s">
        <v>76</v>
      </c>
      <c r="AY1034" s="156" t="s">
        <v>136</v>
      </c>
    </row>
    <row r="1035" spans="2:65" s="13" customFormat="1" ht="11.25" x14ac:dyDescent="0.2">
      <c r="B1035" s="155"/>
      <c r="D1035" s="145" t="s">
        <v>150</v>
      </c>
      <c r="E1035" s="156" t="s">
        <v>1</v>
      </c>
      <c r="F1035" s="157" t="s">
        <v>1572</v>
      </c>
      <c r="H1035" s="158">
        <v>2</v>
      </c>
      <c r="I1035" s="159"/>
      <c r="L1035" s="155"/>
      <c r="M1035" s="160"/>
      <c r="T1035" s="161"/>
      <c r="AT1035" s="156" t="s">
        <v>150</v>
      </c>
      <c r="AU1035" s="156" t="s">
        <v>86</v>
      </c>
      <c r="AV1035" s="13" t="s">
        <v>86</v>
      </c>
      <c r="AW1035" s="13" t="s">
        <v>32</v>
      </c>
      <c r="AX1035" s="13" t="s">
        <v>76</v>
      </c>
      <c r="AY1035" s="156" t="s">
        <v>136</v>
      </c>
    </row>
    <row r="1036" spans="2:65" s="13" customFormat="1" ht="11.25" x14ac:dyDescent="0.2">
      <c r="B1036" s="155"/>
      <c r="D1036" s="145" t="s">
        <v>150</v>
      </c>
      <c r="E1036" s="156" t="s">
        <v>1</v>
      </c>
      <c r="F1036" s="157" t="s">
        <v>1573</v>
      </c>
      <c r="H1036" s="158">
        <v>0.44800000000000001</v>
      </c>
      <c r="I1036" s="159"/>
      <c r="L1036" s="155"/>
      <c r="M1036" s="160"/>
      <c r="T1036" s="161"/>
      <c r="AT1036" s="156" t="s">
        <v>150</v>
      </c>
      <c r="AU1036" s="156" t="s">
        <v>86</v>
      </c>
      <c r="AV1036" s="13" t="s">
        <v>86</v>
      </c>
      <c r="AW1036" s="13" t="s">
        <v>32</v>
      </c>
      <c r="AX1036" s="13" t="s">
        <v>76</v>
      </c>
      <c r="AY1036" s="156" t="s">
        <v>136</v>
      </c>
    </row>
    <row r="1037" spans="2:65" s="13" customFormat="1" ht="11.25" x14ac:dyDescent="0.2">
      <c r="B1037" s="155"/>
      <c r="D1037" s="145" t="s">
        <v>150</v>
      </c>
      <c r="E1037" s="156" t="s">
        <v>1</v>
      </c>
      <c r="F1037" s="157" t="s">
        <v>1574</v>
      </c>
      <c r="H1037" s="158">
        <v>5.74</v>
      </c>
      <c r="I1037" s="159"/>
      <c r="L1037" s="155"/>
      <c r="M1037" s="160"/>
      <c r="T1037" s="161"/>
      <c r="AT1037" s="156" t="s">
        <v>150</v>
      </c>
      <c r="AU1037" s="156" t="s">
        <v>86</v>
      </c>
      <c r="AV1037" s="13" t="s">
        <v>86</v>
      </c>
      <c r="AW1037" s="13" t="s">
        <v>32</v>
      </c>
      <c r="AX1037" s="13" t="s">
        <v>76</v>
      </c>
      <c r="AY1037" s="156" t="s">
        <v>136</v>
      </c>
    </row>
    <row r="1038" spans="2:65" s="14" customFormat="1" ht="11.25" x14ac:dyDescent="0.2">
      <c r="B1038" s="165"/>
      <c r="D1038" s="145" t="s">
        <v>150</v>
      </c>
      <c r="E1038" s="166" t="s">
        <v>1</v>
      </c>
      <c r="F1038" s="167" t="s">
        <v>318</v>
      </c>
      <c r="H1038" s="168">
        <v>2580.1819999999998</v>
      </c>
      <c r="I1038" s="169"/>
      <c r="L1038" s="165"/>
      <c r="M1038" s="170"/>
      <c r="T1038" s="171"/>
      <c r="AT1038" s="166" t="s">
        <v>150</v>
      </c>
      <c r="AU1038" s="166" t="s">
        <v>86</v>
      </c>
      <c r="AV1038" s="14" t="s">
        <v>135</v>
      </c>
      <c r="AW1038" s="14" t="s">
        <v>32</v>
      </c>
      <c r="AX1038" s="14" t="s">
        <v>84</v>
      </c>
      <c r="AY1038" s="166" t="s">
        <v>136</v>
      </c>
    </row>
    <row r="1039" spans="2:65" s="1" customFormat="1" ht="16.5" customHeight="1" x14ac:dyDescent="0.2">
      <c r="B1039" s="32"/>
      <c r="C1039" s="132" t="s">
        <v>1575</v>
      </c>
      <c r="D1039" s="132" t="s">
        <v>142</v>
      </c>
      <c r="E1039" s="133" t="s">
        <v>1576</v>
      </c>
      <c r="F1039" s="134" t="s">
        <v>1577</v>
      </c>
      <c r="G1039" s="135" t="s">
        <v>561</v>
      </c>
      <c r="H1039" s="136">
        <v>1112.8030000000001</v>
      </c>
      <c r="I1039" s="137"/>
      <c r="J1039" s="138">
        <f>ROUND(I1039*H1039,2)</f>
        <v>0</v>
      </c>
      <c r="K1039" s="134" t="s">
        <v>146</v>
      </c>
      <c r="L1039" s="32"/>
      <c r="M1039" s="139" t="s">
        <v>1</v>
      </c>
      <c r="N1039" s="140" t="s">
        <v>41</v>
      </c>
      <c r="P1039" s="141">
        <f>O1039*H1039</f>
        <v>0</v>
      </c>
      <c r="Q1039" s="141">
        <v>0</v>
      </c>
      <c r="R1039" s="141">
        <f>Q1039*H1039</f>
        <v>0</v>
      </c>
      <c r="S1039" s="141">
        <v>0</v>
      </c>
      <c r="T1039" s="142">
        <f>S1039*H1039</f>
        <v>0</v>
      </c>
      <c r="AR1039" s="143" t="s">
        <v>135</v>
      </c>
      <c r="AT1039" s="143" t="s">
        <v>142</v>
      </c>
      <c r="AU1039" s="143" t="s">
        <v>86</v>
      </c>
      <c r="AY1039" s="17" t="s">
        <v>136</v>
      </c>
      <c r="BE1039" s="144">
        <f>IF(N1039="základní",J1039,0)</f>
        <v>0</v>
      </c>
      <c r="BF1039" s="144">
        <f>IF(N1039="snížená",J1039,0)</f>
        <v>0</v>
      </c>
      <c r="BG1039" s="144">
        <f>IF(N1039="zákl. přenesená",J1039,0)</f>
        <v>0</v>
      </c>
      <c r="BH1039" s="144">
        <f>IF(N1039="sníž. přenesená",J1039,0)</f>
        <v>0</v>
      </c>
      <c r="BI1039" s="144">
        <f>IF(N1039="nulová",J1039,0)</f>
        <v>0</v>
      </c>
      <c r="BJ1039" s="17" t="s">
        <v>84</v>
      </c>
      <c r="BK1039" s="144">
        <f>ROUND(I1039*H1039,2)</f>
        <v>0</v>
      </c>
      <c r="BL1039" s="17" t="s">
        <v>135</v>
      </c>
      <c r="BM1039" s="143" t="s">
        <v>1578</v>
      </c>
    </row>
    <row r="1040" spans="2:65" s="1" customFormat="1" ht="11.25" x14ac:dyDescent="0.2">
      <c r="B1040" s="32"/>
      <c r="D1040" s="145" t="s">
        <v>149</v>
      </c>
      <c r="F1040" s="146" t="s">
        <v>1579</v>
      </c>
      <c r="I1040" s="147"/>
      <c r="L1040" s="32"/>
      <c r="M1040" s="148"/>
      <c r="T1040" s="56"/>
      <c r="AT1040" s="17" t="s">
        <v>149</v>
      </c>
      <c r="AU1040" s="17" t="s">
        <v>86</v>
      </c>
    </row>
    <row r="1041" spans="2:65" s="13" customFormat="1" ht="11.25" x14ac:dyDescent="0.2">
      <c r="B1041" s="155"/>
      <c r="D1041" s="145" t="s">
        <v>150</v>
      </c>
      <c r="E1041" s="156" t="s">
        <v>1</v>
      </c>
      <c r="F1041" s="157" t="s">
        <v>1580</v>
      </c>
      <c r="H1041" s="158">
        <v>1112.8030000000001</v>
      </c>
      <c r="I1041" s="159"/>
      <c r="L1041" s="155"/>
      <c r="M1041" s="160"/>
      <c r="T1041" s="161"/>
      <c r="AT1041" s="156" t="s">
        <v>150</v>
      </c>
      <c r="AU1041" s="156" t="s">
        <v>86</v>
      </c>
      <c r="AV1041" s="13" t="s">
        <v>86</v>
      </c>
      <c r="AW1041" s="13" t="s">
        <v>32</v>
      </c>
      <c r="AX1041" s="13" t="s">
        <v>84</v>
      </c>
      <c r="AY1041" s="156" t="s">
        <v>136</v>
      </c>
    </row>
    <row r="1042" spans="2:65" s="1" customFormat="1" ht="16.5" customHeight="1" x14ac:dyDescent="0.2">
      <c r="B1042" s="32"/>
      <c r="C1042" s="132" t="s">
        <v>1581</v>
      </c>
      <c r="D1042" s="132" t="s">
        <v>142</v>
      </c>
      <c r="E1042" s="133" t="s">
        <v>1582</v>
      </c>
      <c r="F1042" s="134" t="s">
        <v>1583</v>
      </c>
      <c r="G1042" s="135" t="s">
        <v>561</v>
      </c>
      <c r="H1042" s="136">
        <v>204.64500000000001</v>
      </c>
      <c r="I1042" s="137"/>
      <c r="J1042" s="138">
        <f>ROUND(I1042*H1042,2)</f>
        <v>0</v>
      </c>
      <c r="K1042" s="134" t="s">
        <v>146</v>
      </c>
      <c r="L1042" s="32"/>
      <c r="M1042" s="139" t="s">
        <v>1</v>
      </c>
      <c r="N1042" s="140" t="s">
        <v>41</v>
      </c>
      <c r="P1042" s="141">
        <f>O1042*H1042</f>
        <v>0</v>
      </c>
      <c r="Q1042" s="141">
        <v>0</v>
      </c>
      <c r="R1042" s="141">
        <f>Q1042*H1042</f>
        <v>0</v>
      </c>
      <c r="S1042" s="141">
        <v>0</v>
      </c>
      <c r="T1042" s="142">
        <f>S1042*H1042</f>
        <v>0</v>
      </c>
      <c r="AR1042" s="143" t="s">
        <v>135</v>
      </c>
      <c r="AT1042" s="143" t="s">
        <v>142</v>
      </c>
      <c r="AU1042" s="143" t="s">
        <v>86</v>
      </c>
      <c r="AY1042" s="17" t="s">
        <v>136</v>
      </c>
      <c r="BE1042" s="144">
        <f>IF(N1042="základní",J1042,0)</f>
        <v>0</v>
      </c>
      <c r="BF1042" s="144">
        <f>IF(N1042="snížená",J1042,0)</f>
        <v>0</v>
      </c>
      <c r="BG1042" s="144">
        <f>IF(N1042="zákl. přenesená",J1042,0)</f>
        <v>0</v>
      </c>
      <c r="BH1042" s="144">
        <f>IF(N1042="sníž. přenesená",J1042,0)</f>
        <v>0</v>
      </c>
      <c r="BI1042" s="144">
        <f>IF(N1042="nulová",J1042,0)</f>
        <v>0</v>
      </c>
      <c r="BJ1042" s="17" t="s">
        <v>84</v>
      </c>
      <c r="BK1042" s="144">
        <f>ROUND(I1042*H1042,2)</f>
        <v>0</v>
      </c>
      <c r="BL1042" s="17" t="s">
        <v>135</v>
      </c>
      <c r="BM1042" s="143" t="s">
        <v>1584</v>
      </c>
    </row>
    <row r="1043" spans="2:65" s="1" customFormat="1" ht="11.25" x14ac:dyDescent="0.2">
      <c r="B1043" s="32"/>
      <c r="D1043" s="145" t="s">
        <v>149</v>
      </c>
      <c r="F1043" s="146" t="s">
        <v>1585</v>
      </c>
      <c r="I1043" s="147"/>
      <c r="L1043" s="32"/>
      <c r="M1043" s="148"/>
      <c r="T1043" s="56"/>
      <c r="AT1043" s="17" t="s">
        <v>149</v>
      </c>
      <c r="AU1043" s="17" t="s">
        <v>86</v>
      </c>
    </row>
    <row r="1044" spans="2:65" s="13" customFormat="1" ht="11.25" x14ac:dyDescent="0.2">
      <c r="B1044" s="155"/>
      <c r="D1044" s="145" t="s">
        <v>150</v>
      </c>
      <c r="E1044" s="156" t="s">
        <v>1</v>
      </c>
      <c r="F1044" s="157" t="s">
        <v>1586</v>
      </c>
      <c r="H1044" s="158">
        <v>129.96799999999999</v>
      </c>
      <c r="I1044" s="159"/>
      <c r="L1044" s="155"/>
      <c r="M1044" s="160"/>
      <c r="T1044" s="161"/>
      <c r="AT1044" s="156" t="s">
        <v>150</v>
      </c>
      <c r="AU1044" s="156" t="s">
        <v>86</v>
      </c>
      <c r="AV1044" s="13" t="s">
        <v>86</v>
      </c>
      <c r="AW1044" s="13" t="s">
        <v>32</v>
      </c>
      <c r="AX1044" s="13" t="s">
        <v>76</v>
      </c>
      <c r="AY1044" s="156" t="s">
        <v>136</v>
      </c>
    </row>
    <row r="1045" spans="2:65" s="13" customFormat="1" ht="11.25" x14ac:dyDescent="0.2">
      <c r="B1045" s="155"/>
      <c r="D1045" s="145" t="s">
        <v>150</v>
      </c>
      <c r="E1045" s="156" t="s">
        <v>1</v>
      </c>
      <c r="F1045" s="157" t="s">
        <v>1587</v>
      </c>
      <c r="H1045" s="158">
        <v>74.677000000000007</v>
      </c>
      <c r="I1045" s="159"/>
      <c r="L1045" s="155"/>
      <c r="M1045" s="160"/>
      <c r="T1045" s="161"/>
      <c r="AT1045" s="156" t="s">
        <v>150</v>
      </c>
      <c r="AU1045" s="156" t="s">
        <v>86</v>
      </c>
      <c r="AV1045" s="13" t="s">
        <v>86</v>
      </c>
      <c r="AW1045" s="13" t="s">
        <v>32</v>
      </c>
      <c r="AX1045" s="13" t="s">
        <v>76</v>
      </c>
      <c r="AY1045" s="156" t="s">
        <v>136</v>
      </c>
    </row>
    <row r="1046" spans="2:65" s="14" customFormat="1" ht="11.25" x14ac:dyDescent="0.2">
      <c r="B1046" s="165"/>
      <c r="D1046" s="145" t="s">
        <v>150</v>
      </c>
      <c r="E1046" s="166" t="s">
        <v>1</v>
      </c>
      <c r="F1046" s="167" t="s">
        <v>318</v>
      </c>
      <c r="H1046" s="168">
        <v>204.64500000000001</v>
      </c>
      <c r="I1046" s="169"/>
      <c r="L1046" s="165"/>
      <c r="M1046" s="170"/>
      <c r="T1046" s="171"/>
      <c r="AT1046" s="166" t="s">
        <v>150</v>
      </c>
      <c r="AU1046" s="166" t="s">
        <v>86</v>
      </c>
      <c r="AV1046" s="14" t="s">
        <v>135</v>
      </c>
      <c r="AW1046" s="14" t="s">
        <v>32</v>
      </c>
      <c r="AX1046" s="14" t="s">
        <v>84</v>
      </c>
      <c r="AY1046" s="166" t="s">
        <v>136</v>
      </c>
    </row>
    <row r="1047" spans="2:65" s="1" customFormat="1" ht="21.75" customHeight="1" x14ac:dyDescent="0.2">
      <c r="B1047" s="32"/>
      <c r="C1047" s="132" t="s">
        <v>1588</v>
      </c>
      <c r="D1047" s="132" t="s">
        <v>142</v>
      </c>
      <c r="E1047" s="133" t="s">
        <v>1589</v>
      </c>
      <c r="F1047" s="134" t="s">
        <v>1590</v>
      </c>
      <c r="G1047" s="135" t="s">
        <v>561</v>
      </c>
      <c r="H1047" s="136">
        <v>204.47900000000001</v>
      </c>
      <c r="I1047" s="137"/>
      <c r="J1047" s="138">
        <f>ROUND(I1047*H1047,2)</f>
        <v>0</v>
      </c>
      <c r="K1047" s="134" t="s">
        <v>146</v>
      </c>
      <c r="L1047" s="32"/>
      <c r="M1047" s="139" t="s">
        <v>1</v>
      </c>
      <c r="N1047" s="140" t="s">
        <v>41</v>
      </c>
      <c r="P1047" s="141">
        <f>O1047*H1047</f>
        <v>0</v>
      </c>
      <c r="Q1047" s="141">
        <v>0</v>
      </c>
      <c r="R1047" s="141">
        <f>Q1047*H1047</f>
        <v>0</v>
      </c>
      <c r="S1047" s="141">
        <v>0</v>
      </c>
      <c r="T1047" s="142">
        <f>S1047*H1047</f>
        <v>0</v>
      </c>
      <c r="AR1047" s="143" t="s">
        <v>135</v>
      </c>
      <c r="AT1047" s="143" t="s">
        <v>142</v>
      </c>
      <c r="AU1047" s="143" t="s">
        <v>86</v>
      </c>
      <c r="AY1047" s="17" t="s">
        <v>136</v>
      </c>
      <c r="BE1047" s="144">
        <f>IF(N1047="základní",J1047,0)</f>
        <v>0</v>
      </c>
      <c r="BF1047" s="144">
        <f>IF(N1047="snížená",J1047,0)</f>
        <v>0</v>
      </c>
      <c r="BG1047" s="144">
        <f>IF(N1047="zákl. přenesená",J1047,0)</f>
        <v>0</v>
      </c>
      <c r="BH1047" s="144">
        <f>IF(N1047="sníž. přenesená",J1047,0)</f>
        <v>0</v>
      </c>
      <c r="BI1047" s="144">
        <f>IF(N1047="nulová",J1047,0)</f>
        <v>0</v>
      </c>
      <c r="BJ1047" s="17" t="s">
        <v>84</v>
      </c>
      <c r="BK1047" s="144">
        <f>ROUND(I1047*H1047,2)</f>
        <v>0</v>
      </c>
      <c r="BL1047" s="17" t="s">
        <v>135</v>
      </c>
      <c r="BM1047" s="143" t="s">
        <v>1591</v>
      </c>
    </row>
    <row r="1048" spans="2:65" s="1" customFormat="1" ht="11.25" x14ac:dyDescent="0.2">
      <c r="B1048" s="32"/>
      <c r="D1048" s="145" t="s">
        <v>149</v>
      </c>
      <c r="F1048" s="146" t="s">
        <v>1592</v>
      </c>
      <c r="I1048" s="147"/>
      <c r="L1048" s="32"/>
      <c r="M1048" s="148"/>
      <c r="T1048" s="56"/>
      <c r="AT1048" s="17" t="s">
        <v>149</v>
      </c>
      <c r="AU1048" s="17" t="s">
        <v>86</v>
      </c>
    </row>
    <row r="1049" spans="2:65" s="13" customFormat="1" ht="11.25" x14ac:dyDescent="0.2">
      <c r="B1049" s="155"/>
      <c r="D1049" s="145" t="s">
        <v>150</v>
      </c>
      <c r="E1049" s="156" t="s">
        <v>1</v>
      </c>
      <c r="F1049" s="157" t="s">
        <v>1519</v>
      </c>
      <c r="H1049" s="158">
        <v>6.15</v>
      </c>
      <c r="I1049" s="159"/>
      <c r="L1049" s="155"/>
      <c r="M1049" s="160"/>
      <c r="T1049" s="161"/>
      <c r="AT1049" s="156" t="s">
        <v>150</v>
      </c>
      <c r="AU1049" s="156" t="s">
        <v>86</v>
      </c>
      <c r="AV1049" s="13" t="s">
        <v>86</v>
      </c>
      <c r="AW1049" s="13" t="s">
        <v>32</v>
      </c>
      <c r="AX1049" s="13" t="s">
        <v>76</v>
      </c>
      <c r="AY1049" s="156" t="s">
        <v>136</v>
      </c>
    </row>
    <row r="1050" spans="2:65" s="13" customFormat="1" ht="11.25" x14ac:dyDescent="0.2">
      <c r="B1050" s="155"/>
      <c r="D1050" s="145" t="s">
        <v>150</v>
      </c>
      <c r="E1050" s="156" t="s">
        <v>1</v>
      </c>
      <c r="F1050" s="157" t="s">
        <v>1593</v>
      </c>
      <c r="H1050" s="158">
        <v>9.2100000000000009</v>
      </c>
      <c r="I1050" s="159"/>
      <c r="L1050" s="155"/>
      <c r="M1050" s="160"/>
      <c r="T1050" s="161"/>
      <c r="AT1050" s="156" t="s">
        <v>150</v>
      </c>
      <c r="AU1050" s="156" t="s">
        <v>86</v>
      </c>
      <c r="AV1050" s="13" t="s">
        <v>86</v>
      </c>
      <c r="AW1050" s="13" t="s">
        <v>32</v>
      </c>
      <c r="AX1050" s="13" t="s">
        <v>76</v>
      </c>
      <c r="AY1050" s="156" t="s">
        <v>136</v>
      </c>
    </row>
    <row r="1051" spans="2:65" s="13" customFormat="1" ht="11.25" x14ac:dyDescent="0.2">
      <c r="B1051" s="155"/>
      <c r="D1051" s="145" t="s">
        <v>150</v>
      </c>
      <c r="E1051" s="156" t="s">
        <v>1</v>
      </c>
      <c r="F1051" s="157" t="s">
        <v>1522</v>
      </c>
      <c r="H1051" s="158">
        <v>11.077999999999999</v>
      </c>
      <c r="I1051" s="159"/>
      <c r="L1051" s="155"/>
      <c r="M1051" s="160"/>
      <c r="T1051" s="161"/>
      <c r="AT1051" s="156" t="s">
        <v>150</v>
      </c>
      <c r="AU1051" s="156" t="s">
        <v>86</v>
      </c>
      <c r="AV1051" s="13" t="s">
        <v>86</v>
      </c>
      <c r="AW1051" s="13" t="s">
        <v>32</v>
      </c>
      <c r="AX1051" s="13" t="s">
        <v>76</v>
      </c>
      <c r="AY1051" s="156" t="s">
        <v>136</v>
      </c>
    </row>
    <row r="1052" spans="2:65" s="13" customFormat="1" ht="11.25" x14ac:dyDescent="0.2">
      <c r="B1052" s="155"/>
      <c r="D1052" s="145" t="s">
        <v>150</v>
      </c>
      <c r="E1052" s="156" t="s">
        <v>1</v>
      </c>
      <c r="F1052" s="157" t="s">
        <v>1523</v>
      </c>
      <c r="H1052" s="158">
        <v>0.88900000000000001</v>
      </c>
      <c r="I1052" s="159"/>
      <c r="L1052" s="155"/>
      <c r="M1052" s="160"/>
      <c r="T1052" s="161"/>
      <c r="AT1052" s="156" t="s">
        <v>150</v>
      </c>
      <c r="AU1052" s="156" t="s">
        <v>86</v>
      </c>
      <c r="AV1052" s="13" t="s">
        <v>86</v>
      </c>
      <c r="AW1052" s="13" t="s">
        <v>32</v>
      </c>
      <c r="AX1052" s="13" t="s">
        <v>76</v>
      </c>
      <c r="AY1052" s="156" t="s">
        <v>136</v>
      </c>
    </row>
    <row r="1053" spans="2:65" s="13" customFormat="1" ht="11.25" x14ac:dyDescent="0.2">
      <c r="B1053" s="155"/>
      <c r="D1053" s="145" t="s">
        <v>150</v>
      </c>
      <c r="E1053" s="156" t="s">
        <v>1</v>
      </c>
      <c r="F1053" s="157" t="s">
        <v>1524</v>
      </c>
      <c r="H1053" s="158">
        <v>3.75</v>
      </c>
      <c r="I1053" s="159"/>
      <c r="L1053" s="155"/>
      <c r="M1053" s="160"/>
      <c r="T1053" s="161"/>
      <c r="AT1053" s="156" t="s">
        <v>150</v>
      </c>
      <c r="AU1053" s="156" t="s">
        <v>86</v>
      </c>
      <c r="AV1053" s="13" t="s">
        <v>86</v>
      </c>
      <c r="AW1053" s="13" t="s">
        <v>32</v>
      </c>
      <c r="AX1053" s="13" t="s">
        <v>76</v>
      </c>
      <c r="AY1053" s="156" t="s">
        <v>136</v>
      </c>
    </row>
    <row r="1054" spans="2:65" s="13" customFormat="1" ht="11.25" x14ac:dyDescent="0.2">
      <c r="B1054" s="155"/>
      <c r="D1054" s="145" t="s">
        <v>150</v>
      </c>
      <c r="E1054" s="156" t="s">
        <v>1</v>
      </c>
      <c r="F1054" s="157" t="s">
        <v>1525</v>
      </c>
      <c r="H1054" s="158">
        <v>1.9850000000000001</v>
      </c>
      <c r="I1054" s="159"/>
      <c r="L1054" s="155"/>
      <c r="M1054" s="160"/>
      <c r="T1054" s="161"/>
      <c r="AT1054" s="156" t="s">
        <v>150</v>
      </c>
      <c r="AU1054" s="156" t="s">
        <v>86</v>
      </c>
      <c r="AV1054" s="13" t="s">
        <v>86</v>
      </c>
      <c r="AW1054" s="13" t="s">
        <v>32</v>
      </c>
      <c r="AX1054" s="13" t="s">
        <v>76</v>
      </c>
      <c r="AY1054" s="156" t="s">
        <v>136</v>
      </c>
    </row>
    <row r="1055" spans="2:65" s="13" customFormat="1" ht="11.25" x14ac:dyDescent="0.2">
      <c r="B1055" s="155"/>
      <c r="D1055" s="145" t="s">
        <v>150</v>
      </c>
      <c r="E1055" s="156" t="s">
        <v>1</v>
      </c>
      <c r="F1055" s="157" t="s">
        <v>1549</v>
      </c>
      <c r="H1055" s="158">
        <v>135.69399999999999</v>
      </c>
      <c r="I1055" s="159"/>
      <c r="L1055" s="155"/>
      <c r="M1055" s="160"/>
      <c r="T1055" s="161"/>
      <c r="AT1055" s="156" t="s">
        <v>150</v>
      </c>
      <c r="AU1055" s="156" t="s">
        <v>86</v>
      </c>
      <c r="AV1055" s="13" t="s">
        <v>86</v>
      </c>
      <c r="AW1055" s="13" t="s">
        <v>32</v>
      </c>
      <c r="AX1055" s="13" t="s">
        <v>76</v>
      </c>
      <c r="AY1055" s="156" t="s">
        <v>136</v>
      </c>
    </row>
    <row r="1056" spans="2:65" s="13" customFormat="1" ht="11.25" x14ac:dyDescent="0.2">
      <c r="B1056" s="155"/>
      <c r="D1056" s="145" t="s">
        <v>150</v>
      </c>
      <c r="E1056" s="156" t="s">
        <v>1</v>
      </c>
      <c r="F1056" s="157" t="s">
        <v>1594</v>
      </c>
      <c r="H1056" s="158">
        <v>5.0430000000000001</v>
      </c>
      <c r="I1056" s="159"/>
      <c r="L1056" s="155"/>
      <c r="M1056" s="160"/>
      <c r="T1056" s="161"/>
      <c r="AT1056" s="156" t="s">
        <v>150</v>
      </c>
      <c r="AU1056" s="156" t="s">
        <v>86</v>
      </c>
      <c r="AV1056" s="13" t="s">
        <v>86</v>
      </c>
      <c r="AW1056" s="13" t="s">
        <v>32</v>
      </c>
      <c r="AX1056" s="13" t="s">
        <v>76</v>
      </c>
      <c r="AY1056" s="156" t="s">
        <v>136</v>
      </c>
    </row>
    <row r="1057" spans="2:65" s="13" customFormat="1" ht="11.25" x14ac:dyDescent="0.2">
      <c r="B1057" s="155"/>
      <c r="D1057" s="145" t="s">
        <v>150</v>
      </c>
      <c r="E1057" s="156" t="s">
        <v>1</v>
      </c>
      <c r="F1057" s="157" t="s">
        <v>1551</v>
      </c>
      <c r="H1057" s="158">
        <v>30.68</v>
      </c>
      <c r="I1057" s="159"/>
      <c r="L1057" s="155"/>
      <c r="M1057" s="160"/>
      <c r="T1057" s="161"/>
      <c r="AT1057" s="156" t="s">
        <v>150</v>
      </c>
      <c r="AU1057" s="156" t="s">
        <v>86</v>
      </c>
      <c r="AV1057" s="13" t="s">
        <v>86</v>
      </c>
      <c r="AW1057" s="13" t="s">
        <v>32</v>
      </c>
      <c r="AX1057" s="13" t="s">
        <v>76</v>
      </c>
      <c r="AY1057" s="156" t="s">
        <v>136</v>
      </c>
    </row>
    <row r="1058" spans="2:65" s="14" customFormat="1" ht="11.25" x14ac:dyDescent="0.2">
      <c r="B1058" s="165"/>
      <c r="D1058" s="145" t="s">
        <v>150</v>
      </c>
      <c r="E1058" s="166" t="s">
        <v>1</v>
      </c>
      <c r="F1058" s="167" t="s">
        <v>318</v>
      </c>
      <c r="H1058" s="168">
        <v>204.47900000000001</v>
      </c>
      <c r="I1058" s="169"/>
      <c r="L1058" s="165"/>
      <c r="M1058" s="170"/>
      <c r="T1058" s="171"/>
      <c r="AT1058" s="166" t="s">
        <v>150</v>
      </c>
      <c r="AU1058" s="166" t="s">
        <v>86</v>
      </c>
      <c r="AV1058" s="14" t="s">
        <v>135</v>
      </c>
      <c r="AW1058" s="14" t="s">
        <v>32</v>
      </c>
      <c r="AX1058" s="14" t="s">
        <v>84</v>
      </c>
      <c r="AY1058" s="166" t="s">
        <v>136</v>
      </c>
    </row>
    <row r="1059" spans="2:65" s="1" customFormat="1" ht="24.2" customHeight="1" x14ac:dyDescent="0.2">
      <c r="B1059" s="32"/>
      <c r="C1059" s="132" t="s">
        <v>1595</v>
      </c>
      <c r="D1059" s="132" t="s">
        <v>142</v>
      </c>
      <c r="E1059" s="133" t="s">
        <v>1596</v>
      </c>
      <c r="F1059" s="134" t="s">
        <v>1597</v>
      </c>
      <c r="G1059" s="135" t="s">
        <v>561</v>
      </c>
      <c r="H1059" s="136">
        <v>335.654</v>
      </c>
      <c r="I1059" s="137"/>
      <c r="J1059" s="138">
        <f>ROUND(I1059*H1059,2)</f>
        <v>0</v>
      </c>
      <c r="K1059" s="134" t="s">
        <v>146</v>
      </c>
      <c r="L1059" s="32"/>
      <c r="M1059" s="139" t="s">
        <v>1</v>
      </c>
      <c r="N1059" s="140" t="s">
        <v>41</v>
      </c>
      <c r="P1059" s="141">
        <f>O1059*H1059</f>
        <v>0</v>
      </c>
      <c r="Q1059" s="141">
        <v>0</v>
      </c>
      <c r="R1059" s="141">
        <f>Q1059*H1059</f>
        <v>0</v>
      </c>
      <c r="S1059" s="141">
        <v>0</v>
      </c>
      <c r="T1059" s="142">
        <f>S1059*H1059</f>
        <v>0</v>
      </c>
      <c r="AR1059" s="143" t="s">
        <v>135</v>
      </c>
      <c r="AT1059" s="143" t="s">
        <v>142</v>
      </c>
      <c r="AU1059" s="143" t="s">
        <v>86</v>
      </c>
      <c r="AY1059" s="17" t="s">
        <v>136</v>
      </c>
      <c r="BE1059" s="144">
        <f>IF(N1059="základní",J1059,0)</f>
        <v>0</v>
      </c>
      <c r="BF1059" s="144">
        <f>IF(N1059="snížená",J1059,0)</f>
        <v>0</v>
      </c>
      <c r="BG1059" s="144">
        <f>IF(N1059="zákl. přenesená",J1059,0)</f>
        <v>0</v>
      </c>
      <c r="BH1059" s="144">
        <f>IF(N1059="sníž. přenesená",J1059,0)</f>
        <v>0</v>
      </c>
      <c r="BI1059" s="144">
        <f>IF(N1059="nulová",J1059,0)</f>
        <v>0</v>
      </c>
      <c r="BJ1059" s="17" t="s">
        <v>84</v>
      </c>
      <c r="BK1059" s="144">
        <f>ROUND(I1059*H1059,2)</f>
        <v>0</v>
      </c>
      <c r="BL1059" s="17" t="s">
        <v>135</v>
      </c>
      <c r="BM1059" s="143" t="s">
        <v>1598</v>
      </c>
    </row>
    <row r="1060" spans="2:65" s="1" customFormat="1" ht="19.5" x14ac:dyDescent="0.2">
      <c r="B1060" s="32"/>
      <c r="D1060" s="145" t="s">
        <v>149</v>
      </c>
      <c r="F1060" s="146" t="s">
        <v>563</v>
      </c>
      <c r="I1060" s="147"/>
      <c r="L1060" s="32"/>
      <c r="M1060" s="148"/>
      <c r="T1060" s="56"/>
      <c r="AT1060" s="17" t="s">
        <v>149</v>
      </c>
      <c r="AU1060" s="17" t="s">
        <v>86</v>
      </c>
    </row>
    <row r="1061" spans="2:65" s="13" customFormat="1" ht="11.25" x14ac:dyDescent="0.2">
      <c r="B1061" s="155"/>
      <c r="D1061" s="145" t="s">
        <v>150</v>
      </c>
      <c r="E1061" s="156" t="s">
        <v>1</v>
      </c>
      <c r="F1061" s="157" t="s">
        <v>1496</v>
      </c>
      <c r="H1061" s="158">
        <v>223.59</v>
      </c>
      <c r="I1061" s="159"/>
      <c r="L1061" s="155"/>
      <c r="M1061" s="160"/>
      <c r="T1061" s="161"/>
      <c r="AT1061" s="156" t="s">
        <v>150</v>
      </c>
      <c r="AU1061" s="156" t="s">
        <v>86</v>
      </c>
      <c r="AV1061" s="13" t="s">
        <v>86</v>
      </c>
      <c r="AW1061" s="13" t="s">
        <v>32</v>
      </c>
      <c r="AX1061" s="13" t="s">
        <v>76</v>
      </c>
      <c r="AY1061" s="156" t="s">
        <v>136</v>
      </c>
    </row>
    <row r="1062" spans="2:65" s="13" customFormat="1" ht="11.25" x14ac:dyDescent="0.2">
      <c r="B1062" s="155"/>
      <c r="D1062" s="145" t="s">
        <v>150</v>
      </c>
      <c r="E1062" s="156" t="s">
        <v>1</v>
      </c>
      <c r="F1062" s="157" t="s">
        <v>1497</v>
      </c>
      <c r="H1062" s="158">
        <v>11.733000000000001</v>
      </c>
      <c r="I1062" s="159"/>
      <c r="L1062" s="155"/>
      <c r="M1062" s="160"/>
      <c r="T1062" s="161"/>
      <c r="AT1062" s="156" t="s">
        <v>150</v>
      </c>
      <c r="AU1062" s="156" t="s">
        <v>86</v>
      </c>
      <c r="AV1062" s="13" t="s">
        <v>86</v>
      </c>
      <c r="AW1062" s="13" t="s">
        <v>32</v>
      </c>
      <c r="AX1062" s="13" t="s">
        <v>76</v>
      </c>
      <c r="AY1062" s="156" t="s">
        <v>136</v>
      </c>
    </row>
    <row r="1063" spans="2:65" s="13" customFormat="1" ht="11.25" x14ac:dyDescent="0.2">
      <c r="B1063" s="155"/>
      <c r="D1063" s="145" t="s">
        <v>150</v>
      </c>
      <c r="E1063" s="156" t="s">
        <v>1</v>
      </c>
      <c r="F1063" s="157" t="s">
        <v>1599</v>
      </c>
      <c r="H1063" s="158">
        <v>100.331</v>
      </c>
      <c r="I1063" s="159"/>
      <c r="L1063" s="155"/>
      <c r="M1063" s="160"/>
      <c r="T1063" s="161"/>
      <c r="AT1063" s="156" t="s">
        <v>150</v>
      </c>
      <c r="AU1063" s="156" t="s">
        <v>86</v>
      </c>
      <c r="AV1063" s="13" t="s">
        <v>86</v>
      </c>
      <c r="AW1063" s="13" t="s">
        <v>32</v>
      </c>
      <c r="AX1063" s="13" t="s">
        <v>76</v>
      </c>
      <c r="AY1063" s="156" t="s">
        <v>136</v>
      </c>
    </row>
    <row r="1064" spans="2:65" s="14" customFormat="1" ht="11.25" x14ac:dyDescent="0.2">
      <c r="B1064" s="165"/>
      <c r="D1064" s="145" t="s">
        <v>150</v>
      </c>
      <c r="E1064" s="166" t="s">
        <v>1</v>
      </c>
      <c r="F1064" s="167" t="s">
        <v>318</v>
      </c>
      <c r="H1064" s="168">
        <v>335.654</v>
      </c>
      <c r="I1064" s="169"/>
      <c r="L1064" s="165"/>
      <c r="M1064" s="170"/>
      <c r="T1064" s="171"/>
      <c r="AT1064" s="166" t="s">
        <v>150</v>
      </c>
      <c r="AU1064" s="166" t="s">
        <v>86</v>
      </c>
      <c r="AV1064" s="14" t="s">
        <v>135</v>
      </c>
      <c r="AW1064" s="14" t="s">
        <v>32</v>
      </c>
      <c r="AX1064" s="14" t="s">
        <v>84</v>
      </c>
      <c r="AY1064" s="166" t="s">
        <v>136</v>
      </c>
    </row>
    <row r="1065" spans="2:65" s="1" customFormat="1" ht="21.75" customHeight="1" x14ac:dyDescent="0.2">
      <c r="B1065" s="32"/>
      <c r="C1065" s="132" t="s">
        <v>1600</v>
      </c>
      <c r="D1065" s="132" t="s">
        <v>142</v>
      </c>
      <c r="E1065" s="133" t="s">
        <v>1601</v>
      </c>
      <c r="F1065" s="134" t="s">
        <v>1602</v>
      </c>
      <c r="G1065" s="135" t="s">
        <v>561</v>
      </c>
      <c r="H1065" s="136">
        <v>3.7509999999999999</v>
      </c>
      <c r="I1065" s="137"/>
      <c r="J1065" s="138">
        <f>ROUND(I1065*H1065,2)</f>
        <v>0</v>
      </c>
      <c r="K1065" s="134" t="s">
        <v>146</v>
      </c>
      <c r="L1065" s="32"/>
      <c r="M1065" s="139" t="s">
        <v>1</v>
      </c>
      <c r="N1065" s="140" t="s">
        <v>41</v>
      </c>
      <c r="P1065" s="141">
        <f>O1065*H1065</f>
        <v>0</v>
      </c>
      <c r="Q1065" s="141">
        <v>0</v>
      </c>
      <c r="R1065" s="141">
        <f>Q1065*H1065</f>
        <v>0</v>
      </c>
      <c r="S1065" s="141">
        <v>0</v>
      </c>
      <c r="T1065" s="142">
        <f>S1065*H1065</f>
        <v>0</v>
      </c>
      <c r="AR1065" s="143" t="s">
        <v>135</v>
      </c>
      <c r="AT1065" s="143" t="s">
        <v>142</v>
      </c>
      <c r="AU1065" s="143" t="s">
        <v>86</v>
      </c>
      <c r="AY1065" s="17" t="s">
        <v>136</v>
      </c>
      <c r="BE1065" s="144">
        <f>IF(N1065="základní",J1065,0)</f>
        <v>0</v>
      </c>
      <c r="BF1065" s="144">
        <f>IF(N1065="snížená",J1065,0)</f>
        <v>0</v>
      </c>
      <c r="BG1065" s="144">
        <f>IF(N1065="zákl. přenesená",J1065,0)</f>
        <v>0</v>
      </c>
      <c r="BH1065" s="144">
        <f>IF(N1065="sníž. přenesená",J1065,0)</f>
        <v>0</v>
      </c>
      <c r="BI1065" s="144">
        <f>IF(N1065="nulová",J1065,0)</f>
        <v>0</v>
      </c>
      <c r="BJ1065" s="17" t="s">
        <v>84</v>
      </c>
      <c r="BK1065" s="144">
        <f>ROUND(I1065*H1065,2)</f>
        <v>0</v>
      </c>
      <c r="BL1065" s="17" t="s">
        <v>135</v>
      </c>
      <c r="BM1065" s="143" t="s">
        <v>1603</v>
      </c>
    </row>
    <row r="1066" spans="2:65" s="1" customFormat="1" ht="19.5" x14ac:dyDescent="0.2">
      <c r="B1066" s="32"/>
      <c r="D1066" s="145" t="s">
        <v>149</v>
      </c>
      <c r="F1066" s="146" t="s">
        <v>1604</v>
      </c>
      <c r="I1066" s="147"/>
      <c r="L1066" s="32"/>
      <c r="M1066" s="148"/>
      <c r="T1066" s="56"/>
      <c r="AT1066" s="17" t="s">
        <v>149</v>
      </c>
      <c r="AU1066" s="17" t="s">
        <v>86</v>
      </c>
    </row>
    <row r="1067" spans="2:65" s="13" customFormat="1" ht="11.25" x14ac:dyDescent="0.2">
      <c r="B1067" s="155"/>
      <c r="D1067" s="145" t="s">
        <v>150</v>
      </c>
      <c r="E1067" s="156" t="s">
        <v>1</v>
      </c>
      <c r="F1067" s="157" t="s">
        <v>1518</v>
      </c>
      <c r="H1067" s="158">
        <v>3.7509999999999999</v>
      </c>
      <c r="I1067" s="159"/>
      <c r="L1067" s="155"/>
      <c r="M1067" s="160"/>
      <c r="T1067" s="161"/>
      <c r="AT1067" s="156" t="s">
        <v>150</v>
      </c>
      <c r="AU1067" s="156" t="s">
        <v>86</v>
      </c>
      <c r="AV1067" s="13" t="s">
        <v>86</v>
      </c>
      <c r="AW1067" s="13" t="s">
        <v>32</v>
      </c>
      <c r="AX1067" s="13" t="s">
        <v>84</v>
      </c>
      <c r="AY1067" s="156" t="s">
        <v>136</v>
      </c>
    </row>
    <row r="1068" spans="2:65" s="11" customFormat="1" ht="22.9" customHeight="1" x14ac:dyDescent="0.2">
      <c r="B1068" s="120"/>
      <c r="D1068" s="121" t="s">
        <v>75</v>
      </c>
      <c r="E1068" s="130" t="s">
        <v>1605</v>
      </c>
      <c r="F1068" s="130" t="s">
        <v>1606</v>
      </c>
      <c r="I1068" s="123"/>
      <c r="J1068" s="131">
        <f>BK1068</f>
        <v>0</v>
      </c>
      <c r="L1068" s="120"/>
      <c r="M1068" s="125"/>
      <c r="P1068" s="126">
        <f>SUM(P1069:P1083)</f>
        <v>0</v>
      </c>
      <c r="R1068" s="126">
        <f>SUM(R1069:R1083)</f>
        <v>0</v>
      </c>
      <c r="T1068" s="127">
        <f>SUM(T1069:T1083)</f>
        <v>0</v>
      </c>
      <c r="AR1068" s="121" t="s">
        <v>84</v>
      </c>
      <c r="AT1068" s="128" t="s">
        <v>75</v>
      </c>
      <c r="AU1068" s="128" t="s">
        <v>84</v>
      </c>
      <c r="AY1068" s="121" t="s">
        <v>136</v>
      </c>
      <c r="BK1068" s="129">
        <f>SUM(BK1069:BK1083)</f>
        <v>0</v>
      </c>
    </row>
    <row r="1069" spans="2:65" s="1" customFormat="1" ht="21.75" customHeight="1" x14ac:dyDescent="0.2">
      <c r="B1069" s="32"/>
      <c r="C1069" s="132" t="s">
        <v>1607</v>
      </c>
      <c r="D1069" s="132" t="s">
        <v>142</v>
      </c>
      <c r="E1069" s="133" t="s">
        <v>1608</v>
      </c>
      <c r="F1069" s="134" t="s">
        <v>1609</v>
      </c>
      <c r="G1069" s="135" t="s">
        <v>561</v>
      </c>
      <c r="H1069" s="136">
        <v>1181.9359999999999</v>
      </c>
      <c r="I1069" s="137"/>
      <c r="J1069" s="138">
        <f>ROUND(I1069*H1069,2)</f>
        <v>0</v>
      </c>
      <c r="K1069" s="134" t="s">
        <v>146</v>
      </c>
      <c r="L1069" s="32"/>
      <c r="M1069" s="139" t="s">
        <v>1</v>
      </c>
      <c r="N1069" s="140" t="s">
        <v>41</v>
      </c>
      <c r="P1069" s="141">
        <f>O1069*H1069</f>
        <v>0</v>
      </c>
      <c r="Q1069" s="141">
        <v>0</v>
      </c>
      <c r="R1069" s="141">
        <f>Q1069*H1069</f>
        <v>0</v>
      </c>
      <c r="S1069" s="141">
        <v>0</v>
      </c>
      <c r="T1069" s="142">
        <f>S1069*H1069</f>
        <v>0</v>
      </c>
      <c r="AR1069" s="143" t="s">
        <v>135</v>
      </c>
      <c r="AT1069" s="143" t="s">
        <v>142</v>
      </c>
      <c r="AU1069" s="143" t="s">
        <v>86</v>
      </c>
      <c r="AY1069" s="17" t="s">
        <v>136</v>
      </c>
      <c r="BE1069" s="144">
        <f>IF(N1069="základní",J1069,0)</f>
        <v>0</v>
      </c>
      <c r="BF1069" s="144">
        <f>IF(N1069="snížená",J1069,0)</f>
        <v>0</v>
      </c>
      <c r="BG1069" s="144">
        <f>IF(N1069="zákl. přenesená",J1069,0)</f>
        <v>0</v>
      </c>
      <c r="BH1069" s="144">
        <f>IF(N1069="sníž. přenesená",J1069,0)</f>
        <v>0</v>
      </c>
      <c r="BI1069" s="144">
        <f>IF(N1069="nulová",J1069,0)</f>
        <v>0</v>
      </c>
      <c r="BJ1069" s="17" t="s">
        <v>84</v>
      </c>
      <c r="BK1069" s="144">
        <f>ROUND(I1069*H1069,2)</f>
        <v>0</v>
      </c>
      <c r="BL1069" s="17" t="s">
        <v>135</v>
      </c>
      <c r="BM1069" s="143" t="s">
        <v>1610</v>
      </c>
    </row>
    <row r="1070" spans="2:65" s="1" customFormat="1" ht="19.5" x14ac:dyDescent="0.2">
      <c r="B1070" s="32"/>
      <c r="D1070" s="145" t="s">
        <v>149</v>
      </c>
      <c r="F1070" s="146" t="s">
        <v>1611</v>
      </c>
      <c r="I1070" s="147"/>
      <c r="L1070" s="32"/>
      <c r="M1070" s="148"/>
      <c r="T1070" s="56"/>
      <c r="AT1070" s="17" t="s">
        <v>149</v>
      </c>
      <c r="AU1070" s="17" t="s">
        <v>86</v>
      </c>
    </row>
    <row r="1071" spans="2:65" s="1" customFormat="1" ht="16.5" customHeight="1" x14ac:dyDescent="0.2">
      <c r="B1071" s="32"/>
      <c r="C1071" s="172" t="s">
        <v>1612</v>
      </c>
      <c r="D1071" s="172" t="s">
        <v>641</v>
      </c>
      <c r="E1071" s="173" t="s">
        <v>1613</v>
      </c>
      <c r="F1071" s="174" t="s">
        <v>1614</v>
      </c>
      <c r="G1071" s="175" t="s">
        <v>394</v>
      </c>
      <c r="H1071" s="176">
        <v>3.5</v>
      </c>
      <c r="I1071" s="177"/>
      <c r="J1071" s="178">
        <f>ROUND(I1071*H1071,2)</f>
        <v>0</v>
      </c>
      <c r="K1071" s="174" t="s">
        <v>1</v>
      </c>
      <c r="L1071" s="179"/>
      <c r="M1071" s="180" t="s">
        <v>1</v>
      </c>
      <c r="N1071" s="181" t="s">
        <v>41</v>
      </c>
      <c r="P1071" s="141">
        <f>O1071*H1071</f>
        <v>0</v>
      </c>
      <c r="Q1071" s="141">
        <v>0</v>
      </c>
      <c r="R1071" s="141">
        <f>Q1071*H1071</f>
        <v>0</v>
      </c>
      <c r="S1071" s="141">
        <v>0</v>
      </c>
      <c r="T1071" s="142">
        <f>S1071*H1071</f>
        <v>0</v>
      </c>
      <c r="AR1071" s="143" t="s">
        <v>445</v>
      </c>
      <c r="AT1071" s="143" t="s">
        <v>641</v>
      </c>
      <c r="AU1071" s="143" t="s">
        <v>86</v>
      </c>
      <c r="AY1071" s="17" t="s">
        <v>136</v>
      </c>
      <c r="BE1071" s="144">
        <f>IF(N1071="základní",J1071,0)</f>
        <v>0</v>
      </c>
      <c r="BF1071" s="144">
        <f>IF(N1071="snížená",J1071,0)</f>
        <v>0</v>
      </c>
      <c r="BG1071" s="144">
        <f>IF(N1071="zákl. přenesená",J1071,0)</f>
        <v>0</v>
      </c>
      <c r="BH1071" s="144">
        <f>IF(N1071="sníž. přenesená",J1071,0)</f>
        <v>0</v>
      </c>
      <c r="BI1071" s="144">
        <f>IF(N1071="nulová",J1071,0)</f>
        <v>0</v>
      </c>
      <c r="BJ1071" s="17" t="s">
        <v>84</v>
      </c>
      <c r="BK1071" s="144">
        <f>ROUND(I1071*H1071,2)</f>
        <v>0</v>
      </c>
      <c r="BL1071" s="17" t="s">
        <v>331</v>
      </c>
      <c r="BM1071" s="143" t="s">
        <v>1615</v>
      </c>
    </row>
    <row r="1072" spans="2:65" s="1" customFormat="1" ht="11.25" x14ac:dyDescent="0.2">
      <c r="B1072" s="32"/>
      <c r="D1072" s="145" t="s">
        <v>149</v>
      </c>
      <c r="F1072" s="146" t="s">
        <v>1614</v>
      </c>
      <c r="I1072" s="147"/>
      <c r="L1072" s="32"/>
      <c r="M1072" s="148"/>
      <c r="T1072" s="56"/>
      <c r="AT1072" s="17" t="s">
        <v>149</v>
      </c>
      <c r="AU1072" s="17" t="s">
        <v>86</v>
      </c>
    </row>
    <row r="1073" spans="2:65" s="12" customFormat="1" ht="11.25" x14ac:dyDescent="0.2">
      <c r="B1073" s="149"/>
      <c r="D1073" s="145" t="s">
        <v>150</v>
      </c>
      <c r="E1073" s="150" t="s">
        <v>1</v>
      </c>
      <c r="F1073" s="151" t="s">
        <v>1616</v>
      </c>
      <c r="H1073" s="150" t="s">
        <v>1</v>
      </c>
      <c r="I1073" s="152"/>
      <c r="L1073" s="149"/>
      <c r="M1073" s="153"/>
      <c r="T1073" s="154"/>
      <c r="AT1073" s="150" t="s">
        <v>150</v>
      </c>
      <c r="AU1073" s="150" t="s">
        <v>86</v>
      </c>
      <c r="AV1073" s="12" t="s">
        <v>84</v>
      </c>
      <c r="AW1073" s="12" t="s">
        <v>32</v>
      </c>
      <c r="AX1073" s="12" t="s">
        <v>76</v>
      </c>
      <c r="AY1073" s="150" t="s">
        <v>136</v>
      </c>
    </row>
    <row r="1074" spans="2:65" s="13" customFormat="1" ht="11.25" x14ac:dyDescent="0.2">
      <c r="B1074" s="155"/>
      <c r="D1074" s="145" t="s">
        <v>150</v>
      </c>
      <c r="E1074" s="156" t="s">
        <v>1</v>
      </c>
      <c r="F1074" s="157" t="s">
        <v>1617</v>
      </c>
      <c r="H1074" s="158">
        <v>3.5</v>
      </c>
      <c r="I1074" s="159"/>
      <c r="L1074" s="155"/>
      <c r="M1074" s="160"/>
      <c r="T1074" s="161"/>
      <c r="AT1074" s="156" t="s">
        <v>150</v>
      </c>
      <c r="AU1074" s="156" t="s">
        <v>86</v>
      </c>
      <c r="AV1074" s="13" t="s">
        <v>86</v>
      </c>
      <c r="AW1074" s="13" t="s">
        <v>32</v>
      </c>
      <c r="AX1074" s="13" t="s">
        <v>84</v>
      </c>
      <c r="AY1074" s="156" t="s">
        <v>136</v>
      </c>
    </row>
    <row r="1075" spans="2:65" s="12" customFormat="1" ht="11.25" x14ac:dyDescent="0.2">
      <c r="B1075" s="149"/>
      <c r="D1075" s="145" t="s">
        <v>150</v>
      </c>
      <c r="E1075" s="150" t="s">
        <v>1</v>
      </c>
      <c r="F1075" s="151" t="s">
        <v>1618</v>
      </c>
      <c r="H1075" s="150" t="s">
        <v>1</v>
      </c>
      <c r="I1075" s="152"/>
      <c r="L1075" s="149"/>
      <c r="M1075" s="153"/>
      <c r="T1075" s="154"/>
      <c r="AT1075" s="150" t="s">
        <v>150</v>
      </c>
      <c r="AU1075" s="150" t="s">
        <v>86</v>
      </c>
      <c r="AV1075" s="12" t="s">
        <v>84</v>
      </c>
      <c r="AW1075" s="12" t="s">
        <v>32</v>
      </c>
      <c r="AX1075" s="12" t="s">
        <v>76</v>
      </c>
      <c r="AY1075" s="150" t="s">
        <v>136</v>
      </c>
    </row>
    <row r="1076" spans="2:65" s="12" customFormat="1" ht="11.25" x14ac:dyDescent="0.2">
      <c r="B1076" s="149"/>
      <c r="D1076" s="145" t="s">
        <v>150</v>
      </c>
      <c r="E1076" s="150" t="s">
        <v>1</v>
      </c>
      <c r="F1076" s="151" t="s">
        <v>1619</v>
      </c>
      <c r="H1076" s="150" t="s">
        <v>1</v>
      </c>
      <c r="I1076" s="152"/>
      <c r="L1076" s="149"/>
      <c r="M1076" s="153"/>
      <c r="T1076" s="154"/>
      <c r="AT1076" s="150" t="s">
        <v>150</v>
      </c>
      <c r="AU1076" s="150" t="s">
        <v>86</v>
      </c>
      <c r="AV1076" s="12" t="s">
        <v>84</v>
      </c>
      <c r="AW1076" s="12" t="s">
        <v>32</v>
      </c>
      <c r="AX1076" s="12" t="s">
        <v>76</v>
      </c>
      <c r="AY1076" s="150" t="s">
        <v>136</v>
      </c>
    </row>
    <row r="1077" spans="2:65" s="1" customFormat="1" ht="16.5" customHeight="1" x14ac:dyDescent="0.2">
      <c r="B1077" s="32"/>
      <c r="C1077" s="172" t="s">
        <v>1620</v>
      </c>
      <c r="D1077" s="172" t="s">
        <v>641</v>
      </c>
      <c r="E1077" s="173" t="s">
        <v>1621</v>
      </c>
      <c r="F1077" s="174" t="s">
        <v>1622</v>
      </c>
      <c r="G1077" s="175" t="s">
        <v>1623</v>
      </c>
      <c r="H1077" s="176">
        <v>1</v>
      </c>
      <c r="I1077" s="177"/>
      <c r="J1077" s="178">
        <f>ROUND(I1077*H1077,2)</f>
        <v>0</v>
      </c>
      <c r="K1077" s="174" t="s">
        <v>1</v>
      </c>
      <c r="L1077" s="179"/>
      <c r="M1077" s="180" t="s">
        <v>1</v>
      </c>
      <c r="N1077" s="181" t="s">
        <v>41</v>
      </c>
      <c r="P1077" s="141">
        <f>O1077*H1077</f>
        <v>0</v>
      </c>
      <c r="Q1077" s="141">
        <v>0</v>
      </c>
      <c r="R1077" s="141">
        <f>Q1077*H1077</f>
        <v>0</v>
      </c>
      <c r="S1077" s="141">
        <v>0</v>
      </c>
      <c r="T1077" s="142">
        <f>S1077*H1077</f>
        <v>0</v>
      </c>
      <c r="AR1077" s="143" t="s">
        <v>445</v>
      </c>
      <c r="AT1077" s="143" t="s">
        <v>641</v>
      </c>
      <c r="AU1077" s="143" t="s">
        <v>86</v>
      </c>
      <c r="AY1077" s="17" t="s">
        <v>136</v>
      </c>
      <c r="BE1077" s="144">
        <f>IF(N1077="základní",J1077,0)</f>
        <v>0</v>
      </c>
      <c r="BF1077" s="144">
        <f>IF(N1077="snížená",J1077,0)</f>
        <v>0</v>
      </c>
      <c r="BG1077" s="144">
        <f>IF(N1077="zákl. přenesená",J1077,0)</f>
        <v>0</v>
      </c>
      <c r="BH1077" s="144">
        <f>IF(N1077="sníž. přenesená",J1077,0)</f>
        <v>0</v>
      </c>
      <c r="BI1077" s="144">
        <f>IF(N1077="nulová",J1077,0)</f>
        <v>0</v>
      </c>
      <c r="BJ1077" s="17" t="s">
        <v>84</v>
      </c>
      <c r="BK1077" s="144">
        <f>ROUND(I1077*H1077,2)</f>
        <v>0</v>
      </c>
      <c r="BL1077" s="17" t="s">
        <v>331</v>
      </c>
      <c r="BM1077" s="143" t="s">
        <v>1624</v>
      </c>
    </row>
    <row r="1078" spans="2:65" s="1" customFormat="1" ht="11.25" x14ac:dyDescent="0.2">
      <c r="B1078" s="32"/>
      <c r="D1078" s="145" t="s">
        <v>149</v>
      </c>
      <c r="F1078" s="146" t="s">
        <v>1622</v>
      </c>
      <c r="I1078" s="147"/>
      <c r="L1078" s="32"/>
      <c r="M1078" s="148"/>
      <c r="T1078" s="56"/>
      <c r="AT1078" s="17" t="s">
        <v>149</v>
      </c>
      <c r="AU1078" s="17" t="s">
        <v>86</v>
      </c>
    </row>
    <row r="1079" spans="2:65" s="12" customFormat="1" ht="11.25" x14ac:dyDescent="0.2">
      <c r="B1079" s="149"/>
      <c r="D1079" s="145" t="s">
        <v>150</v>
      </c>
      <c r="E1079" s="150" t="s">
        <v>1</v>
      </c>
      <c r="F1079" s="151" t="s">
        <v>1625</v>
      </c>
      <c r="H1079" s="150" t="s">
        <v>1</v>
      </c>
      <c r="I1079" s="152"/>
      <c r="L1079" s="149"/>
      <c r="M1079" s="153"/>
      <c r="T1079" s="154"/>
      <c r="AT1079" s="150" t="s">
        <v>150</v>
      </c>
      <c r="AU1079" s="150" t="s">
        <v>86</v>
      </c>
      <c r="AV1079" s="12" t="s">
        <v>84</v>
      </c>
      <c r="AW1079" s="12" t="s">
        <v>32</v>
      </c>
      <c r="AX1079" s="12" t="s">
        <v>76</v>
      </c>
      <c r="AY1079" s="150" t="s">
        <v>136</v>
      </c>
    </row>
    <row r="1080" spans="2:65" s="13" customFormat="1" ht="11.25" x14ac:dyDescent="0.2">
      <c r="B1080" s="155"/>
      <c r="D1080" s="145" t="s">
        <v>150</v>
      </c>
      <c r="E1080" s="156" t="s">
        <v>1</v>
      </c>
      <c r="F1080" s="157" t="s">
        <v>1626</v>
      </c>
      <c r="H1080" s="158">
        <v>1</v>
      </c>
      <c r="I1080" s="159"/>
      <c r="L1080" s="155"/>
      <c r="M1080" s="160"/>
      <c r="T1080" s="161"/>
      <c r="AT1080" s="156" t="s">
        <v>150</v>
      </c>
      <c r="AU1080" s="156" t="s">
        <v>86</v>
      </c>
      <c r="AV1080" s="13" t="s">
        <v>86</v>
      </c>
      <c r="AW1080" s="13" t="s">
        <v>32</v>
      </c>
      <c r="AX1080" s="13" t="s">
        <v>84</v>
      </c>
      <c r="AY1080" s="156" t="s">
        <v>136</v>
      </c>
    </row>
    <row r="1081" spans="2:65" s="12" customFormat="1" ht="11.25" x14ac:dyDescent="0.2">
      <c r="B1081" s="149"/>
      <c r="D1081" s="145" t="s">
        <v>150</v>
      </c>
      <c r="E1081" s="150" t="s">
        <v>1</v>
      </c>
      <c r="F1081" s="151" t="s">
        <v>1627</v>
      </c>
      <c r="H1081" s="150" t="s">
        <v>1</v>
      </c>
      <c r="I1081" s="152"/>
      <c r="L1081" s="149"/>
      <c r="M1081" s="153"/>
      <c r="T1081" s="154"/>
      <c r="AT1081" s="150" t="s">
        <v>150</v>
      </c>
      <c r="AU1081" s="150" t="s">
        <v>86</v>
      </c>
      <c r="AV1081" s="12" t="s">
        <v>84</v>
      </c>
      <c r="AW1081" s="12" t="s">
        <v>32</v>
      </c>
      <c r="AX1081" s="12" t="s">
        <v>76</v>
      </c>
      <c r="AY1081" s="150" t="s">
        <v>136</v>
      </c>
    </row>
    <row r="1082" spans="2:65" s="12" customFormat="1" ht="11.25" x14ac:dyDescent="0.2">
      <c r="B1082" s="149"/>
      <c r="D1082" s="145" t="s">
        <v>150</v>
      </c>
      <c r="E1082" s="150" t="s">
        <v>1</v>
      </c>
      <c r="F1082" s="151" t="s">
        <v>1628</v>
      </c>
      <c r="H1082" s="150" t="s">
        <v>1</v>
      </c>
      <c r="I1082" s="152"/>
      <c r="L1082" s="149"/>
      <c r="M1082" s="153"/>
      <c r="T1082" s="154"/>
      <c r="AT1082" s="150" t="s">
        <v>150</v>
      </c>
      <c r="AU1082" s="150" t="s">
        <v>86</v>
      </c>
      <c r="AV1082" s="12" t="s">
        <v>84</v>
      </c>
      <c r="AW1082" s="12" t="s">
        <v>32</v>
      </c>
      <c r="AX1082" s="12" t="s">
        <v>76</v>
      </c>
      <c r="AY1082" s="150" t="s">
        <v>136</v>
      </c>
    </row>
    <row r="1083" spans="2:65" s="12" customFormat="1" ht="11.25" x14ac:dyDescent="0.2">
      <c r="B1083" s="149"/>
      <c r="D1083" s="145" t="s">
        <v>150</v>
      </c>
      <c r="E1083" s="150" t="s">
        <v>1</v>
      </c>
      <c r="F1083" s="151" t="s">
        <v>1618</v>
      </c>
      <c r="H1083" s="150" t="s">
        <v>1</v>
      </c>
      <c r="I1083" s="152"/>
      <c r="L1083" s="149"/>
      <c r="M1083" s="153"/>
      <c r="T1083" s="154"/>
      <c r="AT1083" s="150" t="s">
        <v>150</v>
      </c>
      <c r="AU1083" s="150" t="s">
        <v>86</v>
      </c>
      <c r="AV1083" s="12" t="s">
        <v>84</v>
      </c>
      <c r="AW1083" s="12" t="s">
        <v>32</v>
      </c>
      <c r="AX1083" s="12" t="s">
        <v>76</v>
      </c>
      <c r="AY1083" s="150" t="s">
        <v>136</v>
      </c>
    </row>
    <row r="1084" spans="2:65" s="11" customFormat="1" ht="25.9" customHeight="1" x14ac:dyDescent="0.2">
      <c r="B1084" s="120"/>
      <c r="D1084" s="121" t="s">
        <v>75</v>
      </c>
      <c r="E1084" s="122" t="s">
        <v>1629</v>
      </c>
      <c r="F1084" s="122" t="s">
        <v>1630</v>
      </c>
      <c r="I1084" s="123"/>
      <c r="J1084" s="124">
        <f>BK1084</f>
        <v>0</v>
      </c>
      <c r="L1084" s="120"/>
      <c r="M1084" s="125"/>
      <c r="P1084" s="126">
        <f>P1085</f>
        <v>0</v>
      </c>
      <c r="R1084" s="126">
        <f>R1085</f>
        <v>2.8E-3</v>
      </c>
      <c r="T1084" s="127">
        <f>T1085</f>
        <v>0</v>
      </c>
      <c r="AR1084" s="121" t="s">
        <v>86</v>
      </c>
      <c r="AT1084" s="128" t="s">
        <v>75</v>
      </c>
      <c r="AU1084" s="128" t="s">
        <v>76</v>
      </c>
      <c r="AY1084" s="121" t="s">
        <v>136</v>
      </c>
      <c r="BK1084" s="129">
        <f>BK1085</f>
        <v>0</v>
      </c>
    </row>
    <row r="1085" spans="2:65" s="11" customFormat="1" ht="22.9" customHeight="1" x14ac:dyDescent="0.2">
      <c r="B1085" s="120"/>
      <c r="D1085" s="121" t="s">
        <v>75</v>
      </c>
      <c r="E1085" s="130" t="s">
        <v>1631</v>
      </c>
      <c r="F1085" s="130" t="s">
        <v>1632</v>
      </c>
      <c r="I1085" s="123"/>
      <c r="J1085" s="131">
        <f>BK1085</f>
        <v>0</v>
      </c>
      <c r="L1085" s="120"/>
      <c r="M1085" s="125"/>
      <c r="P1085" s="126">
        <f>SUM(P1086:P1090)</f>
        <v>0</v>
      </c>
      <c r="R1085" s="126">
        <f>SUM(R1086:R1090)</f>
        <v>2.8E-3</v>
      </c>
      <c r="T1085" s="127">
        <f>SUM(T1086:T1090)</f>
        <v>0</v>
      </c>
      <c r="AR1085" s="121" t="s">
        <v>86</v>
      </c>
      <c r="AT1085" s="128" t="s">
        <v>75</v>
      </c>
      <c r="AU1085" s="128" t="s">
        <v>84</v>
      </c>
      <c r="AY1085" s="121" t="s">
        <v>136</v>
      </c>
      <c r="BK1085" s="129">
        <f>SUM(BK1086:BK1090)</f>
        <v>0</v>
      </c>
    </row>
    <row r="1086" spans="2:65" s="1" customFormat="1" ht="16.5" customHeight="1" x14ac:dyDescent="0.2">
      <c r="B1086" s="32"/>
      <c r="C1086" s="132" t="s">
        <v>1633</v>
      </c>
      <c r="D1086" s="132" t="s">
        <v>142</v>
      </c>
      <c r="E1086" s="133" t="s">
        <v>1634</v>
      </c>
      <c r="F1086" s="134" t="s">
        <v>1635</v>
      </c>
      <c r="G1086" s="135" t="s">
        <v>249</v>
      </c>
      <c r="H1086" s="136">
        <v>7</v>
      </c>
      <c r="I1086" s="137"/>
      <c r="J1086" s="138">
        <f>ROUND(I1086*H1086,2)</f>
        <v>0</v>
      </c>
      <c r="K1086" s="134" t="s">
        <v>146</v>
      </c>
      <c r="L1086" s="32"/>
      <c r="M1086" s="139" t="s">
        <v>1</v>
      </c>
      <c r="N1086" s="140" t="s">
        <v>41</v>
      </c>
      <c r="P1086" s="141">
        <f>O1086*H1086</f>
        <v>0</v>
      </c>
      <c r="Q1086" s="141">
        <v>4.0000000000000002E-4</v>
      </c>
      <c r="R1086" s="141">
        <f>Q1086*H1086</f>
        <v>2.8E-3</v>
      </c>
      <c r="S1086" s="141">
        <v>0</v>
      </c>
      <c r="T1086" s="142">
        <f>S1086*H1086</f>
        <v>0</v>
      </c>
      <c r="AR1086" s="143" t="s">
        <v>331</v>
      </c>
      <c r="AT1086" s="143" t="s">
        <v>142</v>
      </c>
      <c r="AU1086" s="143" t="s">
        <v>86</v>
      </c>
      <c r="AY1086" s="17" t="s">
        <v>136</v>
      </c>
      <c r="BE1086" s="144">
        <f>IF(N1086="základní",J1086,0)</f>
        <v>0</v>
      </c>
      <c r="BF1086" s="144">
        <f>IF(N1086="snížená",J1086,0)</f>
        <v>0</v>
      </c>
      <c r="BG1086" s="144">
        <f>IF(N1086="zákl. přenesená",J1086,0)</f>
        <v>0</v>
      </c>
      <c r="BH1086" s="144">
        <f>IF(N1086="sníž. přenesená",J1086,0)</f>
        <v>0</v>
      </c>
      <c r="BI1086" s="144">
        <f>IF(N1086="nulová",J1086,0)</f>
        <v>0</v>
      </c>
      <c r="BJ1086" s="17" t="s">
        <v>84</v>
      </c>
      <c r="BK1086" s="144">
        <f>ROUND(I1086*H1086,2)</f>
        <v>0</v>
      </c>
      <c r="BL1086" s="17" t="s">
        <v>331</v>
      </c>
      <c r="BM1086" s="143" t="s">
        <v>1636</v>
      </c>
    </row>
    <row r="1087" spans="2:65" s="1" customFormat="1" ht="19.5" x14ac:dyDescent="0.2">
      <c r="B1087" s="32"/>
      <c r="D1087" s="145" t="s">
        <v>149</v>
      </c>
      <c r="F1087" s="146" t="s">
        <v>1637</v>
      </c>
      <c r="I1087" s="147"/>
      <c r="L1087" s="32"/>
      <c r="M1087" s="148"/>
      <c r="T1087" s="56"/>
      <c r="AT1087" s="17" t="s">
        <v>149</v>
      </c>
      <c r="AU1087" s="17" t="s">
        <v>86</v>
      </c>
    </row>
    <row r="1088" spans="2:65" s="13" customFormat="1" ht="11.25" x14ac:dyDescent="0.2">
      <c r="B1088" s="155"/>
      <c r="D1088" s="145" t="s">
        <v>150</v>
      </c>
      <c r="E1088" s="156" t="s">
        <v>1</v>
      </c>
      <c r="F1088" s="157" t="s">
        <v>1638</v>
      </c>
      <c r="H1088" s="158">
        <v>7</v>
      </c>
      <c r="I1088" s="159"/>
      <c r="L1088" s="155"/>
      <c r="M1088" s="160"/>
      <c r="T1088" s="161"/>
      <c r="AT1088" s="156" t="s">
        <v>150</v>
      </c>
      <c r="AU1088" s="156" t="s">
        <v>86</v>
      </c>
      <c r="AV1088" s="13" t="s">
        <v>86</v>
      </c>
      <c r="AW1088" s="13" t="s">
        <v>32</v>
      </c>
      <c r="AX1088" s="13" t="s">
        <v>84</v>
      </c>
      <c r="AY1088" s="156" t="s">
        <v>136</v>
      </c>
    </row>
    <row r="1089" spans="2:65" s="1" customFormat="1" ht="16.5" customHeight="1" x14ac:dyDescent="0.2">
      <c r="B1089" s="32"/>
      <c r="C1089" s="132" t="s">
        <v>1639</v>
      </c>
      <c r="D1089" s="132" t="s">
        <v>142</v>
      </c>
      <c r="E1089" s="133" t="s">
        <v>1640</v>
      </c>
      <c r="F1089" s="134" t="s">
        <v>1641</v>
      </c>
      <c r="G1089" s="135" t="s">
        <v>561</v>
      </c>
      <c r="H1089" s="136">
        <v>3.0000000000000001E-3</v>
      </c>
      <c r="I1089" s="137"/>
      <c r="J1089" s="138">
        <f>ROUND(I1089*H1089,2)</f>
        <v>0</v>
      </c>
      <c r="K1089" s="134" t="s">
        <v>146</v>
      </c>
      <c r="L1089" s="32"/>
      <c r="M1089" s="139" t="s">
        <v>1</v>
      </c>
      <c r="N1089" s="140" t="s">
        <v>41</v>
      </c>
      <c r="P1089" s="141">
        <f>O1089*H1089</f>
        <v>0</v>
      </c>
      <c r="Q1089" s="141">
        <v>0</v>
      </c>
      <c r="R1089" s="141">
        <f>Q1089*H1089</f>
        <v>0</v>
      </c>
      <c r="S1089" s="141">
        <v>0</v>
      </c>
      <c r="T1089" s="142">
        <f>S1089*H1089</f>
        <v>0</v>
      </c>
      <c r="AR1089" s="143" t="s">
        <v>331</v>
      </c>
      <c r="AT1089" s="143" t="s">
        <v>142</v>
      </c>
      <c r="AU1089" s="143" t="s">
        <v>86</v>
      </c>
      <c r="AY1089" s="17" t="s">
        <v>136</v>
      </c>
      <c r="BE1089" s="144">
        <f>IF(N1089="základní",J1089,0)</f>
        <v>0</v>
      </c>
      <c r="BF1089" s="144">
        <f>IF(N1089="snížená",J1089,0)</f>
        <v>0</v>
      </c>
      <c r="BG1089" s="144">
        <f>IF(N1089="zákl. přenesená",J1089,0)</f>
        <v>0</v>
      </c>
      <c r="BH1089" s="144">
        <f>IF(N1089="sníž. přenesená",J1089,0)</f>
        <v>0</v>
      </c>
      <c r="BI1089" s="144">
        <f>IF(N1089="nulová",J1089,0)</f>
        <v>0</v>
      </c>
      <c r="BJ1089" s="17" t="s">
        <v>84</v>
      </c>
      <c r="BK1089" s="144">
        <f>ROUND(I1089*H1089,2)</f>
        <v>0</v>
      </c>
      <c r="BL1089" s="17" t="s">
        <v>331</v>
      </c>
      <c r="BM1089" s="143" t="s">
        <v>1642</v>
      </c>
    </row>
    <row r="1090" spans="2:65" s="1" customFormat="1" ht="19.5" x14ac:dyDescent="0.2">
      <c r="B1090" s="32"/>
      <c r="D1090" s="145" t="s">
        <v>149</v>
      </c>
      <c r="F1090" s="146" t="s">
        <v>1643</v>
      </c>
      <c r="I1090" s="147"/>
      <c r="L1090" s="32"/>
      <c r="M1090" s="189"/>
      <c r="N1090" s="190"/>
      <c r="O1090" s="190"/>
      <c r="P1090" s="190"/>
      <c r="Q1090" s="190"/>
      <c r="R1090" s="190"/>
      <c r="S1090" s="190"/>
      <c r="T1090" s="191"/>
      <c r="AT1090" s="17" t="s">
        <v>149</v>
      </c>
      <c r="AU1090" s="17" t="s">
        <v>86</v>
      </c>
    </row>
    <row r="1091" spans="2:65" s="1" customFormat="1" ht="6.95" customHeight="1" x14ac:dyDescent="0.2">
      <c r="B1091" s="44"/>
      <c r="C1091" s="45"/>
      <c r="D1091" s="45"/>
      <c r="E1091" s="45"/>
      <c r="F1091" s="45"/>
      <c r="G1091" s="45"/>
      <c r="H1091" s="45"/>
      <c r="I1091" s="45"/>
      <c r="J1091" s="45"/>
      <c r="K1091" s="45"/>
      <c r="L1091" s="32"/>
    </row>
  </sheetData>
  <sheetProtection algorithmName="SHA-512" hashValue="oaRxRF8z2GsSj5AeRSTXnT+eERDCBLOQF8SCvNGZNftrS2jQdxUrDhOLfa389MEQAlxyYJCZNekbU1e97UzWug==" saltValue="h7Y3PvIibmAJrjFGttvsVsyX9ZL4JfFRS2opt04fH+/nBE0752xr/FlGSjLg0OLp59HA4ARJq4pitZP0KGfg3g==" spinCount="100000" sheet="1" objects="1" scenarios="1" formatColumns="0" formatRows="0" autoFilter="0"/>
  <autoFilter ref="C127:K1090" xr:uid="{00000000-0009-0000-0000-000002000000}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390"/>
  <sheetViews>
    <sheetView showGridLines="0" workbookViewId="0"/>
  </sheetViews>
  <sheetFormatPr defaultRowHeight="1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7" t="s">
        <v>93</v>
      </c>
    </row>
    <row r="3" spans="2:46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86</v>
      </c>
    </row>
    <row r="4" spans="2:46" ht="24.95" customHeight="1" x14ac:dyDescent="0.2">
      <c r="B4" s="20"/>
      <c r="D4" s="21" t="s">
        <v>105</v>
      </c>
      <c r="L4" s="20"/>
      <c r="M4" s="88" t="s">
        <v>10</v>
      </c>
      <c r="AT4" s="17" t="s">
        <v>4</v>
      </c>
    </row>
    <row r="5" spans="2:46" ht="6.95" customHeight="1" x14ac:dyDescent="0.2">
      <c r="B5" s="20"/>
      <c r="L5" s="20"/>
    </row>
    <row r="6" spans="2:46" ht="12" customHeight="1" x14ac:dyDescent="0.2">
      <c r="B6" s="20"/>
      <c r="D6" s="27" t="s">
        <v>16</v>
      </c>
      <c r="L6" s="20"/>
    </row>
    <row r="7" spans="2:46" ht="16.5" customHeight="1" x14ac:dyDescent="0.2">
      <c r="B7" s="20"/>
      <c r="E7" s="230" t="str">
        <f>'Rekapitulace stavby'!K6</f>
        <v>Rekonstrukce ul. Pod Floriánem Pelhřimov</v>
      </c>
      <c r="F7" s="231"/>
      <c r="G7" s="231"/>
      <c r="H7" s="231"/>
      <c r="L7" s="20"/>
    </row>
    <row r="8" spans="2:46" s="1" customFormat="1" ht="12" customHeight="1" x14ac:dyDescent="0.2">
      <c r="B8" s="32"/>
      <c r="D8" s="27" t="s">
        <v>106</v>
      </c>
      <c r="L8" s="32"/>
    </row>
    <row r="9" spans="2:46" s="1" customFormat="1" ht="16.5" customHeight="1" x14ac:dyDescent="0.2">
      <c r="B9" s="32"/>
      <c r="E9" s="192" t="s">
        <v>1644</v>
      </c>
      <c r="F9" s="232"/>
      <c r="G9" s="232"/>
      <c r="H9" s="232"/>
      <c r="L9" s="32"/>
    </row>
    <row r="10" spans="2:46" s="1" customFormat="1" ht="11.25" x14ac:dyDescent="0.2">
      <c r="B10" s="32"/>
      <c r="L10" s="32"/>
    </row>
    <row r="11" spans="2:46" s="1" customFormat="1" ht="12" customHeight="1" x14ac:dyDescent="0.2">
      <c r="B11" s="32"/>
      <c r="D11" s="27" t="s">
        <v>18</v>
      </c>
      <c r="F11" s="25" t="s">
        <v>94</v>
      </c>
      <c r="I11" s="27" t="s">
        <v>19</v>
      </c>
      <c r="J11" s="25" t="s">
        <v>1</v>
      </c>
      <c r="L11" s="32"/>
    </row>
    <row r="12" spans="2:46" s="1" customFormat="1" ht="12" customHeight="1" x14ac:dyDescent="0.2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22. 5. 2024</v>
      </c>
      <c r="L12" s="32"/>
    </row>
    <row r="13" spans="2:46" s="1" customFormat="1" ht="10.9" customHeight="1" x14ac:dyDescent="0.2">
      <c r="B13" s="32"/>
      <c r="L13" s="32"/>
    </row>
    <row r="14" spans="2:46" s="1" customFormat="1" ht="12" customHeight="1" x14ac:dyDescent="0.2">
      <c r="B14" s="32"/>
      <c r="D14" s="27" t="s">
        <v>24</v>
      </c>
      <c r="I14" s="27" t="s">
        <v>25</v>
      </c>
      <c r="J14" s="25" t="s">
        <v>1</v>
      </c>
      <c r="L14" s="32"/>
    </row>
    <row r="15" spans="2:46" s="1" customFormat="1" ht="18" customHeight="1" x14ac:dyDescent="0.2">
      <c r="B15" s="32"/>
      <c r="E15" s="25" t="s">
        <v>26</v>
      </c>
      <c r="I15" s="27" t="s">
        <v>27</v>
      </c>
      <c r="J15" s="25" t="s">
        <v>1</v>
      </c>
      <c r="L15" s="32"/>
    </row>
    <row r="16" spans="2:46" s="1" customFormat="1" ht="6.95" customHeight="1" x14ac:dyDescent="0.2">
      <c r="B16" s="32"/>
      <c r="L16" s="32"/>
    </row>
    <row r="17" spans="2:12" s="1" customFormat="1" ht="12" customHeight="1" x14ac:dyDescent="0.2">
      <c r="B17" s="32"/>
      <c r="D17" s="27" t="s">
        <v>28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 x14ac:dyDescent="0.2">
      <c r="B18" s="32"/>
      <c r="E18" s="233" t="str">
        <f>'Rekapitulace stavby'!E14</f>
        <v>Vyplň údaj</v>
      </c>
      <c r="F18" s="214"/>
      <c r="G18" s="214"/>
      <c r="H18" s="214"/>
      <c r="I18" s="27" t="s">
        <v>27</v>
      </c>
      <c r="J18" s="28" t="str">
        <f>'Rekapitulace stavby'!AN14</f>
        <v>Vyplň údaj</v>
      </c>
      <c r="L18" s="32"/>
    </row>
    <row r="19" spans="2:12" s="1" customFormat="1" ht="6.95" customHeight="1" x14ac:dyDescent="0.2">
      <c r="B19" s="32"/>
      <c r="L19" s="32"/>
    </row>
    <row r="20" spans="2:12" s="1" customFormat="1" ht="12" customHeight="1" x14ac:dyDescent="0.2">
      <c r="B20" s="32"/>
      <c r="D20" s="27" t="s">
        <v>30</v>
      </c>
      <c r="I20" s="27" t="s">
        <v>25</v>
      </c>
      <c r="J20" s="25" t="s">
        <v>1</v>
      </c>
      <c r="L20" s="32"/>
    </row>
    <row r="21" spans="2:12" s="1" customFormat="1" ht="18" customHeight="1" x14ac:dyDescent="0.2">
      <c r="B21" s="32"/>
      <c r="E21" s="25" t="s">
        <v>31</v>
      </c>
      <c r="I21" s="27" t="s">
        <v>27</v>
      </c>
      <c r="J21" s="25" t="s">
        <v>1</v>
      </c>
      <c r="L21" s="32"/>
    </row>
    <row r="22" spans="2:12" s="1" customFormat="1" ht="6.95" customHeight="1" x14ac:dyDescent="0.2">
      <c r="B22" s="32"/>
      <c r="L22" s="32"/>
    </row>
    <row r="23" spans="2:12" s="1" customFormat="1" ht="12" customHeight="1" x14ac:dyDescent="0.2">
      <c r="B23" s="32"/>
      <c r="D23" s="27" t="s">
        <v>33</v>
      </c>
      <c r="I23" s="27" t="s">
        <v>25</v>
      </c>
      <c r="J23" s="25" t="str">
        <f>IF('Rekapitulace stavby'!AN19="","",'Rekapitulace stavby'!AN19)</f>
        <v/>
      </c>
      <c r="L23" s="32"/>
    </row>
    <row r="24" spans="2:12" s="1" customFormat="1" ht="18" customHeight="1" x14ac:dyDescent="0.2">
      <c r="B24" s="32"/>
      <c r="E24" s="25" t="str">
        <f>IF('Rekapitulace stavby'!E20="","",'Rekapitulace stavby'!E20)</f>
        <v xml:space="preserve"> </v>
      </c>
      <c r="I24" s="27" t="s">
        <v>27</v>
      </c>
      <c r="J24" s="25" t="str">
        <f>IF('Rekapitulace stavby'!AN20="","",'Rekapitulace stavby'!AN20)</f>
        <v/>
      </c>
      <c r="L24" s="32"/>
    </row>
    <row r="25" spans="2:12" s="1" customFormat="1" ht="6.95" customHeight="1" x14ac:dyDescent="0.2">
      <c r="B25" s="32"/>
      <c r="L25" s="32"/>
    </row>
    <row r="26" spans="2:12" s="1" customFormat="1" ht="12" customHeight="1" x14ac:dyDescent="0.2">
      <c r="B26" s="32"/>
      <c r="D26" s="27" t="s">
        <v>35</v>
      </c>
      <c r="L26" s="32"/>
    </row>
    <row r="27" spans="2:12" s="7" customFormat="1" ht="16.5" customHeight="1" x14ac:dyDescent="0.2">
      <c r="B27" s="89"/>
      <c r="E27" s="219" t="s">
        <v>1</v>
      </c>
      <c r="F27" s="219"/>
      <c r="G27" s="219"/>
      <c r="H27" s="219"/>
      <c r="L27" s="89"/>
    </row>
    <row r="28" spans="2:12" s="1" customFormat="1" ht="6.95" customHeight="1" x14ac:dyDescent="0.2">
      <c r="B28" s="32"/>
      <c r="L28" s="32"/>
    </row>
    <row r="29" spans="2:12" s="1" customFormat="1" ht="6.95" customHeight="1" x14ac:dyDescent="0.2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customHeight="1" x14ac:dyDescent="0.2">
      <c r="B30" s="32"/>
      <c r="D30" s="90" t="s">
        <v>36</v>
      </c>
      <c r="J30" s="66">
        <f>ROUND(J122, 2)</f>
        <v>0</v>
      </c>
      <c r="L30" s="32"/>
    </row>
    <row r="31" spans="2:12" s="1" customFormat="1" ht="6.95" customHeight="1" x14ac:dyDescent="0.2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5" customHeight="1" x14ac:dyDescent="0.2">
      <c r="B32" s="32"/>
      <c r="F32" s="35" t="s">
        <v>38</v>
      </c>
      <c r="I32" s="35" t="s">
        <v>37</v>
      </c>
      <c r="J32" s="35" t="s">
        <v>39</v>
      </c>
      <c r="L32" s="32"/>
    </row>
    <row r="33" spans="2:12" s="1" customFormat="1" ht="14.45" customHeight="1" x14ac:dyDescent="0.2">
      <c r="B33" s="32"/>
      <c r="D33" s="55" t="s">
        <v>40</v>
      </c>
      <c r="E33" s="27" t="s">
        <v>41</v>
      </c>
      <c r="F33" s="91">
        <f>ROUND((SUM(BE122:BE389)),  2)</f>
        <v>0</v>
      </c>
      <c r="I33" s="92">
        <v>0.21</v>
      </c>
      <c r="J33" s="91">
        <f>ROUND(((SUM(BE122:BE389))*I33),  2)</f>
        <v>0</v>
      </c>
      <c r="L33" s="32"/>
    </row>
    <row r="34" spans="2:12" s="1" customFormat="1" ht="14.45" customHeight="1" x14ac:dyDescent="0.2">
      <c r="B34" s="32"/>
      <c r="E34" s="27" t="s">
        <v>42</v>
      </c>
      <c r="F34" s="91">
        <f>ROUND((SUM(BF122:BF389)),  2)</f>
        <v>0</v>
      </c>
      <c r="I34" s="92">
        <v>0.12</v>
      </c>
      <c r="J34" s="91">
        <f>ROUND(((SUM(BF122:BF389))*I34),  2)</f>
        <v>0</v>
      </c>
      <c r="L34" s="32"/>
    </row>
    <row r="35" spans="2:12" s="1" customFormat="1" ht="14.45" hidden="1" customHeight="1" x14ac:dyDescent="0.2">
      <c r="B35" s="32"/>
      <c r="E35" s="27" t="s">
        <v>43</v>
      </c>
      <c r="F35" s="91">
        <f>ROUND((SUM(BG122:BG389)),  2)</f>
        <v>0</v>
      </c>
      <c r="I35" s="92">
        <v>0.21</v>
      </c>
      <c r="J35" s="91">
        <f>0</f>
        <v>0</v>
      </c>
      <c r="L35" s="32"/>
    </row>
    <row r="36" spans="2:12" s="1" customFormat="1" ht="14.45" hidden="1" customHeight="1" x14ac:dyDescent="0.2">
      <c r="B36" s="32"/>
      <c r="E36" s="27" t="s">
        <v>44</v>
      </c>
      <c r="F36" s="91">
        <f>ROUND((SUM(BH122:BH389)),  2)</f>
        <v>0</v>
      </c>
      <c r="I36" s="92">
        <v>0.12</v>
      </c>
      <c r="J36" s="91">
        <f>0</f>
        <v>0</v>
      </c>
      <c r="L36" s="32"/>
    </row>
    <row r="37" spans="2:12" s="1" customFormat="1" ht="14.45" hidden="1" customHeight="1" x14ac:dyDescent="0.2">
      <c r="B37" s="32"/>
      <c r="E37" s="27" t="s">
        <v>45</v>
      </c>
      <c r="F37" s="91">
        <f>ROUND((SUM(BI122:BI389)),  2)</f>
        <v>0</v>
      </c>
      <c r="I37" s="92">
        <v>0</v>
      </c>
      <c r="J37" s="91">
        <f>0</f>
        <v>0</v>
      </c>
      <c r="L37" s="32"/>
    </row>
    <row r="38" spans="2:12" s="1" customFormat="1" ht="6.95" customHeight="1" x14ac:dyDescent="0.2">
      <c r="B38" s="32"/>
      <c r="L38" s="32"/>
    </row>
    <row r="39" spans="2:12" s="1" customFormat="1" ht="25.35" customHeight="1" x14ac:dyDescent="0.2">
      <c r="B39" s="32"/>
      <c r="C39" s="93"/>
      <c r="D39" s="94" t="s">
        <v>46</v>
      </c>
      <c r="E39" s="57"/>
      <c r="F39" s="57"/>
      <c r="G39" s="95" t="s">
        <v>47</v>
      </c>
      <c r="H39" s="96" t="s">
        <v>48</v>
      </c>
      <c r="I39" s="57"/>
      <c r="J39" s="97">
        <f>SUM(J30:J37)</f>
        <v>0</v>
      </c>
      <c r="K39" s="98"/>
      <c r="L39" s="32"/>
    </row>
    <row r="40" spans="2:12" s="1" customFormat="1" ht="14.45" customHeight="1" x14ac:dyDescent="0.2">
      <c r="B40" s="32"/>
      <c r="L40" s="32"/>
    </row>
    <row r="41" spans="2:12" ht="14.45" customHeight="1" x14ac:dyDescent="0.2">
      <c r="B41" s="20"/>
      <c r="L41" s="20"/>
    </row>
    <row r="42" spans="2:12" ht="14.45" customHeight="1" x14ac:dyDescent="0.2">
      <c r="B42" s="20"/>
      <c r="L42" s="20"/>
    </row>
    <row r="43" spans="2:12" ht="14.45" customHeight="1" x14ac:dyDescent="0.2">
      <c r="B43" s="20"/>
      <c r="L43" s="20"/>
    </row>
    <row r="44" spans="2:12" ht="14.45" customHeight="1" x14ac:dyDescent="0.2">
      <c r="B44" s="20"/>
      <c r="L44" s="20"/>
    </row>
    <row r="45" spans="2:12" ht="14.45" customHeight="1" x14ac:dyDescent="0.2">
      <c r="B45" s="20"/>
      <c r="L45" s="20"/>
    </row>
    <row r="46" spans="2:12" ht="14.45" customHeight="1" x14ac:dyDescent="0.2">
      <c r="B46" s="20"/>
      <c r="L46" s="20"/>
    </row>
    <row r="47" spans="2:12" ht="14.45" customHeight="1" x14ac:dyDescent="0.2">
      <c r="B47" s="20"/>
      <c r="L47" s="20"/>
    </row>
    <row r="48" spans="2:12" ht="14.45" customHeight="1" x14ac:dyDescent="0.2">
      <c r="B48" s="20"/>
      <c r="L48" s="20"/>
    </row>
    <row r="49" spans="2:12" ht="14.45" customHeight="1" x14ac:dyDescent="0.2">
      <c r="B49" s="20"/>
      <c r="L49" s="20"/>
    </row>
    <row r="50" spans="2:12" s="1" customFormat="1" ht="14.45" customHeight="1" x14ac:dyDescent="0.2">
      <c r="B50" s="32"/>
      <c r="D50" s="41" t="s">
        <v>49</v>
      </c>
      <c r="E50" s="42"/>
      <c r="F50" s="42"/>
      <c r="G50" s="41" t="s">
        <v>50</v>
      </c>
      <c r="H50" s="42"/>
      <c r="I50" s="42"/>
      <c r="J50" s="42"/>
      <c r="K50" s="42"/>
      <c r="L50" s="32"/>
    </row>
    <row r="51" spans="2:12" ht="11.25" x14ac:dyDescent="0.2">
      <c r="B51" s="20"/>
      <c r="L51" s="20"/>
    </row>
    <row r="52" spans="2:12" ht="11.25" x14ac:dyDescent="0.2">
      <c r="B52" s="20"/>
      <c r="L52" s="20"/>
    </row>
    <row r="53" spans="2:12" ht="11.25" x14ac:dyDescent="0.2">
      <c r="B53" s="20"/>
      <c r="L53" s="20"/>
    </row>
    <row r="54" spans="2:12" ht="11.25" x14ac:dyDescent="0.2">
      <c r="B54" s="20"/>
      <c r="L54" s="20"/>
    </row>
    <row r="55" spans="2:12" ht="11.25" x14ac:dyDescent="0.2">
      <c r="B55" s="20"/>
      <c r="L55" s="20"/>
    </row>
    <row r="56" spans="2:12" ht="11.25" x14ac:dyDescent="0.2">
      <c r="B56" s="20"/>
      <c r="L56" s="20"/>
    </row>
    <row r="57" spans="2:12" ht="11.25" x14ac:dyDescent="0.2">
      <c r="B57" s="20"/>
      <c r="L57" s="20"/>
    </row>
    <row r="58" spans="2:12" ht="11.25" x14ac:dyDescent="0.2">
      <c r="B58" s="20"/>
      <c r="L58" s="20"/>
    </row>
    <row r="59" spans="2:12" ht="11.25" x14ac:dyDescent="0.2">
      <c r="B59" s="20"/>
      <c r="L59" s="20"/>
    </row>
    <row r="60" spans="2:12" ht="11.25" x14ac:dyDescent="0.2">
      <c r="B60" s="20"/>
      <c r="L60" s="20"/>
    </row>
    <row r="61" spans="2:12" s="1" customFormat="1" ht="12.75" x14ac:dyDescent="0.2">
      <c r="B61" s="32"/>
      <c r="D61" s="43" t="s">
        <v>51</v>
      </c>
      <c r="E61" s="34"/>
      <c r="F61" s="99" t="s">
        <v>52</v>
      </c>
      <c r="G61" s="43" t="s">
        <v>51</v>
      </c>
      <c r="H61" s="34"/>
      <c r="I61" s="34"/>
      <c r="J61" s="100" t="s">
        <v>52</v>
      </c>
      <c r="K61" s="34"/>
      <c r="L61" s="32"/>
    </row>
    <row r="62" spans="2:12" ht="11.25" x14ac:dyDescent="0.2">
      <c r="B62" s="20"/>
      <c r="L62" s="20"/>
    </row>
    <row r="63" spans="2:12" ht="11.25" x14ac:dyDescent="0.2">
      <c r="B63" s="20"/>
      <c r="L63" s="20"/>
    </row>
    <row r="64" spans="2:12" ht="11.25" x14ac:dyDescent="0.2">
      <c r="B64" s="20"/>
      <c r="L64" s="20"/>
    </row>
    <row r="65" spans="2:12" s="1" customFormat="1" ht="12.75" x14ac:dyDescent="0.2">
      <c r="B65" s="32"/>
      <c r="D65" s="41" t="s">
        <v>53</v>
      </c>
      <c r="E65" s="42"/>
      <c r="F65" s="42"/>
      <c r="G65" s="41" t="s">
        <v>54</v>
      </c>
      <c r="H65" s="42"/>
      <c r="I65" s="42"/>
      <c r="J65" s="42"/>
      <c r="K65" s="42"/>
      <c r="L65" s="32"/>
    </row>
    <row r="66" spans="2:12" ht="11.25" x14ac:dyDescent="0.2">
      <c r="B66" s="20"/>
      <c r="L66" s="20"/>
    </row>
    <row r="67" spans="2:12" ht="11.25" x14ac:dyDescent="0.2">
      <c r="B67" s="20"/>
      <c r="L67" s="20"/>
    </row>
    <row r="68" spans="2:12" ht="11.25" x14ac:dyDescent="0.2">
      <c r="B68" s="20"/>
      <c r="L68" s="20"/>
    </row>
    <row r="69" spans="2:12" ht="11.25" x14ac:dyDescent="0.2">
      <c r="B69" s="20"/>
      <c r="L69" s="20"/>
    </row>
    <row r="70" spans="2:12" ht="11.25" x14ac:dyDescent="0.2">
      <c r="B70" s="20"/>
      <c r="L70" s="20"/>
    </row>
    <row r="71" spans="2:12" ht="11.25" x14ac:dyDescent="0.2">
      <c r="B71" s="20"/>
      <c r="L71" s="20"/>
    </row>
    <row r="72" spans="2:12" ht="11.25" x14ac:dyDescent="0.2">
      <c r="B72" s="20"/>
      <c r="L72" s="20"/>
    </row>
    <row r="73" spans="2:12" ht="11.25" x14ac:dyDescent="0.2">
      <c r="B73" s="20"/>
      <c r="L73" s="20"/>
    </row>
    <row r="74" spans="2:12" ht="11.25" x14ac:dyDescent="0.2">
      <c r="B74" s="20"/>
      <c r="L74" s="20"/>
    </row>
    <row r="75" spans="2:12" ht="11.25" x14ac:dyDescent="0.2">
      <c r="B75" s="20"/>
      <c r="L75" s="20"/>
    </row>
    <row r="76" spans="2:12" s="1" customFormat="1" ht="12.75" x14ac:dyDescent="0.2">
      <c r="B76" s="32"/>
      <c r="D76" s="43" t="s">
        <v>51</v>
      </c>
      <c r="E76" s="34"/>
      <c r="F76" s="99" t="s">
        <v>52</v>
      </c>
      <c r="G76" s="43" t="s">
        <v>51</v>
      </c>
      <c r="H76" s="34"/>
      <c r="I76" s="34"/>
      <c r="J76" s="100" t="s">
        <v>52</v>
      </c>
      <c r="K76" s="34"/>
      <c r="L76" s="32"/>
    </row>
    <row r="77" spans="2:12" s="1" customFormat="1" ht="14.45" customHeight="1" x14ac:dyDescent="0.2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5" customHeight="1" x14ac:dyDescent="0.2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customHeight="1" x14ac:dyDescent="0.2">
      <c r="B82" s="32"/>
      <c r="C82" s="21" t="s">
        <v>108</v>
      </c>
      <c r="L82" s="32"/>
    </row>
    <row r="83" spans="2:47" s="1" customFormat="1" ht="6.95" customHeight="1" x14ac:dyDescent="0.2">
      <c r="B83" s="32"/>
      <c r="L83" s="32"/>
    </row>
    <row r="84" spans="2:47" s="1" customFormat="1" ht="12" customHeight="1" x14ac:dyDescent="0.2">
      <c r="B84" s="32"/>
      <c r="C84" s="27" t="s">
        <v>16</v>
      </c>
      <c r="L84" s="32"/>
    </row>
    <row r="85" spans="2:47" s="1" customFormat="1" ht="16.5" customHeight="1" x14ac:dyDescent="0.2">
      <c r="B85" s="32"/>
      <c r="E85" s="230" t="str">
        <f>E7</f>
        <v>Rekonstrukce ul. Pod Floriánem Pelhřimov</v>
      </c>
      <c r="F85" s="231"/>
      <c r="G85" s="231"/>
      <c r="H85" s="231"/>
      <c r="L85" s="32"/>
    </row>
    <row r="86" spans="2:47" s="1" customFormat="1" ht="12" customHeight="1" x14ac:dyDescent="0.2">
      <c r="B86" s="32"/>
      <c r="C86" s="27" t="s">
        <v>106</v>
      </c>
      <c r="L86" s="32"/>
    </row>
    <row r="87" spans="2:47" s="1" customFormat="1" ht="16.5" customHeight="1" x14ac:dyDescent="0.2">
      <c r="B87" s="32"/>
      <c r="E87" s="192" t="str">
        <f>E9</f>
        <v>301 - Vodovod</v>
      </c>
      <c r="F87" s="232"/>
      <c r="G87" s="232"/>
      <c r="H87" s="232"/>
      <c r="L87" s="32"/>
    </row>
    <row r="88" spans="2:47" s="1" customFormat="1" ht="6.95" customHeight="1" x14ac:dyDescent="0.2">
      <c r="B88" s="32"/>
      <c r="L88" s="32"/>
    </row>
    <row r="89" spans="2:47" s="1" customFormat="1" ht="12" customHeight="1" x14ac:dyDescent="0.2">
      <c r="B89" s="32"/>
      <c r="C89" s="27" t="s">
        <v>20</v>
      </c>
      <c r="F89" s="25" t="str">
        <f>F12</f>
        <v>Pelhřimov</v>
      </c>
      <c r="I89" s="27" t="s">
        <v>22</v>
      </c>
      <c r="J89" s="52" t="str">
        <f>IF(J12="","",J12)</f>
        <v>22. 5. 2024</v>
      </c>
      <c r="L89" s="32"/>
    </row>
    <row r="90" spans="2:47" s="1" customFormat="1" ht="6.95" customHeight="1" x14ac:dyDescent="0.2">
      <c r="B90" s="32"/>
      <c r="L90" s="32"/>
    </row>
    <row r="91" spans="2:47" s="1" customFormat="1" ht="15.2" customHeight="1" x14ac:dyDescent="0.2">
      <c r="B91" s="32"/>
      <c r="C91" s="27" t="s">
        <v>24</v>
      </c>
      <c r="F91" s="25" t="str">
        <f>E15</f>
        <v>Město Pelhřimov</v>
      </c>
      <c r="I91" s="27" t="s">
        <v>30</v>
      </c>
      <c r="J91" s="30" t="str">
        <f>E21</f>
        <v>WAY project s.r.o.</v>
      </c>
      <c r="L91" s="32"/>
    </row>
    <row r="92" spans="2:47" s="1" customFormat="1" ht="15.2" customHeight="1" x14ac:dyDescent="0.2">
      <c r="B92" s="32"/>
      <c r="C92" s="27" t="s">
        <v>28</v>
      </c>
      <c r="F92" s="25" t="str">
        <f>IF(E18="","",E18)</f>
        <v>Vyplň údaj</v>
      </c>
      <c r="I92" s="27" t="s">
        <v>33</v>
      </c>
      <c r="J92" s="30" t="str">
        <f>E24</f>
        <v xml:space="preserve"> </v>
      </c>
      <c r="L92" s="32"/>
    </row>
    <row r="93" spans="2:47" s="1" customFormat="1" ht="10.35" customHeight="1" x14ac:dyDescent="0.2">
      <c r="B93" s="32"/>
      <c r="L93" s="32"/>
    </row>
    <row r="94" spans="2:47" s="1" customFormat="1" ht="29.25" customHeight="1" x14ac:dyDescent="0.2">
      <c r="B94" s="32"/>
      <c r="C94" s="101" t="s">
        <v>109</v>
      </c>
      <c r="D94" s="93"/>
      <c r="E94" s="93"/>
      <c r="F94" s="93"/>
      <c r="G94" s="93"/>
      <c r="H94" s="93"/>
      <c r="I94" s="93"/>
      <c r="J94" s="102" t="s">
        <v>110</v>
      </c>
      <c r="K94" s="93"/>
      <c r="L94" s="32"/>
    </row>
    <row r="95" spans="2:47" s="1" customFormat="1" ht="10.35" customHeight="1" x14ac:dyDescent="0.2">
      <c r="B95" s="32"/>
      <c r="L95" s="32"/>
    </row>
    <row r="96" spans="2:47" s="1" customFormat="1" ht="22.9" customHeight="1" x14ac:dyDescent="0.2">
      <c r="B96" s="32"/>
      <c r="C96" s="103" t="s">
        <v>111</v>
      </c>
      <c r="J96" s="66">
        <f>J122</f>
        <v>0</v>
      </c>
      <c r="L96" s="32"/>
      <c r="AU96" s="17" t="s">
        <v>112</v>
      </c>
    </row>
    <row r="97" spans="2:12" s="8" customFormat="1" ht="24.95" customHeight="1" x14ac:dyDescent="0.2">
      <c r="B97" s="104"/>
      <c r="D97" s="105" t="s">
        <v>232</v>
      </c>
      <c r="E97" s="106"/>
      <c r="F97" s="106"/>
      <c r="G97" s="106"/>
      <c r="H97" s="106"/>
      <c r="I97" s="106"/>
      <c r="J97" s="107">
        <f>J123</f>
        <v>0</v>
      </c>
      <c r="L97" s="104"/>
    </row>
    <row r="98" spans="2:12" s="9" customFormat="1" ht="19.899999999999999" customHeight="1" x14ac:dyDescent="0.2">
      <c r="B98" s="108"/>
      <c r="D98" s="109" t="s">
        <v>233</v>
      </c>
      <c r="E98" s="110"/>
      <c r="F98" s="110"/>
      <c r="G98" s="110"/>
      <c r="H98" s="110"/>
      <c r="I98" s="110"/>
      <c r="J98" s="111">
        <f>J124</f>
        <v>0</v>
      </c>
      <c r="L98" s="108"/>
    </row>
    <row r="99" spans="2:12" s="9" customFormat="1" ht="19.899999999999999" customHeight="1" x14ac:dyDescent="0.2">
      <c r="B99" s="108"/>
      <c r="D99" s="109" t="s">
        <v>236</v>
      </c>
      <c r="E99" s="110"/>
      <c r="F99" s="110"/>
      <c r="G99" s="110"/>
      <c r="H99" s="110"/>
      <c r="I99" s="110"/>
      <c r="J99" s="111">
        <f>J206</f>
        <v>0</v>
      </c>
      <c r="L99" s="108"/>
    </row>
    <row r="100" spans="2:12" s="9" customFormat="1" ht="19.899999999999999" customHeight="1" x14ac:dyDescent="0.2">
      <c r="B100" s="108"/>
      <c r="D100" s="109" t="s">
        <v>238</v>
      </c>
      <c r="E100" s="110"/>
      <c r="F100" s="110"/>
      <c r="G100" s="110"/>
      <c r="H100" s="110"/>
      <c r="I100" s="110"/>
      <c r="J100" s="111">
        <f>J212</f>
        <v>0</v>
      </c>
      <c r="L100" s="108"/>
    </row>
    <row r="101" spans="2:12" s="9" customFormat="1" ht="19.899999999999999" customHeight="1" x14ac:dyDescent="0.2">
      <c r="B101" s="108"/>
      <c r="D101" s="109" t="s">
        <v>240</v>
      </c>
      <c r="E101" s="110"/>
      <c r="F101" s="110"/>
      <c r="G101" s="110"/>
      <c r="H101" s="110"/>
      <c r="I101" s="110"/>
      <c r="J101" s="111">
        <f>J372</f>
        <v>0</v>
      </c>
      <c r="L101" s="108"/>
    </row>
    <row r="102" spans="2:12" s="9" customFormat="1" ht="19.899999999999999" customHeight="1" x14ac:dyDescent="0.2">
      <c r="B102" s="108"/>
      <c r="D102" s="109" t="s">
        <v>241</v>
      </c>
      <c r="E102" s="110"/>
      <c r="F102" s="110"/>
      <c r="G102" s="110"/>
      <c r="H102" s="110"/>
      <c r="I102" s="110"/>
      <c r="J102" s="111">
        <f>J387</f>
        <v>0</v>
      </c>
      <c r="L102" s="108"/>
    </row>
    <row r="103" spans="2:12" s="1" customFormat="1" ht="21.75" customHeight="1" x14ac:dyDescent="0.2">
      <c r="B103" s="32"/>
      <c r="L103" s="32"/>
    </row>
    <row r="104" spans="2:12" s="1" customFormat="1" ht="6.95" customHeight="1" x14ac:dyDescent="0.2">
      <c r="B104" s="44"/>
      <c r="C104" s="45"/>
      <c r="D104" s="45"/>
      <c r="E104" s="45"/>
      <c r="F104" s="45"/>
      <c r="G104" s="45"/>
      <c r="H104" s="45"/>
      <c r="I104" s="45"/>
      <c r="J104" s="45"/>
      <c r="K104" s="45"/>
      <c r="L104" s="32"/>
    </row>
    <row r="108" spans="2:12" s="1" customFormat="1" ht="6.95" customHeight="1" x14ac:dyDescent="0.2">
      <c r="B108" s="46"/>
      <c r="C108" s="47"/>
      <c r="D108" s="47"/>
      <c r="E108" s="47"/>
      <c r="F108" s="47"/>
      <c r="G108" s="47"/>
      <c r="H108" s="47"/>
      <c r="I108" s="47"/>
      <c r="J108" s="47"/>
      <c r="K108" s="47"/>
      <c r="L108" s="32"/>
    </row>
    <row r="109" spans="2:12" s="1" customFormat="1" ht="24.95" customHeight="1" x14ac:dyDescent="0.2">
      <c r="B109" s="32"/>
      <c r="C109" s="21" t="s">
        <v>120</v>
      </c>
      <c r="L109" s="32"/>
    </row>
    <row r="110" spans="2:12" s="1" customFormat="1" ht="6.95" customHeight="1" x14ac:dyDescent="0.2">
      <c r="B110" s="32"/>
      <c r="L110" s="32"/>
    </row>
    <row r="111" spans="2:12" s="1" customFormat="1" ht="12" customHeight="1" x14ac:dyDescent="0.2">
      <c r="B111" s="32"/>
      <c r="C111" s="27" t="s">
        <v>16</v>
      </c>
      <c r="L111" s="32"/>
    </row>
    <row r="112" spans="2:12" s="1" customFormat="1" ht="16.5" customHeight="1" x14ac:dyDescent="0.2">
      <c r="B112" s="32"/>
      <c r="E112" s="230" t="str">
        <f>E7</f>
        <v>Rekonstrukce ul. Pod Floriánem Pelhřimov</v>
      </c>
      <c r="F112" s="231"/>
      <c r="G112" s="231"/>
      <c r="H112" s="231"/>
      <c r="L112" s="32"/>
    </row>
    <row r="113" spans="2:65" s="1" customFormat="1" ht="12" customHeight="1" x14ac:dyDescent="0.2">
      <c r="B113" s="32"/>
      <c r="C113" s="27" t="s">
        <v>106</v>
      </c>
      <c r="L113" s="32"/>
    </row>
    <row r="114" spans="2:65" s="1" customFormat="1" ht="16.5" customHeight="1" x14ac:dyDescent="0.2">
      <c r="B114" s="32"/>
      <c r="E114" s="192" t="str">
        <f>E9</f>
        <v>301 - Vodovod</v>
      </c>
      <c r="F114" s="232"/>
      <c r="G114" s="232"/>
      <c r="H114" s="232"/>
      <c r="L114" s="32"/>
    </row>
    <row r="115" spans="2:65" s="1" customFormat="1" ht="6.95" customHeight="1" x14ac:dyDescent="0.2">
      <c r="B115" s="32"/>
      <c r="L115" s="32"/>
    </row>
    <row r="116" spans="2:65" s="1" customFormat="1" ht="12" customHeight="1" x14ac:dyDescent="0.2">
      <c r="B116" s="32"/>
      <c r="C116" s="27" t="s">
        <v>20</v>
      </c>
      <c r="F116" s="25" t="str">
        <f>F12</f>
        <v>Pelhřimov</v>
      </c>
      <c r="I116" s="27" t="s">
        <v>22</v>
      </c>
      <c r="J116" s="52" t="str">
        <f>IF(J12="","",J12)</f>
        <v>22. 5. 2024</v>
      </c>
      <c r="L116" s="32"/>
    </row>
    <row r="117" spans="2:65" s="1" customFormat="1" ht="6.95" customHeight="1" x14ac:dyDescent="0.2">
      <c r="B117" s="32"/>
      <c r="L117" s="32"/>
    </row>
    <row r="118" spans="2:65" s="1" customFormat="1" ht="15.2" customHeight="1" x14ac:dyDescent="0.2">
      <c r="B118" s="32"/>
      <c r="C118" s="27" t="s">
        <v>24</v>
      </c>
      <c r="F118" s="25" t="str">
        <f>E15</f>
        <v>Město Pelhřimov</v>
      </c>
      <c r="I118" s="27" t="s">
        <v>30</v>
      </c>
      <c r="J118" s="30" t="str">
        <f>E21</f>
        <v>WAY project s.r.o.</v>
      </c>
      <c r="L118" s="32"/>
    </row>
    <row r="119" spans="2:65" s="1" customFormat="1" ht="15.2" customHeight="1" x14ac:dyDescent="0.2">
      <c r="B119" s="32"/>
      <c r="C119" s="27" t="s">
        <v>28</v>
      </c>
      <c r="F119" s="25" t="str">
        <f>IF(E18="","",E18)</f>
        <v>Vyplň údaj</v>
      </c>
      <c r="I119" s="27" t="s">
        <v>33</v>
      </c>
      <c r="J119" s="30" t="str">
        <f>E24</f>
        <v xml:space="preserve"> </v>
      </c>
      <c r="L119" s="32"/>
    </row>
    <row r="120" spans="2:65" s="1" customFormat="1" ht="10.35" customHeight="1" x14ac:dyDescent="0.2">
      <c r="B120" s="32"/>
      <c r="L120" s="32"/>
    </row>
    <row r="121" spans="2:65" s="10" customFormat="1" ht="29.25" customHeight="1" x14ac:dyDescent="0.2">
      <c r="B121" s="112"/>
      <c r="C121" s="113" t="s">
        <v>121</v>
      </c>
      <c r="D121" s="114" t="s">
        <v>61</v>
      </c>
      <c r="E121" s="114" t="s">
        <v>57</v>
      </c>
      <c r="F121" s="114" t="s">
        <v>58</v>
      </c>
      <c r="G121" s="114" t="s">
        <v>122</v>
      </c>
      <c r="H121" s="114" t="s">
        <v>123</v>
      </c>
      <c r="I121" s="114" t="s">
        <v>124</v>
      </c>
      <c r="J121" s="114" t="s">
        <v>110</v>
      </c>
      <c r="K121" s="115" t="s">
        <v>125</v>
      </c>
      <c r="L121" s="112"/>
      <c r="M121" s="59" t="s">
        <v>1</v>
      </c>
      <c r="N121" s="60" t="s">
        <v>40</v>
      </c>
      <c r="O121" s="60" t="s">
        <v>126</v>
      </c>
      <c r="P121" s="60" t="s">
        <v>127</v>
      </c>
      <c r="Q121" s="60" t="s">
        <v>128</v>
      </c>
      <c r="R121" s="60" t="s">
        <v>129</v>
      </c>
      <c r="S121" s="60" t="s">
        <v>130</v>
      </c>
      <c r="T121" s="61" t="s">
        <v>131</v>
      </c>
    </row>
    <row r="122" spans="2:65" s="1" customFormat="1" ht="22.9" customHeight="1" x14ac:dyDescent="0.25">
      <c r="B122" s="32"/>
      <c r="C122" s="64" t="s">
        <v>132</v>
      </c>
      <c r="J122" s="116">
        <f>BK122</f>
        <v>0</v>
      </c>
      <c r="L122" s="32"/>
      <c r="M122" s="62"/>
      <c r="N122" s="53"/>
      <c r="O122" s="53"/>
      <c r="P122" s="117">
        <f>P123</f>
        <v>0</v>
      </c>
      <c r="Q122" s="53"/>
      <c r="R122" s="117">
        <f>R123</f>
        <v>400.77827517999998</v>
      </c>
      <c r="S122" s="53"/>
      <c r="T122" s="118">
        <f>T123</f>
        <v>0.33360000000000001</v>
      </c>
      <c r="AT122" s="17" t="s">
        <v>75</v>
      </c>
      <c r="AU122" s="17" t="s">
        <v>112</v>
      </c>
      <c r="BK122" s="119">
        <f>BK123</f>
        <v>0</v>
      </c>
    </row>
    <row r="123" spans="2:65" s="11" customFormat="1" ht="25.9" customHeight="1" x14ac:dyDescent="0.2">
      <c r="B123" s="120"/>
      <c r="D123" s="121" t="s">
        <v>75</v>
      </c>
      <c r="E123" s="122" t="s">
        <v>244</v>
      </c>
      <c r="F123" s="122" t="s">
        <v>245</v>
      </c>
      <c r="I123" s="123"/>
      <c r="J123" s="124">
        <f>BK123</f>
        <v>0</v>
      </c>
      <c r="L123" s="120"/>
      <c r="M123" s="125"/>
      <c r="P123" s="126">
        <f>P124+P206+P212+P372+P387</f>
        <v>0</v>
      </c>
      <c r="R123" s="126">
        <f>R124+R206+R212+R372+R387</f>
        <v>400.77827517999998</v>
      </c>
      <c r="T123" s="127">
        <f>T124+T206+T212+T372+T387</f>
        <v>0.33360000000000001</v>
      </c>
      <c r="AR123" s="121" t="s">
        <v>84</v>
      </c>
      <c r="AT123" s="128" t="s">
        <v>75</v>
      </c>
      <c r="AU123" s="128" t="s">
        <v>76</v>
      </c>
      <c r="AY123" s="121" t="s">
        <v>136</v>
      </c>
      <c r="BK123" s="129">
        <f>BK124+BK206+BK212+BK372+BK387</f>
        <v>0</v>
      </c>
    </row>
    <row r="124" spans="2:65" s="11" customFormat="1" ht="22.9" customHeight="1" x14ac:dyDescent="0.2">
      <c r="B124" s="120"/>
      <c r="D124" s="121" t="s">
        <v>75</v>
      </c>
      <c r="E124" s="130" t="s">
        <v>84</v>
      </c>
      <c r="F124" s="130" t="s">
        <v>246</v>
      </c>
      <c r="I124" s="123"/>
      <c r="J124" s="131">
        <f>BK124</f>
        <v>0</v>
      </c>
      <c r="L124" s="120"/>
      <c r="M124" s="125"/>
      <c r="P124" s="126">
        <f>SUM(P125:P205)</f>
        <v>0</v>
      </c>
      <c r="R124" s="126">
        <f>SUM(R125:R205)</f>
        <v>321.13617160000001</v>
      </c>
      <c r="T124" s="127">
        <f>SUM(T125:T205)</f>
        <v>0</v>
      </c>
      <c r="AR124" s="121" t="s">
        <v>84</v>
      </c>
      <c r="AT124" s="128" t="s">
        <v>75</v>
      </c>
      <c r="AU124" s="128" t="s">
        <v>84</v>
      </c>
      <c r="AY124" s="121" t="s">
        <v>136</v>
      </c>
      <c r="BK124" s="129">
        <f>SUM(BK125:BK205)</f>
        <v>0</v>
      </c>
    </row>
    <row r="125" spans="2:65" s="1" customFormat="1" ht="16.5" customHeight="1" x14ac:dyDescent="0.2">
      <c r="B125" s="32"/>
      <c r="C125" s="132" t="s">
        <v>84</v>
      </c>
      <c r="D125" s="132" t="s">
        <v>142</v>
      </c>
      <c r="E125" s="133" t="s">
        <v>1645</v>
      </c>
      <c r="F125" s="134" t="s">
        <v>1646</v>
      </c>
      <c r="G125" s="135" t="s">
        <v>1647</v>
      </c>
      <c r="H125" s="136">
        <v>240</v>
      </c>
      <c r="I125" s="137"/>
      <c r="J125" s="138">
        <f>ROUND(I125*H125,2)</f>
        <v>0</v>
      </c>
      <c r="K125" s="134" t="s">
        <v>146</v>
      </c>
      <c r="L125" s="32"/>
      <c r="M125" s="139" t="s">
        <v>1</v>
      </c>
      <c r="N125" s="140" t="s">
        <v>41</v>
      </c>
      <c r="P125" s="141">
        <f>O125*H125</f>
        <v>0</v>
      </c>
      <c r="Q125" s="141">
        <v>4.0000000000000003E-5</v>
      </c>
      <c r="R125" s="141">
        <f>Q125*H125</f>
        <v>9.6000000000000009E-3</v>
      </c>
      <c r="S125" s="141">
        <v>0</v>
      </c>
      <c r="T125" s="142">
        <f>S125*H125</f>
        <v>0</v>
      </c>
      <c r="AR125" s="143" t="s">
        <v>135</v>
      </c>
      <c r="AT125" s="143" t="s">
        <v>142</v>
      </c>
      <c r="AU125" s="143" t="s">
        <v>86</v>
      </c>
      <c r="AY125" s="17" t="s">
        <v>136</v>
      </c>
      <c r="BE125" s="144">
        <f>IF(N125="základní",J125,0)</f>
        <v>0</v>
      </c>
      <c r="BF125" s="144">
        <f>IF(N125="snížená",J125,0)</f>
        <v>0</v>
      </c>
      <c r="BG125" s="144">
        <f>IF(N125="zákl. přenesená",J125,0)</f>
        <v>0</v>
      </c>
      <c r="BH125" s="144">
        <f>IF(N125="sníž. přenesená",J125,0)</f>
        <v>0</v>
      </c>
      <c r="BI125" s="144">
        <f>IF(N125="nulová",J125,0)</f>
        <v>0</v>
      </c>
      <c r="BJ125" s="17" t="s">
        <v>84</v>
      </c>
      <c r="BK125" s="144">
        <f>ROUND(I125*H125,2)</f>
        <v>0</v>
      </c>
      <c r="BL125" s="17" t="s">
        <v>135</v>
      </c>
      <c r="BM125" s="143" t="s">
        <v>1648</v>
      </c>
    </row>
    <row r="126" spans="2:65" s="1" customFormat="1" ht="11.25" x14ac:dyDescent="0.2">
      <c r="B126" s="32"/>
      <c r="D126" s="145" t="s">
        <v>149</v>
      </c>
      <c r="F126" s="146" t="s">
        <v>1649</v>
      </c>
      <c r="I126" s="147"/>
      <c r="L126" s="32"/>
      <c r="M126" s="148"/>
      <c r="T126" s="56"/>
      <c r="AT126" s="17" t="s">
        <v>149</v>
      </c>
      <c r="AU126" s="17" t="s">
        <v>86</v>
      </c>
    </row>
    <row r="127" spans="2:65" s="12" customFormat="1" ht="11.25" x14ac:dyDescent="0.2">
      <c r="B127" s="149"/>
      <c r="D127" s="145" t="s">
        <v>150</v>
      </c>
      <c r="E127" s="150" t="s">
        <v>1</v>
      </c>
      <c r="F127" s="151" t="s">
        <v>1650</v>
      </c>
      <c r="H127" s="150" t="s">
        <v>1</v>
      </c>
      <c r="I127" s="152"/>
      <c r="L127" s="149"/>
      <c r="M127" s="153"/>
      <c r="T127" s="154"/>
      <c r="AT127" s="150" t="s">
        <v>150</v>
      </c>
      <c r="AU127" s="150" t="s">
        <v>86</v>
      </c>
      <c r="AV127" s="12" t="s">
        <v>84</v>
      </c>
      <c r="AW127" s="12" t="s">
        <v>32</v>
      </c>
      <c r="AX127" s="12" t="s">
        <v>76</v>
      </c>
      <c r="AY127" s="150" t="s">
        <v>136</v>
      </c>
    </row>
    <row r="128" spans="2:65" s="13" customFormat="1" ht="11.25" x14ac:dyDescent="0.2">
      <c r="B128" s="155"/>
      <c r="D128" s="145" t="s">
        <v>150</v>
      </c>
      <c r="E128" s="156" t="s">
        <v>1</v>
      </c>
      <c r="F128" s="157" t="s">
        <v>1651</v>
      </c>
      <c r="H128" s="158">
        <v>240</v>
      </c>
      <c r="I128" s="159"/>
      <c r="L128" s="155"/>
      <c r="M128" s="160"/>
      <c r="T128" s="161"/>
      <c r="AT128" s="156" t="s">
        <v>150</v>
      </c>
      <c r="AU128" s="156" t="s">
        <v>86</v>
      </c>
      <c r="AV128" s="13" t="s">
        <v>86</v>
      </c>
      <c r="AW128" s="13" t="s">
        <v>32</v>
      </c>
      <c r="AX128" s="13" t="s">
        <v>84</v>
      </c>
      <c r="AY128" s="156" t="s">
        <v>136</v>
      </c>
    </row>
    <row r="129" spans="2:65" s="1" customFormat="1" ht="21.75" customHeight="1" x14ac:dyDescent="0.2">
      <c r="B129" s="32"/>
      <c r="C129" s="132" t="s">
        <v>86</v>
      </c>
      <c r="D129" s="132" t="s">
        <v>142</v>
      </c>
      <c r="E129" s="133" t="s">
        <v>1652</v>
      </c>
      <c r="F129" s="134" t="s">
        <v>1653</v>
      </c>
      <c r="G129" s="135" t="s">
        <v>420</v>
      </c>
      <c r="H129" s="136">
        <v>281.44499999999999</v>
      </c>
      <c r="I129" s="137"/>
      <c r="J129" s="138">
        <f>ROUND(I129*H129,2)</f>
        <v>0</v>
      </c>
      <c r="K129" s="134" t="s">
        <v>146</v>
      </c>
      <c r="L129" s="32"/>
      <c r="M129" s="139" t="s">
        <v>1</v>
      </c>
      <c r="N129" s="140" t="s">
        <v>41</v>
      </c>
      <c r="P129" s="141">
        <f>O129*H129</f>
        <v>0</v>
      </c>
      <c r="Q129" s="141">
        <v>0</v>
      </c>
      <c r="R129" s="141">
        <f>Q129*H129</f>
        <v>0</v>
      </c>
      <c r="S129" s="141">
        <v>0</v>
      </c>
      <c r="T129" s="142">
        <f>S129*H129</f>
        <v>0</v>
      </c>
      <c r="AR129" s="143" t="s">
        <v>135</v>
      </c>
      <c r="AT129" s="143" t="s">
        <v>142</v>
      </c>
      <c r="AU129" s="143" t="s">
        <v>86</v>
      </c>
      <c r="AY129" s="17" t="s">
        <v>136</v>
      </c>
      <c r="BE129" s="144">
        <f>IF(N129="základní",J129,0)</f>
        <v>0</v>
      </c>
      <c r="BF129" s="144">
        <f>IF(N129="snížená",J129,0)</f>
        <v>0</v>
      </c>
      <c r="BG129" s="144">
        <f>IF(N129="zákl. přenesená",J129,0)</f>
        <v>0</v>
      </c>
      <c r="BH129" s="144">
        <f>IF(N129="sníž. přenesená",J129,0)</f>
        <v>0</v>
      </c>
      <c r="BI129" s="144">
        <f>IF(N129="nulová",J129,0)</f>
        <v>0</v>
      </c>
      <c r="BJ129" s="17" t="s">
        <v>84</v>
      </c>
      <c r="BK129" s="144">
        <f>ROUND(I129*H129,2)</f>
        <v>0</v>
      </c>
      <c r="BL129" s="17" t="s">
        <v>135</v>
      </c>
      <c r="BM129" s="143" t="s">
        <v>1654</v>
      </c>
    </row>
    <row r="130" spans="2:65" s="1" customFormat="1" ht="19.5" x14ac:dyDescent="0.2">
      <c r="B130" s="32"/>
      <c r="D130" s="145" t="s">
        <v>149</v>
      </c>
      <c r="F130" s="146" t="s">
        <v>1655</v>
      </c>
      <c r="I130" s="147"/>
      <c r="L130" s="32"/>
      <c r="M130" s="148"/>
      <c r="T130" s="56"/>
      <c r="AT130" s="17" t="s">
        <v>149</v>
      </c>
      <c r="AU130" s="17" t="s">
        <v>86</v>
      </c>
    </row>
    <row r="131" spans="2:65" s="12" customFormat="1" ht="11.25" x14ac:dyDescent="0.2">
      <c r="B131" s="149"/>
      <c r="D131" s="145" t="s">
        <v>150</v>
      </c>
      <c r="E131" s="150" t="s">
        <v>1</v>
      </c>
      <c r="F131" s="151" t="s">
        <v>1656</v>
      </c>
      <c r="H131" s="150" t="s">
        <v>1</v>
      </c>
      <c r="I131" s="152"/>
      <c r="L131" s="149"/>
      <c r="M131" s="153"/>
      <c r="T131" s="154"/>
      <c r="AT131" s="150" t="s">
        <v>150</v>
      </c>
      <c r="AU131" s="150" t="s">
        <v>86</v>
      </c>
      <c r="AV131" s="12" t="s">
        <v>84</v>
      </c>
      <c r="AW131" s="12" t="s">
        <v>32</v>
      </c>
      <c r="AX131" s="12" t="s">
        <v>76</v>
      </c>
      <c r="AY131" s="150" t="s">
        <v>136</v>
      </c>
    </row>
    <row r="132" spans="2:65" s="13" customFormat="1" ht="11.25" x14ac:dyDescent="0.2">
      <c r="B132" s="155"/>
      <c r="D132" s="145" t="s">
        <v>150</v>
      </c>
      <c r="E132" s="156" t="s">
        <v>1</v>
      </c>
      <c r="F132" s="157" t="s">
        <v>1657</v>
      </c>
      <c r="H132" s="158">
        <v>281.44499999999999</v>
      </c>
      <c r="I132" s="159"/>
      <c r="L132" s="155"/>
      <c r="M132" s="160"/>
      <c r="T132" s="161"/>
      <c r="AT132" s="156" t="s">
        <v>150</v>
      </c>
      <c r="AU132" s="156" t="s">
        <v>86</v>
      </c>
      <c r="AV132" s="13" t="s">
        <v>86</v>
      </c>
      <c r="AW132" s="13" t="s">
        <v>32</v>
      </c>
      <c r="AX132" s="13" t="s">
        <v>84</v>
      </c>
      <c r="AY132" s="156" t="s">
        <v>136</v>
      </c>
    </row>
    <row r="133" spans="2:65" s="12" customFormat="1" ht="11.25" x14ac:dyDescent="0.2">
      <c r="B133" s="149"/>
      <c r="D133" s="145" t="s">
        <v>150</v>
      </c>
      <c r="E133" s="150" t="s">
        <v>1</v>
      </c>
      <c r="F133" s="151" t="s">
        <v>1658</v>
      </c>
      <c r="H133" s="150" t="s">
        <v>1</v>
      </c>
      <c r="I133" s="152"/>
      <c r="L133" s="149"/>
      <c r="M133" s="153"/>
      <c r="T133" s="154"/>
      <c r="AT133" s="150" t="s">
        <v>150</v>
      </c>
      <c r="AU133" s="150" t="s">
        <v>86</v>
      </c>
      <c r="AV133" s="12" t="s">
        <v>84</v>
      </c>
      <c r="AW133" s="12" t="s">
        <v>32</v>
      </c>
      <c r="AX133" s="12" t="s">
        <v>76</v>
      </c>
      <c r="AY133" s="150" t="s">
        <v>136</v>
      </c>
    </row>
    <row r="134" spans="2:65" s="1" customFormat="1" ht="21.75" customHeight="1" x14ac:dyDescent="0.2">
      <c r="B134" s="32"/>
      <c r="C134" s="132" t="s">
        <v>158</v>
      </c>
      <c r="D134" s="132" t="s">
        <v>142</v>
      </c>
      <c r="E134" s="133" t="s">
        <v>1659</v>
      </c>
      <c r="F134" s="134" t="s">
        <v>1660</v>
      </c>
      <c r="G134" s="135" t="s">
        <v>420</v>
      </c>
      <c r="H134" s="136">
        <v>225.15600000000001</v>
      </c>
      <c r="I134" s="137"/>
      <c r="J134" s="138">
        <f>ROUND(I134*H134,2)</f>
        <v>0</v>
      </c>
      <c r="K134" s="134" t="s">
        <v>146</v>
      </c>
      <c r="L134" s="32"/>
      <c r="M134" s="139" t="s">
        <v>1</v>
      </c>
      <c r="N134" s="140" t="s">
        <v>41</v>
      </c>
      <c r="P134" s="141">
        <f>O134*H134</f>
        <v>0</v>
      </c>
      <c r="Q134" s="141">
        <v>0</v>
      </c>
      <c r="R134" s="141">
        <f>Q134*H134</f>
        <v>0</v>
      </c>
      <c r="S134" s="141">
        <v>0</v>
      </c>
      <c r="T134" s="142">
        <f>S134*H134</f>
        <v>0</v>
      </c>
      <c r="AR134" s="143" t="s">
        <v>135</v>
      </c>
      <c r="AT134" s="143" t="s">
        <v>142</v>
      </c>
      <c r="AU134" s="143" t="s">
        <v>86</v>
      </c>
      <c r="AY134" s="17" t="s">
        <v>136</v>
      </c>
      <c r="BE134" s="144">
        <f>IF(N134="základní",J134,0)</f>
        <v>0</v>
      </c>
      <c r="BF134" s="144">
        <f>IF(N134="snížená",J134,0)</f>
        <v>0</v>
      </c>
      <c r="BG134" s="144">
        <f>IF(N134="zákl. přenesená",J134,0)</f>
        <v>0</v>
      </c>
      <c r="BH134" s="144">
        <f>IF(N134="sníž. přenesená",J134,0)</f>
        <v>0</v>
      </c>
      <c r="BI134" s="144">
        <f>IF(N134="nulová",J134,0)</f>
        <v>0</v>
      </c>
      <c r="BJ134" s="17" t="s">
        <v>84</v>
      </c>
      <c r="BK134" s="144">
        <f>ROUND(I134*H134,2)</f>
        <v>0</v>
      </c>
      <c r="BL134" s="17" t="s">
        <v>135</v>
      </c>
      <c r="BM134" s="143" t="s">
        <v>1661</v>
      </c>
    </row>
    <row r="135" spans="2:65" s="1" customFormat="1" ht="19.5" x14ac:dyDescent="0.2">
      <c r="B135" s="32"/>
      <c r="D135" s="145" t="s">
        <v>149</v>
      </c>
      <c r="F135" s="146" t="s">
        <v>1662</v>
      </c>
      <c r="I135" s="147"/>
      <c r="L135" s="32"/>
      <c r="M135" s="148"/>
      <c r="T135" s="56"/>
      <c r="AT135" s="17" t="s">
        <v>149</v>
      </c>
      <c r="AU135" s="17" t="s">
        <v>86</v>
      </c>
    </row>
    <row r="136" spans="2:65" s="12" customFormat="1" ht="11.25" x14ac:dyDescent="0.2">
      <c r="B136" s="149"/>
      <c r="D136" s="145" t="s">
        <v>150</v>
      </c>
      <c r="E136" s="150" t="s">
        <v>1</v>
      </c>
      <c r="F136" s="151" t="s">
        <v>1656</v>
      </c>
      <c r="H136" s="150" t="s">
        <v>1</v>
      </c>
      <c r="I136" s="152"/>
      <c r="L136" s="149"/>
      <c r="M136" s="153"/>
      <c r="T136" s="154"/>
      <c r="AT136" s="150" t="s">
        <v>150</v>
      </c>
      <c r="AU136" s="150" t="s">
        <v>86</v>
      </c>
      <c r="AV136" s="12" t="s">
        <v>84</v>
      </c>
      <c r="AW136" s="12" t="s">
        <v>32</v>
      </c>
      <c r="AX136" s="12" t="s">
        <v>76</v>
      </c>
      <c r="AY136" s="150" t="s">
        <v>136</v>
      </c>
    </row>
    <row r="137" spans="2:65" s="13" customFormat="1" ht="11.25" x14ac:dyDescent="0.2">
      <c r="B137" s="155"/>
      <c r="D137" s="145" t="s">
        <v>150</v>
      </c>
      <c r="E137" s="156" t="s">
        <v>1</v>
      </c>
      <c r="F137" s="157" t="s">
        <v>1663</v>
      </c>
      <c r="H137" s="158">
        <v>225.15600000000001</v>
      </c>
      <c r="I137" s="159"/>
      <c r="L137" s="155"/>
      <c r="M137" s="160"/>
      <c r="T137" s="161"/>
      <c r="AT137" s="156" t="s">
        <v>150</v>
      </c>
      <c r="AU137" s="156" t="s">
        <v>86</v>
      </c>
      <c r="AV137" s="13" t="s">
        <v>86</v>
      </c>
      <c r="AW137" s="13" t="s">
        <v>32</v>
      </c>
      <c r="AX137" s="13" t="s">
        <v>84</v>
      </c>
      <c r="AY137" s="156" t="s">
        <v>136</v>
      </c>
    </row>
    <row r="138" spans="2:65" s="12" customFormat="1" ht="11.25" x14ac:dyDescent="0.2">
      <c r="B138" s="149"/>
      <c r="D138" s="145" t="s">
        <v>150</v>
      </c>
      <c r="E138" s="150" t="s">
        <v>1</v>
      </c>
      <c r="F138" s="151" t="s">
        <v>1658</v>
      </c>
      <c r="H138" s="150" t="s">
        <v>1</v>
      </c>
      <c r="I138" s="152"/>
      <c r="L138" s="149"/>
      <c r="M138" s="153"/>
      <c r="T138" s="154"/>
      <c r="AT138" s="150" t="s">
        <v>150</v>
      </c>
      <c r="AU138" s="150" t="s">
        <v>86</v>
      </c>
      <c r="AV138" s="12" t="s">
        <v>84</v>
      </c>
      <c r="AW138" s="12" t="s">
        <v>32</v>
      </c>
      <c r="AX138" s="12" t="s">
        <v>76</v>
      </c>
      <c r="AY138" s="150" t="s">
        <v>136</v>
      </c>
    </row>
    <row r="139" spans="2:65" s="1" customFormat="1" ht="21.75" customHeight="1" x14ac:dyDescent="0.2">
      <c r="B139" s="32"/>
      <c r="C139" s="132" t="s">
        <v>135</v>
      </c>
      <c r="D139" s="132" t="s">
        <v>142</v>
      </c>
      <c r="E139" s="133" t="s">
        <v>1664</v>
      </c>
      <c r="F139" s="134" t="s">
        <v>1665</v>
      </c>
      <c r="G139" s="135" t="s">
        <v>420</v>
      </c>
      <c r="H139" s="136">
        <v>56.289000000000001</v>
      </c>
      <c r="I139" s="137"/>
      <c r="J139" s="138">
        <f>ROUND(I139*H139,2)</f>
        <v>0</v>
      </c>
      <c r="K139" s="134" t="s">
        <v>146</v>
      </c>
      <c r="L139" s="32"/>
      <c r="M139" s="139" t="s">
        <v>1</v>
      </c>
      <c r="N139" s="140" t="s">
        <v>41</v>
      </c>
      <c r="P139" s="141">
        <f>O139*H139</f>
        <v>0</v>
      </c>
      <c r="Q139" s="141">
        <v>0</v>
      </c>
      <c r="R139" s="141">
        <f>Q139*H139</f>
        <v>0</v>
      </c>
      <c r="S139" s="141">
        <v>0</v>
      </c>
      <c r="T139" s="142">
        <f>S139*H139</f>
        <v>0</v>
      </c>
      <c r="AR139" s="143" t="s">
        <v>135</v>
      </c>
      <c r="AT139" s="143" t="s">
        <v>142</v>
      </c>
      <c r="AU139" s="143" t="s">
        <v>86</v>
      </c>
      <c r="AY139" s="17" t="s">
        <v>136</v>
      </c>
      <c r="BE139" s="144">
        <f>IF(N139="základní",J139,0)</f>
        <v>0</v>
      </c>
      <c r="BF139" s="144">
        <f>IF(N139="snížená",J139,0)</f>
        <v>0</v>
      </c>
      <c r="BG139" s="144">
        <f>IF(N139="zákl. přenesená",J139,0)</f>
        <v>0</v>
      </c>
      <c r="BH139" s="144">
        <f>IF(N139="sníž. přenesená",J139,0)</f>
        <v>0</v>
      </c>
      <c r="BI139" s="144">
        <f>IF(N139="nulová",J139,0)</f>
        <v>0</v>
      </c>
      <c r="BJ139" s="17" t="s">
        <v>84</v>
      </c>
      <c r="BK139" s="144">
        <f>ROUND(I139*H139,2)</f>
        <v>0</v>
      </c>
      <c r="BL139" s="17" t="s">
        <v>135</v>
      </c>
      <c r="BM139" s="143" t="s">
        <v>1666</v>
      </c>
    </row>
    <row r="140" spans="2:65" s="1" customFormat="1" ht="19.5" x14ac:dyDescent="0.2">
      <c r="B140" s="32"/>
      <c r="D140" s="145" t="s">
        <v>149</v>
      </c>
      <c r="F140" s="146" t="s">
        <v>1667</v>
      </c>
      <c r="I140" s="147"/>
      <c r="L140" s="32"/>
      <c r="M140" s="148"/>
      <c r="T140" s="56"/>
      <c r="AT140" s="17" t="s">
        <v>149</v>
      </c>
      <c r="AU140" s="17" t="s">
        <v>86</v>
      </c>
    </row>
    <row r="141" spans="2:65" s="12" customFormat="1" ht="11.25" x14ac:dyDescent="0.2">
      <c r="B141" s="149"/>
      <c r="D141" s="145" t="s">
        <v>150</v>
      </c>
      <c r="E141" s="150" t="s">
        <v>1</v>
      </c>
      <c r="F141" s="151" t="s">
        <v>1656</v>
      </c>
      <c r="H141" s="150" t="s">
        <v>1</v>
      </c>
      <c r="I141" s="152"/>
      <c r="L141" s="149"/>
      <c r="M141" s="153"/>
      <c r="T141" s="154"/>
      <c r="AT141" s="150" t="s">
        <v>150</v>
      </c>
      <c r="AU141" s="150" t="s">
        <v>86</v>
      </c>
      <c r="AV141" s="12" t="s">
        <v>84</v>
      </c>
      <c r="AW141" s="12" t="s">
        <v>32</v>
      </c>
      <c r="AX141" s="12" t="s">
        <v>76</v>
      </c>
      <c r="AY141" s="150" t="s">
        <v>136</v>
      </c>
    </row>
    <row r="142" spans="2:65" s="13" customFormat="1" ht="11.25" x14ac:dyDescent="0.2">
      <c r="B142" s="155"/>
      <c r="D142" s="145" t="s">
        <v>150</v>
      </c>
      <c r="E142" s="156" t="s">
        <v>1</v>
      </c>
      <c r="F142" s="157" t="s">
        <v>1668</v>
      </c>
      <c r="H142" s="158">
        <v>56.289000000000001</v>
      </c>
      <c r="I142" s="159"/>
      <c r="L142" s="155"/>
      <c r="M142" s="160"/>
      <c r="T142" s="161"/>
      <c r="AT142" s="156" t="s">
        <v>150</v>
      </c>
      <c r="AU142" s="156" t="s">
        <v>86</v>
      </c>
      <c r="AV142" s="13" t="s">
        <v>86</v>
      </c>
      <c r="AW142" s="13" t="s">
        <v>32</v>
      </c>
      <c r="AX142" s="13" t="s">
        <v>84</v>
      </c>
      <c r="AY142" s="156" t="s">
        <v>136</v>
      </c>
    </row>
    <row r="143" spans="2:65" s="12" customFormat="1" ht="11.25" x14ac:dyDescent="0.2">
      <c r="B143" s="149"/>
      <c r="D143" s="145" t="s">
        <v>150</v>
      </c>
      <c r="E143" s="150" t="s">
        <v>1</v>
      </c>
      <c r="F143" s="151" t="s">
        <v>1658</v>
      </c>
      <c r="H143" s="150" t="s">
        <v>1</v>
      </c>
      <c r="I143" s="152"/>
      <c r="L143" s="149"/>
      <c r="M143" s="153"/>
      <c r="T143" s="154"/>
      <c r="AT143" s="150" t="s">
        <v>150</v>
      </c>
      <c r="AU143" s="150" t="s">
        <v>86</v>
      </c>
      <c r="AV143" s="12" t="s">
        <v>84</v>
      </c>
      <c r="AW143" s="12" t="s">
        <v>32</v>
      </c>
      <c r="AX143" s="12" t="s">
        <v>76</v>
      </c>
      <c r="AY143" s="150" t="s">
        <v>136</v>
      </c>
    </row>
    <row r="144" spans="2:65" s="1" customFormat="1" ht="16.5" customHeight="1" x14ac:dyDescent="0.2">
      <c r="B144" s="32"/>
      <c r="C144" s="132" t="s">
        <v>139</v>
      </c>
      <c r="D144" s="132" t="s">
        <v>142</v>
      </c>
      <c r="E144" s="133" t="s">
        <v>1669</v>
      </c>
      <c r="F144" s="134" t="s">
        <v>1670</v>
      </c>
      <c r="G144" s="135" t="s">
        <v>420</v>
      </c>
      <c r="H144" s="136">
        <v>8.7750000000000004</v>
      </c>
      <c r="I144" s="137"/>
      <c r="J144" s="138">
        <f>ROUND(I144*H144,2)</f>
        <v>0</v>
      </c>
      <c r="K144" s="134" t="s">
        <v>146</v>
      </c>
      <c r="L144" s="32"/>
      <c r="M144" s="139" t="s">
        <v>1</v>
      </c>
      <c r="N144" s="140" t="s">
        <v>41</v>
      </c>
      <c r="P144" s="141">
        <f>O144*H144</f>
        <v>0</v>
      </c>
      <c r="Q144" s="141">
        <v>0</v>
      </c>
      <c r="R144" s="141">
        <f>Q144*H144</f>
        <v>0</v>
      </c>
      <c r="S144" s="141">
        <v>0</v>
      </c>
      <c r="T144" s="142">
        <f>S144*H144</f>
        <v>0</v>
      </c>
      <c r="AR144" s="143" t="s">
        <v>135</v>
      </c>
      <c r="AT144" s="143" t="s">
        <v>142</v>
      </c>
      <c r="AU144" s="143" t="s">
        <v>86</v>
      </c>
      <c r="AY144" s="17" t="s">
        <v>136</v>
      </c>
      <c r="BE144" s="144">
        <f>IF(N144="základní",J144,0)</f>
        <v>0</v>
      </c>
      <c r="BF144" s="144">
        <f>IF(N144="snížená",J144,0)</f>
        <v>0</v>
      </c>
      <c r="BG144" s="144">
        <f>IF(N144="zákl. přenesená",J144,0)</f>
        <v>0</v>
      </c>
      <c r="BH144" s="144">
        <f>IF(N144="sníž. přenesená",J144,0)</f>
        <v>0</v>
      </c>
      <c r="BI144" s="144">
        <f>IF(N144="nulová",J144,0)</f>
        <v>0</v>
      </c>
      <c r="BJ144" s="17" t="s">
        <v>84</v>
      </c>
      <c r="BK144" s="144">
        <f>ROUND(I144*H144,2)</f>
        <v>0</v>
      </c>
      <c r="BL144" s="17" t="s">
        <v>135</v>
      </c>
      <c r="BM144" s="143" t="s">
        <v>1671</v>
      </c>
    </row>
    <row r="145" spans="2:65" s="1" customFormat="1" ht="11.25" x14ac:dyDescent="0.2">
      <c r="B145" s="32"/>
      <c r="D145" s="145" t="s">
        <v>149</v>
      </c>
      <c r="F145" s="146" t="s">
        <v>1672</v>
      </c>
      <c r="I145" s="147"/>
      <c r="L145" s="32"/>
      <c r="M145" s="148"/>
      <c r="T145" s="56"/>
      <c r="AT145" s="17" t="s">
        <v>149</v>
      </c>
      <c r="AU145" s="17" t="s">
        <v>86</v>
      </c>
    </row>
    <row r="146" spans="2:65" s="12" customFormat="1" ht="11.25" x14ac:dyDescent="0.2">
      <c r="B146" s="149"/>
      <c r="D146" s="145" t="s">
        <v>150</v>
      </c>
      <c r="E146" s="150" t="s">
        <v>1</v>
      </c>
      <c r="F146" s="151" t="s">
        <v>1673</v>
      </c>
      <c r="H146" s="150" t="s">
        <v>1</v>
      </c>
      <c r="I146" s="152"/>
      <c r="L146" s="149"/>
      <c r="M146" s="153"/>
      <c r="T146" s="154"/>
      <c r="AT146" s="150" t="s">
        <v>150</v>
      </c>
      <c r="AU146" s="150" t="s">
        <v>86</v>
      </c>
      <c r="AV146" s="12" t="s">
        <v>84</v>
      </c>
      <c r="AW146" s="12" t="s">
        <v>32</v>
      </c>
      <c r="AX146" s="12" t="s">
        <v>76</v>
      </c>
      <c r="AY146" s="150" t="s">
        <v>136</v>
      </c>
    </row>
    <row r="147" spans="2:65" s="13" customFormat="1" ht="11.25" x14ac:dyDescent="0.2">
      <c r="B147" s="155"/>
      <c r="D147" s="145" t="s">
        <v>150</v>
      </c>
      <c r="E147" s="156" t="s">
        <v>1</v>
      </c>
      <c r="F147" s="157" t="s">
        <v>1674</v>
      </c>
      <c r="H147" s="158">
        <v>8.7750000000000004</v>
      </c>
      <c r="I147" s="159"/>
      <c r="L147" s="155"/>
      <c r="M147" s="160"/>
      <c r="T147" s="161"/>
      <c r="AT147" s="156" t="s">
        <v>150</v>
      </c>
      <c r="AU147" s="156" t="s">
        <v>86</v>
      </c>
      <c r="AV147" s="13" t="s">
        <v>86</v>
      </c>
      <c r="AW147" s="13" t="s">
        <v>32</v>
      </c>
      <c r="AX147" s="13" t="s">
        <v>84</v>
      </c>
      <c r="AY147" s="156" t="s">
        <v>136</v>
      </c>
    </row>
    <row r="148" spans="2:65" s="1" customFormat="1" ht="16.5" customHeight="1" x14ac:dyDescent="0.2">
      <c r="B148" s="32"/>
      <c r="C148" s="132" t="s">
        <v>174</v>
      </c>
      <c r="D148" s="132" t="s">
        <v>142</v>
      </c>
      <c r="E148" s="133" t="s">
        <v>1675</v>
      </c>
      <c r="F148" s="134" t="s">
        <v>1676</v>
      </c>
      <c r="G148" s="135" t="s">
        <v>420</v>
      </c>
      <c r="H148" s="136">
        <v>56.289000000000001</v>
      </c>
      <c r="I148" s="137"/>
      <c r="J148" s="138">
        <f>ROUND(I148*H148,2)</f>
        <v>0</v>
      </c>
      <c r="K148" s="134" t="s">
        <v>146</v>
      </c>
      <c r="L148" s="32"/>
      <c r="M148" s="139" t="s">
        <v>1</v>
      </c>
      <c r="N148" s="140" t="s">
        <v>41</v>
      </c>
      <c r="P148" s="141">
        <f>O148*H148</f>
        <v>0</v>
      </c>
      <c r="Q148" s="141">
        <v>0</v>
      </c>
      <c r="R148" s="141">
        <f>Q148*H148</f>
        <v>0</v>
      </c>
      <c r="S148" s="141">
        <v>0</v>
      </c>
      <c r="T148" s="142">
        <f>S148*H148</f>
        <v>0</v>
      </c>
      <c r="AR148" s="143" t="s">
        <v>135</v>
      </c>
      <c r="AT148" s="143" t="s">
        <v>142</v>
      </c>
      <c r="AU148" s="143" t="s">
        <v>86</v>
      </c>
      <c r="AY148" s="17" t="s">
        <v>136</v>
      </c>
      <c r="BE148" s="144">
        <f>IF(N148="základní",J148,0)</f>
        <v>0</v>
      </c>
      <c r="BF148" s="144">
        <f>IF(N148="snížená",J148,0)</f>
        <v>0</v>
      </c>
      <c r="BG148" s="144">
        <f>IF(N148="zákl. přenesená",J148,0)</f>
        <v>0</v>
      </c>
      <c r="BH148" s="144">
        <f>IF(N148="sníž. přenesená",J148,0)</f>
        <v>0</v>
      </c>
      <c r="BI148" s="144">
        <f>IF(N148="nulová",J148,0)</f>
        <v>0</v>
      </c>
      <c r="BJ148" s="17" t="s">
        <v>84</v>
      </c>
      <c r="BK148" s="144">
        <f>ROUND(I148*H148,2)</f>
        <v>0</v>
      </c>
      <c r="BL148" s="17" t="s">
        <v>135</v>
      </c>
      <c r="BM148" s="143" t="s">
        <v>1677</v>
      </c>
    </row>
    <row r="149" spans="2:65" s="1" customFormat="1" ht="19.5" x14ac:dyDescent="0.2">
      <c r="B149" s="32"/>
      <c r="D149" s="145" t="s">
        <v>149</v>
      </c>
      <c r="F149" s="146" t="s">
        <v>1678</v>
      </c>
      <c r="I149" s="147"/>
      <c r="L149" s="32"/>
      <c r="M149" s="148"/>
      <c r="T149" s="56"/>
      <c r="AT149" s="17" t="s">
        <v>149</v>
      </c>
      <c r="AU149" s="17" t="s">
        <v>86</v>
      </c>
    </row>
    <row r="150" spans="2:65" s="13" customFormat="1" ht="11.25" x14ac:dyDescent="0.2">
      <c r="B150" s="155"/>
      <c r="D150" s="145" t="s">
        <v>150</v>
      </c>
      <c r="E150" s="156" t="s">
        <v>1</v>
      </c>
      <c r="F150" s="157" t="s">
        <v>1679</v>
      </c>
      <c r="H150" s="158">
        <v>56.289000000000001</v>
      </c>
      <c r="I150" s="159"/>
      <c r="L150" s="155"/>
      <c r="M150" s="160"/>
      <c r="T150" s="161"/>
      <c r="AT150" s="156" t="s">
        <v>150</v>
      </c>
      <c r="AU150" s="156" t="s">
        <v>86</v>
      </c>
      <c r="AV150" s="13" t="s">
        <v>86</v>
      </c>
      <c r="AW150" s="13" t="s">
        <v>32</v>
      </c>
      <c r="AX150" s="13" t="s">
        <v>84</v>
      </c>
      <c r="AY150" s="156" t="s">
        <v>136</v>
      </c>
    </row>
    <row r="151" spans="2:65" s="1" customFormat="1" ht="16.5" customHeight="1" x14ac:dyDescent="0.2">
      <c r="B151" s="32"/>
      <c r="C151" s="132" t="s">
        <v>180</v>
      </c>
      <c r="D151" s="132" t="s">
        <v>142</v>
      </c>
      <c r="E151" s="133" t="s">
        <v>461</v>
      </c>
      <c r="F151" s="134" t="s">
        <v>462</v>
      </c>
      <c r="G151" s="135" t="s">
        <v>249</v>
      </c>
      <c r="H151" s="136">
        <v>1824.49</v>
      </c>
      <c r="I151" s="137"/>
      <c r="J151" s="138">
        <f>ROUND(I151*H151,2)</f>
        <v>0</v>
      </c>
      <c r="K151" s="134" t="s">
        <v>146</v>
      </c>
      <c r="L151" s="32"/>
      <c r="M151" s="139" t="s">
        <v>1</v>
      </c>
      <c r="N151" s="140" t="s">
        <v>41</v>
      </c>
      <c r="P151" s="141">
        <f>O151*H151</f>
        <v>0</v>
      </c>
      <c r="Q151" s="141">
        <v>8.4000000000000003E-4</v>
      </c>
      <c r="R151" s="141">
        <f>Q151*H151</f>
        <v>1.5325716</v>
      </c>
      <c r="S151" s="141">
        <v>0</v>
      </c>
      <c r="T151" s="142">
        <f>S151*H151</f>
        <v>0</v>
      </c>
      <c r="AR151" s="143" t="s">
        <v>135</v>
      </c>
      <c r="AT151" s="143" t="s">
        <v>142</v>
      </c>
      <c r="AU151" s="143" t="s">
        <v>86</v>
      </c>
      <c r="AY151" s="17" t="s">
        <v>136</v>
      </c>
      <c r="BE151" s="144">
        <f>IF(N151="základní",J151,0)</f>
        <v>0</v>
      </c>
      <c r="BF151" s="144">
        <f>IF(N151="snížená",J151,0)</f>
        <v>0</v>
      </c>
      <c r="BG151" s="144">
        <f>IF(N151="zákl. přenesená",J151,0)</f>
        <v>0</v>
      </c>
      <c r="BH151" s="144">
        <f>IF(N151="sníž. přenesená",J151,0)</f>
        <v>0</v>
      </c>
      <c r="BI151" s="144">
        <f>IF(N151="nulová",J151,0)</f>
        <v>0</v>
      </c>
      <c r="BJ151" s="17" t="s">
        <v>84</v>
      </c>
      <c r="BK151" s="144">
        <f>ROUND(I151*H151,2)</f>
        <v>0</v>
      </c>
      <c r="BL151" s="17" t="s">
        <v>135</v>
      </c>
      <c r="BM151" s="143" t="s">
        <v>1680</v>
      </c>
    </row>
    <row r="152" spans="2:65" s="1" customFormat="1" ht="11.25" x14ac:dyDescent="0.2">
      <c r="B152" s="32"/>
      <c r="D152" s="145" t="s">
        <v>149</v>
      </c>
      <c r="F152" s="146" t="s">
        <v>464</v>
      </c>
      <c r="I152" s="147"/>
      <c r="L152" s="32"/>
      <c r="M152" s="148"/>
      <c r="T152" s="56"/>
      <c r="AT152" s="17" t="s">
        <v>149</v>
      </c>
      <c r="AU152" s="17" t="s">
        <v>86</v>
      </c>
    </row>
    <row r="153" spans="2:65" s="13" customFormat="1" ht="11.25" x14ac:dyDescent="0.2">
      <c r="B153" s="155"/>
      <c r="D153" s="145" t="s">
        <v>150</v>
      </c>
      <c r="E153" s="156" t="s">
        <v>1</v>
      </c>
      <c r="F153" s="157" t="s">
        <v>1681</v>
      </c>
      <c r="H153" s="158">
        <v>1801.09</v>
      </c>
      <c r="I153" s="159"/>
      <c r="L153" s="155"/>
      <c r="M153" s="160"/>
      <c r="T153" s="161"/>
      <c r="AT153" s="156" t="s">
        <v>150</v>
      </c>
      <c r="AU153" s="156" t="s">
        <v>86</v>
      </c>
      <c r="AV153" s="13" t="s">
        <v>86</v>
      </c>
      <c r="AW153" s="13" t="s">
        <v>32</v>
      </c>
      <c r="AX153" s="13" t="s">
        <v>76</v>
      </c>
      <c r="AY153" s="156" t="s">
        <v>136</v>
      </c>
    </row>
    <row r="154" spans="2:65" s="13" customFormat="1" ht="11.25" x14ac:dyDescent="0.2">
      <c r="B154" s="155"/>
      <c r="D154" s="145" t="s">
        <v>150</v>
      </c>
      <c r="E154" s="156" t="s">
        <v>1</v>
      </c>
      <c r="F154" s="157" t="s">
        <v>1682</v>
      </c>
      <c r="H154" s="158">
        <v>23.4</v>
      </c>
      <c r="I154" s="159"/>
      <c r="L154" s="155"/>
      <c r="M154" s="160"/>
      <c r="T154" s="161"/>
      <c r="AT154" s="156" t="s">
        <v>150</v>
      </c>
      <c r="AU154" s="156" t="s">
        <v>86</v>
      </c>
      <c r="AV154" s="13" t="s">
        <v>86</v>
      </c>
      <c r="AW154" s="13" t="s">
        <v>32</v>
      </c>
      <c r="AX154" s="13" t="s">
        <v>76</v>
      </c>
      <c r="AY154" s="156" t="s">
        <v>136</v>
      </c>
    </row>
    <row r="155" spans="2:65" s="14" customFormat="1" ht="11.25" x14ac:dyDescent="0.2">
      <c r="B155" s="165"/>
      <c r="D155" s="145" t="s">
        <v>150</v>
      </c>
      <c r="E155" s="166" t="s">
        <v>1</v>
      </c>
      <c r="F155" s="167" t="s">
        <v>318</v>
      </c>
      <c r="H155" s="168">
        <v>1824.49</v>
      </c>
      <c r="I155" s="169"/>
      <c r="L155" s="165"/>
      <c r="M155" s="170"/>
      <c r="T155" s="171"/>
      <c r="AT155" s="166" t="s">
        <v>150</v>
      </c>
      <c r="AU155" s="166" t="s">
        <v>86</v>
      </c>
      <c r="AV155" s="14" t="s">
        <v>135</v>
      </c>
      <c r="AW155" s="14" t="s">
        <v>32</v>
      </c>
      <c r="AX155" s="14" t="s">
        <v>84</v>
      </c>
      <c r="AY155" s="166" t="s">
        <v>136</v>
      </c>
    </row>
    <row r="156" spans="2:65" s="1" customFormat="1" ht="16.5" customHeight="1" x14ac:dyDescent="0.2">
      <c r="B156" s="32"/>
      <c r="C156" s="132" t="s">
        <v>185</v>
      </c>
      <c r="D156" s="132" t="s">
        <v>142</v>
      </c>
      <c r="E156" s="133" t="s">
        <v>469</v>
      </c>
      <c r="F156" s="134" t="s">
        <v>470</v>
      </c>
      <c r="G156" s="135" t="s">
        <v>249</v>
      </c>
      <c r="H156" s="136">
        <v>1824.49</v>
      </c>
      <c r="I156" s="137"/>
      <c r="J156" s="138">
        <f>ROUND(I156*H156,2)</f>
        <v>0</v>
      </c>
      <c r="K156" s="134" t="s">
        <v>146</v>
      </c>
      <c r="L156" s="32"/>
      <c r="M156" s="139" t="s">
        <v>1</v>
      </c>
      <c r="N156" s="140" t="s">
        <v>41</v>
      </c>
      <c r="P156" s="141">
        <f>O156*H156</f>
        <v>0</v>
      </c>
      <c r="Q156" s="141">
        <v>0</v>
      </c>
      <c r="R156" s="141">
        <f>Q156*H156</f>
        <v>0</v>
      </c>
      <c r="S156" s="141">
        <v>0</v>
      </c>
      <c r="T156" s="142">
        <f>S156*H156</f>
        <v>0</v>
      </c>
      <c r="AR156" s="143" t="s">
        <v>135</v>
      </c>
      <c r="AT156" s="143" t="s">
        <v>142</v>
      </c>
      <c r="AU156" s="143" t="s">
        <v>86</v>
      </c>
      <c r="AY156" s="17" t="s">
        <v>136</v>
      </c>
      <c r="BE156" s="144">
        <f>IF(N156="základní",J156,0)</f>
        <v>0</v>
      </c>
      <c r="BF156" s="144">
        <f>IF(N156="snížená",J156,0)</f>
        <v>0</v>
      </c>
      <c r="BG156" s="144">
        <f>IF(N156="zákl. přenesená",J156,0)</f>
        <v>0</v>
      </c>
      <c r="BH156" s="144">
        <f>IF(N156="sníž. přenesená",J156,0)</f>
        <v>0</v>
      </c>
      <c r="BI156" s="144">
        <f>IF(N156="nulová",J156,0)</f>
        <v>0</v>
      </c>
      <c r="BJ156" s="17" t="s">
        <v>84</v>
      </c>
      <c r="BK156" s="144">
        <f>ROUND(I156*H156,2)</f>
        <v>0</v>
      </c>
      <c r="BL156" s="17" t="s">
        <v>135</v>
      </c>
      <c r="BM156" s="143" t="s">
        <v>1683</v>
      </c>
    </row>
    <row r="157" spans="2:65" s="1" customFormat="1" ht="19.5" x14ac:dyDescent="0.2">
      <c r="B157" s="32"/>
      <c r="D157" s="145" t="s">
        <v>149</v>
      </c>
      <c r="F157" s="146" t="s">
        <v>472</v>
      </c>
      <c r="I157" s="147"/>
      <c r="L157" s="32"/>
      <c r="M157" s="148"/>
      <c r="T157" s="56"/>
      <c r="AT157" s="17" t="s">
        <v>149</v>
      </c>
      <c r="AU157" s="17" t="s">
        <v>86</v>
      </c>
    </row>
    <row r="158" spans="2:65" s="13" customFormat="1" ht="11.25" x14ac:dyDescent="0.2">
      <c r="B158" s="155"/>
      <c r="D158" s="145" t="s">
        <v>150</v>
      </c>
      <c r="E158" s="156" t="s">
        <v>1</v>
      </c>
      <c r="F158" s="157" t="s">
        <v>1684</v>
      </c>
      <c r="H158" s="158">
        <v>1824.49</v>
      </c>
      <c r="I158" s="159"/>
      <c r="L158" s="155"/>
      <c r="M158" s="160"/>
      <c r="T158" s="161"/>
      <c r="AT158" s="156" t="s">
        <v>150</v>
      </c>
      <c r="AU158" s="156" t="s">
        <v>86</v>
      </c>
      <c r="AV158" s="13" t="s">
        <v>86</v>
      </c>
      <c r="AW158" s="13" t="s">
        <v>32</v>
      </c>
      <c r="AX158" s="13" t="s">
        <v>84</v>
      </c>
      <c r="AY158" s="156" t="s">
        <v>136</v>
      </c>
    </row>
    <row r="159" spans="2:65" s="1" customFormat="1" ht="21.75" customHeight="1" x14ac:dyDescent="0.2">
      <c r="B159" s="32"/>
      <c r="C159" s="132" t="s">
        <v>194</v>
      </c>
      <c r="D159" s="132" t="s">
        <v>142</v>
      </c>
      <c r="E159" s="133" t="s">
        <v>528</v>
      </c>
      <c r="F159" s="134" t="s">
        <v>529</v>
      </c>
      <c r="G159" s="135" t="s">
        <v>420</v>
      </c>
      <c r="H159" s="136">
        <v>106.72799999999999</v>
      </c>
      <c r="I159" s="137"/>
      <c r="J159" s="138">
        <f>ROUND(I159*H159,2)</f>
        <v>0</v>
      </c>
      <c r="K159" s="134" t="s">
        <v>146</v>
      </c>
      <c r="L159" s="32"/>
      <c r="M159" s="139" t="s">
        <v>1</v>
      </c>
      <c r="N159" s="140" t="s">
        <v>41</v>
      </c>
      <c r="P159" s="141">
        <f>O159*H159</f>
        <v>0</v>
      </c>
      <c r="Q159" s="141">
        <v>0</v>
      </c>
      <c r="R159" s="141">
        <f>Q159*H159</f>
        <v>0</v>
      </c>
      <c r="S159" s="141">
        <v>0</v>
      </c>
      <c r="T159" s="142">
        <f>S159*H159</f>
        <v>0</v>
      </c>
      <c r="AR159" s="143" t="s">
        <v>135</v>
      </c>
      <c r="AT159" s="143" t="s">
        <v>142</v>
      </c>
      <c r="AU159" s="143" t="s">
        <v>86</v>
      </c>
      <c r="AY159" s="17" t="s">
        <v>136</v>
      </c>
      <c r="BE159" s="144">
        <f>IF(N159="základní",J159,0)</f>
        <v>0</v>
      </c>
      <c r="BF159" s="144">
        <f>IF(N159="snížená",J159,0)</f>
        <v>0</v>
      </c>
      <c r="BG159" s="144">
        <f>IF(N159="zákl. přenesená",J159,0)</f>
        <v>0</v>
      </c>
      <c r="BH159" s="144">
        <f>IF(N159="sníž. přenesená",J159,0)</f>
        <v>0</v>
      </c>
      <c r="BI159" s="144">
        <f>IF(N159="nulová",J159,0)</f>
        <v>0</v>
      </c>
      <c r="BJ159" s="17" t="s">
        <v>84</v>
      </c>
      <c r="BK159" s="144">
        <f>ROUND(I159*H159,2)</f>
        <v>0</v>
      </c>
      <c r="BL159" s="17" t="s">
        <v>135</v>
      </c>
      <c r="BM159" s="143" t="s">
        <v>1685</v>
      </c>
    </row>
    <row r="160" spans="2:65" s="1" customFormat="1" ht="19.5" x14ac:dyDescent="0.2">
      <c r="B160" s="32"/>
      <c r="D160" s="145" t="s">
        <v>149</v>
      </c>
      <c r="F160" s="146" t="s">
        <v>531</v>
      </c>
      <c r="I160" s="147"/>
      <c r="L160" s="32"/>
      <c r="M160" s="148"/>
      <c r="T160" s="56"/>
      <c r="AT160" s="17" t="s">
        <v>149</v>
      </c>
      <c r="AU160" s="17" t="s">
        <v>86</v>
      </c>
    </row>
    <row r="161" spans="2:65" s="12" customFormat="1" ht="11.25" x14ac:dyDescent="0.2">
      <c r="B161" s="149"/>
      <c r="D161" s="145" t="s">
        <v>150</v>
      </c>
      <c r="E161" s="150" t="s">
        <v>1</v>
      </c>
      <c r="F161" s="151" t="s">
        <v>532</v>
      </c>
      <c r="H161" s="150" t="s">
        <v>1</v>
      </c>
      <c r="I161" s="152"/>
      <c r="L161" s="149"/>
      <c r="M161" s="153"/>
      <c r="T161" s="154"/>
      <c r="AT161" s="150" t="s">
        <v>150</v>
      </c>
      <c r="AU161" s="150" t="s">
        <v>86</v>
      </c>
      <c r="AV161" s="12" t="s">
        <v>84</v>
      </c>
      <c r="AW161" s="12" t="s">
        <v>32</v>
      </c>
      <c r="AX161" s="12" t="s">
        <v>76</v>
      </c>
      <c r="AY161" s="150" t="s">
        <v>136</v>
      </c>
    </row>
    <row r="162" spans="2:65" s="12" customFormat="1" ht="11.25" x14ac:dyDescent="0.2">
      <c r="B162" s="149"/>
      <c r="D162" s="145" t="s">
        <v>150</v>
      </c>
      <c r="E162" s="150" t="s">
        <v>1</v>
      </c>
      <c r="F162" s="151" t="s">
        <v>533</v>
      </c>
      <c r="H162" s="150" t="s">
        <v>1</v>
      </c>
      <c r="I162" s="152"/>
      <c r="L162" s="149"/>
      <c r="M162" s="153"/>
      <c r="T162" s="154"/>
      <c r="AT162" s="150" t="s">
        <v>150</v>
      </c>
      <c r="AU162" s="150" t="s">
        <v>86</v>
      </c>
      <c r="AV162" s="12" t="s">
        <v>84</v>
      </c>
      <c r="AW162" s="12" t="s">
        <v>32</v>
      </c>
      <c r="AX162" s="12" t="s">
        <v>76</v>
      </c>
      <c r="AY162" s="150" t="s">
        <v>136</v>
      </c>
    </row>
    <row r="163" spans="2:65" s="13" customFormat="1" ht="11.25" x14ac:dyDescent="0.2">
      <c r="B163" s="155"/>
      <c r="D163" s="145" t="s">
        <v>150</v>
      </c>
      <c r="E163" s="156" t="s">
        <v>1</v>
      </c>
      <c r="F163" s="157" t="s">
        <v>1686</v>
      </c>
      <c r="H163" s="158">
        <v>281.44499999999999</v>
      </c>
      <c r="I163" s="159"/>
      <c r="L163" s="155"/>
      <c r="M163" s="160"/>
      <c r="T163" s="161"/>
      <c r="AT163" s="156" t="s">
        <v>150</v>
      </c>
      <c r="AU163" s="156" t="s">
        <v>86</v>
      </c>
      <c r="AV163" s="13" t="s">
        <v>86</v>
      </c>
      <c r="AW163" s="13" t="s">
        <v>32</v>
      </c>
      <c r="AX163" s="13" t="s">
        <v>76</v>
      </c>
      <c r="AY163" s="156" t="s">
        <v>136</v>
      </c>
    </row>
    <row r="164" spans="2:65" s="13" customFormat="1" ht="11.25" x14ac:dyDescent="0.2">
      <c r="B164" s="155"/>
      <c r="D164" s="145" t="s">
        <v>150</v>
      </c>
      <c r="E164" s="156" t="s">
        <v>1</v>
      </c>
      <c r="F164" s="157" t="s">
        <v>1687</v>
      </c>
      <c r="H164" s="158">
        <v>8.7750000000000004</v>
      </c>
      <c r="I164" s="159"/>
      <c r="L164" s="155"/>
      <c r="M164" s="160"/>
      <c r="T164" s="161"/>
      <c r="AT164" s="156" t="s">
        <v>150</v>
      </c>
      <c r="AU164" s="156" t="s">
        <v>86</v>
      </c>
      <c r="AV164" s="13" t="s">
        <v>86</v>
      </c>
      <c r="AW164" s="13" t="s">
        <v>32</v>
      </c>
      <c r="AX164" s="13" t="s">
        <v>76</v>
      </c>
      <c r="AY164" s="156" t="s">
        <v>136</v>
      </c>
    </row>
    <row r="165" spans="2:65" s="13" customFormat="1" ht="11.25" x14ac:dyDescent="0.2">
      <c r="B165" s="155"/>
      <c r="D165" s="145" t="s">
        <v>150</v>
      </c>
      <c r="E165" s="156" t="s">
        <v>1</v>
      </c>
      <c r="F165" s="157" t="s">
        <v>1688</v>
      </c>
      <c r="H165" s="158">
        <v>-183.49199999999999</v>
      </c>
      <c r="I165" s="159"/>
      <c r="L165" s="155"/>
      <c r="M165" s="160"/>
      <c r="T165" s="161"/>
      <c r="AT165" s="156" t="s">
        <v>150</v>
      </c>
      <c r="AU165" s="156" t="s">
        <v>86</v>
      </c>
      <c r="AV165" s="13" t="s">
        <v>86</v>
      </c>
      <c r="AW165" s="13" t="s">
        <v>32</v>
      </c>
      <c r="AX165" s="13" t="s">
        <v>76</v>
      </c>
      <c r="AY165" s="156" t="s">
        <v>136</v>
      </c>
    </row>
    <row r="166" spans="2:65" s="14" customFormat="1" ht="11.25" x14ac:dyDescent="0.2">
      <c r="B166" s="165"/>
      <c r="D166" s="145" t="s">
        <v>150</v>
      </c>
      <c r="E166" s="166" t="s">
        <v>1</v>
      </c>
      <c r="F166" s="167" t="s">
        <v>318</v>
      </c>
      <c r="H166" s="168">
        <v>106.72799999999999</v>
      </c>
      <c r="I166" s="169"/>
      <c r="L166" s="165"/>
      <c r="M166" s="170"/>
      <c r="T166" s="171"/>
      <c r="AT166" s="166" t="s">
        <v>150</v>
      </c>
      <c r="AU166" s="166" t="s">
        <v>86</v>
      </c>
      <c r="AV166" s="14" t="s">
        <v>135</v>
      </c>
      <c r="AW166" s="14" t="s">
        <v>32</v>
      </c>
      <c r="AX166" s="14" t="s">
        <v>84</v>
      </c>
      <c r="AY166" s="166" t="s">
        <v>136</v>
      </c>
    </row>
    <row r="167" spans="2:65" s="1" customFormat="1" ht="24.2" customHeight="1" x14ac:dyDescent="0.2">
      <c r="B167" s="32"/>
      <c r="C167" s="132" t="s">
        <v>201</v>
      </c>
      <c r="D167" s="132" t="s">
        <v>142</v>
      </c>
      <c r="E167" s="133" t="s">
        <v>539</v>
      </c>
      <c r="F167" s="134" t="s">
        <v>540</v>
      </c>
      <c r="G167" s="135" t="s">
        <v>420</v>
      </c>
      <c r="H167" s="136">
        <v>1600.92</v>
      </c>
      <c r="I167" s="137"/>
      <c r="J167" s="138">
        <f>ROUND(I167*H167,2)</f>
        <v>0</v>
      </c>
      <c r="K167" s="134" t="s">
        <v>146</v>
      </c>
      <c r="L167" s="32"/>
      <c r="M167" s="139" t="s">
        <v>1</v>
      </c>
      <c r="N167" s="140" t="s">
        <v>41</v>
      </c>
      <c r="P167" s="141">
        <f>O167*H167</f>
        <v>0</v>
      </c>
      <c r="Q167" s="141">
        <v>0</v>
      </c>
      <c r="R167" s="141">
        <f>Q167*H167</f>
        <v>0</v>
      </c>
      <c r="S167" s="141">
        <v>0</v>
      </c>
      <c r="T167" s="142">
        <f>S167*H167</f>
        <v>0</v>
      </c>
      <c r="AR167" s="143" t="s">
        <v>135</v>
      </c>
      <c r="AT167" s="143" t="s">
        <v>142</v>
      </c>
      <c r="AU167" s="143" t="s">
        <v>86</v>
      </c>
      <c r="AY167" s="17" t="s">
        <v>136</v>
      </c>
      <c r="BE167" s="144">
        <f>IF(N167="základní",J167,0)</f>
        <v>0</v>
      </c>
      <c r="BF167" s="144">
        <f>IF(N167="snížená",J167,0)</f>
        <v>0</v>
      </c>
      <c r="BG167" s="144">
        <f>IF(N167="zákl. přenesená",J167,0)</f>
        <v>0</v>
      </c>
      <c r="BH167" s="144">
        <f>IF(N167="sníž. přenesená",J167,0)</f>
        <v>0</v>
      </c>
      <c r="BI167" s="144">
        <f>IF(N167="nulová",J167,0)</f>
        <v>0</v>
      </c>
      <c r="BJ167" s="17" t="s">
        <v>84</v>
      </c>
      <c r="BK167" s="144">
        <f>ROUND(I167*H167,2)</f>
        <v>0</v>
      </c>
      <c r="BL167" s="17" t="s">
        <v>135</v>
      </c>
      <c r="BM167" s="143" t="s">
        <v>1689</v>
      </c>
    </row>
    <row r="168" spans="2:65" s="1" customFormat="1" ht="19.5" x14ac:dyDescent="0.2">
      <c r="B168" s="32"/>
      <c r="D168" s="145" t="s">
        <v>149</v>
      </c>
      <c r="F168" s="146" t="s">
        <v>542</v>
      </c>
      <c r="I168" s="147"/>
      <c r="L168" s="32"/>
      <c r="M168" s="148"/>
      <c r="T168" s="56"/>
      <c r="AT168" s="17" t="s">
        <v>149</v>
      </c>
      <c r="AU168" s="17" t="s">
        <v>86</v>
      </c>
    </row>
    <row r="169" spans="2:65" s="12" customFormat="1" ht="11.25" x14ac:dyDescent="0.2">
      <c r="B169" s="149"/>
      <c r="D169" s="145" t="s">
        <v>150</v>
      </c>
      <c r="E169" s="150" t="s">
        <v>1</v>
      </c>
      <c r="F169" s="151" t="s">
        <v>533</v>
      </c>
      <c r="H169" s="150" t="s">
        <v>1</v>
      </c>
      <c r="I169" s="152"/>
      <c r="L169" s="149"/>
      <c r="M169" s="153"/>
      <c r="T169" s="154"/>
      <c r="AT169" s="150" t="s">
        <v>150</v>
      </c>
      <c r="AU169" s="150" t="s">
        <v>86</v>
      </c>
      <c r="AV169" s="12" t="s">
        <v>84</v>
      </c>
      <c r="AW169" s="12" t="s">
        <v>32</v>
      </c>
      <c r="AX169" s="12" t="s">
        <v>76</v>
      </c>
      <c r="AY169" s="150" t="s">
        <v>136</v>
      </c>
    </row>
    <row r="170" spans="2:65" s="13" customFormat="1" ht="11.25" x14ac:dyDescent="0.2">
      <c r="B170" s="155"/>
      <c r="D170" s="145" t="s">
        <v>150</v>
      </c>
      <c r="E170" s="156" t="s">
        <v>1</v>
      </c>
      <c r="F170" s="157" t="s">
        <v>1690</v>
      </c>
      <c r="H170" s="158">
        <v>1600.92</v>
      </c>
      <c r="I170" s="159"/>
      <c r="L170" s="155"/>
      <c r="M170" s="160"/>
      <c r="T170" s="161"/>
      <c r="AT170" s="156" t="s">
        <v>150</v>
      </c>
      <c r="AU170" s="156" t="s">
        <v>86</v>
      </c>
      <c r="AV170" s="13" t="s">
        <v>86</v>
      </c>
      <c r="AW170" s="13" t="s">
        <v>32</v>
      </c>
      <c r="AX170" s="13" t="s">
        <v>84</v>
      </c>
      <c r="AY170" s="156" t="s">
        <v>136</v>
      </c>
    </row>
    <row r="171" spans="2:65" s="1" customFormat="1" ht="21.75" customHeight="1" x14ac:dyDescent="0.2">
      <c r="B171" s="32"/>
      <c r="C171" s="132" t="s">
        <v>208</v>
      </c>
      <c r="D171" s="132" t="s">
        <v>142</v>
      </c>
      <c r="E171" s="133" t="s">
        <v>545</v>
      </c>
      <c r="F171" s="134" t="s">
        <v>546</v>
      </c>
      <c r="G171" s="135" t="s">
        <v>420</v>
      </c>
      <c r="H171" s="136">
        <v>97.953000000000003</v>
      </c>
      <c r="I171" s="137"/>
      <c r="J171" s="138">
        <f>ROUND(I171*H171,2)</f>
        <v>0</v>
      </c>
      <c r="K171" s="134" t="s">
        <v>146</v>
      </c>
      <c r="L171" s="32"/>
      <c r="M171" s="139" t="s">
        <v>1</v>
      </c>
      <c r="N171" s="140" t="s">
        <v>41</v>
      </c>
      <c r="P171" s="141">
        <f>O171*H171</f>
        <v>0</v>
      </c>
      <c r="Q171" s="141">
        <v>0</v>
      </c>
      <c r="R171" s="141">
        <f>Q171*H171</f>
        <v>0</v>
      </c>
      <c r="S171" s="141">
        <v>0</v>
      </c>
      <c r="T171" s="142">
        <f>S171*H171</f>
        <v>0</v>
      </c>
      <c r="AR171" s="143" t="s">
        <v>135</v>
      </c>
      <c r="AT171" s="143" t="s">
        <v>142</v>
      </c>
      <c r="AU171" s="143" t="s">
        <v>86</v>
      </c>
      <c r="AY171" s="17" t="s">
        <v>136</v>
      </c>
      <c r="BE171" s="144">
        <f>IF(N171="základní",J171,0)</f>
        <v>0</v>
      </c>
      <c r="BF171" s="144">
        <f>IF(N171="snížená",J171,0)</f>
        <v>0</v>
      </c>
      <c r="BG171" s="144">
        <f>IF(N171="zákl. přenesená",J171,0)</f>
        <v>0</v>
      </c>
      <c r="BH171" s="144">
        <f>IF(N171="sníž. přenesená",J171,0)</f>
        <v>0</v>
      </c>
      <c r="BI171" s="144">
        <f>IF(N171="nulová",J171,0)</f>
        <v>0</v>
      </c>
      <c r="BJ171" s="17" t="s">
        <v>84</v>
      </c>
      <c r="BK171" s="144">
        <f>ROUND(I171*H171,2)</f>
        <v>0</v>
      </c>
      <c r="BL171" s="17" t="s">
        <v>135</v>
      </c>
      <c r="BM171" s="143" t="s">
        <v>1691</v>
      </c>
    </row>
    <row r="172" spans="2:65" s="1" customFormat="1" ht="19.5" x14ac:dyDescent="0.2">
      <c r="B172" s="32"/>
      <c r="D172" s="145" t="s">
        <v>149</v>
      </c>
      <c r="F172" s="146" t="s">
        <v>548</v>
      </c>
      <c r="I172" s="147"/>
      <c r="L172" s="32"/>
      <c r="M172" s="148"/>
      <c r="T172" s="56"/>
      <c r="AT172" s="17" t="s">
        <v>149</v>
      </c>
      <c r="AU172" s="17" t="s">
        <v>86</v>
      </c>
    </row>
    <row r="173" spans="2:65" s="12" customFormat="1" ht="11.25" x14ac:dyDescent="0.2">
      <c r="B173" s="149"/>
      <c r="D173" s="145" t="s">
        <v>150</v>
      </c>
      <c r="E173" s="150" t="s">
        <v>1</v>
      </c>
      <c r="F173" s="151" t="s">
        <v>532</v>
      </c>
      <c r="H173" s="150" t="s">
        <v>1</v>
      </c>
      <c r="I173" s="152"/>
      <c r="L173" s="149"/>
      <c r="M173" s="153"/>
      <c r="T173" s="154"/>
      <c r="AT173" s="150" t="s">
        <v>150</v>
      </c>
      <c r="AU173" s="150" t="s">
        <v>86</v>
      </c>
      <c r="AV173" s="12" t="s">
        <v>84</v>
      </c>
      <c r="AW173" s="12" t="s">
        <v>32</v>
      </c>
      <c r="AX173" s="12" t="s">
        <v>76</v>
      </c>
      <c r="AY173" s="150" t="s">
        <v>136</v>
      </c>
    </row>
    <row r="174" spans="2:65" s="12" customFormat="1" ht="11.25" x14ac:dyDescent="0.2">
      <c r="B174" s="149"/>
      <c r="D174" s="145" t="s">
        <v>150</v>
      </c>
      <c r="E174" s="150" t="s">
        <v>1</v>
      </c>
      <c r="F174" s="151" t="s">
        <v>533</v>
      </c>
      <c r="H174" s="150" t="s">
        <v>1</v>
      </c>
      <c r="I174" s="152"/>
      <c r="L174" s="149"/>
      <c r="M174" s="153"/>
      <c r="T174" s="154"/>
      <c r="AT174" s="150" t="s">
        <v>150</v>
      </c>
      <c r="AU174" s="150" t="s">
        <v>86</v>
      </c>
      <c r="AV174" s="12" t="s">
        <v>84</v>
      </c>
      <c r="AW174" s="12" t="s">
        <v>32</v>
      </c>
      <c r="AX174" s="12" t="s">
        <v>76</v>
      </c>
      <c r="AY174" s="150" t="s">
        <v>136</v>
      </c>
    </row>
    <row r="175" spans="2:65" s="13" customFormat="1" ht="11.25" x14ac:dyDescent="0.2">
      <c r="B175" s="155"/>
      <c r="D175" s="145" t="s">
        <v>150</v>
      </c>
      <c r="E175" s="156" t="s">
        <v>1</v>
      </c>
      <c r="F175" s="157" t="s">
        <v>1692</v>
      </c>
      <c r="H175" s="158">
        <v>281.44499999999999</v>
      </c>
      <c r="I175" s="159"/>
      <c r="L175" s="155"/>
      <c r="M175" s="160"/>
      <c r="T175" s="161"/>
      <c r="AT175" s="156" t="s">
        <v>150</v>
      </c>
      <c r="AU175" s="156" t="s">
        <v>86</v>
      </c>
      <c r="AV175" s="13" t="s">
        <v>86</v>
      </c>
      <c r="AW175" s="13" t="s">
        <v>32</v>
      </c>
      <c r="AX175" s="13" t="s">
        <v>76</v>
      </c>
      <c r="AY175" s="156" t="s">
        <v>136</v>
      </c>
    </row>
    <row r="176" spans="2:65" s="13" customFormat="1" ht="11.25" x14ac:dyDescent="0.2">
      <c r="B176" s="155"/>
      <c r="D176" s="145" t="s">
        <v>150</v>
      </c>
      <c r="E176" s="156" t="s">
        <v>1</v>
      </c>
      <c r="F176" s="157" t="s">
        <v>1688</v>
      </c>
      <c r="H176" s="158">
        <v>-183.49199999999999</v>
      </c>
      <c r="I176" s="159"/>
      <c r="L176" s="155"/>
      <c r="M176" s="160"/>
      <c r="T176" s="161"/>
      <c r="AT176" s="156" t="s">
        <v>150</v>
      </c>
      <c r="AU176" s="156" t="s">
        <v>86</v>
      </c>
      <c r="AV176" s="13" t="s">
        <v>86</v>
      </c>
      <c r="AW176" s="13" t="s">
        <v>32</v>
      </c>
      <c r="AX176" s="13" t="s">
        <v>76</v>
      </c>
      <c r="AY176" s="156" t="s">
        <v>136</v>
      </c>
    </row>
    <row r="177" spans="2:65" s="14" customFormat="1" ht="11.25" x14ac:dyDescent="0.2">
      <c r="B177" s="165"/>
      <c r="D177" s="145" t="s">
        <v>150</v>
      </c>
      <c r="E177" s="166" t="s">
        <v>1</v>
      </c>
      <c r="F177" s="167" t="s">
        <v>318</v>
      </c>
      <c r="H177" s="168">
        <v>97.953000000000003</v>
      </c>
      <c r="I177" s="169"/>
      <c r="L177" s="165"/>
      <c r="M177" s="170"/>
      <c r="T177" s="171"/>
      <c r="AT177" s="166" t="s">
        <v>150</v>
      </c>
      <c r="AU177" s="166" t="s">
        <v>86</v>
      </c>
      <c r="AV177" s="14" t="s">
        <v>135</v>
      </c>
      <c r="AW177" s="14" t="s">
        <v>32</v>
      </c>
      <c r="AX177" s="14" t="s">
        <v>84</v>
      </c>
      <c r="AY177" s="166" t="s">
        <v>136</v>
      </c>
    </row>
    <row r="178" spans="2:65" s="1" customFormat="1" ht="24.2" customHeight="1" x14ac:dyDescent="0.2">
      <c r="B178" s="32"/>
      <c r="C178" s="132" t="s">
        <v>8</v>
      </c>
      <c r="D178" s="132" t="s">
        <v>142</v>
      </c>
      <c r="E178" s="133" t="s">
        <v>553</v>
      </c>
      <c r="F178" s="134" t="s">
        <v>554</v>
      </c>
      <c r="G178" s="135" t="s">
        <v>420</v>
      </c>
      <c r="H178" s="136">
        <v>1469.2950000000001</v>
      </c>
      <c r="I178" s="137"/>
      <c r="J178" s="138">
        <f>ROUND(I178*H178,2)</f>
        <v>0</v>
      </c>
      <c r="K178" s="134" t="s">
        <v>146</v>
      </c>
      <c r="L178" s="32"/>
      <c r="M178" s="139" t="s">
        <v>1</v>
      </c>
      <c r="N178" s="140" t="s">
        <v>41</v>
      </c>
      <c r="P178" s="141">
        <f>O178*H178</f>
        <v>0</v>
      </c>
      <c r="Q178" s="141">
        <v>0</v>
      </c>
      <c r="R178" s="141">
        <f>Q178*H178</f>
        <v>0</v>
      </c>
      <c r="S178" s="141">
        <v>0</v>
      </c>
      <c r="T178" s="142">
        <f>S178*H178</f>
        <v>0</v>
      </c>
      <c r="AR178" s="143" t="s">
        <v>135</v>
      </c>
      <c r="AT178" s="143" t="s">
        <v>142</v>
      </c>
      <c r="AU178" s="143" t="s">
        <v>86</v>
      </c>
      <c r="AY178" s="17" t="s">
        <v>136</v>
      </c>
      <c r="BE178" s="144">
        <f>IF(N178="základní",J178,0)</f>
        <v>0</v>
      </c>
      <c r="BF178" s="144">
        <f>IF(N178="snížená",J178,0)</f>
        <v>0</v>
      </c>
      <c r="BG178" s="144">
        <f>IF(N178="zákl. přenesená",J178,0)</f>
        <v>0</v>
      </c>
      <c r="BH178" s="144">
        <f>IF(N178="sníž. přenesená",J178,0)</f>
        <v>0</v>
      </c>
      <c r="BI178" s="144">
        <f>IF(N178="nulová",J178,0)</f>
        <v>0</v>
      </c>
      <c r="BJ178" s="17" t="s">
        <v>84</v>
      </c>
      <c r="BK178" s="144">
        <f>ROUND(I178*H178,2)</f>
        <v>0</v>
      </c>
      <c r="BL178" s="17" t="s">
        <v>135</v>
      </c>
      <c r="BM178" s="143" t="s">
        <v>1693</v>
      </c>
    </row>
    <row r="179" spans="2:65" s="1" customFormat="1" ht="19.5" x14ac:dyDescent="0.2">
      <c r="B179" s="32"/>
      <c r="D179" s="145" t="s">
        <v>149</v>
      </c>
      <c r="F179" s="146" t="s">
        <v>556</v>
      </c>
      <c r="I179" s="147"/>
      <c r="L179" s="32"/>
      <c r="M179" s="148"/>
      <c r="T179" s="56"/>
      <c r="AT179" s="17" t="s">
        <v>149</v>
      </c>
      <c r="AU179" s="17" t="s">
        <v>86</v>
      </c>
    </row>
    <row r="180" spans="2:65" s="12" customFormat="1" ht="11.25" x14ac:dyDescent="0.2">
      <c r="B180" s="149"/>
      <c r="D180" s="145" t="s">
        <v>150</v>
      </c>
      <c r="E180" s="150" t="s">
        <v>1</v>
      </c>
      <c r="F180" s="151" t="s">
        <v>533</v>
      </c>
      <c r="H180" s="150" t="s">
        <v>1</v>
      </c>
      <c r="I180" s="152"/>
      <c r="L180" s="149"/>
      <c r="M180" s="153"/>
      <c r="T180" s="154"/>
      <c r="AT180" s="150" t="s">
        <v>150</v>
      </c>
      <c r="AU180" s="150" t="s">
        <v>86</v>
      </c>
      <c r="AV180" s="12" t="s">
        <v>84</v>
      </c>
      <c r="AW180" s="12" t="s">
        <v>32</v>
      </c>
      <c r="AX180" s="12" t="s">
        <v>76</v>
      </c>
      <c r="AY180" s="150" t="s">
        <v>136</v>
      </c>
    </row>
    <row r="181" spans="2:65" s="13" customFormat="1" ht="11.25" x14ac:dyDescent="0.2">
      <c r="B181" s="155"/>
      <c r="D181" s="145" t="s">
        <v>150</v>
      </c>
      <c r="E181" s="156" t="s">
        <v>1</v>
      </c>
      <c r="F181" s="157" t="s">
        <v>1694</v>
      </c>
      <c r="H181" s="158">
        <v>1469.2950000000001</v>
      </c>
      <c r="I181" s="159"/>
      <c r="L181" s="155"/>
      <c r="M181" s="160"/>
      <c r="T181" s="161"/>
      <c r="AT181" s="156" t="s">
        <v>150</v>
      </c>
      <c r="AU181" s="156" t="s">
        <v>86</v>
      </c>
      <c r="AV181" s="13" t="s">
        <v>86</v>
      </c>
      <c r="AW181" s="13" t="s">
        <v>32</v>
      </c>
      <c r="AX181" s="13" t="s">
        <v>84</v>
      </c>
      <c r="AY181" s="156" t="s">
        <v>136</v>
      </c>
    </row>
    <row r="182" spans="2:65" s="1" customFormat="1" ht="16.5" customHeight="1" x14ac:dyDescent="0.2">
      <c r="B182" s="32"/>
      <c r="C182" s="132" t="s">
        <v>220</v>
      </c>
      <c r="D182" s="132" t="s">
        <v>142</v>
      </c>
      <c r="E182" s="133" t="s">
        <v>559</v>
      </c>
      <c r="F182" s="134" t="s">
        <v>560</v>
      </c>
      <c r="G182" s="135" t="s">
        <v>561</v>
      </c>
      <c r="H182" s="136">
        <v>368.42599999999999</v>
      </c>
      <c r="I182" s="137"/>
      <c r="J182" s="138">
        <f>ROUND(I182*H182,2)</f>
        <v>0</v>
      </c>
      <c r="K182" s="134" t="s">
        <v>146</v>
      </c>
      <c r="L182" s="32"/>
      <c r="M182" s="139" t="s">
        <v>1</v>
      </c>
      <c r="N182" s="140" t="s">
        <v>41</v>
      </c>
      <c r="P182" s="141">
        <f>O182*H182</f>
        <v>0</v>
      </c>
      <c r="Q182" s="141">
        <v>0</v>
      </c>
      <c r="R182" s="141">
        <f>Q182*H182</f>
        <v>0</v>
      </c>
      <c r="S182" s="141">
        <v>0</v>
      </c>
      <c r="T182" s="142">
        <f>S182*H182</f>
        <v>0</v>
      </c>
      <c r="AR182" s="143" t="s">
        <v>135</v>
      </c>
      <c r="AT182" s="143" t="s">
        <v>142</v>
      </c>
      <c r="AU182" s="143" t="s">
        <v>86</v>
      </c>
      <c r="AY182" s="17" t="s">
        <v>136</v>
      </c>
      <c r="BE182" s="144">
        <f>IF(N182="základní",J182,0)</f>
        <v>0</v>
      </c>
      <c r="BF182" s="144">
        <f>IF(N182="snížená",J182,0)</f>
        <v>0</v>
      </c>
      <c r="BG182" s="144">
        <f>IF(N182="zákl. přenesená",J182,0)</f>
        <v>0</v>
      </c>
      <c r="BH182" s="144">
        <f>IF(N182="sníž. přenesená",J182,0)</f>
        <v>0</v>
      </c>
      <c r="BI182" s="144">
        <f>IF(N182="nulová",J182,0)</f>
        <v>0</v>
      </c>
      <c r="BJ182" s="17" t="s">
        <v>84</v>
      </c>
      <c r="BK182" s="144">
        <f>ROUND(I182*H182,2)</f>
        <v>0</v>
      </c>
      <c r="BL182" s="17" t="s">
        <v>135</v>
      </c>
      <c r="BM182" s="143" t="s">
        <v>1695</v>
      </c>
    </row>
    <row r="183" spans="2:65" s="1" customFormat="1" ht="19.5" x14ac:dyDescent="0.2">
      <c r="B183" s="32"/>
      <c r="D183" s="145" t="s">
        <v>149</v>
      </c>
      <c r="F183" s="146" t="s">
        <v>563</v>
      </c>
      <c r="I183" s="147"/>
      <c r="L183" s="32"/>
      <c r="M183" s="148"/>
      <c r="T183" s="56"/>
      <c r="AT183" s="17" t="s">
        <v>149</v>
      </c>
      <c r="AU183" s="17" t="s">
        <v>86</v>
      </c>
    </row>
    <row r="184" spans="2:65" s="13" customFormat="1" ht="11.25" x14ac:dyDescent="0.2">
      <c r="B184" s="155"/>
      <c r="D184" s="145" t="s">
        <v>150</v>
      </c>
      <c r="E184" s="156" t="s">
        <v>1</v>
      </c>
      <c r="F184" s="157" t="s">
        <v>1696</v>
      </c>
      <c r="H184" s="158">
        <v>368.42599999999999</v>
      </c>
      <c r="I184" s="159"/>
      <c r="L184" s="155"/>
      <c r="M184" s="160"/>
      <c r="T184" s="161"/>
      <c r="AT184" s="156" t="s">
        <v>150</v>
      </c>
      <c r="AU184" s="156" t="s">
        <v>86</v>
      </c>
      <c r="AV184" s="13" t="s">
        <v>86</v>
      </c>
      <c r="AW184" s="13" t="s">
        <v>32</v>
      </c>
      <c r="AX184" s="13" t="s">
        <v>84</v>
      </c>
      <c r="AY184" s="156" t="s">
        <v>136</v>
      </c>
    </row>
    <row r="185" spans="2:65" s="1" customFormat="1" ht="16.5" customHeight="1" x14ac:dyDescent="0.2">
      <c r="B185" s="32"/>
      <c r="C185" s="132" t="s">
        <v>227</v>
      </c>
      <c r="D185" s="132" t="s">
        <v>142</v>
      </c>
      <c r="E185" s="133" t="s">
        <v>586</v>
      </c>
      <c r="F185" s="134" t="s">
        <v>587</v>
      </c>
      <c r="G185" s="135" t="s">
        <v>420</v>
      </c>
      <c r="H185" s="136">
        <v>366.983</v>
      </c>
      <c r="I185" s="137"/>
      <c r="J185" s="138">
        <f>ROUND(I185*H185,2)</f>
        <v>0</v>
      </c>
      <c r="K185" s="134" t="s">
        <v>146</v>
      </c>
      <c r="L185" s="32"/>
      <c r="M185" s="139" t="s">
        <v>1</v>
      </c>
      <c r="N185" s="140" t="s">
        <v>41</v>
      </c>
      <c r="P185" s="141">
        <f>O185*H185</f>
        <v>0</v>
      </c>
      <c r="Q185" s="141">
        <v>0</v>
      </c>
      <c r="R185" s="141">
        <f>Q185*H185</f>
        <v>0</v>
      </c>
      <c r="S185" s="141">
        <v>0</v>
      </c>
      <c r="T185" s="142">
        <f>S185*H185</f>
        <v>0</v>
      </c>
      <c r="AR185" s="143" t="s">
        <v>135</v>
      </c>
      <c r="AT185" s="143" t="s">
        <v>142</v>
      </c>
      <c r="AU185" s="143" t="s">
        <v>86</v>
      </c>
      <c r="AY185" s="17" t="s">
        <v>136</v>
      </c>
      <c r="BE185" s="144">
        <f>IF(N185="základní",J185,0)</f>
        <v>0</v>
      </c>
      <c r="BF185" s="144">
        <f>IF(N185="snížená",J185,0)</f>
        <v>0</v>
      </c>
      <c r="BG185" s="144">
        <f>IF(N185="zákl. přenesená",J185,0)</f>
        <v>0</v>
      </c>
      <c r="BH185" s="144">
        <f>IF(N185="sníž. přenesená",J185,0)</f>
        <v>0</v>
      </c>
      <c r="BI185" s="144">
        <f>IF(N185="nulová",J185,0)</f>
        <v>0</v>
      </c>
      <c r="BJ185" s="17" t="s">
        <v>84</v>
      </c>
      <c r="BK185" s="144">
        <f>ROUND(I185*H185,2)</f>
        <v>0</v>
      </c>
      <c r="BL185" s="17" t="s">
        <v>135</v>
      </c>
      <c r="BM185" s="143" t="s">
        <v>1697</v>
      </c>
    </row>
    <row r="186" spans="2:65" s="1" customFormat="1" ht="19.5" x14ac:dyDescent="0.2">
      <c r="B186" s="32"/>
      <c r="D186" s="145" t="s">
        <v>149</v>
      </c>
      <c r="F186" s="146" t="s">
        <v>589</v>
      </c>
      <c r="I186" s="147"/>
      <c r="L186" s="32"/>
      <c r="M186" s="148"/>
      <c r="T186" s="56"/>
      <c r="AT186" s="17" t="s">
        <v>149</v>
      </c>
      <c r="AU186" s="17" t="s">
        <v>86</v>
      </c>
    </row>
    <row r="187" spans="2:65" s="12" customFormat="1" ht="11.25" x14ac:dyDescent="0.2">
      <c r="B187" s="149"/>
      <c r="D187" s="145" t="s">
        <v>150</v>
      </c>
      <c r="E187" s="150" t="s">
        <v>1</v>
      </c>
      <c r="F187" s="151" t="s">
        <v>1698</v>
      </c>
      <c r="H187" s="150" t="s">
        <v>1</v>
      </c>
      <c r="I187" s="152"/>
      <c r="L187" s="149"/>
      <c r="M187" s="153"/>
      <c r="T187" s="154"/>
      <c r="AT187" s="150" t="s">
        <v>150</v>
      </c>
      <c r="AU187" s="150" t="s">
        <v>86</v>
      </c>
      <c r="AV187" s="12" t="s">
        <v>84</v>
      </c>
      <c r="AW187" s="12" t="s">
        <v>32</v>
      </c>
      <c r="AX187" s="12" t="s">
        <v>76</v>
      </c>
      <c r="AY187" s="150" t="s">
        <v>136</v>
      </c>
    </row>
    <row r="188" spans="2:65" s="13" customFormat="1" ht="11.25" x14ac:dyDescent="0.2">
      <c r="B188" s="155"/>
      <c r="D188" s="145" t="s">
        <v>150</v>
      </c>
      <c r="E188" s="156" t="s">
        <v>1</v>
      </c>
      <c r="F188" s="157" t="s">
        <v>1699</v>
      </c>
      <c r="H188" s="158">
        <v>562.89</v>
      </c>
      <c r="I188" s="159"/>
      <c r="L188" s="155"/>
      <c r="M188" s="160"/>
      <c r="T188" s="161"/>
      <c r="AT188" s="156" t="s">
        <v>150</v>
      </c>
      <c r="AU188" s="156" t="s">
        <v>86</v>
      </c>
      <c r="AV188" s="13" t="s">
        <v>86</v>
      </c>
      <c r="AW188" s="13" t="s">
        <v>32</v>
      </c>
      <c r="AX188" s="13" t="s">
        <v>76</v>
      </c>
      <c r="AY188" s="156" t="s">
        <v>136</v>
      </c>
    </row>
    <row r="189" spans="2:65" s="13" customFormat="1" ht="11.25" x14ac:dyDescent="0.2">
      <c r="B189" s="155"/>
      <c r="D189" s="145" t="s">
        <v>150</v>
      </c>
      <c r="E189" s="156" t="s">
        <v>1</v>
      </c>
      <c r="F189" s="157" t="s">
        <v>1700</v>
      </c>
      <c r="H189" s="158">
        <v>8.7750000000000004</v>
      </c>
      <c r="I189" s="159"/>
      <c r="L189" s="155"/>
      <c r="M189" s="160"/>
      <c r="T189" s="161"/>
      <c r="AT189" s="156" t="s">
        <v>150</v>
      </c>
      <c r="AU189" s="156" t="s">
        <v>86</v>
      </c>
      <c r="AV189" s="13" t="s">
        <v>86</v>
      </c>
      <c r="AW189" s="13" t="s">
        <v>32</v>
      </c>
      <c r="AX189" s="13" t="s">
        <v>76</v>
      </c>
      <c r="AY189" s="156" t="s">
        <v>136</v>
      </c>
    </row>
    <row r="190" spans="2:65" s="13" customFormat="1" ht="11.25" x14ac:dyDescent="0.2">
      <c r="B190" s="155"/>
      <c r="D190" s="145" t="s">
        <v>150</v>
      </c>
      <c r="E190" s="156" t="s">
        <v>1</v>
      </c>
      <c r="F190" s="157" t="s">
        <v>1701</v>
      </c>
      <c r="H190" s="158">
        <v>-164.548</v>
      </c>
      <c r="I190" s="159"/>
      <c r="L190" s="155"/>
      <c r="M190" s="160"/>
      <c r="T190" s="161"/>
      <c r="AT190" s="156" t="s">
        <v>150</v>
      </c>
      <c r="AU190" s="156" t="s">
        <v>86</v>
      </c>
      <c r="AV190" s="13" t="s">
        <v>86</v>
      </c>
      <c r="AW190" s="13" t="s">
        <v>32</v>
      </c>
      <c r="AX190" s="13" t="s">
        <v>76</v>
      </c>
      <c r="AY190" s="156" t="s">
        <v>136</v>
      </c>
    </row>
    <row r="191" spans="2:65" s="13" customFormat="1" ht="11.25" x14ac:dyDescent="0.2">
      <c r="B191" s="155"/>
      <c r="D191" s="145" t="s">
        <v>150</v>
      </c>
      <c r="E191" s="156" t="s">
        <v>1</v>
      </c>
      <c r="F191" s="157" t="s">
        <v>1702</v>
      </c>
      <c r="H191" s="158">
        <v>-39.814</v>
      </c>
      <c r="I191" s="159"/>
      <c r="L191" s="155"/>
      <c r="M191" s="160"/>
      <c r="T191" s="161"/>
      <c r="AT191" s="156" t="s">
        <v>150</v>
      </c>
      <c r="AU191" s="156" t="s">
        <v>86</v>
      </c>
      <c r="AV191" s="13" t="s">
        <v>86</v>
      </c>
      <c r="AW191" s="13" t="s">
        <v>32</v>
      </c>
      <c r="AX191" s="13" t="s">
        <v>76</v>
      </c>
      <c r="AY191" s="156" t="s">
        <v>136</v>
      </c>
    </row>
    <row r="192" spans="2:65" s="13" customFormat="1" ht="11.25" x14ac:dyDescent="0.2">
      <c r="B192" s="155"/>
      <c r="D192" s="145" t="s">
        <v>150</v>
      </c>
      <c r="E192" s="156" t="s">
        <v>1</v>
      </c>
      <c r="F192" s="157" t="s">
        <v>1703</v>
      </c>
      <c r="H192" s="158">
        <v>-0.32</v>
      </c>
      <c r="I192" s="159"/>
      <c r="L192" s="155"/>
      <c r="M192" s="160"/>
      <c r="T192" s="161"/>
      <c r="AT192" s="156" t="s">
        <v>150</v>
      </c>
      <c r="AU192" s="156" t="s">
        <v>86</v>
      </c>
      <c r="AV192" s="13" t="s">
        <v>86</v>
      </c>
      <c r="AW192" s="13" t="s">
        <v>32</v>
      </c>
      <c r="AX192" s="13" t="s">
        <v>76</v>
      </c>
      <c r="AY192" s="156" t="s">
        <v>136</v>
      </c>
    </row>
    <row r="193" spans="2:65" s="14" customFormat="1" ht="11.25" x14ac:dyDescent="0.2">
      <c r="B193" s="165"/>
      <c r="D193" s="145" t="s">
        <v>150</v>
      </c>
      <c r="E193" s="166" t="s">
        <v>1</v>
      </c>
      <c r="F193" s="167" t="s">
        <v>318</v>
      </c>
      <c r="H193" s="168">
        <v>366.983</v>
      </c>
      <c r="I193" s="169"/>
      <c r="L193" s="165"/>
      <c r="M193" s="170"/>
      <c r="T193" s="171"/>
      <c r="AT193" s="166" t="s">
        <v>150</v>
      </c>
      <c r="AU193" s="166" t="s">
        <v>86</v>
      </c>
      <c r="AV193" s="14" t="s">
        <v>135</v>
      </c>
      <c r="AW193" s="14" t="s">
        <v>32</v>
      </c>
      <c r="AX193" s="14" t="s">
        <v>84</v>
      </c>
      <c r="AY193" s="166" t="s">
        <v>136</v>
      </c>
    </row>
    <row r="194" spans="2:65" s="1" customFormat="1" ht="16.5" customHeight="1" x14ac:dyDescent="0.2">
      <c r="B194" s="32"/>
      <c r="C194" s="132" t="s">
        <v>325</v>
      </c>
      <c r="D194" s="132" t="s">
        <v>142</v>
      </c>
      <c r="E194" s="133" t="s">
        <v>1704</v>
      </c>
      <c r="F194" s="134" t="s">
        <v>1705</v>
      </c>
      <c r="G194" s="135" t="s">
        <v>420</v>
      </c>
      <c r="H194" s="136">
        <v>159.797</v>
      </c>
      <c r="I194" s="137"/>
      <c r="J194" s="138">
        <f>ROUND(I194*H194,2)</f>
        <v>0</v>
      </c>
      <c r="K194" s="134" t="s">
        <v>146</v>
      </c>
      <c r="L194" s="32"/>
      <c r="M194" s="139" t="s">
        <v>1</v>
      </c>
      <c r="N194" s="140" t="s">
        <v>41</v>
      </c>
      <c r="P194" s="141">
        <f>O194*H194</f>
        <v>0</v>
      </c>
      <c r="Q194" s="141">
        <v>0</v>
      </c>
      <c r="R194" s="141">
        <f>Q194*H194</f>
        <v>0</v>
      </c>
      <c r="S194" s="141">
        <v>0</v>
      </c>
      <c r="T194" s="142">
        <f>S194*H194</f>
        <v>0</v>
      </c>
      <c r="AR194" s="143" t="s">
        <v>135</v>
      </c>
      <c r="AT194" s="143" t="s">
        <v>142</v>
      </c>
      <c r="AU194" s="143" t="s">
        <v>86</v>
      </c>
      <c r="AY194" s="17" t="s">
        <v>136</v>
      </c>
      <c r="BE194" s="144">
        <f>IF(N194="základní",J194,0)</f>
        <v>0</v>
      </c>
      <c r="BF194" s="144">
        <f>IF(N194="snížená",J194,0)</f>
        <v>0</v>
      </c>
      <c r="BG194" s="144">
        <f>IF(N194="zákl. přenesená",J194,0)</f>
        <v>0</v>
      </c>
      <c r="BH194" s="144">
        <f>IF(N194="sníž. přenesená",J194,0)</f>
        <v>0</v>
      </c>
      <c r="BI194" s="144">
        <f>IF(N194="nulová",J194,0)</f>
        <v>0</v>
      </c>
      <c r="BJ194" s="17" t="s">
        <v>84</v>
      </c>
      <c r="BK194" s="144">
        <f>ROUND(I194*H194,2)</f>
        <v>0</v>
      </c>
      <c r="BL194" s="17" t="s">
        <v>135</v>
      </c>
      <c r="BM194" s="143" t="s">
        <v>1706</v>
      </c>
    </row>
    <row r="195" spans="2:65" s="1" customFormat="1" ht="19.5" x14ac:dyDescent="0.2">
      <c r="B195" s="32"/>
      <c r="D195" s="145" t="s">
        <v>149</v>
      </c>
      <c r="F195" s="146" t="s">
        <v>1707</v>
      </c>
      <c r="I195" s="147"/>
      <c r="L195" s="32"/>
      <c r="M195" s="148"/>
      <c r="T195" s="56"/>
      <c r="AT195" s="17" t="s">
        <v>149</v>
      </c>
      <c r="AU195" s="17" t="s">
        <v>86</v>
      </c>
    </row>
    <row r="196" spans="2:65" s="13" customFormat="1" ht="11.25" x14ac:dyDescent="0.2">
      <c r="B196" s="155"/>
      <c r="D196" s="145" t="s">
        <v>150</v>
      </c>
      <c r="E196" s="156" t="s">
        <v>1</v>
      </c>
      <c r="F196" s="157" t="s">
        <v>1708</v>
      </c>
      <c r="H196" s="158">
        <v>163.23599999999999</v>
      </c>
      <c r="I196" s="159"/>
      <c r="L196" s="155"/>
      <c r="M196" s="160"/>
      <c r="T196" s="161"/>
      <c r="AT196" s="156" t="s">
        <v>150</v>
      </c>
      <c r="AU196" s="156" t="s">
        <v>86</v>
      </c>
      <c r="AV196" s="13" t="s">
        <v>86</v>
      </c>
      <c r="AW196" s="13" t="s">
        <v>32</v>
      </c>
      <c r="AX196" s="13" t="s">
        <v>76</v>
      </c>
      <c r="AY196" s="156" t="s">
        <v>136</v>
      </c>
    </row>
    <row r="197" spans="2:65" s="13" customFormat="1" ht="11.25" x14ac:dyDescent="0.2">
      <c r="B197" s="155"/>
      <c r="D197" s="145" t="s">
        <v>150</v>
      </c>
      <c r="E197" s="156" t="s">
        <v>1</v>
      </c>
      <c r="F197" s="157" t="s">
        <v>1709</v>
      </c>
      <c r="H197" s="158">
        <v>0.82</v>
      </c>
      <c r="I197" s="159"/>
      <c r="L197" s="155"/>
      <c r="M197" s="160"/>
      <c r="T197" s="161"/>
      <c r="AT197" s="156" t="s">
        <v>150</v>
      </c>
      <c r="AU197" s="156" t="s">
        <v>86</v>
      </c>
      <c r="AV197" s="13" t="s">
        <v>86</v>
      </c>
      <c r="AW197" s="13" t="s">
        <v>32</v>
      </c>
      <c r="AX197" s="13" t="s">
        <v>76</v>
      </c>
      <c r="AY197" s="156" t="s">
        <v>136</v>
      </c>
    </row>
    <row r="198" spans="2:65" s="13" customFormat="1" ht="11.25" x14ac:dyDescent="0.2">
      <c r="B198" s="155"/>
      <c r="D198" s="145" t="s">
        <v>150</v>
      </c>
      <c r="E198" s="156" t="s">
        <v>1</v>
      </c>
      <c r="F198" s="157" t="s">
        <v>1710</v>
      </c>
      <c r="H198" s="158">
        <v>0.49199999999999999</v>
      </c>
      <c r="I198" s="159"/>
      <c r="L198" s="155"/>
      <c r="M198" s="160"/>
      <c r="T198" s="161"/>
      <c r="AT198" s="156" t="s">
        <v>150</v>
      </c>
      <c r="AU198" s="156" t="s">
        <v>86</v>
      </c>
      <c r="AV198" s="13" t="s">
        <v>86</v>
      </c>
      <c r="AW198" s="13" t="s">
        <v>32</v>
      </c>
      <c r="AX198" s="13" t="s">
        <v>76</v>
      </c>
      <c r="AY198" s="156" t="s">
        <v>136</v>
      </c>
    </row>
    <row r="199" spans="2:65" s="15" customFormat="1" ht="11.25" x14ac:dyDescent="0.2">
      <c r="B199" s="182"/>
      <c r="D199" s="145" t="s">
        <v>150</v>
      </c>
      <c r="E199" s="183" t="s">
        <v>1</v>
      </c>
      <c r="F199" s="184" t="s">
        <v>1499</v>
      </c>
      <c r="H199" s="185">
        <v>164.54799999999997</v>
      </c>
      <c r="I199" s="186"/>
      <c r="L199" s="182"/>
      <c r="M199" s="187"/>
      <c r="T199" s="188"/>
      <c r="AT199" s="183" t="s">
        <v>150</v>
      </c>
      <c r="AU199" s="183" t="s">
        <v>86</v>
      </c>
      <c r="AV199" s="15" t="s">
        <v>158</v>
      </c>
      <c r="AW199" s="15" t="s">
        <v>32</v>
      </c>
      <c r="AX199" s="15" t="s">
        <v>76</v>
      </c>
      <c r="AY199" s="183" t="s">
        <v>136</v>
      </c>
    </row>
    <row r="200" spans="2:65" s="12" customFormat="1" ht="11.25" x14ac:dyDescent="0.2">
      <c r="B200" s="149"/>
      <c r="D200" s="145" t="s">
        <v>150</v>
      </c>
      <c r="E200" s="150" t="s">
        <v>1</v>
      </c>
      <c r="F200" s="151" t="s">
        <v>1711</v>
      </c>
      <c r="H200" s="150" t="s">
        <v>1</v>
      </c>
      <c r="I200" s="152"/>
      <c r="L200" s="149"/>
      <c r="M200" s="153"/>
      <c r="T200" s="154"/>
      <c r="AT200" s="150" t="s">
        <v>150</v>
      </c>
      <c r="AU200" s="150" t="s">
        <v>86</v>
      </c>
      <c r="AV200" s="12" t="s">
        <v>84</v>
      </c>
      <c r="AW200" s="12" t="s">
        <v>32</v>
      </c>
      <c r="AX200" s="12" t="s">
        <v>76</v>
      </c>
      <c r="AY200" s="150" t="s">
        <v>136</v>
      </c>
    </row>
    <row r="201" spans="2:65" s="13" customFormat="1" ht="11.25" x14ac:dyDescent="0.2">
      <c r="B201" s="155"/>
      <c r="D201" s="145" t="s">
        <v>150</v>
      </c>
      <c r="E201" s="156" t="s">
        <v>1</v>
      </c>
      <c r="F201" s="157" t="s">
        <v>1712</v>
      </c>
      <c r="H201" s="158">
        <v>-4.7510000000000003</v>
      </c>
      <c r="I201" s="159"/>
      <c r="L201" s="155"/>
      <c r="M201" s="160"/>
      <c r="T201" s="161"/>
      <c r="AT201" s="156" t="s">
        <v>150</v>
      </c>
      <c r="AU201" s="156" t="s">
        <v>86</v>
      </c>
      <c r="AV201" s="13" t="s">
        <v>86</v>
      </c>
      <c r="AW201" s="13" t="s">
        <v>32</v>
      </c>
      <c r="AX201" s="13" t="s">
        <v>76</v>
      </c>
      <c r="AY201" s="156" t="s">
        <v>136</v>
      </c>
    </row>
    <row r="202" spans="2:65" s="14" customFormat="1" ht="11.25" x14ac:dyDescent="0.2">
      <c r="B202" s="165"/>
      <c r="D202" s="145" t="s">
        <v>150</v>
      </c>
      <c r="E202" s="166" t="s">
        <v>1</v>
      </c>
      <c r="F202" s="167" t="s">
        <v>318</v>
      </c>
      <c r="H202" s="168">
        <v>159.79699999999997</v>
      </c>
      <c r="I202" s="169"/>
      <c r="L202" s="165"/>
      <c r="M202" s="170"/>
      <c r="T202" s="171"/>
      <c r="AT202" s="166" t="s">
        <v>150</v>
      </c>
      <c r="AU202" s="166" t="s">
        <v>86</v>
      </c>
      <c r="AV202" s="14" t="s">
        <v>135</v>
      </c>
      <c r="AW202" s="14" t="s">
        <v>32</v>
      </c>
      <c r="AX202" s="14" t="s">
        <v>84</v>
      </c>
      <c r="AY202" s="166" t="s">
        <v>136</v>
      </c>
    </row>
    <row r="203" spans="2:65" s="1" customFormat="1" ht="16.5" customHeight="1" x14ac:dyDescent="0.2">
      <c r="B203" s="32"/>
      <c r="C203" s="172" t="s">
        <v>331</v>
      </c>
      <c r="D203" s="172" t="s">
        <v>641</v>
      </c>
      <c r="E203" s="173" t="s">
        <v>1713</v>
      </c>
      <c r="F203" s="174" t="s">
        <v>1714</v>
      </c>
      <c r="G203" s="175" t="s">
        <v>561</v>
      </c>
      <c r="H203" s="176">
        <v>319.59399999999999</v>
      </c>
      <c r="I203" s="177"/>
      <c r="J203" s="178">
        <f>ROUND(I203*H203,2)</f>
        <v>0</v>
      </c>
      <c r="K203" s="174" t="s">
        <v>146</v>
      </c>
      <c r="L203" s="179"/>
      <c r="M203" s="180" t="s">
        <v>1</v>
      </c>
      <c r="N203" s="181" t="s">
        <v>41</v>
      </c>
      <c r="P203" s="141">
        <f>O203*H203</f>
        <v>0</v>
      </c>
      <c r="Q203" s="141">
        <v>1</v>
      </c>
      <c r="R203" s="141">
        <f>Q203*H203</f>
        <v>319.59399999999999</v>
      </c>
      <c r="S203" s="141">
        <v>0</v>
      </c>
      <c r="T203" s="142">
        <f>S203*H203</f>
        <v>0</v>
      </c>
      <c r="AR203" s="143" t="s">
        <v>185</v>
      </c>
      <c r="AT203" s="143" t="s">
        <v>641</v>
      </c>
      <c r="AU203" s="143" t="s">
        <v>86</v>
      </c>
      <c r="AY203" s="17" t="s">
        <v>136</v>
      </c>
      <c r="BE203" s="144">
        <f>IF(N203="základní",J203,0)</f>
        <v>0</v>
      </c>
      <c r="BF203" s="144">
        <f>IF(N203="snížená",J203,0)</f>
        <v>0</v>
      </c>
      <c r="BG203" s="144">
        <f>IF(N203="zákl. přenesená",J203,0)</f>
        <v>0</v>
      </c>
      <c r="BH203" s="144">
        <f>IF(N203="sníž. přenesená",J203,0)</f>
        <v>0</v>
      </c>
      <c r="BI203" s="144">
        <f>IF(N203="nulová",J203,0)</f>
        <v>0</v>
      </c>
      <c r="BJ203" s="17" t="s">
        <v>84</v>
      </c>
      <c r="BK203" s="144">
        <f>ROUND(I203*H203,2)</f>
        <v>0</v>
      </c>
      <c r="BL203" s="17" t="s">
        <v>135</v>
      </c>
      <c r="BM203" s="143" t="s">
        <v>1715</v>
      </c>
    </row>
    <row r="204" spans="2:65" s="1" customFormat="1" ht="11.25" x14ac:dyDescent="0.2">
      <c r="B204" s="32"/>
      <c r="D204" s="145" t="s">
        <v>149</v>
      </c>
      <c r="F204" s="146" t="s">
        <v>1714</v>
      </c>
      <c r="I204" s="147"/>
      <c r="L204" s="32"/>
      <c r="M204" s="148"/>
      <c r="T204" s="56"/>
      <c r="AT204" s="17" t="s">
        <v>149</v>
      </c>
      <c r="AU204" s="17" t="s">
        <v>86</v>
      </c>
    </row>
    <row r="205" spans="2:65" s="13" customFormat="1" ht="11.25" x14ac:dyDescent="0.2">
      <c r="B205" s="155"/>
      <c r="D205" s="145" t="s">
        <v>150</v>
      </c>
      <c r="E205" s="156" t="s">
        <v>1</v>
      </c>
      <c r="F205" s="157" t="s">
        <v>1716</v>
      </c>
      <c r="H205" s="158">
        <v>319.59399999999999</v>
      </c>
      <c r="I205" s="159"/>
      <c r="L205" s="155"/>
      <c r="M205" s="160"/>
      <c r="T205" s="161"/>
      <c r="AT205" s="156" t="s">
        <v>150</v>
      </c>
      <c r="AU205" s="156" t="s">
        <v>86</v>
      </c>
      <c r="AV205" s="13" t="s">
        <v>86</v>
      </c>
      <c r="AW205" s="13" t="s">
        <v>32</v>
      </c>
      <c r="AX205" s="13" t="s">
        <v>84</v>
      </c>
      <c r="AY205" s="156" t="s">
        <v>136</v>
      </c>
    </row>
    <row r="206" spans="2:65" s="11" customFormat="1" ht="22.9" customHeight="1" x14ac:dyDescent="0.2">
      <c r="B206" s="120"/>
      <c r="D206" s="121" t="s">
        <v>75</v>
      </c>
      <c r="E206" s="130" t="s">
        <v>135</v>
      </c>
      <c r="F206" s="130" t="s">
        <v>788</v>
      </c>
      <c r="I206" s="123"/>
      <c r="J206" s="131">
        <f>BK206</f>
        <v>0</v>
      </c>
      <c r="L206" s="120"/>
      <c r="M206" s="125"/>
      <c r="P206" s="126">
        <f>SUM(P207:P211)</f>
        <v>0</v>
      </c>
      <c r="R206" s="126">
        <f>SUM(R207:R211)</f>
        <v>75.884163180000002</v>
      </c>
      <c r="T206" s="127">
        <f>SUM(T207:T211)</f>
        <v>0</v>
      </c>
      <c r="AR206" s="121" t="s">
        <v>84</v>
      </c>
      <c r="AT206" s="128" t="s">
        <v>75</v>
      </c>
      <c r="AU206" s="128" t="s">
        <v>84</v>
      </c>
      <c r="AY206" s="121" t="s">
        <v>136</v>
      </c>
      <c r="BK206" s="129">
        <f>SUM(BK207:BK211)</f>
        <v>0</v>
      </c>
    </row>
    <row r="207" spans="2:65" s="1" customFormat="1" ht="16.5" customHeight="1" x14ac:dyDescent="0.2">
      <c r="B207" s="32"/>
      <c r="C207" s="132" t="s">
        <v>341</v>
      </c>
      <c r="D207" s="132" t="s">
        <v>142</v>
      </c>
      <c r="E207" s="133" t="s">
        <v>790</v>
      </c>
      <c r="F207" s="134" t="s">
        <v>791</v>
      </c>
      <c r="G207" s="135" t="s">
        <v>420</v>
      </c>
      <c r="H207" s="136">
        <v>40.134</v>
      </c>
      <c r="I207" s="137"/>
      <c r="J207" s="138">
        <f>ROUND(I207*H207,2)</f>
        <v>0</v>
      </c>
      <c r="K207" s="134" t="s">
        <v>146</v>
      </c>
      <c r="L207" s="32"/>
      <c r="M207" s="139" t="s">
        <v>1</v>
      </c>
      <c r="N207" s="140" t="s">
        <v>41</v>
      </c>
      <c r="P207" s="141">
        <f>O207*H207</f>
        <v>0</v>
      </c>
      <c r="Q207" s="141">
        <v>1.8907700000000001</v>
      </c>
      <c r="R207" s="141">
        <f>Q207*H207</f>
        <v>75.884163180000002</v>
      </c>
      <c r="S207" s="141">
        <v>0</v>
      </c>
      <c r="T207" s="142">
        <f>S207*H207</f>
        <v>0</v>
      </c>
      <c r="AR207" s="143" t="s">
        <v>135</v>
      </c>
      <c r="AT207" s="143" t="s">
        <v>142</v>
      </c>
      <c r="AU207" s="143" t="s">
        <v>86</v>
      </c>
      <c r="AY207" s="17" t="s">
        <v>136</v>
      </c>
      <c r="BE207" s="144">
        <f>IF(N207="základní",J207,0)</f>
        <v>0</v>
      </c>
      <c r="BF207" s="144">
        <f>IF(N207="snížená",J207,0)</f>
        <v>0</v>
      </c>
      <c r="BG207" s="144">
        <f>IF(N207="zákl. přenesená",J207,0)</f>
        <v>0</v>
      </c>
      <c r="BH207" s="144">
        <f>IF(N207="sníž. přenesená",J207,0)</f>
        <v>0</v>
      </c>
      <c r="BI207" s="144">
        <f>IF(N207="nulová",J207,0)</f>
        <v>0</v>
      </c>
      <c r="BJ207" s="17" t="s">
        <v>84</v>
      </c>
      <c r="BK207" s="144">
        <f>ROUND(I207*H207,2)</f>
        <v>0</v>
      </c>
      <c r="BL207" s="17" t="s">
        <v>135</v>
      </c>
      <c r="BM207" s="143" t="s">
        <v>1717</v>
      </c>
    </row>
    <row r="208" spans="2:65" s="1" customFormat="1" ht="11.25" x14ac:dyDescent="0.2">
      <c r="B208" s="32"/>
      <c r="D208" s="145" t="s">
        <v>149</v>
      </c>
      <c r="F208" s="146" t="s">
        <v>793</v>
      </c>
      <c r="I208" s="147"/>
      <c r="L208" s="32"/>
      <c r="M208" s="148"/>
      <c r="T208" s="56"/>
      <c r="AT208" s="17" t="s">
        <v>149</v>
      </c>
      <c r="AU208" s="17" t="s">
        <v>86</v>
      </c>
    </row>
    <row r="209" spans="2:65" s="13" customFormat="1" ht="11.25" x14ac:dyDescent="0.2">
      <c r="B209" s="155"/>
      <c r="D209" s="145" t="s">
        <v>150</v>
      </c>
      <c r="E209" s="156" t="s">
        <v>1</v>
      </c>
      <c r="F209" s="157" t="s">
        <v>1718</v>
      </c>
      <c r="H209" s="158">
        <v>39.814</v>
      </c>
      <c r="I209" s="159"/>
      <c r="L209" s="155"/>
      <c r="M209" s="160"/>
      <c r="T209" s="161"/>
      <c r="AT209" s="156" t="s">
        <v>150</v>
      </c>
      <c r="AU209" s="156" t="s">
        <v>86</v>
      </c>
      <c r="AV209" s="13" t="s">
        <v>86</v>
      </c>
      <c r="AW209" s="13" t="s">
        <v>32</v>
      </c>
      <c r="AX209" s="13" t="s">
        <v>76</v>
      </c>
      <c r="AY209" s="156" t="s">
        <v>136</v>
      </c>
    </row>
    <row r="210" spans="2:65" s="13" customFormat="1" ht="11.25" x14ac:dyDescent="0.2">
      <c r="B210" s="155"/>
      <c r="D210" s="145" t="s">
        <v>150</v>
      </c>
      <c r="E210" s="156" t="s">
        <v>1</v>
      </c>
      <c r="F210" s="157" t="s">
        <v>1719</v>
      </c>
      <c r="H210" s="158">
        <v>0.32</v>
      </c>
      <c r="I210" s="159"/>
      <c r="L210" s="155"/>
      <c r="M210" s="160"/>
      <c r="T210" s="161"/>
      <c r="AT210" s="156" t="s">
        <v>150</v>
      </c>
      <c r="AU210" s="156" t="s">
        <v>86</v>
      </c>
      <c r="AV210" s="13" t="s">
        <v>86</v>
      </c>
      <c r="AW210" s="13" t="s">
        <v>32</v>
      </c>
      <c r="AX210" s="13" t="s">
        <v>76</v>
      </c>
      <c r="AY210" s="156" t="s">
        <v>136</v>
      </c>
    </row>
    <row r="211" spans="2:65" s="14" customFormat="1" ht="11.25" x14ac:dyDescent="0.2">
      <c r="B211" s="165"/>
      <c r="D211" s="145" t="s">
        <v>150</v>
      </c>
      <c r="E211" s="166" t="s">
        <v>1</v>
      </c>
      <c r="F211" s="167" t="s">
        <v>318</v>
      </c>
      <c r="H211" s="168">
        <v>40.134</v>
      </c>
      <c r="I211" s="169"/>
      <c r="L211" s="165"/>
      <c r="M211" s="170"/>
      <c r="T211" s="171"/>
      <c r="AT211" s="166" t="s">
        <v>150</v>
      </c>
      <c r="AU211" s="166" t="s">
        <v>86</v>
      </c>
      <c r="AV211" s="14" t="s">
        <v>135</v>
      </c>
      <c r="AW211" s="14" t="s">
        <v>32</v>
      </c>
      <c r="AX211" s="14" t="s">
        <v>84</v>
      </c>
      <c r="AY211" s="166" t="s">
        <v>136</v>
      </c>
    </row>
    <row r="212" spans="2:65" s="11" customFormat="1" ht="22.9" customHeight="1" x14ac:dyDescent="0.2">
      <c r="B212" s="120"/>
      <c r="D212" s="121" t="s">
        <v>75</v>
      </c>
      <c r="E212" s="130" t="s">
        <v>185</v>
      </c>
      <c r="F212" s="130" t="s">
        <v>1040</v>
      </c>
      <c r="I212" s="123"/>
      <c r="J212" s="131">
        <f>BK212</f>
        <v>0</v>
      </c>
      <c r="L212" s="120"/>
      <c r="M212" s="125"/>
      <c r="P212" s="126">
        <f>SUM(P213:P371)</f>
        <v>0</v>
      </c>
      <c r="R212" s="126">
        <f>SUM(R213:R371)</f>
        <v>3.7579403999999998</v>
      </c>
      <c r="T212" s="127">
        <f>SUM(T213:T371)</f>
        <v>0.33360000000000001</v>
      </c>
      <c r="AR212" s="121" t="s">
        <v>84</v>
      </c>
      <c r="AT212" s="128" t="s">
        <v>75</v>
      </c>
      <c r="AU212" s="128" t="s">
        <v>84</v>
      </c>
      <c r="AY212" s="121" t="s">
        <v>136</v>
      </c>
      <c r="BK212" s="129">
        <f>SUM(BK213:BK371)</f>
        <v>0</v>
      </c>
    </row>
    <row r="213" spans="2:65" s="1" customFormat="1" ht="16.5" customHeight="1" x14ac:dyDescent="0.2">
      <c r="B213" s="32"/>
      <c r="C213" s="132" t="s">
        <v>349</v>
      </c>
      <c r="D213" s="132" t="s">
        <v>142</v>
      </c>
      <c r="E213" s="133" t="s">
        <v>1720</v>
      </c>
      <c r="F213" s="134" t="s">
        <v>1721</v>
      </c>
      <c r="G213" s="135" t="s">
        <v>394</v>
      </c>
      <c r="H213" s="136">
        <v>2</v>
      </c>
      <c r="I213" s="137"/>
      <c r="J213" s="138">
        <f>ROUND(I213*H213,2)</f>
        <v>0</v>
      </c>
      <c r="K213" s="134" t="s">
        <v>146</v>
      </c>
      <c r="L213" s="32"/>
      <c r="M213" s="139" t="s">
        <v>1</v>
      </c>
      <c r="N213" s="140" t="s">
        <v>41</v>
      </c>
      <c r="P213" s="141">
        <f>O213*H213</f>
        <v>0</v>
      </c>
      <c r="Q213" s="141">
        <v>0</v>
      </c>
      <c r="R213" s="141">
        <f>Q213*H213</f>
        <v>0</v>
      </c>
      <c r="S213" s="141">
        <v>4.3999999999999997E-2</v>
      </c>
      <c r="T213" s="142">
        <f>S213*H213</f>
        <v>8.7999999999999995E-2</v>
      </c>
      <c r="AR213" s="143" t="s">
        <v>135</v>
      </c>
      <c r="AT213" s="143" t="s">
        <v>142</v>
      </c>
      <c r="AU213" s="143" t="s">
        <v>86</v>
      </c>
      <c r="AY213" s="17" t="s">
        <v>136</v>
      </c>
      <c r="BE213" s="144">
        <f>IF(N213="základní",J213,0)</f>
        <v>0</v>
      </c>
      <c r="BF213" s="144">
        <f>IF(N213="snížená",J213,0)</f>
        <v>0</v>
      </c>
      <c r="BG213" s="144">
        <f>IF(N213="zákl. přenesená",J213,0)</f>
        <v>0</v>
      </c>
      <c r="BH213" s="144">
        <f>IF(N213="sníž. přenesená",J213,0)</f>
        <v>0</v>
      </c>
      <c r="BI213" s="144">
        <f>IF(N213="nulová",J213,0)</f>
        <v>0</v>
      </c>
      <c r="BJ213" s="17" t="s">
        <v>84</v>
      </c>
      <c r="BK213" s="144">
        <f>ROUND(I213*H213,2)</f>
        <v>0</v>
      </c>
      <c r="BL213" s="17" t="s">
        <v>135</v>
      </c>
      <c r="BM213" s="143" t="s">
        <v>1722</v>
      </c>
    </row>
    <row r="214" spans="2:65" s="1" customFormat="1" ht="11.25" x14ac:dyDescent="0.2">
      <c r="B214" s="32"/>
      <c r="D214" s="145" t="s">
        <v>149</v>
      </c>
      <c r="F214" s="146" t="s">
        <v>1723</v>
      </c>
      <c r="I214" s="147"/>
      <c r="L214" s="32"/>
      <c r="M214" s="148"/>
      <c r="T214" s="56"/>
      <c r="AT214" s="17" t="s">
        <v>149</v>
      </c>
      <c r="AU214" s="17" t="s">
        <v>86</v>
      </c>
    </row>
    <row r="215" spans="2:65" s="12" customFormat="1" ht="11.25" x14ac:dyDescent="0.2">
      <c r="B215" s="149"/>
      <c r="D215" s="145" t="s">
        <v>150</v>
      </c>
      <c r="E215" s="150" t="s">
        <v>1</v>
      </c>
      <c r="F215" s="151" t="s">
        <v>1724</v>
      </c>
      <c r="H215" s="150" t="s">
        <v>1</v>
      </c>
      <c r="I215" s="152"/>
      <c r="L215" s="149"/>
      <c r="M215" s="153"/>
      <c r="T215" s="154"/>
      <c r="AT215" s="150" t="s">
        <v>150</v>
      </c>
      <c r="AU215" s="150" t="s">
        <v>86</v>
      </c>
      <c r="AV215" s="12" t="s">
        <v>84</v>
      </c>
      <c r="AW215" s="12" t="s">
        <v>32</v>
      </c>
      <c r="AX215" s="12" t="s">
        <v>76</v>
      </c>
      <c r="AY215" s="150" t="s">
        <v>136</v>
      </c>
    </row>
    <row r="216" spans="2:65" s="13" customFormat="1" ht="11.25" x14ac:dyDescent="0.2">
      <c r="B216" s="155"/>
      <c r="D216" s="145" t="s">
        <v>150</v>
      </c>
      <c r="E216" s="156" t="s">
        <v>1</v>
      </c>
      <c r="F216" s="157" t="s">
        <v>1725</v>
      </c>
      <c r="H216" s="158">
        <v>2</v>
      </c>
      <c r="I216" s="159"/>
      <c r="L216" s="155"/>
      <c r="M216" s="160"/>
      <c r="T216" s="161"/>
      <c r="AT216" s="156" t="s">
        <v>150</v>
      </c>
      <c r="AU216" s="156" t="s">
        <v>86</v>
      </c>
      <c r="AV216" s="13" t="s">
        <v>86</v>
      </c>
      <c r="AW216" s="13" t="s">
        <v>32</v>
      </c>
      <c r="AX216" s="13" t="s">
        <v>84</v>
      </c>
      <c r="AY216" s="156" t="s">
        <v>136</v>
      </c>
    </row>
    <row r="217" spans="2:65" s="1" customFormat="1" ht="16.5" customHeight="1" x14ac:dyDescent="0.2">
      <c r="B217" s="32"/>
      <c r="C217" s="132" t="s">
        <v>357</v>
      </c>
      <c r="D217" s="132" t="s">
        <v>142</v>
      </c>
      <c r="E217" s="133" t="s">
        <v>1726</v>
      </c>
      <c r="F217" s="134" t="s">
        <v>1727</v>
      </c>
      <c r="G217" s="135" t="s">
        <v>394</v>
      </c>
      <c r="H217" s="136">
        <v>2</v>
      </c>
      <c r="I217" s="137"/>
      <c r="J217" s="138">
        <f>ROUND(I217*H217,2)</f>
        <v>0</v>
      </c>
      <c r="K217" s="134" t="s">
        <v>146</v>
      </c>
      <c r="L217" s="32"/>
      <c r="M217" s="139" t="s">
        <v>1</v>
      </c>
      <c r="N217" s="140" t="s">
        <v>41</v>
      </c>
      <c r="P217" s="141">
        <f>O217*H217</f>
        <v>0</v>
      </c>
      <c r="Q217" s="141">
        <v>0</v>
      </c>
      <c r="R217" s="141">
        <f>Q217*H217</f>
        <v>0</v>
      </c>
      <c r="S217" s="141">
        <v>5.4999999999999997E-3</v>
      </c>
      <c r="T217" s="142">
        <f>S217*H217</f>
        <v>1.0999999999999999E-2</v>
      </c>
      <c r="AR217" s="143" t="s">
        <v>135</v>
      </c>
      <c r="AT217" s="143" t="s">
        <v>142</v>
      </c>
      <c r="AU217" s="143" t="s">
        <v>86</v>
      </c>
      <c r="AY217" s="17" t="s">
        <v>136</v>
      </c>
      <c r="BE217" s="144">
        <f>IF(N217="základní",J217,0)</f>
        <v>0</v>
      </c>
      <c r="BF217" s="144">
        <f>IF(N217="snížená",J217,0)</f>
        <v>0</v>
      </c>
      <c r="BG217" s="144">
        <f>IF(N217="zákl. přenesená",J217,0)</f>
        <v>0</v>
      </c>
      <c r="BH217" s="144">
        <f>IF(N217="sníž. přenesená",J217,0)</f>
        <v>0</v>
      </c>
      <c r="BI217" s="144">
        <f>IF(N217="nulová",J217,0)</f>
        <v>0</v>
      </c>
      <c r="BJ217" s="17" t="s">
        <v>84</v>
      </c>
      <c r="BK217" s="144">
        <f>ROUND(I217*H217,2)</f>
        <v>0</v>
      </c>
      <c r="BL217" s="17" t="s">
        <v>135</v>
      </c>
      <c r="BM217" s="143" t="s">
        <v>1728</v>
      </c>
    </row>
    <row r="218" spans="2:65" s="1" customFormat="1" ht="11.25" x14ac:dyDescent="0.2">
      <c r="B218" s="32"/>
      <c r="D218" s="145" t="s">
        <v>149</v>
      </c>
      <c r="F218" s="146" t="s">
        <v>1729</v>
      </c>
      <c r="I218" s="147"/>
      <c r="L218" s="32"/>
      <c r="M218" s="148"/>
      <c r="T218" s="56"/>
      <c r="AT218" s="17" t="s">
        <v>149</v>
      </c>
      <c r="AU218" s="17" t="s">
        <v>86</v>
      </c>
    </row>
    <row r="219" spans="2:65" s="12" customFormat="1" ht="11.25" x14ac:dyDescent="0.2">
      <c r="B219" s="149"/>
      <c r="D219" s="145" t="s">
        <v>150</v>
      </c>
      <c r="E219" s="150" t="s">
        <v>1</v>
      </c>
      <c r="F219" s="151" t="s">
        <v>1730</v>
      </c>
      <c r="H219" s="150" t="s">
        <v>1</v>
      </c>
      <c r="I219" s="152"/>
      <c r="L219" s="149"/>
      <c r="M219" s="153"/>
      <c r="T219" s="154"/>
      <c r="AT219" s="150" t="s">
        <v>150</v>
      </c>
      <c r="AU219" s="150" t="s">
        <v>86</v>
      </c>
      <c r="AV219" s="12" t="s">
        <v>84</v>
      </c>
      <c r="AW219" s="12" t="s">
        <v>32</v>
      </c>
      <c r="AX219" s="12" t="s">
        <v>76</v>
      </c>
      <c r="AY219" s="150" t="s">
        <v>136</v>
      </c>
    </row>
    <row r="220" spans="2:65" s="13" customFormat="1" ht="11.25" x14ac:dyDescent="0.2">
      <c r="B220" s="155"/>
      <c r="D220" s="145" t="s">
        <v>150</v>
      </c>
      <c r="E220" s="156" t="s">
        <v>1</v>
      </c>
      <c r="F220" s="157" t="s">
        <v>1725</v>
      </c>
      <c r="H220" s="158">
        <v>2</v>
      </c>
      <c r="I220" s="159"/>
      <c r="L220" s="155"/>
      <c r="M220" s="160"/>
      <c r="T220" s="161"/>
      <c r="AT220" s="156" t="s">
        <v>150</v>
      </c>
      <c r="AU220" s="156" t="s">
        <v>86</v>
      </c>
      <c r="AV220" s="13" t="s">
        <v>86</v>
      </c>
      <c r="AW220" s="13" t="s">
        <v>32</v>
      </c>
      <c r="AX220" s="13" t="s">
        <v>84</v>
      </c>
      <c r="AY220" s="156" t="s">
        <v>136</v>
      </c>
    </row>
    <row r="221" spans="2:65" s="1" customFormat="1" ht="21.75" customHeight="1" x14ac:dyDescent="0.2">
      <c r="B221" s="32"/>
      <c r="C221" s="132" t="s">
        <v>365</v>
      </c>
      <c r="D221" s="132" t="s">
        <v>142</v>
      </c>
      <c r="E221" s="133" t="s">
        <v>1731</v>
      </c>
      <c r="F221" s="134" t="s">
        <v>1732</v>
      </c>
      <c r="G221" s="135" t="s">
        <v>394</v>
      </c>
      <c r="H221" s="136">
        <v>490.35</v>
      </c>
      <c r="I221" s="137"/>
      <c r="J221" s="138">
        <f>ROUND(I221*H221,2)</f>
        <v>0</v>
      </c>
      <c r="K221" s="134" t="s">
        <v>146</v>
      </c>
      <c r="L221" s="32"/>
      <c r="M221" s="139" t="s">
        <v>1</v>
      </c>
      <c r="N221" s="140" t="s">
        <v>41</v>
      </c>
      <c r="P221" s="141">
        <f>O221*H221</f>
        <v>0</v>
      </c>
      <c r="Q221" s="141">
        <v>0</v>
      </c>
      <c r="R221" s="141">
        <f>Q221*H221</f>
        <v>0</v>
      </c>
      <c r="S221" s="141">
        <v>0</v>
      </c>
      <c r="T221" s="142">
        <f>S221*H221</f>
        <v>0</v>
      </c>
      <c r="AR221" s="143" t="s">
        <v>135</v>
      </c>
      <c r="AT221" s="143" t="s">
        <v>142</v>
      </c>
      <c r="AU221" s="143" t="s">
        <v>86</v>
      </c>
      <c r="AY221" s="17" t="s">
        <v>136</v>
      </c>
      <c r="BE221" s="144">
        <f>IF(N221="základní",J221,0)</f>
        <v>0</v>
      </c>
      <c r="BF221" s="144">
        <f>IF(N221="snížená",J221,0)</f>
        <v>0</v>
      </c>
      <c r="BG221" s="144">
        <f>IF(N221="zákl. přenesená",J221,0)</f>
        <v>0</v>
      </c>
      <c r="BH221" s="144">
        <f>IF(N221="sníž. přenesená",J221,0)</f>
        <v>0</v>
      </c>
      <c r="BI221" s="144">
        <f>IF(N221="nulová",J221,0)</f>
        <v>0</v>
      </c>
      <c r="BJ221" s="17" t="s">
        <v>84</v>
      </c>
      <c r="BK221" s="144">
        <f>ROUND(I221*H221,2)</f>
        <v>0</v>
      </c>
      <c r="BL221" s="17" t="s">
        <v>135</v>
      </c>
      <c r="BM221" s="143" t="s">
        <v>1733</v>
      </c>
    </row>
    <row r="222" spans="2:65" s="1" customFormat="1" ht="19.5" x14ac:dyDescent="0.2">
      <c r="B222" s="32"/>
      <c r="D222" s="145" t="s">
        <v>149</v>
      </c>
      <c r="F222" s="146" t="s">
        <v>1734</v>
      </c>
      <c r="I222" s="147"/>
      <c r="L222" s="32"/>
      <c r="M222" s="148"/>
      <c r="T222" s="56"/>
      <c r="AT222" s="17" t="s">
        <v>149</v>
      </c>
      <c r="AU222" s="17" t="s">
        <v>86</v>
      </c>
    </row>
    <row r="223" spans="2:65" s="13" customFormat="1" ht="11.25" x14ac:dyDescent="0.2">
      <c r="B223" s="155"/>
      <c r="D223" s="145" t="s">
        <v>150</v>
      </c>
      <c r="E223" s="156" t="s">
        <v>1</v>
      </c>
      <c r="F223" s="157" t="s">
        <v>1735</v>
      </c>
      <c r="H223" s="158">
        <v>490.35</v>
      </c>
      <c r="I223" s="159"/>
      <c r="L223" s="155"/>
      <c r="M223" s="160"/>
      <c r="T223" s="161"/>
      <c r="AT223" s="156" t="s">
        <v>150</v>
      </c>
      <c r="AU223" s="156" t="s">
        <v>86</v>
      </c>
      <c r="AV223" s="13" t="s">
        <v>86</v>
      </c>
      <c r="AW223" s="13" t="s">
        <v>32</v>
      </c>
      <c r="AX223" s="13" t="s">
        <v>84</v>
      </c>
      <c r="AY223" s="156" t="s">
        <v>136</v>
      </c>
    </row>
    <row r="224" spans="2:65" s="12" customFormat="1" ht="11.25" x14ac:dyDescent="0.2">
      <c r="B224" s="149"/>
      <c r="D224" s="145" t="s">
        <v>150</v>
      </c>
      <c r="E224" s="150" t="s">
        <v>1</v>
      </c>
      <c r="F224" s="151" t="s">
        <v>1736</v>
      </c>
      <c r="H224" s="150" t="s">
        <v>1</v>
      </c>
      <c r="I224" s="152"/>
      <c r="L224" s="149"/>
      <c r="M224" s="153"/>
      <c r="T224" s="154"/>
      <c r="AT224" s="150" t="s">
        <v>150</v>
      </c>
      <c r="AU224" s="150" t="s">
        <v>86</v>
      </c>
      <c r="AV224" s="12" t="s">
        <v>84</v>
      </c>
      <c r="AW224" s="12" t="s">
        <v>32</v>
      </c>
      <c r="AX224" s="12" t="s">
        <v>76</v>
      </c>
      <c r="AY224" s="150" t="s">
        <v>136</v>
      </c>
    </row>
    <row r="225" spans="2:65" s="12" customFormat="1" ht="11.25" x14ac:dyDescent="0.2">
      <c r="B225" s="149"/>
      <c r="D225" s="145" t="s">
        <v>150</v>
      </c>
      <c r="E225" s="150" t="s">
        <v>1</v>
      </c>
      <c r="F225" s="151" t="s">
        <v>1737</v>
      </c>
      <c r="H225" s="150" t="s">
        <v>1</v>
      </c>
      <c r="I225" s="152"/>
      <c r="L225" s="149"/>
      <c r="M225" s="153"/>
      <c r="T225" s="154"/>
      <c r="AT225" s="150" t="s">
        <v>150</v>
      </c>
      <c r="AU225" s="150" t="s">
        <v>86</v>
      </c>
      <c r="AV225" s="12" t="s">
        <v>84</v>
      </c>
      <c r="AW225" s="12" t="s">
        <v>32</v>
      </c>
      <c r="AX225" s="12" t="s">
        <v>76</v>
      </c>
      <c r="AY225" s="150" t="s">
        <v>136</v>
      </c>
    </row>
    <row r="226" spans="2:65" s="12" customFormat="1" ht="11.25" x14ac:dyDescent="0.2">
      <c r="B226" s="149"/>
      <c r="D226" s="145" t="s">
        <v>150</v>
      </c>
      <c r="E226" s="150" t="s">
        <v>1</v>
      </c>
      <c r="F226" s="151" t="s">
        <v>1738</v>
      </c>
      <c r="H226" s="150" t="s">
        <v>1</v>
      </c>
      <c r="I226" s="152"/>
      <c r="L226" s="149"/>
      <c r="M226" s="153"/>
      <c r="T226" s="154"/>
      <c r="AT226" s="150" t="s">
        <v>150</v>
      </c>
      <c r="AU226" s="150" t="s">
        <v>86</v>
      </c>
      <c r="AV226" s="12" t="s">
        <v>84</v>
      </c>
      <c r="AW226" s="12" t="s">
        <v>32</v>
      </c>
      <c r="AX226" s="12" t="s">
        <v>76</v>
      </c>
      <c r="AY226" s="150" t="s">
        <v>136</v>
      </c>
    </row>
    <row r="227" spans="2:65" s="1" customFormat="1" ht="16.5" customHeight="1" x14ac:dyDescent="0.2">
      <c r="B227" s="32"/>
      <c r="C227" s="172" t="s">
        <v>7</v>
      </c>
      <c r="D227" s="172" t="s">
        <v>641</v>
      </c>
      <c r="E227" s="173" t="s">
        <v>1739</v>
      </c>
      <c r="F227" s="174" t="s">
        <v>1740</v>
      </c>
      <c r="G227" s="175" t="s">
        <v>394</v>
      </c>
      <c r="H227" s="176">
        <v>497.70499999999998</v>
      </c>
      <c r="I227" s="177"/>
      <c r="J227" s="178">
        <f>ROUND(I227*H227,2)</f>
        <v>0</v>
      </c>
      <c r="K227" s="174" t="s">
        <v>146</v>
      </c>
      <c r="L227" s="179"/>
      <c r="M227" s="180" t="s">
        <v>1</v>
      </c>
      <c r="N227" s="181" t="s">
        <v>41</v>
      </c>
      <c r="P227" s="141">
        <f>O227*H227</f>
        <v>0</v>
      </c>
      <c r="Q227" s="141">
        <v>2.16E-3</v>
      </c>
      <c r="R227" s="141">
        <f>Q227*H227</f>
        <v>1.0750428000000001</v>
      </c>
      <c r="S227" s="141">
        <v>0</v>
      </c>
      <c r="T227" s="142">
        <f>S227*H227</f>
        <v>0</v>
      </c>
      <c r="AR227" s="143" t="s">
        <v>185</v>
      </c>
      <c r="AT227" s="143" t="s">
        <v>641</v>
      </c>
      <c r="AU227" s="143" t="s">
        <v>86</v>
      </c>
      <c r="AY227" s="17" t="s">
        <v>136</v>
      </c>
      <c r="BE227" s="144">
        <f>IF(N227="základní",J227,0)</f>
        <v>0</v>
      </c>
      <c r="BF227" s="144">
        <f>IF(N227="snížená",J227,0)</f>
        <v>0</v>
      </c>
      <c r="BG227" s="144">
        <f>IF(N227="zákl. přenesená",J227,0)</f>
        <v>0</v>
      </c>
      <c r="BH227" s="144">
        <f>IF(N227="sníž. přenesená",J227,0)</f>
        <v>0</v>
      </c>
      <c r="BI227" s="144">
        <f>IF(N227="nulová",J227,0)</f>
        <v>0</v>
      </c>
      <c r="BJ227" s="17" t="s">
        <v>84</v>
      </c>
      <c r="BK227" s="144">
        <f>ROUND(I227*H227,2)</f>
        <v>0</v>
      </c>
      <c r="BL227" s="17" t="s">
        <v>135</v>
      </c>
      <c r="BM227" s="143" t="s">
        <v>1741</v>
      </c>
    </row>
    <row r="228" spans="2:65" s="1" customFormat="1" ht="11.25" x14ac:dyDescent="0.2">
      <c r="B228" s="32"/>
      <c r="D228" s="145" t="s">
        <v>149</v>
      </c>
      <c r="F228" s="146" t="s">
        <v>1740</v>
      </c>
      <c r="I228" s="147"/>
      <c r="L228" s="32"/>
      <c r="M228" s="148"/>
      <c r="T228" s="56"/>
      <c r="AT228" s="17" t="s">
        <v>149</v>
      </c>
      <c r="AU228" s="17" t="s">
        <v>86</v>
      </c>
    </row>
    <row r="229" spans="2:65" s="13" customFormat="1" ht="11.25" x14ac:dyDescent="0.2">
      <c r="B229" s="155"/>
      <c r="D229" s="145" t="s">
        <v>150</v>
      </c>
      <c r="E229" s="156" t="s">
        <v>1</v>
      </c>
      <c r="F229" s="157" t="s">
        <v>1742</v>
      </c>
      <c r="H229" s="158">
        <v>490.35</v>
      </c>
      <c r="I229" s="159"/>
      <c r="L229" s="155"/>
      <c r="M229" s="160"/>
      <c r="T229" s="161"/>
      <c r="AT229" s="156" t="s">
        <v>150</v>
      </c>
      <c r="AU229" s="156" t="s">
        <v>86</v>
      </c>
      <c r="AV229" s="13" t="s">
        <v>86</v>
      </c>
      <c r="AW229" s="13" t="s">
        <v>32</v>
      </c>
      <c r="AX229" s="13" t="s">
        <v>84</v>
      </c>
      <c r="AY229" s="156" t="s">
        <v>136</v>
      </c>
    </row>
    <row r="230" spans="2:65" s="13" customFormat="1" ht="11.25" x14ac:dyDescent="0.2">
      <c r="B230" s="155"/>
      <c r="D230" s="145" t="s">
        <v>150</v>
      </c>
      <c r="F230" s="157" t="s">
        <v>1743</v>
      </c>
      <c r="H230" s="158">
        <v>497.70499999999998</v>
      </c>
      <c r="I230" s="159"/>
      <c r="L230" s="155"/>
      <c r="M230" s="160"/>
      <c r="T230" s="161"/>
      <c r="AT230" s="156" t="s">
        <v>150</v>
      </c>
      <c r="AU230" s="156" t="s">
        <v>86</v>
      </c>
      <c r="AV230" s="13" t="s">
        <v>86</v>
      </c>
      <c r="AW230" s="13" t="s">
        <v>4</v>
      </c>
      <c r="AX230" s="13" t="s">
        <v>84</v>
      </c>
      <c r="AY230" s="156" t="s">
        <v>136</v>
      </c>
    </row>
    <row r="231" spans="2:65" s="1" customFormat="1" ht="16.5" customHeight="1" x14ac:dyDescent="0.2">
      <c r="B231" s="32"/>
      <c r="C231" s="172" t="s">
        <v>376</v>
      </c>
      <c r="D231" s="172" t="s">
        <v>641</v>
      </c>
      <c r="E231" s="173" t="s">
        <v>1744</v>
      </c>
      <c r="F231" s="174" t="s">
        <v>1745</v>
      </c>
      <c r="G231" s="175" t="s">
        <v>255</v>
      </c>
      <c r="H231" s="176">
        <v>17</v>
      </c>
      <c r="I231" s="177"/>
      <c r="J231" s="178">
        <f>ROUND(I231*H231,2)</f>
        <v>0</v>
      </c>
      <c r="K231" s="174" t="s">
        <v>146</v>
      </c>
      <c r="L231" s="179"/>
      <c r="M231" s="180" t="s">
        <v>1</v>
      </c>
      <c r="N231" s="181" t="s">
        <v>41</v>
      </c>
      <c r="P231" s="141">
        <f>O231*H231</f>
        <v>0</v>
      </c>
      <c r="Q231" s="141">
        <v>4.0000000000000001E-3</v>
      </c>
      <c r="R231" s="141">
        <f>Q231*H231</f>
        <v>6.8000000000000005E-2</v>
      </c>
      <c r="S231" s="141">
        <v>0</v>
      </c>
      <c r="T231" s="142">
        <f>S231*H231</f>
        <v>0</v>
      </c>
      <c r="AR231" s="143" t="s">
        <v>185</v>
      </c>
      <c r="AT231" s="143" t="s">
        <v>641</v>
      </c>
      <c r="AU231" s="143" t="s">
        <v>86</v>
      </c>
      <c r="AY231" s="17" t="s">
        <v>136</v>
      </c>
      <c r="BE231" s="144">
        <f>IF(N231="základní",J231,0)</f>
        <v>0</v>
      </c>
      <c r="BF231" s="144">
        <f>IF(N231="snížená",J231,0)</f>
        <v>0</v>
      </c>
      <c r="BG231" s="144">
        <f>IF(N231="zákl. přenesená",J231,0)</f>
        <v>0</v>
      </c>
      <c r="BH231" s="144">
        <f>IF(N231="sníž. přenesená",J231,0)</f>
        <v>0</v>
      </c>
      <c r="BI231" s="144">
        <f>IF(N231="nulová",J231,0)</f>
        <v>0</v>
      </c>
      <c r="BJ231" s="17" t="s">
        <v>84</v>
      </c>
      <c r="BK231" s="144">
        <f>ROUND(I231*H231,2)</f>
        <v>0</v>
      </c>
      <c r="BL231" s="17" t="s">
        <v>135</v>
      </c>
      <c r="BM231" s="143" t="s">
        <v>1746</v>
      </c>
    </row>
    <row r="232" spans="2:65" s="1" customFormat="1" ht="11.25" x14ac:dyDescent="0.2">
      <c r="B232" s="32"/>
      <c r="D232" s="145" t="s">
        <v>149</v>
      </c>
      <c r="F232" s="146" t="s">
        <v>1745</v>
      </c>
      <c r="I232" s="147"/>
      <c r="L232" s="32"/>
      <c r="M232" s="148"/>
      <c r="T232" s="56"/>
      <c r="AT232" s="17" t="s">
        <v>149</v>
      </c>
      <c r="AU232" s="17" t="s">
        <v>86</v>
      </c>
    </row>
    <row r="233" spans="2:65" s="12" customFormat="1" ht="11.25" x14ac:dyDescent="0.2">
      <c r="B233" s="149"/>
      <c r="D233" s="145" t="s">
        <v>150</v>
      </c>
      <c r="E233" s="150" t="s">
        <v>1</v>
      </c>
      <c r="F233" s="151" t="s">
        <v>1747</v>
      </c>
      <c r="H233" s="150" t="s">
        <v>1</v>
      </c>
      <c r="I233" s="152"/>
      <c r="L233" s="149"/>
      <c r="M233" s="153"/>
      <c r="T233" s="154"/>
      <c r="AT233" s="150" t="s">
        <v>150</v>
      </c>
      <c r="AU233" s="150" t="s">
        <v>86</v>
      </c>
      <c r="AV233" s="12" t="s">
        <v>84</v>
      </c>
      <c r="AW233" s="12" t="s">
        <v>32</v>
      </c>
      <c r="AX233" s="12" t="s">
        <v>76</v>
      </c>
      <c r="AY233" s="150" t="s">
        <v>136</v>
      </c>
    </row>
    <row r="234" spans="2:65" s="13" customFormat="1" ht="11.25" x14ac:dyDescent="0.2">
      <c r="B234" s="155"/>
      <c r="D234" s="145" t="s">
        <v>150</v>
      </c>
      <c r="E234" s="156" t="s">
        <v>1</v>
      </c>
      <c r="F234" s="157" t="s">
        <v>1748</v>
      </c>
      <c r="H234" s="158">
        <v>17</v>
      </c>
      <c r="I234" s="159"/>
      <c r="L234" s="155"/>
      <c r="M234" s="160"/>
      <c r="T234" s="161"/>
      <c r="AT234" s="156" t="s">
        <v>150</v>
      </c>
      <c r="AU234" s="156" t="s">
        <v>86</v>
      </c>
      <c r="AV234" s="13" t="s">
        <v>86</v>
      </c>
      <c r="AW234" s="13" t="s">
        <v>32</v>
      </c>
      <c r="AX234" s="13" t="s">
        <v>84</v>
      </c>
      <c r="AY234" s="156" t="s">
        <v>136</v>
      </c>
    </row>
    <row r="235" spans="2:65" s="1" customFormat="1" ht="16.5" customHeight="1" x14ac:dyDescent="0.2">
      <c r="B235" s="32"/>
      <c r="C235" s="172" t="s">
        <v>383</v>
      </c>
      <c r="D235" s="172" t="s">
        <v>641</v>
      </c>
      <c r="E235" s="173" t="s">
        <v>1749</v>
      </c>
      <c r="F235" s="174" t="s">
        <v>1750</v>
      </c>
      <c r="G235" s="175" t="s">
        <v>255</v>
      </c>
      <c r="H235" s="176">
        <v>17</v>
      </c>
      <c r="I235" s="177"/>
      <c r="J235" s="178">
        <f>ROUND(I235*H235,2)</f>
        <v>0</v>
      </c>
      <c r="K235" s="174" t="s">
        <v>146</v>
      </c>
      <c r="L235" s="179"/>
      <c r="M235" s="180" t="s">
        <v>1</v>
      </c>
      <c r="N235" s="181" t="s">
        <v>41</v>
      </c>
      <c r="P235" s="141">
        <f>O235*H235</f>
        <v>0</v>
      </c>
      <c r="Q235" s="141">
        <v>5.6999999999999998E-4</v>
      </c>
      <c r="R235" s="141">
        <f>Q235*H235</f>
        <v>9.689999999999999E-3</v>
      </c>
      <c r="S235" s="141">
        <v>0</v>
      </c>
      <c r="T235" s="142">
        <f>S235*H235</f>
        <v>0</v>
      </c>
      <c r="AR235" s="143" t="s">
        <v>185</v>
      </c>
      <c r="AT235" s="143" t="s">
        <v>641</v>
      </c>
      <c r="AU235" s="143" t="s">
        <v>86</v>
      </c>
      <c r="AY235" s="17" t="s">
        <v>136</v>
      </c>
      <c r="BE235" s="144">
        <f>IF(N235="základní",J235,0)</f>
        <v>0</v>
      </c>
      <c r="BF235" s="144">
        <f>IF(N235="snížená",J235,0)</f>
        <v>0</v>
      </c>
      <c r="BG235" s="144">
        <f>IF(N235="zákl. přenesená",J235,0)</f>
        <v>0</v>
      </c>
      <c r="BH235" s="144">
        <f>IF(N235="sníž. přenesená",J235,0)</f>
        <v>0</v>
      </c>
      <c r="BI235" s="144">
        <f>IF(N235="nulová",J235,0)</f>
        <v>0</v>
      </c>
      <c r="BJ235" s="17" t="s">
        <v>84</v>
      </c>
      <c r="BK235" s="144">
        <f>ROUND(I235*H235,2)</f>
        <v>0</v>
      </c>
      <c r="BL235" s="17" t="s">
        <v>135</v>
      </c>
      <c r="BM235" s="143" t="s">
        <v>1751</v>
      </c>
    </row>
    <row r="236" spans="2:65" s="1" customFormat="1" ht="11.25" x14ac:dyDescent="0.2">
      <c r="B236" s="32"/>
      <c r="D236" s="145" t="s">
        <v>149</v>
      </c>
      <c r="F236" s="146" t="s">
        <v>1750</v>
      </c>
      <c r="I236" s="147"/>
      <c r="L236" s="32"/>
      <c r="M236" s="148"/>
      <c r="T236" s="56"/>
      <c r="AT236" s="17" t="s">
        <v>149</v>
      </c>
      <c r="AU236" s="17" t="s">
        <v>86</v>
      </c>
    </row>
    <row r="237" spans="2:65" s="12" customFormat="1" ht="11.25" x14ac:dyDescent="0.2">
      <c r="B237" s="149"/>
      <c r="D237" s="145" t="s">
        <v>150</v>
      </c>
      <c r="E237" s="150" t="s">
        <v>1</v>
      </c>
      <c r="F237" s="151" t="s">
        <v>1752</v>
      </c>
      <c r="H237" s="150" t="s">
        <v>1</v>
      </c>
      <c r="I237" s="152"/>
      <c r="L237" s="149"/>
      <c r="M237" s="153"/>
      <c r="T237" s="154"/>
      <c r="AT237" s="150" t="s">
        <v>150</v>
      </c>
      <c r="AU237" s="150" t="s">
        <v>86</v>
      </c>
      <c r="AV237" s="12" t="s">
        <v>84</v>
      </c>
      <c r="AW237" s="12" t="s">
        <v>32</v>
      </c>
      <c r="AX237" s="12" t="s">
        <v>76</v>
      </c>
      <c r="AY237" s="150" t="s">
        <v>136</v>
      </c>
    </row>
    <row r="238" spans="2:65" s="13" customFormat="1" ht="11.25" x14ac:dyDescent="0.2">
      <c r="B238" s="155"/>
      <c r="D238" s="145" t="s">
        <v>150</v>
      </c>
      <c r="E238" s="156" t="s">
        <v>1</v>
      </c>
      <c r="F238" s="157" t="s">
        <v>1748</v>
      </c>
      <c r="H238" s="158">
        <v>17</v>
      </c>
      <c r="I238" s="159"/>
      <c r="L238" s="155"/>
      <c r="M238" s="160"/>
      <c r="T238" s="161"/>
      <c r="AT238" s="156" t="s">
        <v>150</v>
      </c>
      <c r="AU238" s="156" t="s">
        <v>86</v>
      </c>
      <c r="AV238" s="13" t="s">
        <v>86</v>
      </c>
      <c r="AW238" s="13" t="s">
        <v>32</v>
      </c>
      <c r="AX238" s="13" t="s">
        <v>84</v>
      </c>
      <c r="AY238" s="156" t="s">
        <v>136</v>
      </c>
    </row>
    <row r="239" spans="2:65" s="1" customFormat="1" ht="16.5" customHeight="1" x14ac:dyDescent="0.2">
      <c r="B239" s="32"/>
      <c r="C239" s="132" t="s">
        <v>391</v>
      </c>
      <c r="D239" s="132" t="s">
        <v>142</v>
      </c>
      <c r="E239" s="133" t="s">
        <v>1753</v>
      </c>
      <c r="F239" s="134" t="s">
        <v>1754</v>
      </c>
      <c r="G239" s="135" t="s">
        <v>255</v>
      </c>
      <c r="H239" s="136">
        <v>101</v>
      </c>
      <c r="I239" s="137"/>
      <c r="J239" s="138">
        <f>ROUND(I239*H239,2)</f>
        <v>0</v>
      </c>
      <c r="K239" s="134" t="s">
        <v>146</v>
      </c>
      <c r="L239" s="32"/>
      <c r="M239" s="139" t="s">
        <v>1</v>
      </c>
      <c r="N239" s="140" t="s">
        <v>41</v>
      </c>
      <c r="P239" s="141">
        <f>O239*H239</f>
        <v>0</v>
      </c>
      <c r="Q239" s="141">
        <v>0</v>
      </c>
      <c r="R239" s="141">
        <f>Q239*H239</f>
        <v>0</v>
      </c>
      <c r="S239" s="141">
        <v>0</v>
      </c>
      <c r="T239" s="142">
        <f>S239*H239</f>
        <v>0</v>
      </c>
      <c r="AR239" s="143" t="s">
        <v>135</v>
      </c>
      <c r="AT239" s="143" t="s">
        <v>142</v>
      </c>
      <c r="AU239" s="143" t="s">
        <v>86</v>
      </c>
      <c r="AY239" s="17" t="s">
        <v>136</v>
      </c>
      <c r="BE239" s="144">
        <f>IF(N239="základní",J239,0)</f>
        <v>0</v>
      </c>
      <c r="BF239" s="144">
        <f>IF(N239="snížená",J239,0)</f>
        <v>0</v>
      </c>
      <c r="BG239" s="144">
        <f>IF(N239="zákl. přenesená",J239,0)</f>
        <v>0</v>
      </c>
      <c r="BH239" s="144">
        <f>IF(N239="sníž. přenesená",J239,0)</f>
        <v>0</v>
      </c>
      <c r="BI239" s="144">
        <f>IF(N239="nulová",J239,0)</f>
        <v>0</v>
      </c>
      <c r="BJ239" s="17" t="s">
        <v>84</v>
      </c>
      <c r="BK239" s="144">
        <f>ROUND(I239*H239,2)</f>
        <v>0</v>
      </c>
      <c r="BL239" s="17" t="s">
        <v>135</v>
      </c>
      <c r="BM239" s="143" t="s">
        <v>1755</v>
      </c>
    </row>
    <row r="240" spans="2:65" s="1" customFormat="1" ht="19.5" x14ac:dyDescent="0.2">
      <c r="B240" s="32"/>
      <c r="D240" s="145" t="s">
        <v>149</v>
      </c>
      <c r="F240" s="146" t="s">
        <v>1756</v>
      </c>
      <c r="I240" s="147"/>
      <c r="L240" s="32"/>
      <c r="M240" s="148"/>
      <c r="T240" s="56"/>
      <c r="AT240" s="17" t="s">
        <v>149</v>
      </c>
      <c r="AU240" s="17" t="s">
        <v>86</v>
      </c>
    </row>
    <row r="241" spans="2:65" s="13" customFormat="1" ht="11.25" x14ac:dyDescent="0.2">
      <c r="B241" s="155"/>
      <c r="D241" s="145" t="s">
        <v>150</v>
      </c>
      <c r="E241" s="156" t="s">
        <v>1</v>
      </c>
      <c r="F241" s="157" t="s">
        <v>1757</v>
      </c>
      <c r="H241" s="158">
        <v>99</v>
      </c>
      <c r="I241" s="159"/>
      <c r="L241" s="155"/>
      <c r="M241" s="160"/>
      <c r="T241" s="161"/>
      <c r="AT241" s="156" t="s">
        <v>150</v>
      </c>
      <c r="AU241" s="156" t="s">
        <v>86</v>
      </c>
      <c r="AV241" s="13" t="s">
        <v>86</v>
      </c>
      <c r="AW241" s="13" t="s">
        <v>32</v>
      </c>
      <c r="AX241" s="13" t="s">
        <v>76</v>
      </c>
      <c r="AY241" s="156" t="s">
        <v>136</v>
      </c>
    </row>
    <row r="242" spans="2:65" s="13" customFormat="1" ht="11.25" x14ac:dyDescent="0.2">
      <c r="B242" s="155"/>
      <c r="D242" s="145" t="s">
        <v>150</v>
      </c>
      <c r="E242" s="156" t="s">
        <v>1</v>
      </c>
      <c r="F242" s="157" t="s">
        <v>1758</v>
      </c>
      <c r="H242" s="158">
        <v>1</v>
      </c>
      <c r="I242" s="159"/>
      <c r="L242" s="155"/>
      <c r="M242" s="160"/>
      <c r="T242" s="161"/>
      <c r="AT242" s="156" t="s">
        <v>150</v>
      </c>
      <c r="AU242" s="156" t="s">
        <v>86</v>
      </c>
      <c r="AV242" s="13" t="s">
        <v>86</v>
      </c>
      <c r="AW242" s="13" t="s">
        <v>32</v>
      </c>
      <c r="AX242" s="13" t="s">
        <v>76</v>
      </c>
      <c r="AY242" s="156" t="s">
        <v>136</v>
      </c>
    </row>
    <row r="243" spans="2:65" s="13" customFormat="1" ht="11.25" x14ac:dyDescent="0.2">
      <c r="B243" s="155"/>
      <c r="D243" s="145" t="s">
        <v>150</v>
      </c>
      <c r="E243" s="156" t="s">
        <v>1</v>
      </c>
      <c r="F243" s="157" t="s">
        <v>1759</v>
      </c>
      <c r="H243" s="158">
        <v>1</v>
      </c>
      <c r="I243" s="159"/>
      <c r="L243" s="155"/>
      <c r="M243" s="160"/>
      <c r="T243" s="161"/>
      <c r="AT243" s="156" t="s">
        <v>150</v>
      </c>
      <c r="AU243" s="156" t="s">
        <v>86</v>
      </c>
      <c r="AV243" s="13" t="s">
        <v>86</v>
      </c>
      <c r="AW243" s="13" t="s">
        <v>32</v>
      </c>
      <c r="AX243" s="13" t="s">
        <v>76</v>
      </c>
      <c r="AY243" s="156" t="s">
        <v>136</v>
      </c>
    </row>
    <row r="244" spans="2:65" s="14" customFormat="1" ht="11.25" x14ac:dyDescent="0.2">
      <c r="B244" s="165"/>
      <c r="D244" s="145" t="s">
        <v>150</v>
      </c>
      <c r="E244" s="166" t="s">
        <v>1</v>
      </c>
      <c r="F244" s="167" t="s">
        <v>318</v>
      </c>
      <c r="H244" s="168">
        <v>101</v>
      </c>
      <c r="I244" s="169"/>
      <c r="L244" s="165"/>
      <c r="M244" s="170"/>
      <c r="T244" s="171"/>
      <c r="AT244" s="166" t="s">
        <v>150</v>
      </c>
      <c r="AU244" s="166" t="s">
        <v>86</v>
      </c>
      <c r="AV244" s="14" t="s">
        <v>135</v>
      </c>
      <c r="AW244" s="14" t="s">
        <v>32</v>
      </c>
      <c r="AX244" s="14" t="s">
        <v>84</v>
      </c>
      <c r="AY244" s="166" t="s">
        <v>136</v>
      </c>
    </row>
    <row r="245" spans="2:65" s="1" customFormat="1" ht="16.5" customHeight="1" x14ac:dyDescent="0.2">
      <c r="B245" s="32"/>
      <c r="C245" s="172" t="s">
        <v>399</v>
      </c>
      <c r="D245" s="172" t="s">
        <v>641</v>
      </c>
      <c r="E245" s="173" t="s">
        <v>1760</v>
      </c>
      <c r="F245" s="174" t="s">
        <v>1761</v>
      </c>
      <c r="G245" s="175" t="s">
        <v>255</v>
      </c>
      <c r="H245" s="176">
        <v>99</v>
      </c>
      <c r="I245" s="177"/>
      <c r="J245" s="178">
        <f>ROUND(I245*H245,2)</f>
        <v>0</v>
      </c>
      <c r="K245" s="174" t="s">
        <v>146</v>
      </c>
      <c r="L245" s="179"/>
      <c r="M245" s="180" t="s">
        <v>1</v>
      </c>
      <c r="N245" s="181" t="s">
        <v>41</v>
      </c>
      <c r="P245" s="141">
        <f>O245*H245</f>
        <v>0</v>
      </c>
      <c r="Q245" s="141">
        <v>7.2000000000000005E-4</v>
      </c>
      <c r="R245" s="141">
        <f>Q245*H245</f>
        <v>7.128000000000001E-2</v>
      </c>
      <c r="S245" s="141">
        <v>0</v>
      </c>
      <c r="T245" s="142">
        <f>S245*H245</f>
        <v>0</v>
      </c>
      <c r="AR245" s="143" t="s">
        <v>185</v>
      </c>
      <c r="AT245" s="143" t="s">
        <v>641</v>
      </c>
      <c r="AU245" s="143" t="s">
        <v>86</v>
      </c>
      <c r="AY245" s="17" t="s">
        <v>136</v>
      </c>
      <c r="BE245" s="144">
        <f>IF(N245="základní",J245,0)</f>
        <v>0</v>
      </c>
      <c r="BF245" s="144">
        <f>IF(N245="snížená",J245,0)</f>
        <v>0</v>
      </c>
      <c r="BG245" s="144">
        <f>IF(N245="zákl. přenesená",J245,0)</f>
        <v>0</v>
      </c>
      <c r="BH245" s="144">
        <f>IF(N245="sníž. přenesená",J245,0)</f>
        <v>0</v>
      </c>
      <c r="BI245" s="144">
        <f>IF(N245="nulová",J245,0)</f>
        <v>0</v>
      </c>
      <c r="BJ245" s="17" t="s">
        <v>84</v>
      </c>
      <c r="BK245" s="144">
        <f>ROUND(I245*H245,2)</f>
        <v>0</v>
      </c>
      <c r="BL245" s="17" t="s">
        <v>135</v>
      </c>
      <c r="BM245" s="143" t="s">
        <v>1762</v>
      </c>
    </row>
    <row r="246" spans="2:65" s="1" customFormat="1" ht="11.25" x14ac:dyDescent="0.2">
      <c r="B246" s="32"/>
      <c r="D246" s="145" t="s">
        <v>149</v>
      </c>
      <c r="F246" s="146" t="s">
        <v>1761</v>
      </c>
      <c r="I246" s="147"/>
      <c r="L246" s="32"/>
      <c r="M246" s="148"/>
      <c r="T246" s="56"/>
      <c r="AT246" s="17" t="s">
        <v>149</v>
      </c>
      <c r="AU246" s="17" t="s">
        <v>86</v>
      </c>
    </row>
    <row r="247" spans="2:65" s="13" customFormat="1" ht="11.25" x14ac:dyDescent="0.2">
      <c r="B247" s="155"/>
      <c r="D247" s="145" t="s">
        <v>150</v>
      </c>
      <c r="E247" s="156" t="s">
        <v>1</v>
      </c>
      <c r="F247" s="157" t="s">
        <v>1763</v>
      </c>
      <c r="H247" s="158">
        <v>99</v>
      </c>
      <c r="I247" s="159"/>
      <c r="L247" s="155"/>
      <c r="M247" s="160"/>
      <c r="T247" s="161"/>
      <c r="AT247" s="156" t="s">
        <v>150</v>
      </c>
      <c r="AU247" s="156" t="s">
        <v>86</v>
      </c>
      <c r="AV247" s="13" t="s">
        <v>86</v>
      </c>
      <c r="AW247" s="13" t="s">
        <v>32</v>
      </c>
      <c r="AX247" s="13" t="s">
        <v>84</v>
      </c>
      <c r="AY247" s="156" t="s">
        <v>136</v>
      </c>
    </row>
    <row r="248" spans="2:65" s="1" customFormat="1" ht="16.5" customHeight="1" x14ac:dyDescent="0.2">
      <c r="B248" s="32"/>
      <c r="C248" s="172" t="s">
        <v>405</v>
      </c>
      <c r="D248" s="172" t="s">
        <v>641</v>
      </c>
      <c r="E248" s="173" t="s">
        <v>1764</v>
      </c>
      <c r="F248" s="174" t="s">
        <v>1765</v>
      </c>
      <c r="G248" s="175" t="s">
        <v>255</v>
      </c>
      <c r="H248" s="176">
        <v>1</v>
      </c>
      <c r="I248" s="177"/>
      <c r="J248" s="178">
        <f>ROUND(I248*H248,2)</f>
        <v>0</v>
      </c>
      <c r="K248" s="174" t="s">
        <v>1</v>
      </c>
      <c r="L248" s="179"/>
      <c r="M248" s="180" t="s">
        <v>1</v>
      </c>
      <c r="N248" s="181" t="s">
        <v>41</v>
      </c>
      <c r="P248" s="141">
        <f>O248*H248</f>
        <v>0</v>
      </c>
      <c r="Q248" s="141">
        <v>0</v>
      </c>
      <c r="R248" s="141">
        <f>Q248*H248</f>
        <v>0</v>
      </c>
      <c r="S248" s="141">
        <v>0</v>
      </c>
      <c r="T248" s="142">
        <f>S248*H248</f>
        <v>0</v>
      </c>
      <c r="AR248" s="143" t="s">
        <v>185</v>
      </c>
      <c r="AT248" s="143" t="s">
        <v>641</v>
      </c>
      <c r="AU248" s="143" t="s">
        <v>86</v>
      </c>
      <c r="AY248" s="17" t="s">
        <v>136</v>
      </c>
      <c r="BE248" s="144">
        <f>IF(N248="základní",J248,0)</f>
        <v>0</v>
      </c>
      <c r="BF248" s="144">
        <f>IF(N248="snížená",J248,0)</f>
        <v>0</v>
      </c>
      <c r="BG248" s="144">
        <f>IF(N248="zákl. přenesená",J248,0)</f>
        <v>0</v>
      </c>
      <c r="BH248" s="144">
        <f>IF(N248="sníž. přenesená",J248,0)</f>
        <v>0</v>
      </c>
      <c r="BI248" s="144">
        <f>IF(N248="nulová",J248,0)</f>
        <v>0</v>
      </c>
      <c r="BJ248" s="17" t="s">
        <v>84</v>
      </c>
      <c r="BK248" s="144">
        <f>ROUND(I248*H248,2)</f>
        <v>0</v>
      </c>
      <c r="BL248" s="17" t="s">
        <v>135</v>
      </c>
      <c r="BM248" s="143" t="s">
        <v>1766</v>
      </c>
    </row>
    <row r="249" spans="2:65" s="1" customFormat="1" ht="11.25" x14ac:dyDescent="0.2">
      <c r="B249" s="32"/>
      <c r="D249" s="145" t="s">
        <v>149</v>
      </c>
      <c r="F249" s="146" t="s">
        <v>1765</v>
      </c>
      <c r="I249" s="147"/>
      <c r="L249" s="32"/>
      <c r="M249" s="148"/>
      <c r="T249" s="56"/>
      <c r="AT249" s="17" t="s">
        <v>149</v>
      </c>
      <c r="AU249" s="17" t="s">
        <v>86</v>
      </c>
    </row>
    <row r="250" spans="2:65" s="13" customFormat="1" ht="11.25" x14ac:dyDescent="0.2">
      <c r="B250" s="155"/>
      <c r="D250" s="145" t="s">
        <v>150</v>
      </c>
      <c r="E250" s="156" t="s">
        <v>1</v>
      </c>
      <c r="F250" s="157" t="s">
        <v>1767</v>
      </c>
      <c r="H250" s="158">
        <v>1</v>
      </c>
      <c r="I250" s="159"/>
      <c r="L250" s="155"/>
      <c r="M250" s="160"/>
      <c r="T250" s="161"/>
      <c r="AT250" s="156" t="s">
        <v>150</v>
      </c>
      <c r="AU250" s="156" t="s">
        <v>86</v>
      </c>
      <c r="AV250" s="13" t="s">
        <v>86</v>
      </c>
      <c r="AW250" s="13" t="s">
        <v>32</v>
      </c>
      <c r="AX250" s="13" t="s">
        <v>84</v>
      </c>
      <c r="AY250" s="156" t="s">
        <v>136</v>
      </c>
    </row>
    <row r="251" spans="2:65" s="12" customFormat="1" ht="11.25" x14ac:dyDescent="0.2">
      <c r="B251" s="149"/>
      <c r="D251" s="145" t="s">
        <v>150</v>
      </c>
      <c r="E251" s="150" t="s">
        <v>1</v>
      </c>
      <c r="F251" s="151" t="s">
        <v>1768</v>
      </c>
      <c r="H251" s="150" t="s">
        <v>1</v>
      </c>
      <c r="I251" s="152"/>
      <c r="L251" s="149"/>
      <c r="M251" s="153"/>
      <c r="T251" s="154"/>
      <c r="AT251" s="150" t="s">
        <v>150</v>
      </c>
      <c r="AU251" s="150" t="s">
        <v>86</v>
      </c>
      <c r="AV251" s="12" t="s">
        <v>84</v>
      </c>
      <c r="AW251" s="12" t="s">
        <v>32</v>
      </c>
      <c r="AX251" s="12" t="s">
        <v>76</v>
      </c>
      <c r="AY251" s="150" t="s">
        <v>136</v>
      </c>
    </row>
    <row r="252" spans="2:65" s="1" customFormat="1" ht="16.5" customHeight="1" x14ac:dyDescent="0.2">
      <c r="B252" s="32"/>
      <c r="C252" s="172" t="s">
        <v>411</v>
      </c>
      <c r="D252" s="172" t="s">
        <v>641</v>
      </c>
      <c r="E252" s="173" t="s">
        <v>1769</v>
      </c>
      <c r="F252" s="174" t="s">
        <v>1770</v>
      </c>
      <c r="G252" s="175" t="s">
        <v>255</v>
      </c>
      <c r="H252" s="176">
        <v>1</v>
      </c>
      <c r="I252" s="177"/>
      <c r="J252" s="178">
        <f>ROUND(I252*H252,2)</f>
        <v>0</v>
      </c>
      <c r="K252" s="174" t="s">
        <v>1</v>
      </c>
      <c r="L252" s="179"/>
      <c r="M252" s="180" t="s">
        <v>1</v>
      </c>
      <c r="N252" s="181" t="s">
        <v>41</v>
      </c>
      <c r="P252" s="141">
        <f>O252*H252</f>
        <v>0</v>
      </c>
      <c r="Q252" s="141">
        <v>0</v>
      </c>
      <c r="R252" s="141">
        <f>Q252*H252</f>
        <v>0</v>
      </c>
      <c r="S252" s="141">
        <v>0</v>
      </c>
      <c r="T252" s="142">
        <f>S252*H252</f>
        <v>0</v>
      </c>
      <c r="AR252" s="143" t="s">
        <v>185</v>
      </c>
      <c r="AT252" s="143" t="s">
        <v>641</v>
      </c>
      <c r="AU252" s="143" t="s">
        <v>86</v>
      </c>
      <c r="AY252" s="17" t="s">
        <v>136</v>
      </c>
      <c r="BE252" s="144">
        <f>IF(N252="základní",J252,0)</f>
        <v>0</v>
      </c>
      <c r="BF252" s="144">
        <f>IF(N252="snížená",J252,0)</f>
        <v>0</v>
      </c>
      <c r="BG252" s="144">
        <f>IF(N252="zákl. přenesená",J252,0)</f>
        <v>0</v>
      </c>
      <c r="BH252" s="144">
        <f>IF(N252="sníž. přenesená",J252,0)</f>
        <v>0</v>
      </c>
      <c r="BI252" s="144">
        <f>IF(N252="nulová",J252,0)</f>
        <v>0</v>
      </c>
      <c r="BJ252" s="17" t="s">
        <v>84</v>
      </c>
      <c r="BK252" s="144">
        <f>ROUND(I252*H252,2)</f>
        <v>0</v>
      </c>
      <c r="BL252" s="17" t="s">
        <v>135</v>
      </c>
      <c r="BM252" s="143" t="s">
        <v>1771</v>
      </c>
    </row>
    <row r="253" spans="2:65" s="1" customFormat="1" ht="11.25" x14ac:dyDescent="0.2">
      <c r="B253" s="32"/>
      <c r="D253" s="145" t="s">
        <v>149</v>
      </c>
      <c r="F253" s="146" t="s">
        <v>1770</v>
      </c>
      <c r="I253" s="147"/>
      <c r="L253" s="32"/>
      <c r="M253" s="148"/>
      <c r="T253" s="56"/>
      <c r="AT253" s="17" t="s">
        <v>149</v>
      </c>
      <c r="AU253" s="17" t="s">
        <v>86</v>
      </c>
    </row>
    <row r="254" spans="2:65" s="13" customFormat="1" ht="11.25" x14ac:dyDescent="0.2">
      <c r="B254" s="155"/>
      <c r="D254" s="145" t="s">
        <v>150</v>
      </c>
      <c r="E254" s="156" t="s">
        <v>1</v>
      </c>
      <c r="F254" s="157" t="s">
        <v>1767</v>
      </c>
      <c r="H254" s="158">
        <v>1</v>
      </c>
      <c r="I254" s="159"/>
      <c r="L254" s="155"/>
      <c r="M254" s="160"/>
      <c r="T254" s="161"/>
      <c r="AT254" s="156" t="s">
        <v>150</v>
      </c>
      <c r="AU254" s="156" t="s">
        <v>86</v>
      </c>
      <c r="AV254" s="13" t="s">
        <v>86</v>
      </c>
      <c r="AW254" s="13" t="s">
        <v>32</v>
      </c>
      <c r="AX254" s="13" t="s">
        <v>84</v>
      </c>
      <c r="AY254" s="156" t="s">
        <v>136</v>
      </c>
    </row>
    <row r="255" spans="2:65" s="12" customFormat="1" ht="11.25" x14ac:dyDescent="0.2">
      <c r="B255" s="149"/>
      <c r="D255" s="145" t="s">
        <v>150</v>
      </c>
      <c r="E255" s="150" t="s">
        <v>1</v>
      </c>
      <c r="F255" s="151" t="s">
        <v>1768</v>
      </c>
      <c r="H255" s="150" t="s">
        <v>1</v>
      </c>
      <c r="I255" s="152"/>
      <c r="L255" s="149"/>
      <c r="M255" s="153"/>
      <c r="T255" s="154"/>
      <c r="AT255" s="150" t="s">
        <v>150</v>
      </c>
      <c r="AU255" s="150" t="s">
        <v>86</v>
      </c>
      <c r="AV255" s="12" t="s">
        <v>84</v>
      </c>
      <c r="AW255" s="12" t="s">
        <v>32</v>
      </c>
      <c r="AX255" s="12" t="s">
        <v>76</v>
      </c>
      <c r="AY255" s="150" t="s">
        <v>136</v>
      </c>
    </row>
    <row r="256" spans="2:65" s="1" customFormat="1" ht="16.5" customHeight="1" x14ac:dyDescent="0.2">
      <c r="B256" s="32"/>
      <c r="C256" s="132" t="s">
        <v>417</v>
      </c>
      <c r="D256" s="132" t="s">
        <v>142</v>
      </c>
      <c r="E256" s="133" t="s">
        <v>1772</v>
      </c>
      <c r="F256" s="134" t="s">
        <v>1773</v>
      </c>
      <c r="G256" s="135" t="s">
        <v>255</v>
      </c>
      <c r="H256" s="136">
        <v>5</v>
      </c>
      <c r="I256" s="137"/>
      <c r="J256" s="138">
        <f>ROUND(I256*H256,2)</f>
        <v>0</v>
      </c>
      <c r="K256" s="134" t="s">
        <v>146</v>
      </c>
      <c r="L256" s="32"/>
      <c r="M256" s="139" t="s">
        <v>1</v>
      </c>
      <c r="N256" s="140" t="s">
        <v>41</v>
      </c>
      <c r="P256" s="141">
        <f>O256*H256</f>
        <v>0</v>
      </c>
      <c r="Q256" s="141">
        <v>0</v>
      </c>
      <c r="R256" s="141">
        <f>Q256*H256</f>
        <v>0</v>
      </c>
      <c r="S256" s="141">
        <v>0</v>
      </c>
      <c r="T256" s="142">
        <f>S256*H256</f>
        <v>0</v>
      </c>
      <c r="AR256" s="143" t="s">
        <v>135</v>
      </c>
      <c r="AT256" s="143" t="s">
        <v>142</v>
      </c>
      <c r="AU256" s="143" t="s">
        <v>86</v>
      </c>
      <c r="AY256" s="17" t="s">
        <v>136</v>
      </c>
      <c r="BE256" s="144">
        <f>IF(N256="základní",J256,0)</f>
        <v>0</v>
      </c>
      <c r="BF256" s="144">
        <f>IF(N256="snížená",J256,0)</f>
        <v>0</v>
      </c>
      <c r="BG256" s="144">
        <f>IF(N256="zákl. přenesená",J256,0)</f>
        <v>0</v>
      </c>
      <c r="BH256" s="144">
        <f>IF(N256="sníž. přenesená",J256,0)</f>
        <v>0</v>
      </c>
      <c r="BI256" s="144">
        <f>IF(N256="nulová",J256,0)</f>
        <v>0</v>
      </c>
      <c r="BJ256" s="17" t="s">
        <v>84</v>
      </c>
      <c r="BK256" s="144">
        <f>ROUND(I256*H256,2)</f>
        <v>0</v>
      </c>
      <c r="BL256" s="17" t="s">
        <v>135</v>
      </c>
      <c r="BM256" s="143" t="s">
        <v>1774</v>
      </c>
    </row>
    <row r="257" spans="2:65" s="1" customFormat="1" ht="19.5" x14ac:dyDescent="0.2">
      <c r="B257" s="32"/>
      <c r="D257" s="145" t="s">
        <v>149</v>
      </c>
      <c r="F257" s="146" t="s">
        <v>1775</v>
      </c>
      <c r="I257" s="147"/>
      <c r="L257" s="32"/>
      <c r="M257" s="148"/>
      <c r="T257" s="56"/>
      <c r="AT257" s="17" t="s">
        <v>149</v>
      </c>
      <c r="AU257" s="17" t="s">
        <v>86</v>
      </c>
    </row>
    <row r="258" spans="2:65" s="13" customFormat="1" ht="11.25" x14ac:dyDescent="0.2">
      <c r="B258" s="155"/>
      <c r="D258" s="145" t="s">
        <v>150</v>
      </c>
      <c r="E258" s="156" t="s">
        <v>1</v>
      </c>
      <c r="F258" s="157" t="s">
        <v>1776</v>
      </c>
      <c r="H258" s="158">
        <v>5</v>
      </c>
      <c r="I258" s="159"/>
      <c r="L258" s="155"/>
      <c r="M258" s="160"/>
      <c r="T258" s="161"/>
      <c r="AT258" s="156" t="s">
        <v>150</v>
      </c>
      <c r="AU258" s="156" t="s">
        <v>86</v>
      </c>
      <c r="AV258" s="13" t="s">
        <v>86</v>
      </c>
      <c r="AW258" s="13" t="s">
        <v>32</v>
      </c>
      <c r="AX258" s="13" t="s">
        <v>84</v>
      </c>
      <c r="AY258" s="156" t="s">
        <v>136</v>
      </c>
    </row>
    <row r="259" spans="2:65" s="1" customFormat="1" ht="16.5" customHeight="1" x14ac:dyDescent="0.2">
      <c r="B259" s="32"/>
      <c r="C259" s="172" t="s">
        <v>426</v>
      </c>
      <c r="D259" s="172" t="s">
        <v>641</v>
      </c>
      <c r="E259" s="173" t="s">
        <v>1777</v>
      </c>
      <c r="F259" s="174" t="s">
        <v>1778</v>
      </c>
      <c r="G259" s="175" t="s">
        <v>255</v>
      </c>
      <c r="H259" s="176">
        <v>5</v>
      </c>
      <c r="I259" s="177"/>
      <c r="J259" s="178">
        <f>ROUND(I259*H259,2)</f>
        <v>0</v>
      </c>
      <c r="K259" s="174" t="s">
        <v>1</v>
      </c>
      <c r="L259" s="179"/>
      <c r="M259" s="180" t="s">
        <v>1</v>
      </c>
      <c r="N259" s="181" t="s">
        <v>41</v>
      </c>
      <c r="P259" s="141">
        <f>O259*H259</f>
        <v>0</v>
      </c>
      <c r="Q259" s="141">
        <v>1.0800000000000001E-2</v>
      </c>
      <c r="R259" s="141">
        <f>Q259*H259</f>
        <v>5.4000000000000006E-2</v>
      </c>
      <c r="S259" s="141">
        <v>0</v>
      </c>
      <c r="T259" s="142">
        <f>S259*H259</f>
        <v>0</v>
      </c>
      <c r="AR259" s="143" t="s">
        <v>185</v>
      </c>
      <c r="AT259" s="143" t="s">
        <v>641</v>
      </c>
      <c r="AU259" s="143" t="s">
        <v>86</v>
      </c>
      <c r="AY259" s="17" t="s">
        <v>136</v>
      </c>
      <c r="BE259" s="144">
        <f>IF(N259="základní",J259,0)</f>
        <v>0</v>
      </c>
      <c r="BF259" s="144">
        <f>IF(N259="snížená",J259,0)</f>
        <v>0</v>
      </c>
      <c r="BG259" s="144">
        <f>IF(N259="zákl. přenesená",J259,0)</f>
        <v>0</v>
      </c>
      <c r="BH259" s="144">
        <f>IF(N259="sníž. přenesená",J259,0)</f>
        <v>0</v>
      </c>
      <c r="BI259" s="144">
        <f>IF(N259="nulová",J259,0)</f>
        <v>0</v>
      </c>
      <c r="BJ259" s="17" t="s">
        <v>84</v>
      </c>
      <c r="BK259" s="144">
        <f>ROUND(I259*H259,2)</f>
        <v>0</v>
      </c>
      <c r="BL259" s="17" t="s">
        <v>135</v>
      </c>
      <c r="BM259" s="143" t="s">
        <v>1779</v>
      </c>
    </row>
    <row r="260" spans="2:65" s="1" customFormat="1" ht="11.25" x14ac:dyDescent="0.2">
      <c r="B260" s="32"/>
      <c r="D260" s="145" t="s">
        <v>149</v>
      </c>
      <c r="F260" s="146" t="s">
        <v>1778</v>
      </c>
      <c r="I260" s="147"/>
      <c r="L260" s="32"/>
      <c r="M260" s="148"/>
      <c r="T260" s="56"/>
      <c r="AT260" s="17" t="s">
        <v>149</v>
      </c>
      <c r="AU260" s="17" t="s">
        <v>86</v>
      </c>
    </row>
    <row r="261" spans="2:65" s="13" customFormat="1" ht="11.25" x14ac:dyDescent="0.2">
      <c r="B261" s="155"/>
      <c r="D261" s="145" t="s">
        <v>150</v>
      </c>
      <c r="E261" s="156" t="s">
        <v>1</v>
      </c>
      <c r="F261" s="157" t="s">
        <v>1780</v>
      </c>
      <c r="H261" s="158">
        <v>5</v>
      </c>
      <c r="I261" s="159"/>
      <c r="L261" s="155"/>
      <c r="M261" s="160"/>
      <c r="T261" s="161"/>
      <c r="AT261" s="156" t="s">
        <v>150</v>
      </c>
      <c r="AU261" s="156" t="s">
        <v>86</v>
      </c>
      <c r="AV261" s="13" t="s">
        <v>86</v>
      </c>
      <c r="AW261" s="13" t="s">
        <v>32</v>
      </c>
      <c r="AX261" s="13" t="s">
        <v>84</v>
      </c>
      <c r="AY261" s="156" t="s">
        <v>136</v>
      </c>
    </row>
    <row r="262" spans="2:65" s="1" customFormat="1" ht="16.5" customHeight="1" x14ac:dyDescent="0.2">
      <c r="B262" s="32"/>
      <c r="C262" s="132" t="s">
        <v>432</v>
      </c>
      <c r="D262" s="132" t="s">
        <v>142</v>
      </c>
      <c r="E262" s="133" t="s">
        <v>1781</v>
      </c>
      <c r="F262" s="134" t="s">
        <v>1782</v>
      </c>
      <c r="G262" s="135" t="s">
        <v>255</v>
      </c>
      <c r="H262" s="136">
        <v>7</v>
      </c>
      <c r="I262" s="137"/>
      <c r="J262" s="138">
        <f>ROUND(I262*H262,2)</f>
        <v>0</v>
      </c>
      <c r="K262" s="134" t="s">
        <v>146</v>
      </c>
      <c r="L262" s="32"/>
      <c r="M262" s="139" t="s">
        <v>1</v>
      </c>
      <c r="N262" s="140" t="s">
        <v>41</v>
      </c>
      <c r="P262" s="141">
        <f>O262*H262</f>
        <v>0</v>
      </c>
      <c r="Q262" s="141">
        <v>1.7099999999999999E-3</v>
      </c>
      <c r="R262" s="141">
        <f>Q262*H262</f>
        <v>1.197E-2</v>
      </c>
      <c r="S262" s="141">
        <v>0</v>
      </c>
      <c r="T262" s="142">
        <f>S262*H262</f>
        <v>0</v>
      </c>
      <c r="AR262" s="143" t="s">
        <v>135</v>
      </c>
      <c r="AT262" s="143" t="s">
        <v>142</v>
      </c>
      <c r="AU262" s="143" t="s">
        <v>86</v>
      </c>
      <c r="AY262" s="17" t="s">
        <v>136</v>
      </c>
      <c r="BE262" s="144">
        <f>IF(N262="základní",J262,0)</f>
        <v>0</v>
      </c>
      <c r="BF262" s="144">
        <f>IF(N262="snížená",J262,0)</f>
        <v>0</v>
      </c>
      <c r="BG262" s="144">
        <f>IF(N262="zákl. přenesená",J262,0)</f>
        <v>0</v>
      </c>
      <c r="BH262" s="144">
        <f>IF(N262="sníž. přenesená",J262,0)</f>
        <v>0</v>
      </c>
      <c r="BI262" s="144">
        <f>IF(N262="nulová",J262,0)</f>
        <v>0</v>
      </c>
      <c r="BJ262" s="17" t="s">
        <v>84</v>
      </c>
      <c r="BK262" s="144">
        <f>ROUND(I262*H262,2)</f>
        <v>0</v>
      </c>
      <c r="BL262" s="17" t="s">
        <v>135</v>
      </c>
      <c r="BM262" s="143" t="s">
        <v>1783</v>
      </c>
    </row>
    <row r="263" spans="2:65" s="1" customFormat="1" ht="19.5" x14ac:dyDescent="0.2">
      <c r="B263" s="32"/>
      <c r="D263" s="145" t="s">
        <v>149</v>
      </c>
      <c r="F263" s="146" t="s">
        <v>1784</v>
      </c>
      <c r="I263" s="147"/>
      <c r="L263" s="32"/>
      <c r="M263" s="148"/>
      <c r="T263" s="56"/>
      <c r="AT263" s="17" t="s">
        <v>149</v>
      </c>
      <c r="AU263" s="17" t="s">
        <v>86</v>
      </c>
    </row>
    <row r="264" spans="2:65" s="13" customFormat="1" ht="11.25" x14ac:dyDescent="0.2">
      <c r="B264" s="155"/>
      <c r="D264" s="145" t="s">
        <v>150</v>
      </c>
      <c r="E264" s="156" t="s">
        <v>1</v>
      </c>
      <c r="F264" s="157" t="s">
        <v>1785</v>
      </c>
      <c r="H264" s="158">
        <v>3</v>
      </c>
      <c r="I264" s="159"/>
      <c r="L264" s="155"/>
      <c r="M264" s="160"/>
      <c r="T264" s="161"/>
      <c r="AT264" s="156" t="s">
        <v>150</v>
      </c>
      <c r="AU264" s="156" t="s">
        <v>86</v>
      </c>
      <c r="AV264" s="13" t="s">
        <v>86</v>
      </c>
      <c r="AW264" s="13" t="s">
        <v>32</v>
      </c>
      <c r="AX264" s="13" t="s">
        <v>76</v>
      </c>
      <c r="AY264" s="156" t="s">
        <v>136</v>
      </c>
    </row>
    <row r="265" spans="2:65" s="13" customFormat="1" ht="11.25" x14ac:dyDescent="0.2">
      <c r="B265" s="155"/>
      <c r="D265" s="145" t="s">
        <v>150</v>
      </c>
      <c r="E265" s="156" t="s">
        <v>1</v>
      </c>
      <c r="F265" s="157" t="s">
        <v>1786</v>
      </c>
      <c r="H265" s="158">
        <v>4</v>
      </c>
      <c r="I265" s="159"/>
      <c r="L265" s="155"/>
      <c r="M265" s="160"/>
      <c r="T265" s="161"/>
      <c r="AT265" s="156" t="s">
        <v>150</v>
      </c>
      <c r="AU265" s="156" t="s">
        <v>86</v>
      </c>
      <c r="AV265" s="13" t="s">
        <v>86</v>
      </c>
      <c r="AW265" s="13" t="s">
        <v>32</v>
      </c>
      <c r="AX265" s="13" t="s">
        <v>76</v>
      </c>
      <c r="AY265" s="156" t="s">
        <v>136</v>
      </c>
    </row>
    <row r="266" spans="2:65" s="14" customFormat="1" ht="11.25" x14ac:dyDescent="0.2">
      <c r="B266" s="165"/>
      <c r="D266" s="145" t="s">
        <v>150</v>
      </c>
      <c r="E266" s="166" t="s">
        <v>1</v>
      </c>
      <c r="F266" s="167" t="s">
        <v>318</v>
      </c>
      <c r="H266" s="168">
        <v>7</v>
      </c>
      <c r="I266" s="169"/>
      <c r="L266" s="165"/>
      <c r="M266" s="170"/>
      <c r="T266" s="171"/>
      <c r="AT266" s="166" t="s">
        <v>150</v>
      </c>
      <c r="AU266" s="166" t="s">
        <v>86</v>
      </c>
      <c r="AV266" s="14" t="s">
        <v>135</v>
      </c>
      <c r="AW266" s="14" t="s">
        <v>32</v>
      </c>
      <c r="AX266" s="14" t="s">
        <v>84</v>
      </c>
      <c r="AY266" s="166" t="s">
        <v>136</v>
      </c>
    </row>
    <row r="267" spans="2:65" s="1" customFormat="1" ht="16.5" customHeight="1" x14ac:dyDescent="0.2">
      <c r="B267" s="32"/>
      <c r="C267" s="172" t="s">
        <v>439</v>
      </c>
      <c r="D267" s="172" t="s">
        <v>641</v>
      </c>
      <c r="E267" s="173" t="s">
        <v>1787</v>
      </c>
      <c r="F267" s="174" t="s">
        <v>1788</v>
      </c>
      <c r="G267" s="175" t="s">
        <v>255</v>
      </c>
      <c r="H267" s="176">
        <v>4</v>
      </c>
      <c r="I267" s="177"/>
      <c r="J267" s="178">
        <f>ROUND(I267*H267,2)</f>
        <v>0</v>
      </c>
      <c r="K267" s="174" t="s">
        <v>1</v>
      </c>
      <c r="L267" s="179"/>
      <c r="M267" s="180" t="s">
        <v>1</v>
      </c>
      <c r="N267" s="181" t="s">
        <v>41</v>
      </c>
      <c r="P267" s="141">
        <f>O267*H267</f>
        <v>0</v>
      </c>
      <c r="Q267" s="141">
        <v>1.9400000000000001E-2</v>
      </c>
      <c r="R267" s="141">
        <f>Q267*H267</f>
        <v>7.7600000000000002E-2</v>
      </c>
      <c r="S267" s="141">
        <v>0</v>
      </c>
      <c r="T267" s="142">
        <f>S267*H267</f>
        <v>0</v>
      </c>
      <c r="AR267" s="143" t="s">
        <v>185</v>
      </c>
      <c r="AT267" s="143" t="s">
        <v>641</v>
      </c>
      <c r="AU267" s="143" t="s">
        <v>86</v>
      </c>
      <c r="AY267" s="17" t="s">
        <v>136</v>
      </c>
      <c r="BE267" s="144">
        <f>IF(N267="základní",J267,0)</f>
        <v>0</v>
      </c>
      <c r="BF267" s="144">
        <f>IF(N267="snížená",J267,0)</f>
        <v>0</v>
      </c>
      <c r="BG267" s="144">
        <f>IF(N267="zákl. přenesená",J267,0)</f>
        <v>0</v>
      </c>
      <c r="BH267" s="144">
        <f>IF(N267="sníž. přenesená",J267,0)</f>
        <v>0</v>
      </c>
      <c r="BI267" s="144">
        <f>IF(N267="nulová",J267,0)</f>
        <v>0</v>
      </c>
      <c r="BJ267" s="17" t="s">
        <v>84</v>
      </c>
      <c r="BK267" s="144">
        <f>ROUND(I267*H267,2)</f>
        <v>0</v>
      </c>
      <c r="BL267" s="17" t="s">
        <v>135</v>
      </c>
      <c r="BM267" s="143" t="s">
        <v>1789</v>
      </c>
    </row>
    <row r="268" spans="2:65" s="1" customFormat="1" ht="11.25" x14ac:dyDescent="0.2">
      <c r="B268" s="32"/>
      <c r="D268" s="145" t="s">
        <v>149</v>
      </c>
      <c r="F268" s="146" t="s">
        <v>1788</v>
      </c>
      <c r="I268" s="147"/>
      <c r="L268" s="32"/>
      <c r="M268" s="148"/>
      <c r="T268" s="56"/>
      <c r="AT268" s="17" t="s">
        <v>149</v>
      </c>
      <c r="AU268" s="17" t="s">
        <v>86</v>
      </c>
    </row>
    <row r="269" spans="2:65" s="13" customFormat="1" ht="11.25" x14ac:dyDescent="0.2">
      <c r="B269" s="155"/>
      <c r="D269" s="145" t="s">
        <v>150</v>
      </c>
      <c r="E269" s="156" t="s">
        <v>1</v>
      </c>
      <c r="F269" s="157" t="s">
        <v>1790</v>
      </c>
      <c r="H269" s="158">
        <v>4</v>
      </c>
      <c r="I269" s="159"/>
      <c r="L269" s="155"/>
      <c r="M269" s="160"/>
      <c r="T269" s="161"/>
      <c r="AT269" s="156" t="s">
        <v>150</v>
      </c>
      <c r="AU269" s="156" t="s">
        <v>86</v>
      </c>
      <c r="AV269" s="13" t="s">
        <v>86</v>
      </c>
      <c r="AW269" s="13" t="s">
        <v>32</v>
      </c>
      <c r="AX269" s="13" t="s">
        <v>84</v>
      </c>
      <c r="AY269" s="156" t="s">
        <v>136</v>
      </c>
    </row>
    <row r="270" spans="2:65" s="1" customFormat="1" ht="16.5" customHeight="1" x14ac:dyDescent="0.2">
      <c r="B270" s="32"/>
      <c r="C270" s="172" t="s">
        <v>445</v>
      </c>
      <c r="D270" s="172" t="s">
        <v>641</v>
      </c>
      <c r="E270" s="173" t="s">
        <v>1791</v>
      </c>
      <c r="F270" s="174" t="s">
        <v>1792</v>
      </c>
      <c r="G270" s="175" t="s">
        <v>255</v>
      </c>
      <c r="H270" s="176">
        <v>3</v>
      </c>
      <c r="I270" s="177"/>
      <c r="J270" s="178">
        <f>ROUND(I270*H270,2)</f>
        <v>0</v>
      </c>
      <c r="K270" s="174" t="s">
        <v>1</v>
      </c>
      <c r="L270" s="179"/>
      <c r="M270" s="180" t="s">
        <v>1</v>
      </c>
      <c r="N270" s="181" t="s">
        <v>41</v>
      </c>
      <c r="P270" s="141">
        <f>O270*H270</f>
        <v>0</v>
      </c>
      <c r="Q270" s="141">
        <v>1.8599999999999998E-2</v>
      </c>
      <c r="R270" s="141">
        <f>Q270*H270</f>
        <v>5.5799999999999995E-2</v>
      </c>
      <c r="S270" s="141">
        <v>0</v>
      </c>
      <c r="T270" s="142">
        <f>S270*H270</f>
        <v>0</v>
      </c>
      <c r="AR270" s="143" t="s">
        <v>185</v>
      </c>
      <c r="AT270" s="143" t="s">
        <v>641</v>
      </c>
      <c r="AU270" s="143" t="s">
        <v>86</v>
      </c>
      <c r="AY270" s="17" t="s">
        <v>136</v>
      </c>
      <c r="BE270" s="144">
        <f>IF(N270="základní",J270,0)</f>
        <v>0</v>
      </c>
      <c r="BF270" s="144">
        <f>IF(N270="snížená",J270,0)</f>
        <v>0</v>
      </c>
      <c r="BG270" s="144">
        <f>IF(N270="zákl. přenesená",J270,0)</f>
        <v>0</v>
      </c>
      <c r="BH270" s="144">
        <f>IF(N270="sníž. přenesená",J270,0)</f>
        <v>0</v>
      </c>
      <c r="BI270" s="144">
        <f>IF(N270="nulová",J270,0)</f>
        <v>0</v>
      </c>
      <c r="BJ270" s="17" t="s">
        <v>84</v>
      </c>
      <c r="BK270" s="144">
        <f>ROUND(I270*H270,2)</f>
        <v>0</v>
      </c>
      <c r="BL270" s="17" t="s">
        <v>135</v>
      </c>
      <c r="BM270" s="143" t="s">
        <v>1793</v>
      </c>
    </row>
    <row r="271" spans="2:65" s="1" customFormat="1" ht="11.25" x14ac:dyDescent="0.2">
      <c r="B271" s="32"/>
      <c r="D271" s="145" t="s">
        <v>149</v>
      </c>
      <c r="F271" s="146" t="s">
        <v>1792</v>
      </c>
      <c r="I271" s="147"/>
      <c r="L271" s="32"/>
      <c r="M271" s="148"/>
      <c r="T271" s="56"/>
      <c r="AT271" s="17" t="s">
        <v>149</v>
      </c>
      <c r="AU271" s="17" t="s">
        <v>86</v>
      </c>
    </row>
    <row r="272" spans="2:65" s="13" customFormat="1" ht="11.25" x14ac:dyDescent="0.2">
      <c r="B272" s="155"/>
      <c r="D272" s="145" t="s">
        <v>150</v>
      </c>
      <c r="E272" s="156" t="s">
        <v>1</v>
      </c>
      <c r="F272" s="157" t="s">
        <v>1785</v>
      </c>
      <c r="H272" s="158">
        <v>3</v>
      </c>
      <c r="I272" s="159"/>
      <c r="L272" s="155"/>
      <c r="M272" s="160"/>
      <c r="T272" s="161"/>
      <c r="AT272" s="156" t="s">
        <v>150</v>
      </c>
      <c r="AU272" s="156" t="s">
        <v>86</v>
      </c>
      <c r="AV272" s="13" t="s">
        <v>86</v>
      </c>
      <c r="AW272" s="13" t="s">
        <v>32</v>
      </c>
      <c r="AX272" s="13" t="s">
        <v>84</v>
      </c>
      <c r="AY272" s="156" t="s">
        <v>136</v>
      </c>
    </row>
    <row r="273" spans="2:65" s="1" customFormat="1" ht="16.5" customHeight="1" x14ac:dyDescent="0.2">
      <c r="B273" s="32"/>
      <c r="C273" s="132" t="s">
        <v>452</v>
      </c>
      <c r="D273" s="132" t="s">
        <v>142</v>
      </c>
      <c r="E273" s="133" t="s">
        <v>1794</v>
      </c>
      <c r="F273" s="134" t="s">
        <v>1795</v>
      </c>
      <c r="G273" s="135" t="s">
        <v>255</v>
      </c>
      <c r="H273" s="136">
        <v>3</v>
      </c>
      <c r="I273" s="137"/>
      <c r="J273" s="138">
        <f>ROUND(I273*H273,2)</f>
        <v>0</v>
      </c>
      <c r="K273" s="134" t="s">
        <v>146</v>
      </c>
      <c r="L273" s="32"/>
      <c r="M273" s="139" t="s">
        <v>1</v>
      </c>
      <c r="N273" s="140" t="s">
        <v>41</v>
      </c>
      <c r="P273" s="141">
        <f>O273*H273</f>
        <v>0</v>
      </c>
      <c r="Q273" s="141">
        <v>1.67E-3</v>
      </c>
      <c r="R273" s="141">
        <f>Q273*H273</f>
        <v>5.0100000000000006E-3</v>
      </c>
      <c r="S273" s="141">
        <v>0</v>
      </c>
      <c r="T273" s="142">
        <f>S273*H273</f>
        <v>0</v>
      </c>
      <c r="AR273" s="143" t="s">
        <v>135</v>
      </c>
      <c r="AT273" s="143" t="s">
        <v>142</v>
      </c>
      <c r="AU273" s="143" t="s">
        <v>86</v>
      </c>
      <c r="AY273" s="17" t="s">
        <v>136</v>
      </c>
      <c r="BE273" s="144">
        <f>IF(N273="základní",J273,0)</f>
        <v>0</v>
      </c>
      <c r="BF273" s="144">
        <f>IF(N273="snížená",J273,0)</f>
        <v>0</v>
      </c>
      <c r="BG273" s="144">
        <f>IF(N273="zákl. přenesená",J273,0)</f>
        <v>0</v>
      </c>
      <c r="BH273" s="144">
        <f>IF(N273="sníž. přenesená",J273,0)</f>
        <v>0</v>
      </c>
      <c r="BI273" s="144">
        <f>IF(N273="nulová",J273,0)</f>
        <v>0</v>
      </c>
      <c r="BJ273" s="17" t="s">
        <v>84</v>
      </c>
      <c r="BK273" s="144">
        <f>ROUND(I273*H273,2)</f>
        <v>0</v>
      </c>
      <c r="BL273" s="17" t="s">
        <v>135</v>
      </c>
      <c r="BM273" s="143" t="s">
        <v>1796</v>
      </c>
    </row>
    <row r="274" spans="2:65" s="1" customFormat="1" ht="19.5" x14ac:dyDescent="0.2">
      <c r="B274" s="32"/>
      <c r="D274" s="145" t="s">
        <v>149</v>
      </c>
      <c r="F274" s="146" t="s">
        <v>1797</v>
      </c>
      <c r="I274" s="147"/>
      <c r="L274" s="32"/>
      <c r="M274" s="148"/>
      <c r="T274" s="56"/>
      <c r="AT274" s="17" t="s">
        <v>149</v>
      </c>
      <c r="AU274" s="17" t="s">
        <v>86</v>
      </c>
    </row>
    <row r="275" spans="2:65" s="13" customFormat="1" ht="11.25" x14ac:dyDescent="0.2">
      <c r="B275" s="155"/>
      <c r="D275" s="145" t="s">
        <v>150</v>
      </c>
      <c r="E275" s="156" t="s">
        <v>1</v>
      </c>
      <c r="F275" s="157" t="s">
        <v>1798</v>
      </c>
      <c r="H275" s="158">
        <v>3</v>
      </c>
      <c r="I275" s="159"/>
      <c r="L275" s="155"/>
      <c r="M275" s="160"/>
      <c r="T275" s="161"/>
      <c r="AT275" s="156" t="s">
        <v>150</v>
      </c>
      <c r="AU275" s="156" t="s">
        <v>86</v>
      </c>
      <c r="AV275" s="13" t="s">
        <v>86</v>
      </c>
      <c r="AW275" s="13" t="s">
        <v>32</v>
      </c>
      <c r="AX275" s="13" t="s">
        <v>84</v>
      </c>
      <c r="AY275" s="156" t="s">
        <v>136</v>
      </c>
    </row>
    <row r="276" spans="2:65" s="1" customFormat="1" ht="16.5" customHeight="1" x14ac:dyDescent="0.2">
      <c r="B276" s="32"/>
      <c r="C276" s="172" t="s">
        <v>460</v>
      </c>
      <c r="D276" s="172" t="s">
        <v>641</v>
      </c>
      <c r="E276" s="173" t="s">
        <v>1799</v>
      </c>
      <c r="F276" s="174" t="s">
        <v>1800</v>
      </c>
      <c r="G276" s="175" t="s">
        <v>255</v>
      </c>
      <c r="H276" s="176">
        <v>3</v>
      </c>
      <c r="I276" s="177"/>
      <c r="J276" s="178">
        <f>ROUND(I276*H276,2)</f>
        <v>0</v>
      </c>
      <c r="K276" s="174" t="s">
        <v>1</v>
      </c>
      <c r="L276" s="179"/>
      <c r="M276" s="180" t="s">
        <v>1</v>
      </c>
      <c r="N276" s="181" t="s">
        <v>41</v>
      </c>
      <c r="P276" s="141">
        <f>O276*H276</f>
        <v>0</v>
      </c>
      <c r="Q276" s="141">
        <v>1.34E-2</v>
      </c>
      <c r="R276" s="141">
        <f>Q276*H276</f>
        <v>4.02E-2</v>
      </c>
      <c r="S276" s="141">
        <v>0</v>
      </c>
      <c r="T276" s="142">
        <f>S276*H276</f>
        <v>0</v>
      </c>
      <c r="AR276" s="143" t="s">
        <v>185</v>
      </c>
      <c r="AT276" s="143" t="s">
        <v>641</v>
      </c>
      <c r="AU276" s="143" t="s">
        <v>86</v>
      </c>
      <c r="AY276" s="17" t="s">
        <v>136</v>
      </c>
      <c r="BE276" s="144">
        <f>IF(N276="základní",J276,0)</f>
        <v>0</v>
      </c>
      <c r="BF276" s="144">
        <f>IF(N276="snížená",J276,0)</f>
        <v>0</v>
      </c>
      <c r="BG276" s="144">
        <f>IF(N276="zákl. přenesená",J276,0)</f>
        <v>0</v>
      </c>
      <c r="BH276" s="144">
        <f>IF(N276="sníž. přenesená",J276,0)</f>
        <v>0</v>
      </c>
      <c r="BI276" s="144">
        <f>IF(N276="nulová",J276,0)</f>
        <v>0</v>
      </c>
      <c r="BJ276" s="17" t="s">
        <v>84</v>
      </c>
      <c r="BK276" s="144">
        <f>ROUND(I276*H276,2)</f>
        <v>0</v>
      </c>
      <c r="BL276" s="17" t="s">
        <v>135</v>
      </c>
      <c r="BM276" s="143" t="s">
        <v>1801</v>
      </c>
    </row>
    <row r="277" spans="2:65" s="1" customFormat="1" ht="11.25" x14ac:dyDescent="0.2">
      <c r="B277" s="32"/>
      <c r="D277" s="145" t="s">
        <v>149</v>
      </c>
      <c r="F277" s="146" t="s">
        <v>1800</v>
      </c>
      <c r="I277" s="147"/>
      <c r="L277" s="32"/>
      <c r="M277" s="148"/>
      <c r="T277" s="56"/>
      <c r="AT277" s="17" t="s">
        <v>149</v>
      </c>
      <c r="AU277" s="17" t="s">
        <v>86</v>
      </c>
    </row>
    <row r="278" spans="2:65" s="13" customFormat="1" ht="11.25" x14ac:dyDescent="0.2">
      <c r="B278" s="155"/>
      <c r="D278" s="145" t="s">
        <v>150</v>
      </c>
      <c r="E278" s="156" t="s">
        <v>1</v>
      </c>
      <c r="F278" s="157" t="s">
        <v>1802</v>
      </c>
      <c r="H278" s="158">
        <v>3</v>
      </c>
      <c r="I278" s="159"/>
      <c r="L278" s="155"/>
      <c r="M278" s="160"/>
      <c r="T278" s="161"/>
      <c r="AT278" s="156" t="s">
        <v>150</v>
      </c>
      <c r="AU278" s="156" t="s">
        <v>86</v>
      </c>
      <c r="AV278" s="13" t="s">
        <v>86</v>
      </c>
      <c r="AW278" s="13" t="s">
        <v>32</v>
      </c>
      <c r="AX278" s="13" t="s">
        <v>84</v>
      </c>
      <c r="AY278" s="156" t="s">
        <v>136</v>
      </c>
    </row>
    <row r="279" spans="2:65" s="1" customFormat="1" ht="16.5" customHeight="1" x14ac:dyDescent="0.2">
      <c r="B279" s="32"/>
      <c r="C279" s="132" t="s">
        <v>468</v>
      </c>
      <c r="D279" s="132" t="s">
        <v>142</v>
      </c>
      <c r="E279" s="133" t="s">
        <v>1803</v>
      </c>
      <c r="F279" s="134" t="s">
        <v>1804</v>
      </c>
      <c r="G279" s="135" t="s">
        <v>255</v>
      </c>
      <c r="H279" s="136">
        <v>6</v>
      </c>
      <c r="I279" s="137"/>
      <c r="J279" s="138">
        <f>ROUND(I279*H279,2)</f>
        <v>0</v>
      </c>
      <c r="K279" s="134" t="s">
        <v>146</v>
      </c>
      <c r="L279" s="32"/>
      <c r="M279" s="139" t="s">
        <v>1</v>
      </c>
      <c r="N279" s="140" t="s">
        <v>41</v>
      </c>
      <c r="P279" s="141">
        <f>O279*H279</f>
        <v>0</v>
      </c>
      <c r="Q279" s="141">
        <v>1.67E-3</v>
      </c>
      <c r="R279" s="141">
        <f>Q279*H279</f>
        <v>1.0020000000000001E-2</v>
      </c>
      <c r="S279" s="141">
        <v>0</v>
      </c>
      <c r="T279" s="142">
        <f>S279*H279</f>
        <v>0</v>
      </c>
      <c r="AR279" s="143" t="s">
        <v>135</v>
      </c>
      <c r="AT279" s="143" t="s">
        <v>142</v>
      </c>
      <c r="AU279" s="143" t="s">
        <v>86</v>
      </c>
      <c r="AY279" s="17" t="s">
        <v>136</v>
      </c>
      <c r="BE279" s="144">
        <f>IF(N279="základní",J279,0)</f>
        <v>0</v>
      </c>
      <c r="BF279" s="144">
        <f>IF(N279="snížená",J279,0)</f>
        <v>0</v>
      </c>
      <c r="BG279" s="144">
        <f>IF(N279="zákl. přenesená",J279,0)</f>
        <v>0</v>
      </c>
      <c r="BH279" s="144">
        <f>IF(N279="sníž. přenesená",J279,0)</f>
        <v>0</v>
      </c>
      <c r="BI279" s="144">
        <f>IF(N279="nulová",J279,0)</f>
        <v>0</v>
      </c>
      <c r="BJ279" s="17" t="s">
        <v>84</v>
      </c>
      <c r="BK279" s="144">
        <f>ROUND(I279*H279,2)</f>
        <v>0</v>
      </c>
      <c r="BL279" s="17" t="s">
        <v>135</v>
      </c>
      <c r="BM279" s="143" t="s">
        <v>1805</v>
      </c>
    </row>
    <row r="280" spans="2:65" s="1" customFormat="1" ht="19.5" x14ac:dyDescent="0.2">
      <c r="B280" s="32"/>
      <c r="D280" s="145" t="s">
        <v>149</v>
      </c>
      <c r="F280" s="146" t="s">
        <v>1806</v>
      </c>
      <c r="I280" s="147"/>
      <c r="L280" s="32"/>
      <c r="M280" s="148"/>
      <c r="T280" s="56"/>
      <c r="AT280" s="17" t="s">
        <v>149</v>
      </c>
      <c r="AU280" s="17" t="s">
        <v>86</v>
      </c>
    </row>
    <row r="281" spans="2:65" s="13" customFormat="1" ht="11.25" x14ac:dyDescent="0.2">
      <c r="B281" s="155"/>
      <c r="D281" s="145" t="s">
        <v>150</v>
      </c>
      <c r="E281" s="156" t="s">
        <v>1</v>
      </c>
      <c r="F281" s="157" t="s">
        <v>1807</v>
      </c>
      <c r="H281" s="158">
        <v>1</v>
      </c>
      <c r="I281" s="159"/>
      <c r="L281" s="155"/>
      <c r="M281" s="160"/>
      <c r="T281" s="161"/>
      <c r="AT281" s="156" t="s">
        <v>150</v>
      </c>
      <c r="AU281" s="156" t="s">
        <v>86</v>
      </c>
      <c r="AV281" s="13" t="s">
        <v>86</v>
      </c>
      <c r="AW281" s="13" t="s">
        <v>32</v>
      </c>
      <c r="AX281" s="13" t="s">
        <v>76</v>
      </c>
      <c r="AY281" s="156" t="s">
        <v>136</v>
      </c>
    </row>
    <row r="282" spans="2:65" s="13" customFormat="1" ht="11.25" x14ac:dyDescent="0.2">
      <c r="B282" s="155"/>
      <c r="D282" s="145" t="s">
        <v>150</v>
      </c>
      <c r="E282" s="156" t="s">
        <v>1</v>
      </c>
      <c r="F282" s="157" t="s">
        <v>1808</v>
      </c>
      <c r="H282" s="158">
        <v>1</v>
      </c>
      <c r="I282" s="159"/>
      <c r="L282" s="155"/>
      <c r="M282" s="160"/>
      <c r="T282" s="161"/>
      <c r="AT282" s="156" t="s">
        <v>150</v>
      </c>
      <c r="AU282" s="156" t="s">
        <v>86</v>
      </c>
      <c r="AV282" s="13" t="s">
        <v>86</v>
      </c>
      <c r="AW282" s="13" t="s">
        <v>32</v>
      </c>
      <c r="AX282" s="13" t="s">
        <v>76</v>
      </c>
      <c r="AY282" s="156" t="s">
        <v>136</v>
      </c>
    </row>
    <row r="283" spans="2:65" s="13" customFormat="1" ht="11.25" x14ac:dyDescent="0.2">
      <c r="B283" s="155"/>
      <c r="D283" s="145" t="s">
        <v>150</v>
      </c>
      <c r="E283" s="156" t="s">
        <v>1</v>
      </c>
      <c r="F283" s="157" t="s">
        <v>1809</v>
      </c>
      <c r="H283" s="158">
        <v>1</v>
      </c>
      <c r="I283" s="159"/>
      <c r="L283" s="155"/>
      <c r="M283" s="160"/>
      <c r="T283" s="161"/>
      <c r="AT283" s="156" t="s">
        <v>150</v>
      </c>
      <c r="AU283" s="156" t="s">
        <v>86</v>
      </c>
      <c r="AV283" s="13" t="s">
        <v>86</v>
      </c>
      <c r="AW283" s="13" t="s">
        <v>32</v>
      </c>
      <c r="AX283" s="13" t="s">
        <v>76</v>
      </c>
      <c r="AY283" s="156" t="s">
        <v>136</v>
      </c>
    </row>
    <row r="284" spans="2:65" s="13" customFormat="1" ht="11.25" x14ac:dyDescent="0.2">
      <c r="B284" s="155"/>
      <c r="D284" s="145" t="s">
        <v>150</v>
      </c>
      <c r="E284" s="156" t="s">
        <v>1</v>
      </c>
      <c r="F284" s="157" t="s">
        <v>1810</v>
      </c>
      <c r="H284" s="158">
        <v>3</v>
      </c>
      <c r="I284" s="159"/>
      <c r="L284" s="155"/>
      <c r="M284" s="160"/>
      <c r="T284" s="161"/>
      <c r="AT284" s="156" t="s">
        <v>150</v>
      </c>
      <c r="AU284" s="156" t="s">
        <v>86</v>
      </c>
      <c r="AV284" s="13" t="s">
        <v>86</v>
      </c>
      <c r="AW284" s="13" t="s">
        <v>32</v>
      </c>
      <c r="AX284" s="13" t="s">
        <v>76</v>
      </c>
      <c r="AY284" s="156" t="s">
        <v>136</v>
      </c>
    </row>
    <row r="285" spans="2:65" s="14" customFormat="1" ht="11.25" x14ac:dyDescent="0.2">
      <c r="B285" s="165"/>
      <c r="D285" s="145" t="s">
        <v>150</v>
      </c>
      <c r="E285" s="166" t="s">
        <v>1</v>
      </c>
      <c r="F285" s="167" t="s">
        <v>318</v>
      </c>
      <c r="H285" s="168">
        <v>6</v>
      </c>
      <c r="I285" s="169"/>
      <c r="L285" s="165"/>
      <c r="M285" s="170"/>
      <c r="T285" s="171"/>
      <c r="AT285" s="166" t="s">
        <v>150</v>
      </c>
      <c r="AU285" s="166" t="s">
        <v>86</v>
      </c>
      <c r="AV285" s="14" t="s">
        <v>135</v>
      </c>
      <c r="AW285" s="14" t="s">
        <v>32</v>
      </c>
      <c r="AX285" s="14" t="s">
        <v>84</v>
      </c>
      <c r="AY285" s="166" t="s">
        <v>136</v>
      </c>
    </row>
    <row r="286" spans="2:65" s="1" customFormat="1" ht="16.5" customHeight="1" x14ac:dyDescent="0.2">
      <c r="B286" s="32"/>
      <c r="C286" s="172" t="s">
        <v>474</v>
      </c>
      <c r="D286" s="172" t="s">
        <v>641</v>
      </c>
      <c r="E286" s="173" t="s">
        <v>1811</v>
      </c>
      <c r="F286" s="174" t="s">
        <v>1812</v>
      </c>
      <c r="G286" s="175" t="s">
        <v>255</v>
      </c>
      <c r="H286" s="176">
        <v>1</v>
      </c>
      <c r="I286" s="177"/>
      <c r="J286" s="178">
        <f>ROUND(I286*H286,2)</f>
        <v>0</v>
      </c>
      <c r="K286" s="174" t="s">
        <v>1</v>
      </c>
      <c r="L286" s="179"/>
      <c r="M286" s="180" t="s">
        <v>1</v>
      </c>
      <c r="N286" s="181" t="s">
        <v>41</v>
      </c>
      <c r="P286" s="141">
        <f>O286*H286</f>
        <v>0</v>
      </c>
      <c r="Q286" s="141">
        <v>1.15E-2</v>
      </c>
      <c r="R286" s="141">
        <f>Q286*H286</f>
        <v>1.15E-2</v>
      </c>
      <c r="S286" s="141">
        <v>0</v>
      </c>
      <c r="T286" s="142">
        <f>S286*H286</f>
        <v>0</v>
      </c>
      <c r="AR286" s="143" t="s">
        <v>185</v>
      </c>
      <c r="AT286" s="143" t="s">
        <v>641</v>
      </c>
      <c r="AU286" s="143" t="s">
        <v>86</v>
      </c>
      <c r="AY286" s="17" t="s">
        <v>136</v>
      </c>
      <c r="BE286" s="144">
        <f>IF(N286="základní",J286,0)</f>
        <v>0</v>
      </c>
      <c r="BF286" s="144">
        <f>IF(N286="snížená",J286,0)</f>
        <v>0</v>
      </c>
      <c r="BG286" s="144">
        <f>IF(N286="zákl. přenesená",J286,0)</f>
        <v>0</v>
      </c>
      <c r="BH286" s="144">
        <f>IF(N286="sníž. přenesená",J286,0)</f>
        <v>0</v>
      </c>
      <c r="BI286" s="144">
        <f>IF(N286="nulová",J286,0)</f>
        <v>0</v>
      </c>
      <c r="BJ286" s="17" t="s">
        <v>84</v>
      </c>
      <c r="BK286" s="144">
        <f>ROUND(I286*H286,2)</f>
        <v>0</v>
      </c>
      <c r="BL286" s="17" t="s">
        <v>135</v>
      </c>
      <c r="BM286" s="143" t="s">
        <v>1813</v>
      </c>
    </row>
    <row r="287" spans="2:65" s="1" customFormat="1" ht="11.25" x14ac:dyDescent="0.2">
      <c r="B287" s="32"/>
      <c r="D287" s="145" t="s">
        <v>149</v>
      </c>
      <c r="F287" s="146" t="s">
        <v>1812</v>
      </c>
      <c r="I287" s="147"/>
      <c r="L287" s="32"/>
      <c r="M287" s="148"/>
      <c r="T287" s="56"/>
      <c r="AT287" s="17" t="s">
        <v>149</v>
      </c>
      <c r="AU287" s="17" t="s">
        <v>86</v>
      </c>
    </row>
    <row r="288" spans="2:65" s="13" customFormat="1" ht="11.25" x14ac:dyDescent="0.2">
      <c r="B288" s="155"/>
      <c r="D288" s="145" t="s">
        <v>150</v>
      </c>
      <c r="E288" s="156" t="s">
        <v>1</v>
      </c>
      <c r="F288" s="157" t="s">
        <v>1814</v>
      </c>
      <c r="H288" s="158">
        <v>1</v>
      </c>
      <c r="I288" s="159"/>
      <c r="L288" s="155"/>
      <c r="M288" s="160"/>
      <c r="T288" s="161"/>
      <c r="AT288" s="156" t="s">
        <v>150</v>
      </c>
      <c r="AU288" s="156" t="s">
        <v>86</v>
      </c>
      <c r="AV288" s="13" t="s">
        <v>86</v>
      </c>
      <c r="AW288" s="13" t="s">
        <v>32</v>
      </c>
      <c r="AX288" s="13" t="s">
        <v>84</v>
      </c>
      <c r="AY288" s="156" t="s">
        <v>136</v>
      </c>
    </row>
    <row r="289" spans="2:65" s="1" customFormat="1" ht="16.5" customHeight="1" x14ac:dyDescent="0.2">
      <c r="B289" s="32"/>
      <c r="C289" s="172" t="s">
        <v>479</v>
      </c>
      <c r="D289" s="172" t="s">
        <v>641</v>
      </c>
      <c r="E289" s="173" t="s">
        <v>1815</v>
      </c>
      <c r="F289" s="174" t="s">
        <v>1816</v>
      </c>
      <c r="G289" s="175" t="s">
        <v>255</v>
      </c>
      <c r="H289" s="176">
        <v>1</v>
      </c>
      <c r="I289" s="177"/>
      <c r="J289" s="178">
        <f>ROUND(I289*H289,2)</f>
        <v>0</v>
      </c>
      <c r="K289" s="174" t="s">
        <v>1</v>
      </c>
      <c r="L289" s="179"/>
      <c r="M289" s="180" t="s">
        <v>1</v>
      </c>
      <c r="N289" s="181" t="s">
        <v>41</v>
      </c>
      <c r="P289" s="141">
        <f>O289*H289</f>
        <v>0</v>
      </c>
      <c r="Q289" s="141">
        <v>1.2E-2</v>
      </c>
      <c r="R289" s="141">
        <f>Q289*H289</f>
        <v>1.2E-2</v>
      </c>
      <c r="S289" s="141">
        <v>0</v>
      </c>
      <c r="T289" s="142">
        <f>S289*H289</f>
        <v>0</v>
      </c>
      <c r="AR289" s="143" t="s">
        <v>185</v>
      </c>
      <c r="AT289" s="143" t="s">
        <v>641</v>
      </c>
      <c r="AU289" s="143" t="s">
        <v>86</v>
      </c>
      <c r="AY289" s="17" t="s">
        <v>136</v>
      </c>
      <c r="BE289" s="144">
        <f>IF(N289="základní",J289,0)</f>
        <v>0</v>
      </c>
      <c r="BF289" s="144">
        <f>IF(N289="snížená",J289,0)</f>
        <v>0</v>
      </c>
      <c r="BG289" s="144">
        <f>IF(N289="zákl. přenesená",J289,0)</f>
        <v>0</v>
      </c>
      <c r="BH289" s="144">
        <f>IF(N289="sníž. přenesená",J289,0)</f>
        <v>0</v>
      </c>
      <c r="BI289" s="144">
        <f>IF(N289="nulová",J289,0)</f>
        <v>0</v>
      </c>
      <c r="BJ289" s="17" t="s">
        <v>84</v>
      </c>
      <c r="BK289" s="144">
        <f>ROUND(I289*H289,2)</f>
        <v>0</v>
      </c>
      <c r="BL289" s="17" t="s">
        <v>135</v>
      </c>
      <c r="BM289" s="143" t="s">
        <v>1817</v>
      </c>
    </row>
    <row r="290" spans="2:65" s="1" customFormat="1" ht="11.25" x14ac:dyDescent="0.2">
      <c r="B290" s="32"/>
      <c r="D290" s="145" t="s">
        <v>149</v>
      </c>
      <c r="F290" s="146" t="s">
        <v>1816</v>
      </c>
      <c r="I290" s="147"/>
      <c r="L290" s="32"/>
      <c r="M290" s="148"/>
      <c r="T290" s="56"/>
      <c r="AT290" s="17" t="s">
        <v>149</v>
      </c>
      <c r="AU290" s="17" t="s">
        <v>86</v>
      </c>
    </row>
    <row r="291" spans="2:65" s="13" customFormat="1" ht="11.25" x14ac:dyDescent="0.2">
      <c r="B291" s="155"/>
      <c r="D291" s="145" t="s">
        <v>150</v>
      </c>
      <c r="E291" s="156" t="s">
        <v>1</v>
      </c>
      <c r="F291" s="157" t="s">
        <v>1814</v>
      </c>
      <c r="H291" s="158">
        <v>1</v>
      </c>
      <c r="I291" s="159"/>
      <c r="L291" s="155"/>
      <c r="M291" s="160"/>
      <c r="T291" s="161"/>
      <c r="AT291" s="156" t="s">
        <v>150</v>
      </c>
      <c r="AU291" s="156" t="s">
        <v>86</v>
      </c>
      <c r="AV291" s="13" t="s">
        <v>86</v>
      </c>
      <c r="AW291" s="13" t="s">
        <v>32</v>
      </c>
      <c r="AX291" s="13" t="s">
        <v>84</v>
      </c>
      <c r="AY291" s="156" t="s">
        <v>136</v>
      </c>
    </row>
    <row r="292" spans="2:65" s="1" customFormat="1" ht="16.5" customHeight="1" x14ac:dyDescent="0.2">
      <c r="B292" s="32"/>
      <c r="C292" s="172" t="s">
        <v>485</v>
      </c>
      <c r="D292" s="172" t="s">
        <v>641</v>
      </c>
      <c r="E292" s="173" t="s">
        <v>1818</v>
      </c>
      <c r="F292" s="174" t="s">
        <v>1819</v>
      </c>
      <c r="G292" s="175" t="s">
        <v>255</v>
      </c>
      <c r="H292" s="176">
        <v>1</v>
      </c>
      <c r="I292" s="177"/>
      <c r="J292" s="178">
        <f>ROUND(I292*H292,2)</f>
        <v>0</v>
      </c>
      <c r="K292" s="174" t="s">
        <v>1</v>
      </c>
      <c r="L292" s="179"/>
      <c r="M292" s="180" t="s">
        <v>1</v>
      </c>
      <c r="N292" s="181" t="s">
        <v>41</v>
      </c>
      <c r="P292" s="141">
        <f>O292*H292</f>
        <v>0</v>
      </c>
      <c r="Q292" s="141">
        <v>1.2E-2</v>
      </c>
      <c r="R292" s="141">
        <f>Q292*H292</f>
        <v>1.2E-2</v>
      </c>
      <c r="S292" s="141">
        <v>0</v>
      </c>
      <c r="T292" s="142">
        <f>S292*H292</f>
        <v>0</v>
      </c>
      <c r="AR292" s="143" t="s">
        <v>185</v>
      </c>
      <c r="AT292" s="143" t="s">
        <v>641</v>
      </c>
      <c r="AU292" s="143" t="s">
        <v>86</v>
      </c>
      <c r="AY292" s="17" t="s">
        <v>136</v>
      </c>
      <c r="BE292" s="144">
        <f>IF(N292="základní",J292,0)</f>
        <v>0</v>
      </c>
      <c r="BF292" s="144">
        <f>IF(N292="snížená",J292,0)</f>
        <v>0</v>
      </c>
      <c r="BG292" s="144">
        <f>IF(N292="zákl. přenesená",J292,0)</f>
        <v>0</v>
      </c>
      <c r="BH292" s="144">
        <f>IF(N292="sníž. přenesená",J292,0)</f>
        <v>0</v>
      </c>
      <c r="BI292" s="144">
        <f>IF(N292="nulová",J292,0)</f>
        <v>0</v>
      </c>
      <c r="BJ292" s="17" t="s">
        <v>84</v>
      </c>
      <c r="BK292" s="144">
        <f>ROUND(I292*H292,2)</f>
        <v>0</v>
      </c>
      <c r="BL292" s="17" t="s">
        <v>135</v>
      </c>
      <c r="BM292" s="143" t="s">
        <v>1820</v>
      </c>
    </row>
    <row r="293" spans="2:65" s="1" customFormat="1" ht="11.25" x14ac:dyDescent="0.2">
      <c r="B293" s="32"/>
      <c r="D293" s="145" t="s">
        <v>149</v>
      </c>
      <c r="F293" s="146" t="s">
        <v>1819</v>
      </c>
      <c r="I293" s="147"/>
      <c r="L293" s="32"/>
      <c r="M293" s="148"/>
      <c r="T293" s="56"/>
      <c r="AT293" s="17" t="s">
        <v>149</v>
      </c>
      <c r="AU293" s="17" t="s">
        <v>86</v>
      </c>
    </row>
    <row r="294" spans="2:65" s="13" customFormat="1" ht="11.25" x14ac:dyDescent="0.2">
      <c r="B294" s="155"/>
      <c r="D294" s="145" t="s">
        <v>150</v>
      </c>
      <c r="E294" s="156" t="s">
        <v>1</v>
      </c>
      <c r="F294" s="157" t="s">
        <v>1814</v>
      </c>
      <c r="H294" s="158">
        <v>1</v>
      </c>
      <c r="I294" s="159"/>
      <c r="L294" s="155"/>
      <c r="M294" s="160"/>
      <c r="T294" s="161"/>
      <c r="AT294" s="156" t="s">
        <v>150</v>
      </c>
      <c r="AU294" s="156" t="s">
        <v>86</v>
      </c>
      <c r="AV294" s="13" t="s">
        <v>86</v>
      </c>
      <c r="AW294" s="13" t="s">
        <v>32</v>
      </c>
      <c r="AX294" s="13" t="s">
        <v>84</v>
      </c>
      <c r="AY294" s="156" t="s">
        <v>136</v>
      </c>
    </row>
    <row r="295" spans="2:65" s="1" customFormat="1" ht="16.5" customHeight="1" x14ac:dyDescent="0.2">
      <c r="B295" s="32"/>
      <c r="C295" s="172" t="s">
        <v>490</v>
      </c>
      <c r="D295" s="172" t="s">
        <v>641</v>
      </c>
      <c r="E295" s="173" t="s">
        <v>1821</v>
      </c>
      <c r="F295" s="174" t="s">
        <v>1822</v>
      </c>
      <c r="G295" s="175" t="s">
        <v>255</v>
      </c>
      <c r="H295" s="176">
        <v>3</v>
      </c>
      <c r="I295" s="177"/>
      <c r="J295" s="178">
        <f>ROUND(I295*H295,2)</f>
        <v>0</v>
      </c>
      <c r="K295" s="174" t="s">
        <v>1</v>
      </c>
      <c r="L295" s="179"/>
      <c r="M295" s="180" t="s">
        <v>1</v>
      </c>
      <c r="N295" s="181" t="s">
        <v>41</v>
      </c>
      <c r="P295" s="141">
        <f>O295*H295</f>
        <v>0</v>
      </c>
      <c r="Q295" s="141">
        <v>5.1000000000000004E-3</v>
      </c>
      <c r="R295" s="141">
        <f>Q295*H295</f>
        <v>1.5300000000000001E-2</v>
      </c>
      <c r="S295" s="141">
        <v>0</v>
      </c>
      <c r="T295" s="142">
        <f>S295*H295</f>
        <v>0</v>
      </c>
      <c r="AR295" s="143" t="s">
        <v>185</v>
      </c>
      <c r="AT295" s="143" t="s">
        <v>641</v>
      </c>
      <c r="AU295" s="143" t="s">
        <v>86</v>
      </c>
      <c r="AY295" s="17" t="s">
        <v>136</v>
      </c>
      <c r="BE295" s="144">
        <f>IF(N295="základní",J295,0)</f>
        <v>0</v>
      </c>
      <c r="BF295" s="144">
        <f>IF(N295="snížená",J295,0)</f>
        <v>0</v>
      </c>
      <c r="BG295" s="144">
        <f>IF(N295="zákl. přenesená",J295,0)</f>
        <v>0</v>
      </c>
      <c r="BH295" s="144">
        <f>IF(N295="sníž. přenesená",J295,0)</f>
        <v>0</v>
      </c>
      <c r="BI295" s="144">
        <f>IF(N295="nulová",J295,0)</f>
        <v>0</v>
      </c>
      <c r="BJ295" s="17" t="s">
        <v>84</v>
      </c>
      <c r="BK295" s="144">
        <f>ROUND(I295*H295,2)</f>
        <v>0</v>
      </c>
      <c r="BL295" s="17" t="s">
        <v>135</v>
      </c>
      <c r="BM295" s="143" t="s">
        <v>1823</v>
      </c>
    </row>
    <row r="296" spans="2:65" s="1" customFormat="1" ht="11.25" x14ac:dyDescent="0.2">
      <c r="B296" s="32"/>
      <c r="D296" s="145" t="s">
        <v>149</v>
      </c>
      <c r="F296" s="146" t="s">
        <v>1822</v>
      </c>
      <c r="I296" s="147"/>
      <c r="L296" s="32"/>
      <c r="M296" s="148"/>
      <c r="T296" s="56"/>
      <c r="AT296" s="17" t="s">
        <v>149</v>
      </c>
      <c r="AU296" s="17" t="s">
        <v>86</v>
      </c>
    </row>
    <row r="297" spans="2:65" s="13" customFormat="1" ht="11.25" x14ac:dyDescent="0.2">
      <c r="B297" s="155"/>
      <c r="D297" s="145" t="s">
        <v>150</v>
      </c>
      <c r="E297" s="156" t="s">
        <v>1</v>
      </c>
      <c r="F297" s="157" t="s">
        <v>1802</v>
      </c>
      <c r="H297" s="158">
        <v>3</v>
      </c>
      <c r="I297" s="159"/>
      <c r="L297" s="155"/>
      <c r="M297" s="160"/>
      <c r="T297" s="161"/>
      <c r="AT297" s="156" t="s">
        <v>150</v>
      </c>
      <c r="AU297" s="156" t="s">
        <v>86</v>
      </c>
      <c r="AV297" s="13" t="s">
        <v>86</v>
      </c>
      <c r="AW297" s="13" t="s">
        <v>32</v>
      </c>
      <c r="AX297" s="13" t="s">
        <v>84</v>
      </c>
      <c r="AY297" s="156" t="s">
        <v>136</v>
      </c>
    </row>
    <row r="298" spans="2:65" s="1" customFormat="1" ht="16.5" customHeight="1" x14ac:dyDescent="0.2">
      <c r="B298" s="32"/>
      <c r="C298" s="132" t="s">
        <v>497</v>
      </c>
      <c r="D298" s="132" t="s">
        <v>142</v>
      </c>
      <c r="E298" s="133" t="s">
        <v>1824</v>
      </c>
      <c r="F298" s="134" t="s">
        <v>1825</v>
      </c>
      <c r="G298" s="135" t="s">
        <v>255</v>
      </c>
      <c r="H298" s="136">
        <v>1</v>
      </c>
      <c r="I298" s="137"/>
      <c r="J298" s="138">
        <f>ROUND(I298*H298,2)</f>
        <v>0</v>
      </c>
      <c r="K298" s="134" t="s">
        <v>146</v>
      </c>
      <c r="L298" s="32"/>
      <c r="M298" s="139" t="s">
        <v>1</v>
      </c>
      <c r="N298" s="140" t="s">
        <v>41</v>
      </c>
      <c r="P298" s="141">
        <f>O298*H298</f>
        <v>0</v>
      </c>
      <c r="Q298" s="141">
        <v>2.82E-3</v>
      </c>
      <c r="R298" s="141">
        <f>Q298*H298</f>
        <v>2.82E-3</v>
      </c>
      <c r="S298" s="141">
        <v>0</v>
      </c>
      <c r="T298" s="142">
        <f>S298*H298</f>
        <v>0</v>
      </c>
      <c r="AR298" s="143" t="s">
        <v>135</v>
      </c>
      <c r="AT298" s="143" t="s">
        <v>142</v>
      </c>
      <c r="AU298" s="143" t="s">
        <v>86</v>
      </c>
      <c r="AY298" s="17" t="s">
        <v>136</v>
      </c>
      <c r="BE298" s="144">
        <f>IF(N298="základní",J298,0)</f>
        <v>0</v>
      </c>
      <c r="BF298" s="144">
        <f>IF(N298="snížená",J298,0)</f>
        <v>0</v>
      </c>
      <c r="BG298" s="144">
        <f>IF(N298="zákl. přenesená",J298,0)</f>
        <v>0</v>
      </c>
      <c r="BH298" s="144">
        <f>IF(N298="sníž. přenesená",J298,0)</f>
        <v>0</v>
      </c>
      <c r="BI298" s="144">
        <f>IF(N298="nulová",J298,0)</f>
        <v>0</v>
      </c>
      <c r="BJ298" s="17" t="s">
        <v>84</v>
      </c>
      <c r="BK298" s="144">
        <f>ROUND(I298*H298,2)</f>
        <v>0</v>
      </c>
      <c r="BL298" s="17" t="s">
        <v>135</v>
      </c>
      <c r="BM298" s="143" t="s">
        <v>1826</v>
      </c>
    </row>
    <row r="299" spans="2:65" s="1" customFormat="1" ht="19.5" x14ac:dyDescent="0.2">
      <c r="B299" s="32"/>
      <c r="D299" s="145" t="s">
        <v>149</v>
      </c>
      <c r="F299" s="146" t="s">
        <v>1827</v>
      </c>
      <c r="I299" s="147"/>
      <c r="L299" s="32"/>
      <c r="M299" s="148"/>
      <c r="T299" s="56"/>
      <c r="AT299" s="17" t="s">
        <v>149</v>
      </c>
      <c r="AU299" s="17" t="s">
        <v>86</v>
      </c>
    </row>
    <row r="300" spans="2:65" s="13" customFormat="1" ht="11.25" x14ac:dyDescent="0.2">
      <c r="B300" s="155"/>
      <c r="D300" s="145" t="s">
        <v>150</v>
      </c>
      <c r="E300" s="156" t="s">
        <v>1</v>
      </c>
      <c r="F300" s="157" t="s">
        <v>1828</v>
      </c>
      <c r="H300" s="158">
        <v>1</v>
      </c>
      <c r="I300" s="159"/>
      <c r="L300" s="155"/>
      <c r="M300" s="160"/>
      <c r="T300" s="161"/>
      <c r="AT300" s="156" t="s">
        <v>150</v>
      </c>
      <c r="AU300" s="156" t="s">
        <v>86</v>
      </c>
      <c r="AV300" s="13" t="s">
        <v>86</v>
      </c>
      <c r="AW300" s="13" t="s">
        <v>32</v>
      </c>
      <c r="AX300" s="13" t="s">
        <v>84</v>
      </c>
      <c r="AY300" s="156" t="s">
        <v>136</v>
      </c>
    </row>
    <row r="301" spans="2:65" s="1" customFormat="1" ht="16.5" customHeight="1" x14ac:dyDescent="0.2">
      <c r="B301" s="32"/>
      <c r="C301" s="172" t="s">
        <v>502</v>
      </c>
      <c r="D301" s="172" t="s">
        <v>641</v>
      </c>
      <c r="E301" s="173" t="s">
        <v>1829</v>
      </c>
      <c r="F301" s="174" t="s">
        <v>1830</v>
      </c>
      <c r="G301" s="175" t="s">
        <v>255</v>
      </c>
      <c r="H301" s="176">
        <v>1</v>
      </c>
      <c r="I301" s="177"/>
      <c r="J301" s="178">
        <f>ROUND(I301*H301,2)</f>
        <v>0</v>
      </c>
      <c r="K301" s="174" t="s">
        <v>1</v>
      </c>
      <c r="L301" s="179"/>
      <c r="M301" s="180" t="s">
        <v>1</v>
      </c>
      <c r="N301" s="181" t="s">
        <v>41</v>
      </c>
      <c r="P301" s="141">
        <f>O301*H301</f>
        <v>0</v>
      </c>
      <c r="Q301" s="141">
        <v>1.67E-2</v>
      </c>
      <c r="R301" s="141">
        <f>Q301*H301</f>
        <v>1.67E-2</v>
      </c>
      <c r="S301" s="141">
        <v>0</v>
      </c>
      <c r="T301" s="142">
        <f>S301*H301</f>
        <v>0</v>
      </c>
      <c r="AR301" s="143" t="s">
        <v>185</v>
      </c>
      <c r="AT301" s="143" t="s">
        <v>641</v>
      </c>
      <c r="AU301" s="143" t="s">
        <v>86</v>
      </c>
      <c r="AY301" s="17" t="s">
        <v>136</v>
      </c>
      <c r="BE301" s="144">
        <f>IF(N301="základní",J301,0)</f>
        <v>0</v>
      </c>
      <c r="BF301" s="144">
        <f>IF(N301="snížená",J301,0)</f>
        <v>0</v>
      </c>
      <c r="BG301" s="144">
        <f>IF(N301="zákl. přenesená",J301,0)</f>
        <v>0</v>
      </c>
      <c r="BH301" s="144">
        <f>IF(N301="sníž. přenesená",J301,0)</f>
        <v>0</v>
      </c>
      <c r="BI301" s="144">
        <f>IF(N301="nulová",J301,0)</f>
        <v>0</v>
      </c>
      <c r="BJ301" s="17" t="s">
        <v>84</v>
      </c>
      <c r="BK301" s="144">
        <f>ROUND(I301*H301,2)</f>
        <v>0</v>
      </c>
      <c r="BL301" s="17" t="s">
        <v>135</v>
      </c>
      <c r="BM301" s="143" t="s">
        <v>1831</v>
      </c>
    </row>
    <row r="302" spans="2:65" s="1" customFormat="1" ht="11.25" x14ac:dyDescent="0.2">
      <c r="B302" s="32"/>
      <c r="D302" s="145" t="s">
        <v>149</v>
      </c>
      <c r="F302" s="146" t="s">
        <v>1830</v>
      </c>
      <c r="I302" s="147"/>
      <c r="L302" s="32"/>
      <c r="M302" s="148"/>
      <c r="T302" s="56"/>
      <c r="AT302" s="17" t="s">
        <v>149</v>
      </c>
      <c r="AU302" s="17" t="s">
        <v>86</v>
      </c>
    </row>
    <row r="303" spans="2:65" s="13" customFormat="1" ht="11.25" x14ac:dyDescent="0.2">
      <c r="B303" s="155"/>
      <c r="D303" s="145" t="s">
        <v>150</v>
      </c>
      <c r="E303" s="156" t="s">
        <v>1</v>
      </c>
      <c r="F303" s="157" t="s">
        <v>1814</v>
      </c>
      <c r="H303" s="158">
        <v>1</v>
      </c>
      <c r="I303" s="159"/>
      <c r="L303" s="155"/>
      <c r="M303" s="160"/>
      <c r="T303" s="161"/>
      <c r="AT303" s="156" t="s">
        <v>150</v>
      </c>
      <c r="AU303" s="156" t="s">
        <v>86</v>
      </c>
      <c r="AV303" s="13" t="s">
        <v>86</v>
      </c>
      <c r="AW303" s="13" t="s">
        <v>32</v>
      </c>
      <c r="AX303" s="13" t="s">
        <v>84</v>
      </c>
      <c r="AY303" s="156" t="s">
        <v>136</v>
      </c>
    </row>
    <row r="304" spans="2:65" s="1" customFormat="1" ht="16.5" customHeight="1" x14ac:dyDescent="0.2">
      <c r="B304" s="32"/>
      <c r="C304" s="132" t="s">
        <v>508</v>
      </c>
      <c r="D304" s="132" t="s">
        <v>142</v>
      </c>
      <c r="E304" s="133" t="s">
        <v>1832</v>
      </c>
      <c r="F304" s="134" t="s">
        <v>1833</v>
      </c>
      <c r="G304" s="135" t="s">
        <v>255</v>
      </c>
      <c r="H304" s="136">
        <v>4</v>
      </c>
      <c r="I304" s="137"/>
      <c r="J304" s="138">
        <f>ROUND(I304*H304,2)</f>
        <v>0</v>
      </c>
      <c r="K304" s="134" t="s">
        <v>146</v>
      </c>
      <c r="L304" s="32"/>
      <c r="M304" s="139" t="s">
        <v>1</v>
      </c>
      <c r="N304" s="140" t="s">
        <v>41</v>
      </c>
      <c r="P304" s="141">
        <f>O304*H304</f>
        <v>0</v>
      </c>
      <c r="Q304" s="141">
        <v>1.65E-3</v>
      </c>
      <c r="R304" s="141">
        <f>Q304*H304</f>
        <v>6.6E-3</v>
      </c>
      <c r="S304" s="141">
        <v>0</v>
      </c>
      <c r="T304" s="142">
        <f>S304*H304</f>
        <v>0</v>
      </c>
      <c r="AR304" s="143" t="s">
        <v>135</v>
      </c>
      <c r="AT304" s="143" t="s">
        <v>142</v>
      </c>
      <c r="AU304" s="143" t="s">
        <v>86</v>
      </c>
      <c r="AY304" s="17" t="s">
        <v>136</v>
      </c>
      <c r="BE304" s="144">
        <f>IF(N304="základní",J304,0)</f>
        <v>0</v>
      </c>
      <c r="BF304" s="144">
        <f>IF(N304="snížená",J304,0)</f>
        <v>0</v>
      </c>
      <c r="BG304" s="144">
        <f>IF(N304="zákl. přenesená",J304,0)</f>
        <v>0</v>
      </c>
      <c r="BH304" s="144">
        <f>IF(N304="sníž. přenesená",J304,0)</f>
        <v>0</v>
      </c>
      <c r="BI304" s="144">
        <f>IF(N304="nulová",J304,0)</f>
        <v>0</v>
      </c>
      <c r="BJ304" s="17" t="s">
        <v>84</v>
      </c>
      <c r="BK304" s="144">
        <f>ROUND(I304*H304,2)</f>
        <v>0</v>
      </c>
      <c r="BL304" s="17" t="s">
        <v>135</v>
      </c>
      <c r="BM304" s="143" t="s">
        <v>1834</v>
      </c>
    </row>
    <row r="305" spans="2:65" s="1" customFormat="1" ht="19.5" x14ac:dyDescent="0.2">
      <c r="B305" s="32"/>
      <c r="D305" s="145" t="s">
        <v>149</v>
      </c>
      <c r="F305" s="146" t="s">
        <v>1835</v>
      </c>
      <c r="I305" s="147"/>
      <c r="L305" s="32"/>
      <c r="M305" s="148"/>
      <c r="T305" s="56"/>
      <c r="AT305" s="17" t="s">
        <v>149</v>
      </c>
      <c r="AU305" s="17" t="s">
        <v>86</v>
      </c>
    </row>
    <row r="306" spans="2:65" s="13" customFormat="1" ht="11.25" x14ac:dyDescent="0.2">
      <c r="B306" s="155"/>
      <c r="D306" s="145" t="s">
        <v>150</v>
      </c>
      <c r="E306" s="156" t="s">
        <v>1</v>
      </c>
      <c r="F306" s="157" t="s">
        <v>1836</v>
      </c>
      <c r="H306" s="158">
        <v>4</v>
      </c>
      <c r="I306" s="159"/>
      <c r="L306" s="155"/>
      <c r="M306" s="160"/>
      <c r="T306" s="161"/>
      <c r="AT306" s="156" t="s">
        <v>150</v>
      </c>
      <c r="AU306" s="156" t="s">
        <v>86</v>
      </c>
      <c r="AV306" s="13" t="s">
        <v>86</v>
      </c>
      <c r="AW306" s="13" t="s">
        <v>32</v>
      </c>
      <c r="AX306" s="13" t="s">
        <v>84</v>
      </c>
      <c r="AY306" s="156" t="s">
        <v>136</v>
      </c>
    </row>
    <row r="307" spans="2:65" s="1" customFormat="1" ht="16.5" customHeight="1" x14ac:dyDescent="0.2">
      <c r="B307" s="32"/>
      <c r="C307" s="172" t="s">
        <v>514</v>
      </c>
      <c r="D307" s="172" t="s">
        <v>641</v>
      </c>
      <c r="E307" s="173" t="s">
        <v>1837</v>
      </c>
      <c r="F307" s="174" t="s">
        <v>1838</v>
      </c>
      <c r="G307" s="175" t="s">
        <v>255</v>
      </c>
      <c r="H307" s="176">
        <v>4</v>
      </c>
      <c r="I307" s="177"/>
      <c r="J307" s="178">
        <f>ROUND(I307*H307,2)</f>
        <v>0</v>
      </c>
      <c r="K307" s="174" t="s">
        <v>1</v>
      </c>
      <c r="L307" s="179"/>
      <c r="M307" s="180" t="s">
        <v>1</v>
      </c>
      <c r="N307" s="181" t="s">
        <v>41</v>
      </c>
      <c r="P307" s="141">
        <f>O307*H307</f>
        <v>0</v>
      </c>
      <c r="Q307" s="141">
        <v>2.4500000000000001E-2</v>
      </c>
      <c r="R307" s="141">
        <f>Q307*H307</f>
        <v>9.8000000000000004E-2</v>
      </c>
      <c r="S307" s="141">
        <v>0</v>
      </c>
      <c r="T307" s="142">
        <f>S307*H307</f>
        <v>0</v>
      </c>
      <c r="AR307" s="143" t="s">
        <v>185</v>
      </c>
      <c r="AT307" s="143" t="s">
        <v>641</v>
      </c>
      <c r="AU307" s="143" t="s">
        <v>86</v>
      </c>
      <c r="AY307" s="17" t="s">
        <v>136</v>
      </c>
      <c r="BE307" s="144">
        <f>IF(N307="základní",J307,0)</f>
        <v>0</v>
      </c>
      <c r="BF307" s="144">
        <f>IF(N307="snížená",J307,0)</f>
        <v>0</v>
      </c>
      <c r="BG307" s="144">
        <f>IF(N307="zákl. přenesená",J307,0)</f>
        <v>0</v>
      </c>
      <c r="BH307" s="144">
        <f>IF(N307="sníž. přenesená",J307,0)</f>
        <v>0</v>
      </c>
      <c r="BI307" s="144">
        <f>IF(N307="nulová",J307,0)</f>
        <v>0</v>
      </c>
      <c r="BJ307" s="17" t="s">
        <v>84</v>
      </c>
      <c r="BK307" s="144">
        <f>ROUND(I307*H307,2)</f>
        <v>0</v>
      </c>
      <c r="BL307" s="17" t="s">
        <v>135</v>
      </c>
      <c r="BM307" s="143" t="s">
        <v>1839</v>
      </c>
    </row>
    <row r="308" spans="2:65" s="1" customFormat="1" ht="11.25" x14ac:dyDescent="0.2">
      <c r="B308" s="32"/>
      <c r="D308" s="145" t="s">
        <v>149</v>
      </c>
      <c r="F308" s="146" t="s">
        <v>1838</v>
      </c>
      <c r="I308" s="147"/>
      <c r="L308" s="32"/>
      <c r="M308" s="148"/>
      <c r="T308" s="56"/>
      <c r="AT308" s="17" t="s">
        <v>149</v>
      </c>
      <c r="AU308" s="17" t="s">
        <v>86</v>
      </c>
    </row>
    <row r="309" spans="2:65" s="13" customFormat="1" ht="11.25" x14ac:dyDescent="0.2">
      <c r="B309" s="155"/>
      <c r="D309" s="145" t="s">
        <v>150</v>
      </c>
      <c r="E309" s="156" t="s">
        <v>1</v>
      </c>
      <c r="F309" s="157" t="s">
        <v>1840</v>
      </c>
      <c r="H309" s="158">
        <v>4</v>
      </c>
      <c r="I309" s="159"/>
      <c r="L309" s="155"/>
      <c r="M309" s="160"/>
      <c r="T309" s="161"/>
      <c r="AT309" s="156" t="s">
        <v>150</v>
      </c>
      <c r="AU309" s="156" t="s">
        <v>86</v>
      </c>
      <c r="AV309" s="13" t="s">
        <v>86</v>
      </c>
      <c r="AW309" s="13" t="s">
        <v>32</v>
      </c>
      <c r="AX309" s="13" t="s">
        <v>84</v>
      </c>
      <c r="AY309" s="156" t="s">
        <v>136</v>
      </c>
    </row>
    <row r="310" spans="2:65" s="1" customFormat="1" ht="16.5" customHeight="1" x14ac:dyDescent="0.2">
      <c r="B310" s="32"/>
      <c r="C310" s="172" t="s">
        <v>521</v>
      </c>
      <c r="D310" s="172" t="s">
        <v>641</v>
      </c>
      <c r="E310" s="173" t="s">
        <v>1841</v>
      </c>
      <c r="F310" s="174" t="s">
        <v>1842</v>
      </c>
      <c r="G310" s="175" t="s">
        <v>255</v>
      </c>
      <c r="H310" s="176">
        <v>4</v>
      </c>
      <c r="I310" s="177"/>
      <c r="J310" s="178">
        <f>ROUND(I310*H310,2)</f>
        <v>0</v>
      </c>
      <c r="K310" s="174" t="s">
        <v>1</v>
      </c>
      <c r="L310" s="179"/>
      <c r="M310" s="180" t="s">
        <v>1</v>
      </c>
      <c r="N310" s="181" t="s">
        <v>41</v>
      </c>
      <c r="P310" s="141">
        <f>O310*H310</f>
        <v>0</v>
      </c>
      <c r="Q310" s="141">
        <v>6.3099999999999996E-3</v>
      </c>
      <c r="R310" s="141">
        <f>Q310*H310</f>
        <v>2.5239999999999999E-2</v>
      </c>
      <c r="S310" s="141">
        <v>0</v>
      </c>
      <c r="T310" s="142">
        <f>S310*H310</f>
        <v>0</v>
      </c>
      <c r="AR310" s="143" t="s">
        <v>185</v>
      </c>
      <c r="AT310" s="143" t="s">
        <v>641</v>
      </c>
      <c r="AU310" s="143" t="s">
        <v>86</v>
      </c>
      <c r="AY310" s="17" t="s">
        <v>136</v>
      </c>
      <c r="BE310" s="144">
        <f>IF(N310="základní",J310,0)</f>
        <v>0</v>
      </c>
      <c r="BF310" s="144">
        <f>IF(N310="snížená",J310,0)</f>
        <v>0</v>
      </c>
      <c r="BG310" s="144">
        <f>IF(N310="zákl. přenesená",J310,0)</f>
        <v>0</v>
      </c>
      <c r="BH310" s="144">
        <f>IF(N310="sníž. přenesená",J310,0)</f>
        <v>0</v>
      </c>
      <c r="BI310" s="144">
        <f>IF(N310="nulová",J310,0)</f>
        <v>0</v>
      </c>
      <c r="BJ310" s="17" t="s">
        <v>84</v>
      </c>
      <c r="BK310" s="144">
        <f>ROUND(I310*H310,2)</f>
        <v>0</v>
      </c>
      <c r="BL310" s="17" t="s">
        <v>135</v>
      </c>
      <c r="BM310" s="143" t="s">
        <v>1843</v>
      </c>
    </row>
    <row r="311" spans="2:65" s="1" customFormat="1" ht="11.25" x14ac:dyDescent="0.2">
      <c r="B311" s="32"/>
      <c r="D311" s="145" t="s">
        <v>149</v>
      </c>
      <c r="F311" s="146" t="s">
        <v>1842</v>
      </c>
      <c r="I311" s="147"/>
      <c r="L311" s="32"/>
      <c r="M311" s="148"/>
      <c r="T311" s="56"/>
      <c r="AT311" s="17" t="s">
        <v>149</v>
      </c>
      <c r="AU311" s="17" t="s">
        <v>86</v>
      </c>
    </row>
    <row r="312" spans="2:65" s="13" customFormat="1" ht="11.25" x14ac:dyDescent="0.2">
      <c r="B312" s="155"/>
      <c r="D312" s="145" t="s">
        <v>150</v>
      </c>
      <c r="E312" s="156" t="s">
        <v>1</v>
      </c>
      <c r="F312" s="157" t="s">
        <v>1844</v>
      </c>
      <c r="H312" s="158">
        <v>4</v>
      </c>
      <c r="I312" s="159"/>
      <c r="L312" s="155"/>
      <c r="M312" s="160"/>
      <c r="T312" s="161"/>
      <c r="AT312" s="156" t="s">
        <v>150</v>
      </c>
      <c r="AU312" s="156" t="s">
        <v>86</v>
      </c>
      <c r="AV312" s="13" t="s">
        <v>86</v>
      </c>
      <c r="AW312" s="13" t="s">
        <v>32</v>
      </c>
      <c r="AX312" s="13" t="s">
        <v>84</v>
      </c>
      <c r="AY312" s="156" t="s">
        <v>136</v>
      </c>
    </row>
    <row r="313" spans="2:65" s="1" customFormat="1" ht="16.5" customHeight="1" x14ac:dyDescent="0.2">
      <c r="B313" s="32"/>
      <c r="C313" s="132" t="s">
        <v>527</v>
      </c>
      <c r="D313" s="132" t="s">
        <v>142</v>
      </c>
      <c r="E313" s="133" t="s">
        <v>1845</v>
      </c>
      <c r="F313" s="134" t="s">
        <v>1846</v>
      </c>
      <c r="G313" s="135" t="s">
        <v>255</v>
      </c>
      <c r="H313" s="136">
        <v>3</v>
      </c>
      <c r="I313" s="137"/>
      <c r="J313" s="138">
        <f>ROUND(I313*H313,2)</f>
        <v>0</v>
      </c>
      <c r="K313" s="134" t="s">
        <v>146</v>
      </c>
      <c r="L313" s="32"/>
      <c r="M313" s="139" t="s">
        <v>1</v>
      </c>
      <c r="N313" s="140" t="s">
        <v>41</v>
      </c>
      <c r="P313" s="141">
        <f>O313*H313</f>
        <v>0</v>
      </c>
      <c r="Q313" s="141">
        <v>1.3600000000000001E-3</v>
      </c>
      <c r="R313" s="141">
        <f>Q313*H313</f>
        <v>4.0800000000000003E-3</v>
      </c>
      <c r="S313" s="141">
        <v>0</v>
      </c>
      <c r="T313" s="142">
        <f>S313*H313</f>
        <v>0</v>
      </c>
      <c r="AR313" s="143" t="s">
        <v>135</v>
      </c>
      <c r="AT313" s="143" t="s">
        <v>142</v>
      </c>
      <c r="AU313" s="143" t="s">
        <v>86</v>
      </c>
      <c r="AY313" s="17" t="s">
        <v>136</v>
      </c>
      <c r="BE313" s="144">
        <f>IF(N313="základní",J313,0)</f>
        <v>0</v>
      </c>
      <c r="BF313" s="144">
        <f>IF(N313="snížená",J313,0)</f>
        <v>0</v>
      </c>
      <c r="BG313" s="144">
        <f>IF(N313="zákl. přenesená",J313,0)</f>
        <v>0</v>
      </c>
      <c r="BH313" s="144">
        <f>IF(N313="sníž. přenesená",J313,0)</f>
        <v>0</v>
      </c>
      <c r="BI313" s="144">
        <f>IF(N313="nulová",J313,0)</f>
        <v>0</v>
      </c>
      <c r="BJ313" s="17" t="s">
        <v>84</v>
      </c>
      <c r="BK313" s="144">
        <f>ROUND(I313*H313,2)</f>
        <v>0</v>
      </c>
      <c r="BL313" s="17" t="s">
        <v>135</v>
      </c>
      <c r="BM313" s="143" t="s">
        <v>1847</v>
      </c>
    </row>
    <row r="314" spans="2:65" s="1" customFormat="1" ht="11.25" x14ac:dyDescent="0.2">
      <c r="B314" s="32"/>
      <c r="D314" s="145" t="s">
        <v>149</v>
      </c>
      <c r="F314" s="146" t="s">
        <v>1848</v>
      </c>
      <c r="I314" s="147"/>
      <c r="L314" s="32"/>
      <c r="M314" s="148"/>
      <c r="T314" s="56"/>
      <c r="AT314" s="17" t="s">
        <v>149</v>
      </c>
      <c r="AU314" s="17" t="s">
        <v>86</v>
      </c>
    </row>
    <row r="315" spans="2:65" s="13" customFormat="1" ht="11.25" x14ac:dyDescent="0.2">
      <c r="B315" s="155"/>
      <c r="D315" s="145" t="s">
        <v>150</v>
      </c>
      <c r="E315" s="156" t="s">
        <v>1</v>
      </c>
      <c r="F315" s="157" t="s">
        <v>1849</v>
      </c>
      <c r="H315" s="158">
        <v>3</v>
      </c>
      <c r="I315" s="159"/>
      <c r="L315" s="155"/>
      <c r="M315" s="160"/>
      <c r="T315" s="161"/>
      <c r="AT315" s="156" t="s">
        <v>150</v>
      </c>
      <c r="AU315" s="156" t="s">
        <v>86</v>
      </c>
      <c r="AV315" s="13" t="s">
        <v>86</v>
      </c>
      <c r="AW315" s="13" t="s">
        <v>32</v>
      </c>
      <c r="AX315" s="13" t="s">
        <v>84</v>
      </c>
      <c r="AY315" s="156" t="s">
        <v>136</v>
      </c>
    </row>
    <row r="316" spans="2:65" s="1" customFormat="1" ht="16.5" customHeight="1" x14ac:dyDescent="0.2">
      <c r="B316" s="32"/>
      <c r="C316" s="172" t="s">
        <v>538</v>
      </c>
      <c r="D316" s="172" t="s">
        <v>641</v>
      </c>
      <c r="E316" s="173" t="s">
        <v>1850</v>
      </c>
      <c r="F316" s="174" t="s">
        <v>1851</v>
      </c>
      <c r="G316" s="175" t="s">
        <v>255</v>
      </c>
      <c r="H316" s="176">
        <v>3</v>
      </c>
      <c r="I316" s="177"/>
      <c r="J316" s="178">
        <f>ROUND(I316*H316,2)</f>
        <v>0</v>
      </c>
      <c r="K316" s="174" t="s">
        <v>1</v>
      </c>
      <c r="L316" s="179"/>
      <c r="M316" s="180" t="s">
        <v>1</v>
      </c>
      <c r="N316" s="181" t="s">
        <v>41</v>
      </c>
      <c r="P316" s="141">
        <f>O316*H316</f>
        <v>0</v>
      </c>
      <c r="Q316" s="141">
        <v>4.2999999999999997E-2</v>
      </c>
      <c r="R316" s="141">
        <f>Q316*H316</f>
        <v>0.129</v>
      </c>
      <c r="S316" s="141">
        <v>0</v>
      </c>
      <c r="T316" s="142">
        <f>S316*H316</f>
        <v>0</v>
      </c>
      <c r="AR316" s="143" t="s">
        <v>185</v>
      </c>
      <c r="AT316" s="143" t="s">
        <v>641</v>
      </c>
      <c r="AU316" s="143" t="s">
        <v>86</v>
      </c>
      <c r="AY316" s="17" t="s">
        <v>136</v>
      </c>
      <c r="BE316" s="144">
        <f>IF(N316="základní",J316,0)</f>
        <v>0</v>
      </c>
      <c r="BF316" s="144">
        <f>IF(N316="snížená",J316,0)</f>
        <v>0</v>
      </c>
      <c r="BG316" s="144">
        <f>IF(N316="zákl. přenesená",J316,0)</f>
        <v>0</v>
      </c>
      <c r="BH316" s="144">
        <f>IF(N316="sníž. přenesená",J316,0)</f>
        <v>0</v>
      </c>
      <c r="BI316" s="144">
        <f>IF(N316="nulová",J316,0)</f>
        <v>0</v>
      </c>
      <c r="BJ316" s="17" t="s">
        <v>84</v>
      </c>
      <c r="BK316" s="144">
        <f>ROUND(I316*H316,2)</f>
        <v>0</v>
      </c>
      <c r="BL316" s="17" t="s">
        <v>135</v>
      </c>
      <c r="BM316" s="143" t="s">
        <v>1852</v>
      </c>
    </row>
    <row r="317" spans="2:65" s="1" customFormat="1" ht="11.25" x14ac:dyDescent="0.2">
      <c r="B317" s="32"/>
      <c r="D317" s="145" t="s">
        <v>149</v>
      </c>
      <c r="F317" s="146" t="s">
        <v>1851</v>
      </c>
      <c r="I317" s="147"/>
      <c r="L317" s="32"/>
      <c r="M317" s="148"/>
      <c r="T317" s="56"/>
      <c r="AT317" s="17" t="s">
        <v>149</v>
      </c>
      <c r="AU317" s="17" t="s">
        <v>86</v>
      </c>
    </row>
    <row r="318" spans="2:65" s="13" customFormat="1" ht="11.25" x14ac:dyDescent="0.2">
      <c r="B318" s="155"/>
      <c r="D318" s="145" t="s">
        <v>150</v>
      </c>
      <c r="E318" s="156" t="s">
        <v>1</v>
      </c>
      <c r="F318" s="157" t="s">
        <v>1802</v>
      </c>
      <c r="H318" s="158">
        <v>3</v>
      </c>
      <c r="I318" s="159"/>
      <c r="L318" s="155"/>
      <c r="M318" s="160"/>
      <c r="T318" s="161"/>
      <c r="AT318" s="156" t="s">
        <v>150</v>
      </c>
      <c r="AU318" s="156" t="s">
        <v>86</v>
      </c>
      <c r="AV318" s="13" t="s">
        <v>86</v>
      </c>
      <c r="AW318" s="13" t="s">
        <v>32</v>
      </c>
      <c r="AX318" s="13" t="s">
        <v>84</v>
      </c>
      <c r="AY318" s="156" t="s">
        <v>136</v>
      </c>
    </row>
    <row r="319" spans="2:65" s="12" customFormat="1" ht="11.25" x14ac:dyDescent="0.2">
      <c r="B319" s="149"/>
      <c r="D319" s="145" t="s">
        <v>150</v>
      </c>
      <c r="E319" s="150" t="s">
        <v>1</v>
      </c>
      <c r="F319" s="151" t="s">
        <v>1853</v>
      </c>
      <c r="H319" s="150" t="s">
        <v>1</v>
      </c>
      <c r="I319" s="152"/>
      <c r="L319" s="149"/>
      <c r="M319" s="153"/>
      <c r="T319" s="154"/>
      <c r="AT319" s="150" t="s">
        <v>150</v>
      </c>
      <c r="AU319" s="150" t="s">
        <v>86</v>
      </c>
      <c r="AV319" s="12" t="s">
        <v>84</v>
      </c>
      <c r="AW319" s="12" t="s">
        <v>32</v>
      </c>
      <c r="AX319" s="12" t="s">
        <v>76</v>
      </c>
      <c r="AY319" s="150" t="s">
        <v>136</v>
      </c>
    </row>
    <row r="320" spans="2:65" s="1" customFormat="1" ht="16.5" customHeight="1" x14ac:dyDescent="0.2">
      <c r="B320" s="32"/>
      <c r="C320" s="132" t="s">
        <v>544</v>
      </c>
      <c r="D320" s="132" t="s">
        <v>142</v>
      </c>
      <c r="E320" s="133" t="s">
        <v>1854</v>
      </c>
      <c r="F320" s="134" t="s">
        <v>1855</v>
      </c>
      <c r="G320" s="135" t="s">
        <v>255</v>
      </c>
      <c r="H320" s="136">
        <v>6</v>
      </c>
      <c r="I320" s="137"/>
      <c r="J320" s="138">
        <f>ROUND(I320*H320,2)</f>
        <v>0</v>
      </c>
      <c r="K320" s="134" t="s">
        <v>146</v>
      </c>
      <c r="L320" s="32"/>
      <c r="M320" s="139" t="s">
        <v>1</v>
      </c>
      <c r="N320" s="140" t="s">
        <v>41</v>
      </c>
      <c r="P320" s="141">
        <f>O320*H320</f>
        <v>0</v>
      </c>
      <c r="Q320" s="141">
        <v>0</v>
      </c>
      <c r="R320" s="141">
        <f>Q320*H320</f>
        <v>0</v>
      </c>
      <c r="S320" s="141">
        <v>2.2599999999999999E-2</v>
      </c>
      <c r="T320" s="142">
        <f>S320*H320</f>
        <v>0.1356</v>
      </c>
      <c r="AR320" s="143" t="s">
        <v>135</v>
      </c>
      <c r="AT320" s="143" t="s">
        <v>142</v>
      </c>
      <c r="AU320" s="143" t="s">
        <v>86</v>
      </c>
      <c r="AY320" s="17" t="s">
        <v>136</v>
      </c>
      <c r="BE320" s="144">
        <f>IF(N320="základní",J320,0)</f>
        <v>0</v>
      </c>
      <c r="BF320" s="144">
        <f>IF(N320="snížená",J320,0)</f>
        <v>0</v>
      </c>
      <c r="BG320" s="144">
        <f>IF(N320="zákl. přenesená",J320,0)</f>
        <v>0</v>
      </c>
      <c r="BH320" s="144">
        <f>IF(N320="sníž. přenesená",J320,0)</f>
        <v>0</v>
      </c>
      <c r="BI320" s="144">
        <f>IF(N320="nulová",J320,0)</f>
        <v>0</v>
      </c>
      <c r="BJ320" s="17" t="s">
        <v>84</v>
      </c>
      <c r="BK320" s="144">
        <f>ROUND(I320*H320,2)</f>
        <v>0</v>
      </c>
      <c r="BL320" s="17" t="s">
        <v>135</v>
      </c>
      <c r="BM320" s="143" t="s">
        <v>1856</v>
      </c>
    </row>
    <row r="321" spans="2:65" s="1" customFormat="1" ht="11.25" x14ac:dyDescent="0.2">
      <c r="B321" s="32"/>
      <c r="D321" s="145" t="s">
        <v>149</v>
      </c>
      <c r="F321" s="146" t="s">
        <v>1857</v>
      </c>
      <c r="I321" s="147"/>
      <c r="L321" s="32"/>
      <c r="M321" s="148"/>
      <c r="T321" s="56"/>
      <c r="AT321" s="17" t="s">
        <v>149</v>
      </c>
      <c r="AU321" s="17" t="s">
        <v>86</v>
      </c>
    </row>
    <row r="322" spans="2:65" s="13" customFormat="1" ht="11.25" x14ac:dyDescent="0.2">
      <c r="B322" s="155"/>
      <c r="D322" s="145" t="s">
        <v>150</v>
      </c>
      <c r="E322" s="156" t="s">
        <v>1</v>
      </c>
      <c r="F322" s="157" t="s">
        <v>1858</v>
      </c>
      <c r="H322" s="158">
        <v>6</v>
      </c>
      <c r="I322" s="159"/>
      <c r="L322" s="155"/>
      <c r="M322" s="160"/>
      <c r="T322" s="161"/>
      <c r="AT322" s="156" t="s">
        <v>150</v>
      </c>
      <c r="AU322" s="156" t="s">
        <v>86</v>
      </c>
      <c r="AV322" s="13" t="s">
        <v>86</v>
      </c>
      <c r="AW322" s="13" t="s">
        <v>32</v>
      </c>
      <c r="AX322" s="13" t="s">
        <v>84</v>
      </c>
      <c r="AY322" s="156" t="s">
        <v>136</v>
      </c>
    </row>
    <row r="323" spans="2:65" s="1" customFormat="1" ht="16.5" customHeight="1" x14ac:dyDescent="0.2">
      <c r="B323" s="32"/>
      <c r="C323" s="132" t="s">
        <v>552</v>
      </c>
      <c r="D323" s="132" t="s">
        <v>142</v>
      </c>
      <c r="E323" s="133" t="s">
        <v>1859</v>
      </c>
      <c r="F323" s="134" t="s">
        <v>1860</v>
      </c>
      <c r="G323" s="135" t="s">
        <v>255</v>
      </c>
      <c r="H323" s="136">
        <v>3</v>
      </c>
      <c r="I323" s="137"/>
      <c r="J323" s="138">
        <f>ROUND(I323*H323,2)</f>
        <v>0</v>
      </c>
      <c r="K323" s="134" t="s">
        <v>146</v>
      </c>
      <c r="L323" s="32"/>
      <c r="M323" s="139" t="s">
        <v>1</v>
      </c>
      <c r="N323" s="140" t="s">
        <v>41</v>
      </c>
      <c r="P323" s="141">
        <f>O323*H323</f>
        <v>0</v>
      </c>
      <c r="Q323" s="141">
        <v>0</v>
      </c>
      <c r="R323" s="141">
        <f>Q323*H323</f>
        <v>0</v>
      </c>
      <c r="S323" s="141">
        <v>3.3000000000000002E-2</v>
      </c>
      <c r="T323" s="142">
        <f>S323*H323</f>
        <v>9.9000000000000005E-2</v>
      </c>
      <c r="AR323" s="143" t="s">
        <v>135</v>
      </c>
      <c r="AT323" s="143" t="s">
        <v>142</v>
      </c>
      <c r="AU323" s="143" t="s">
        <v>86</v>
      </c>
      <c r="AY323" s="17" t="s">
        <v>136</v>
      </c>
      <c r="BE323" s="144">
        <f>IF(N323="základní",J323,0)</f>
        <v>0</v>
      </c>
      <c r="BF323" s="144">
        <f>IF(N323="snížená",J323,0)</f>
        <v>0</v>
      </c>
      <c r="BG323" s="144">
        <f>IF(N323="zákl. přenesená",J323,0)</f>
        <v>0</v>
      </c>
      <c r="BH323" s="144">
        <f>IF(N323="sníž. přenesená",J323,0)</f>
        <v>0</v>
      </c>
      <c r="BI323" s="144">
        <f>IF(N323="nulová",J323,0)</f>
        <v>0</v>
      </c>
      <c r="BJ323" s="17" t="s">
        <v>84</v>
      </c>
      <c r="BK323" s="144">
        <f>ROUND(I323*H323,2)</f>
        <v>0</v>
      </c>
      <c r="BL323" s="17" t="s">
        <v>135</v>
      </c>
      <c r="BM323" s="143" t="s">
        <v>1861</v>
      </c>
    </row>
    <row r="324" spans="2:65" s="1" customFormat="1" ht="11.25" x14ac:dyDescent="0.2">
      <c r="B324" s="32"/>
      <c r="D324" s="145" t="s">
        <v>149</v>
      </c>
      <c r="F324" s="146" t="s">
        <v>1862</v>
      </c>
      <c r="I324" s="147"/>
      <c r="L324" s="32"/>
      <c r="M324" s="148"/>
      <c r="T324" s="56"/>
      <c r="AT324" s="17" t="s">
        <v>149</v>
      </c>
      <c r="AU324" s="17" t="s">
        <v>86</v>
      </c>
    </row>
    <row r="325" spans="2:65" s="13" customFormat="1" ht="11.25" x14ac:dyDescent="0.2">
      <c r="B325" s="155"/>
      <c r="D325" s="145" t="s">
        <v>150</v>
      </c>
      <c r="E325" s="156" t="s">
        <v>1</v>
      </c>
      <c r="F325" s="157" t="s">
        <v>1863</v>
      </c>
      <c r="H325" s="158">
        <v>3</v>
      </c>
      <c r="I325" s="159"/>
      <c r="L325" s="155"/>
      <c r="M325" s="160"/>
      <c r="T325" s="161"/>
      <c r="AT325" s="156" t="s">
        <v>150</v>
      </c>
      <c r="AU325" s="156" t="s">
        <v>86</v>
      </c>
      <c r="AV325" s="13" t="s">
        <v>86</v>
      </c>
      <c r="AW325" s="13" t="s">
        <v>32</v>
      </c>
      <c r="AX325" s="13" t="s">
        <v>84</v>
      </c>
      <c r="AY325" s="156" t="s">
        <v>136</v>
      </c>
    </row>
    <row r="326" spans="2:65" s="1" customFormat="1" ht="16.5" customHeight="1" x14ac:dyDescent="0.2">
      <c r="B326" s="32"/>
      <c r="C326" s="132" t="s">
        <v>558</v>
      </c>
      <c r="D326" s="132" t="s">
        <v>142</v>
      </c>
      <c r="E326" s="133" t="s">
        <v>1864</v>
      </c>
      <c r="F326" s="134" t="s">
        <v>1865</v>
      </c>
      <c r="G326" s="135" t="s">
        <v>394</v>
      </c>
      <c r="H326" s="136">
        <v>497.67</v>
      </c>
      <c r="I326" s="137"/>
      <c r="J326" s="138">
        <f>ROUND(I326*H326,2)</f>
        <v>0</v>
      </c>
      <c r="K326" s="134" t="s">
        <v>146</v>
      </c>
      <c r="L326" s="32"/>
      <c r="M326" s="139" t="s">
        <v>1</v>
      </c>
      <c r="N326" s="140" t="s">
        <v>41</v>
      </c>
      <c r="P326" s="141">
        <f>O326*H326</f>
        <v>0</v>
      </c>
      <c r="Q326" s="141">
        <v>0</v>
      </c>
      <c r="R326" s="141">
        <f>Q326*H326</f>
        <v>0</v>
      </c>
      <c r="S326" s="141">
        <v>0</v>
      </c>
      <c r="T326" s="142">
        <f>S326*H326</f>
        <v>0</v>
      </c>
      <c r="AR326" s="143" t="s">
        <v>135</v>
      </c>
      <c r="AT326" s="143" t="s">
        <v>142</v>
      </c>
      <c r="AU326" s="143" t="s">
        <v>86</v>
      </c>
      <c r="AY326" s="17" t="s">
        <v>136</v>
      </c>
      <c r="BE326" s="144">
        <f>IF(N326="základní",J326,0)</f>
        <v>0</v>
      </c>
      <c r="BF326" s="144">
        <f>IF(N326="snížená",J326,0)</f>
        <v>0</v>
      </c>
      <c r="BG326" s="144">
        <f>IF(N326="zákl. přenesená",J326,0)</f>
        <v>0</v>
      </c>
      <c r="BH326" s="144">
        <f>IF(N326="sníž. přenesená",J326,0)</f>
        <v>0</v>
      </c>
      <c r="BI326" s="144">
        <f>IF(N326="nulová",J326,0)</f>
        <v>0</v>
      </c>
      <c r="BJ326" s="17" t="s">
        <v>84</v>
      </c>
      <c r="BK326" s="144">
        <f>ROUND(I326*H326,2)</f>
        <v>0</v>
      </c>
      <c r="BL326" s="17" t="s">
        <v>135</v>
      </c>
      <c r="BM326" s="143" t="s">
        <v>1866</v>
      </c>
    </row>
    <row r="327" spans="2:65" s="1" customFormat="1" ht="11.25" x14ac:dyDescent="0.2">
      <c r="B327" s="32"/>
      <c r="D327" s="145" t="s">
        <v>149</v>
      </c>
      <c r="F327" s="146" t="s">
        <v>1867</v>
      </c>
      <c r="I327" s="147"/>
      <c r="L327" s="32"/>
      <c r="M327" s="148"/>
      <c r="T327" s="56"/>
      <c r="AT327" s="17" t="s">
        <v>149</v>
      </c>
      <c r="AU327" s="17" t="s">
        <v>86</v>
      </c>
    </row>
    <row r="328" spans="2:65" s="13" customFormat="1" ht="11.25" x14ac:dyDescent="0.2">
      <c r="B328" s="155"/>
      <c r="D328" s="145" t="s">
        <v>150</v>
      </c>
      <c r="E328" s="156" t="s">
        <v>1</v>
      </c>
      <c r="F328" s="157" t="s">
        <v>1868</v>
      </c>
      <c r="H328" s="158">
        <v>497.67</v>
      </c>
      <c r="I328" s="159"/>
      <c r="L328" s="155"/>
      <c r="M328" s="160"/>
      <c r="T328" s="161"/>
      <c r="AT328" s="156" t="s">
        <v>150</v>
      </c>
      <c r="AU328" s="156" t="s">
        <v>86</v>
      </c>
      <c r="AV328" s="13" t="s">
        <v>86</v>
      </c>
      <c r="AW328" s="13" t="s">
        <v>32</v>
      </c>
      <c r="AX328" s="13" t="s">
        <v>84</v>
      </c>
      <c r="AY328" s="156" t="s">
        <v>136</v>
      </c>
    </row>
    <row r="329" spans="2:65" s="1" customFormat="1" ht="16.5" customHeight="1" x14ac:dyDescent="0.2">
      <c r="B329" s="32"/>
      <c r="C329" s="132" t="s">
        <v>565</v>
      </c>
      <c r="D329" s="132" t="s">
        <v>142</v>
      </c>
      <c r="E329" s="133" t="s">
        <v>1869</v>
      </c>
      <c r="F329" s="134" t="s">
        <v>1870</v>
      </c>
      <c r="G329" s="135" t="s">
        <v>394</v>
      </c>
      <c r="H329" s="136">
        <v>497.67</v>
      </c>
      <c r="I329" s="137"/>
      <c r="J329" s="138">
        <f>ROUND(I329*H329,2)</f>
        <v>0</v>
      </c>
      <c r="K329" s="134" t="s">
        <v>146</v>
      </c>
      <c r="L329" s="32"/>
      <c r="M329" s="139" t="s">
        <v>1</v>
      </c>
      <c r="N329" s="140" t="s">
        <v>41</v>
      </c>
      <c r="P329" s="141">
        <f>O329*H329</f>
        <v>0</v>
      </c>
      <c r="Q329" s="141">
        <v>0</v>
      </c>
      <c r="R329" s="141">
        <f>Q329*H329</f>
        <v>0</v>
      </c>
      <c r="S329" s="141">
        <v>0</v>
      </c>
      <c r="T329" s="142">
        <f>S329*H329</f>
        <v>0</v>
      </c>
      <c r="AR329" s="143" t="s">
        <v>135</v>
      </c>
      <c r="AT329" s="143" t="s">
        <v>142</v>
      </c>
      <c r="AU329" s="143" t="s">
        <v>86</v>
      </c>
      <c r="AY329" s="17" t="s">
        <v>136</v>
      </c>
      <c r="BE329" s="144">
        <f>IF(N329="základní",J329,0)</f>
        <v>0</v>
      </c>
      <c r="BF329" s="144">
        <f>IF(N329="snížená",J329,0)</f>
        <v>0</v>
      </c>
      <c r="BG329" s="144">
        <f>IF(N329="zákl. přenesená",J329,0)</f>
        <v>0</v>
      </c>
      <c r="BH329" s="144">
        <f>IF(N329="sníž. přenesená",J329,0)</f>
        <v>0</v>
      </c>
      <c r="BI329" s="144">
        <f>IF(N329="nulová",J329,0)</f>
        <v>0</v>
      </c>
      <c r="BJ329" s="17" t="s">
        <v>84</v>
      </c>
      <c r="BK329" s="144">
        <f>ROUND(I329*H329,2)</f>
        <v>0</v>
      </c>
      <c r="BL329" s="17" t="s">
        <v>135</v>
      </c>
      <c r="BM329" s="143" t="s">
        <v>1871</v>
      </c>
    </row>
    <row r="330" spans="2:65" s="1" customFormat="1" ht="11.25" x14ac:dyDescent="0.2">
      <c r="B330" s="32"/>
      <c r="D330" s="145" t="s">
        <v>149</v>
      </c>
      <c r="F330" s="146" t="s">
        <v>1870</v>
      </c>
      <c r="I330" s="147"/>
      <c r="L330" s="32"/>
      <c r="M330" s="148"/>
      <c r="T330" s="56"/>
      <c r="AT330" s="17" t="s">
        <v>149</v>
      </c>
      <c r="AU330" s="17" t="s">
        <v>86</v>
      </c>
    </row>
    <row r="331" spans="2:65" s="13" customFormat="1" ht="11.25" x14ac:dyDescent="0.2">
      <c r="B331" s="155"/>
      <c r="D331" s="145" t="s">
        <v>150</v>
      </c>
      <c r="E331" s="156" t="s">
        <v>1</v>
      </c>
      <c r="F331" s="157" t="s">
        <v>1872</v>
      </c>
      <c r="H331" s="158">
        <v>497.67</v>
      </c>
      <c r="I331" s="159"/>
      <c r="L331" s="155"/>
      <c r="M331" s="160"/>
      <c r="T331" s="161"/>
      <c r="AT331" s="156" t="s">
        <v>150</v>
      </c>
      <c r="AU331" s="156" t="s">
        <v>86</v>
      </c>
      <c r="AV331" s="13" t="s">
        <v>86</v>
      </c>
      <c r="AW331" s="13" t="s">
        <v>32</v>
      </c>
      <c r="AX331" s="13" t="s">
        <v>84</v>
      </c>
      <c r="AY331" s="156" t="s">
        <v>136</v>
      </c>
    </row>
    <row r="332" spans="2:65" s="1" customFormat="1" ht="16.5" customHeight="1" x14ac:dyDescent="0.2">
      <c r="B332" s="32"/>
      <c r="C332" s="132" t="s">
        <v>572</v>
      </c>
      <c r="D332" s="132" t="s">
        <v>142</v>
      </c>
      <c r="E332" s="133" t="s">
        <v>1873</v>
      </c>
      <c r="F332" s="134" t="s">
        <v>1874</v>
      </c>
      <c r="G332" s="135" t="s">
        <v>255</v>
      </c>
      <c r="H332" s="136">
        <v>3</v>
      </c>
      <c r="I332" s="137"/>
      <c r="J332" s="138">
        <f>ROUND(I332*H332,2)</f>
        <v>0</v>
      </c>
      <c r="K332" s="134" t="s">
        <v>146</v>
      </c>
      <c r="L332" s="32"/>
      <c r="M332" s="139" t="s">
        <v>1</v>
      </c>
      <c r="N332" s="140" t="s">
        <v>41</v>
      </c>
      <c r="P332" s="141">
        <f>O332*H332</f>
        <v>0</v>
      </c>
      <c r="Q332" s="141">
        <v>0.45937</v>
      </c>
      <c r="R332" s="141">
        <f>Q332*H332</f>
        <v>1.3781099999999999</v>
      </c>
      <c r="S332" s="141">
        <v>0</v>
      </c>
      <c r="T332" s="142">
        <f>S332*H332</f>
        <v>0</v>
      </c>
      <c r="AR332" s="143" t="s">
        <v>135</v>
      </c>
      <c r="AT332" s="143" t="s">
        <v>142</v>
      </c>
      <c r="AU332" s="143" t="s">
        <v>86</v>
      </c>
      <c r="AY332" s="17" t="s">
        <v>136</v>
      </c>
      <c r="BE332" s="144">
        <f>IF(N332="základní",J332,0)</f>
        <v>0</v>
      </c>
      <c r="BF332" s="144">
        <f>IF(N332="snížená",J332,0)</f>
        <v>0</v>
      </c>
      <c r="BG332" s="144">
        <f>IF(N332="zákl. přenesená",J332,0)</f>
        <v>0</v>
      </c>
      <c r="BH332" s="144">
        <f>IF(N332="sníž. přenesená",J332,0)</f>
        <v>0</v>
      </c>
      <c r="BI332" s="144">
        <f>IF(N332="nulová",J332,0)</f>
        <v>0</v>
      </c>
      <c r="BJ332" s="17" t="s">
        <v>84</v>
      </c>
      <c r="BK332" s="144">
        <f>ROUND(I332*H332,2)</f>
        <v>0</v>
      </c>
      <c r="BL332" s="17" t="s">
        <v>135</v>
      </c>
      <c r="BM332" s="143" t="s">
        <v>1875</v>
      </c>
    </row>
    <row r="333" spans="2:65" s="1" customFormat="1" ht="11.25" x14ac:dyDescent="0.2">
      <c r="B333" s="32"/>
      <c r="D333" s="145" t="s">
        <v>149</v>
      </c>
      <c r="F333" s="146" t="s">
        <v>1876</v>
      </c>
      <c r="I333" s="147"/>
      <c r="L333" s="32"/>
      <c r="M333" s="148"/>
      <c r="T333" s="56"/>
      <c r="AT333" s="17" t="s">
        <v>149</v>
      </c>
      <c r="AU333" s="17" t="s">
        <v>86</v>
      </c>
    </row>
    <row r="334" spans="2:65" s="13" customFormat="1" ht="11.25" x14ac:dyDescent="0.2">
      <c r="B334" s="155"/>
      <c r="D334" s="145" t="s">
        <v>150</v>
      </c>
      <c r="E334" s="156" t="s">
        <v>1</v>
      </c>
      <c r="F334" s="157" t="s">
        <v>1877</v>
      </c>
      <c r="H334" s="158">
        <v>3</v>
      </c>
      <c r="I334" s="159"/>
      <c r="L334" s="155"/>
      <c r="M334" s="160"/>
      <c r="T334" s="161"/>
      <c r="AT334" s="156" t="s">
        <v>150</v>
      </c>
      <c r="AU334" s="156" t="s">
        <v>86</v>
      </c>
      <c r="AV334" s="13" t="s">
        <v>86</v>
      </c>
      <c r="AW334" s="13" t="s">
        <v>32</v>
      </c>
      <c r="AX334" s="13" t="s">
        <v>84</v>
      </c>
      <c r="AY334" s="156" t="s">
        <v>136</v>
      </c>
    </row>
    <row r="335" spans="2:65" s="1" customFormat="1" ht="16.5" customHeight="1" x14ac:dyDescent="0.2">
      <c r="B335" s="32"/>
      <c r="C335" s="132" t="s">
        <v>585</v>
      </c>
      <c r="D335" s="132" t="s">
        <v>142</v>
      </c>
      <c r="E335" s="133" t="s">
        <v>1878</v>
      </c>
      <c r="F335" s="134" t="s">
        <v>1879</v>
      </c>
      <c r="G335" s="135" t="s">
        <v>255</v>
      </c>
      <c r="H335" s="136">
        <v>4</v>
      </c>
      <c r="I335" s="137"/>
      <c r="J335" s="138">
        <f>ROUND(I335*H335,2)</f>
        <v>0</v>
      </c>
      <c r="K335" s="134" t="s">
        <v>146</v>
      </c>
      <c r="L335" s="32"/>
      <c r="M335" s="139" t="s">
        <v>1</v>
      </c>
      <c r="N335" s="140" t="s">
        <v>41</v>
      </c>
      <c r="P335" s="141">
        <f>O335*H335</f>
        <v>0</v>
      </c>
      <c r="Q335" s="141">
        <v>0.04</v>
      </c>
      <c r="R335" s="141">
        <f>Q335*H335</f>
        <v>0.16</v>
      </c>
      <c r="S335" s="141">
        <v>0</v>
      </c>
      <c r="T335" s="142">
        <f>S335*H335</f>
        <v>0</v>
      </c>
      <c r="AR335" s="143" t="s">
        <v>135</v>
      </c>
      <c r="AT335" s="143" t="s">
        <v>142</v>
      </c>
      <c r="AU335" s="143" t="s">
        <v>86</v>
      </c>
      <c r="AY335" s="17" t="s">
        <v>136</v>
      </c>
      <c r="BE335" s="144">
        <f>IF(N335="základní",J335,0)</f>
        <v>0</v>
      </c>
      <c r="BF335" s="144">
        <f>IF(N335="snížená",J335,0)</f>
        <v>0</v>
      </c>
      <c r="BG335" s="144">
        <f>IF(N335="zákl. přenesená",J335,0)</f>
        <v>0</v>
      </c>
      <c r="BH335" s="144">
        <f>IF(N335="sníž. přenesená",J335,0)</f>
        <v>0</v>
      </c>
      <c r="BI335" s="144">
        <f>IF(N335="nulová",J335,0)</f>
        <v>0</v>
      </c>
      <c r="BJ335" s="17" t="s">
        <v>84</v>
      </c>
      <c r="BK335" s="144">
        <f>ROUND(I335*H335,2)</f>
        <v>0</v>
      </c>
      <c r="BL335" s="17" t="s">
        <v>135</v>
      </c>
      <c r="BM335" s="143" t="s">
        <v>1880</v>
      </c>
    </row>
    <row r="336" spans="2:65" s="1" customFormat="1" ht="11.25" x14ac:dyDescent="0.2">
      <c r="B336" s="32"/>
      <c r="D336" s="145" t="s">
        <v>149</v>
      </c>
      <c r="F336" s="146" t="s">
        <v>1879</v>
      </c>
      <c r="I336" s="147"/>
      <c r="L336" s="32"/>
      <c r="M336" s="148"/>
      <c r="T336" s="56"/>
      <c r="AT336" s="17" t="s">
        <v>149</v>
      </c>
      <c r="AU336" s="17" t="s">
        <v>86</v>
      </c>
    </row>
    <row r="337" spans="2:65" s="13" customFormat="1" ht="11.25" x14ac:dyDescent="0.2">
      <c r="B337" s="155"/>
      <c r="D337" s="145" t="s">
        <v>150</v>
      </c>
      <c r="E337" s="156" t="s">
        <v>1</v>
      </c>
      <c r="F337" s="157" t="s">
        <v>1881</v>
      </c>
      <c r="H337" s="158">
        <v>4</v>
      </c>
      <c r="I337" s="159"/>
      <c r="L337" s="155"/>
      <c r="M337" s="160"/>
      <c r="T337" s="161"/>
      <c r="AT337" s="156" t="s">
        <v>150</v>
      </c>
      <c r="AU337" s="156" t="s">
        <v>86</v>
      </c>
      <c r="AV337" s="13" t="s">
        <v>86</v>
      </c>
      <c r="AW337" s="13" t="s">
        <v>32</v>
      </c>
      <c r="AX337" s="13" t="s">
        <v>84</v>
      </c>
      <c r="AY337" s="156" t="s">
        <v>136</v>
      </c>
    </row>
    <row r="338" spans="2:65" s="1" customFormat="1" ht="16.5" customHeight="1" x14ac:dyDescent="0.2">
      <c r="B338" s="32"/>
      <c r="C338" s="172" t="s">
        <v>600</v>
      </c>
      <c r="D338" s="172" t="s">
        <v>641</v>
      </c>
      <c r="E338" s="173" t="s">
        <v>1882</v>
      </c>
      <c r="F338" s="174" t="s">
        <v>1883</v>
      </c>
      <c r="G338" s="175" t="s">
        <v>255</v>
      </c>
      <c r="H338" s="176">
        <v>4</v>
      </c>
      <c r="I338" s="177"/>
      <c r="J338" s="178">
        <f>ROUND(I338*H338,2)</f>
        <v>0</v>
      </c>
      <c r="K338" s="174" t="s">
        <v>146</v>
      </c>
      <c r="L338" s="179"/>
      <c r="M338" s="180" t="s">
        <v>1</v>
      </c>
      <c r="N338" s="181" t="s">
        <v>41</v>
      </c>
      <c r="P338" s="141">
        <f>O338*H338</f>
        <v>0</v>
      </c>
      <c r="Q338" s="141">
        <v>1.11E-2</v>
      </c>
      <c r="R338" s="141">
        <f>Q338*H338</f>
        <v>4.4400000000000002E-2</v>
      </c>
      <c r="S338" s="141">
        <v>0</v>
      </c>
      <c r="T338" s="142">
        <f>S338*H338</f>
        <v>0</v>
      </c>
      <c r="AR338" s="143" t="s">
        <v>185</v>
      </c>
      <c r="AT338" s="143" t="s">
        <v>641</v>
      </c>
      <c r="AU338" s="143" t="s">
        <v>86</v>
      </c>
      <c r="AY338" s="17" t="s">
        <v>136</v>
      </c>
      <c r="BE338" s="144">
        <f>IF(N338="základní",J338,0)</f>
        <v>0</v>
      </c>
      <c r="BF338" s="144">
        <f>IF(N338="snížená",J338,0)</f>
        <v>0</v>
      </c>
      <c r="BG338" s="144">
        <f>IF(N338="zákl. přenesená",J338,0)</f>
        <v>0</v>
      </c>
      <c r="BH338" s="144">
        <f>IF(N338="sníž. přenesená",J338,0)</f>
        <v>0</v>
      </c>
      <c r="BI338" s="144">
        <f>IF(N338="nulová",J338,0)</f>
        <v>0</v>
      </c>
      <c r="BJ338" s="17" t="s">
        <v>84</v>
      </c>
      <c r="BK338" s="144">
        <f>ROUND(I338*H338,2)</f>
        <v>0</v>
      </c>
      <c r="BL338" s="17" t="s">
        <v>135</v>
      </c>
      <c r="BM338" s="143" t="s">
        <v>1884</v>
      </c>
    </row>
    <row r="339" spans="2:65" s="1" customFormat="1" ht="11.25" x14ac:dyDescent="0.2">
      <c r="B339" s="32"/>
      <c r="D339" s="145" t="s">
        <v>149</v>
      </c>
      <c r="F339" s="146" t="s">
        <v>1883</v>
      </c>
      <c r="I339" s="147"/>
      <c r="L339" s="32"/>
      <c r="M339" s="148"/>
      <c r="T339" s="56"/>
      <c r="AT339" s="17" t="s">
        <v>149</v>
      </c>
      <c r="AU339" s="17" t="s">
        <v>86</v>
      </c>
    </row>
    <row r="340" spans="2:65" s="13" customFormat="1" ht="11.25" x14ac:dyDescent="0.2">
      <c r="B340" s="155"/>
      <c r="D340" s="145" t="s">
        <v>150</v>
      </c>
      <c r="E340" s="156" t="s">
        <v>1</v>
      </c>
      <c r="F340" s="157" t="s">
        <v>1885</v>
      </c>
      <c r="H340" s="158">
        <v>4</v>
      </c>
      <c r="I340" s="159"/>
      <c r="L340" s="155"/>
      <c r="M340" s="160"/>
      <c r="T340" s="161"/>
      <c r="AT340" s="156" t="s">
        <v>150</v>
      </c>
      <c r="AU340" s="156" t="s">
        <v>86</v>
      </c>
      <c r="AV340" s="13" t="s">
        <v>86</v>
      </c>
      <c r="AW340" s="13" t="s">
        <v>32</v>
      </c>
      <c r="AX340" s="13" t="s">
        <v>84</v>
      </c>
      <c r="AY340" s="156" t="s">
        <v>136</v>
      </c>
    </row>
    <row r="341" spans="2:65" s="12" customFormat="1" ht="11.25" x14ac:dyDescent="0.2">
      <c r="B341" s="149"/>
      <c r="D341" s="145" t="s">
        <v>150</v>
      </c>
      <c r="E341" s="150" t="s">
        <v>1</v>
      </c>
      <c r="F341" s="151" t="s">
        <v>1886</v>
      </c>
      <c r="H341" s="150" t="s">
        <v>1</v>
      </c>
      <c r="I341" s="152"/>
      <c r="L341" s="149"/>
      <c r="M341" s="153"/>
      <c r="T341" s="154"/>
      <c r="AT341" s="150" t="s">
        <v>150</v>
      </c>
      <c r="AU341" s="150" t="s">
        <v>86</v>
      </c>
      <c r="AV341" s="12" t="s">
        <v>84</v>
      </c>
      <c r="AW341" s="12" t="s">
        <v>32</v>
      </c>
      <c r="AX341" s="12" t="s">
        <v>76</v>
      </c>
      <c r="AY341" s="150" t="s">
        <v>136</v>
      </c>
    </row>
    <row r="342" spans="2:65" s="1" customFormat="1" ht="16.5" customHeight="1" x14ac:dyDescent="0.2">
      <c r="B342" s="32"/>
      <c r="C342" s="172" t="s">
        <v>611</v>
      </c>
      <c r="D342" s="172" t="s">
        <v>641</v>
      </c>
      <c r="E342" s="173" t="s">
        <v>1887</v>
      </c>
      <c r="F342" s="174" t="s">
        <v>1888</v>
      </c>
      <c r="G342" s="175" t="s">
        <v>1</v>
      </c>
      <c r="H342" s="176">
        <v>4</v>
      </c>
      <c r="I342" s="177"/>
      <c r="J342" s="178">
        <f>ROUND(I342*H342,2)</f>
        <v>0</v>
      </c>
      <c r="K342" s="174" t="s">
        <v>1</v>
      </c>
      <c r="L342" s="179"/>
      <c r="M342" s="180" t="s">
        <v>1</v>
      </c>
      <c r="N342" s="181" t="s">
        <v>41</v>
      </c>
      <c r="P342" s="141">
        <f>O342*H342</f>
        <v>0</v>
      </c>
      <c r="Q342" s="141">
        <v>0</v>
      </c>
      <c r="R342" s="141">
        <f>Q342*H342</f>
        <v>0</v>
      </c>
      <c r="S342" s="141">
        <v>0</v>
      </c>
      <c r="T342" s="142">
        <f>S342*H342</f>
        <v>0</v>
      </c>
      <c r="AR342" s="143" t="s">
        <v>185</v>
      </c>
      <c r="AT342" s="143" t="s">
        <v>641</v>
      </c>
      <c r="AU342" s="143" t="s">
        <v>86</v>
      </c>
      <c r="AY342" s="17" t="s">
        <v>136</v>
      </c>
      <c r="BE342" s="144">
        <f>IF(N342="základní",J342,0)</f>
        <v>0</v>
      </c>
      <c r="BF342" s="144">
        <f>IF(N342="snížená",J342,0)</f>
        <v>0</v>
      </c>
      <c r="BG342" s="144">
        <f>IF(N342="zákl. přenesená",J342,0)</f>
        <v>0</v>
      </c>
      <c r="BH342" s="144">
        <f>IF(N342="sníž. přenesená",J342,0)</f>
        <v>0</v>
      </c>
      <c r="BI342" s="144">
        <f>IF(N342="nulová",J342,0)</f>
        <v>0</v>
      </c>
      <c r="BJ342" s="17" t="s">
        <v>84</v>
      </c>
      <c r="BK342" s="144">
        <f>ROUND(I342*H342,2)</f>
        <v>0</v>
      </c>
      <c r="BL342" s="17" t="s">
        <v>135</v>
      </c>
      <c r="BM342" s="143" t="s">
        <v>1889</v>
      </c>
    </row>
    <row r="343" spans="2:65" s="1" customFormat="1" ht="11.25" x14ac:dyDescent="0.2">
      <c r="B343" s="32"/>
      <c r="D343" s="145" t="s">
        <v>149</v>
      </c>
      <c r="F343" s="146" t="s">
        <v>1888</v>
      </c>
      <c r="I343" s="147"/>
      <c r="L343" s="32"/>
      <c r="M343" s="148"/>
      <c r="T343" s="56"/>
      <c r="AT343" s="17" t="s">
        <v>149</v>
      </c>
      <c r="AU343" s="17" t="s">
        <v>86</v>
      </c>
    </row>
    <row r="344" spans="2:65" s="13" customFormat="1" ht="11.25" x14ac:dyDescent="0.2">
      <c r="B344" s="155"/>
      <c r="D344" s="145" t="s">
        <v>150</v>
      </c>
      <c r="E344" s="156" t="s">
        <v>1</v>
      </c>
      <c r="F344" s="157" t="s">
        <v>1885</v>
      </c>
      <c r="H344" s="158">
        <v>4</v>
      </c>
      <c r="I344" s="159"/>
      <c r="L344" s="155"/>
      <c r="M344" s="160"/>
      <c r="T344" s="161"/>
      <c r="AT344" s="156" t="s">
        <v>150</v>
      </c>
      <c r="AU344" s="156" t="s">
        <v>86</v>
      </c>
      <c r="AV344" s="13" t="s">
        <v>86</v>
      </c>
      <c r="AW344" s="13" t="s">
        <v>32</v>
      </c>
      <c r="AX344" s="13" t="s">
        <v>84</v>
      </c>
      <c r="AY344" s="156" t="s">
        <v>136</v>
      </c>
    </row>
    <row r="345" spans="2:65" s="12" customFormat="1" ht="11.25" x14ac:dyDescent="0.2">
      <c r="B345" s="149"/>
      <c r="D345" s="145" t="s">
        <v>150</v>
      </c>
      <c r="E345" s="150" t="s">
        <v>1</v>
      </c>
      <c r="F345" s="151" t="s">
        <v>1890</v>
      </c>
      <c r="H345" s="150" t="s">
        <v>1</v>
      </c>
      <c r="I345" s="152"/>
      <c r="L345" s="149"/>
      <c r="M345" s="153"/>
      <c r="T345" s="154"/>
      <c r="AT345" s="150" t="s">
        <v>150</v>
      </c>
      <c r="AU345" s="150" t="s">
        <v>86</v>
      </c>
      <c r="AV345" s="12" t="s">
        <v>84</v>
      </c>
      <c r="AW345" s="12" t="s">
        <v>32</v>
      </c>
      <c r="AX345" s="12" t="s">
        <v>76</v>
      </c>
      <c r="AY345" s="150" t="s">
        <v>136</v>
      </c>
    </row>
    <row r="346" spans="2:65" s="12" customFormat="1" ht="11.25" x14ac:dyDescent="0.2">
      <c r="B346" s="149"/>
      <c r="D346" s="145" t="s">
        <v>150</v>
      </c>
      <c r="E346" s="150" t="s">
        <v>1</v>
      </c>
      <c r="F346" s="151" t="s">
        <v>1891</v>
      </c>
      <c r="H346" s="150" t="s">
        <v>1</v>
      </c>
      <c r="I346" s="152"/>
      <c r="L346" s="149"/>
      <c r="M346" s="153"/>
      <c r="T346" s="154"/>
      <c r="AT346" s="150" t="s">
        <v>150</v>
      </c>
      <c r="AU346" s="150" t="s">
        <v>86</v>
      </c>
      <c r="AV346" s="12" t="s">
        <v>84</v>
      </c>
      <c r="AW346" s="12" t="s">
        <v>32</v>
      </c>
      <c r="AX346" s="12" t="s">
        <v>76</v>
      </c>
      <c r="AY346" s="150" t="s">
        <v>136</v>
      </c>
    </row>
    <row r="347" spans="2:65" s="1" customFormat="1" ht="16.5" customHeight="1" x14ac:dyDescent="0.2">
      <c r="B347" s="32"/>
      <c r="C347" s="132" t="s">
        <v>617</v>
      </c>
      <c r="D347" s="132" t="s">
        <v>142</v>
      </c>
      <c r="E347" s="133" t="s">
        <v>1892</v>
      </c>
      <c r="F347" s="134" t="s">
        <v>1893</v>
      </c>
      <c r="G347" s="135" t="s">
        <v>255</v>
      </c>
      <c r="H347" s="136">
        <v>3</v>
      </c>
      <c r="I347" s="137"/>
      <c r="J347" s="138">
        <f>ROUND(I347*H347,2)</f>
        <v>0</v>
      </c>
      <c r="K347" s="134" t="s">
        <v>146</v>
      </c>
      <c r="L347" s="32"/>
      <c r="M347" s="139" t="s">
        <v>1</v>
      </c>
      <c r="N347" s="140" t="s">
        <v>41</v>
      </c>
      <c r="P347" s="141">
        <f>O347*H347</f>
        <v>0</v>
      </c>
      <c r="Q347" s="141">
        <v>0.05</v>
      </c>
      <c r="R347" s="141">
        <f>Q347*H347</f>
        <v>0.15000000000000002</v>
      </c>
      <c r="S347" s="141">
        <v>0</v>
      </c>
      <c r="T347" s="142">
        <f>S347*H347</f>
        <v>0</v>
      </c>
      <c r="AR347" s="143" t="s">
        <v>135</v>
      </c>
      <c r="AT347" s="143" t="s">
        <v>142</v>
      </c>
      <c r="AU347" s="143" t="s">
        <v>86</v>
      </c>
      <c r="AY347" s="17" t="s">
        <v>136</v>
      </c>
      <c r="BE347" s="144">
        <f>IF(N347="základní",J347,0)</f>
        <v>0</v>
      </c>
      <c r="BF347" s="144">
        <f>IF(N347="snížená",J347,0)</f>
        <v>0</v>
      </c>
      <c r="BG347" s="144">
        <f>IF(N347="zákl. přenesená",J347,0)</f>
        <v>0</v>
      </c>
      <c r="BH347" s="144">
        <f>IF(N347="sníž. přenesená",J347,0)</f>
        <v>0</v>
      </c>
      <c r="BI347" s="144">
        <f>IF(N347="nulová",J347,0)</f>
        <v>0</v>
      </c>
      <c r="BJ347" s="17" t="s">
        <v>84</v>
      </c>
      <c r="BK347" s="144">
        <f>ROUND(I347*H347,2)</f>
        <v>0</v>
      </c>
      <c r="BL347" s="17" t="s">
        <v>135</v>
      </c>
      <c r="BM347" s="143" t="s">
        <v>1894</v>
      </c>
    </row>
    <row r="348" spans="2:65" s="1" customFormat="1" ht="11.25" x14ac:dyDescent="0.2">
      <c r="B348" s="32"/>
      <c r="D348" s="145" t="s">
        <v>149</v>
      </c>
      <c r="F348" s="146" t="s">
        <v>1893</v>
      </c>
      <c r="I348" s="147"/>
      <c r="L348" s="32"/>
      <c r="M348" s="148"/>
      <c r="T348" s="56"/>
      <c r="AT348" s="17" t="s">
        <v>149</v>
      </c>
      <c r="AU348" s="17" t="s">
        <v>86</v>
      </c>
    </row>
    <row r="349" spans="2:65" s="13" customFormat="1" ht="11.25" x14ac:dyDescent="0.2">
      <c r="B349" s="155"/>
      <c r="D349" s="145" t="s">
        <v>150</v>
      </c>
      <c r="E349" s="156" t="s">
        <v>1</v>
      </c>
      <c r="F349" s="157" t="s">
        <v>1895</v>
      </c>
      <c r="H349" s="158">
        <v>3</v>
      </c>
      <c r="I349" s="159"/>
      <c r="L349" s="155"/>
      <c r="M349" s="160"/>
      <c r="T349" s="161"/>
      <c r="AT349" s="156" t="s">
        <v>150</v>
      </c>
      <c r="AU349" s="156" t="s">
        <v>86</v>
      </c>
      <c r="AV349" s="13" t="s">
        <v>86</v>
      </c>
      <c r="AW349" s="13" t="s">
        <v>32</v>
      </c>
      <c r="AX349" s="13" t="s">
        <v>84</v>
      </c>
      <c r="AY349" s="156" t="s">
        <v>136</v>
      </c>
    </row>
    <row r="350" spans="2:65" s="1" customFormat="1" ht="16.5" customHeight="1" x14ac:dyDescent="0.2">
      <c r="B350" s="32"/>
      <c r="C350" s="172" t="s">
        <v>623</v>
      </c>
      <c r="D350" s="172" t="s">
        <v>641</v>
      </c>
      <c r="E350" s="173" t="s">
        <v>1896</v>
      </c>
      <c r="F350" s="174" t="s">
        <v>1897</v>
      </c>
      <c r="G350" s="175" t="s">
        <v>255</v>
      </c>
      <c r="H350" s="176">
        <v>3</v>
      </c>
      <c r="I350" s="177"/>
      <c r="J350" s="178">
        <f>ROUND(I350*H350,2)</f>
        <v>0</v>
      </c>
      <c r="K350" s="174" t="s">
        <v>146</v>
      </c>
      <c r="L350" s="179"/>
      <c r="M350" s="180" t="s">
        <v>1</v>
      </c>
      <c r="N350" s="181" t="s">
        <v>41</v>
      </c>
      <c r="P350" s="141">
        <f>O350*H350</f>
        <v>0</v>
      </c>
      <c r="Q350" s="141">
        <v>2.3800000000000002E-2</v>
      </c>
      <c r="R350" s="141">
        <f>Q350*H350</f>
        <v>7.1400000000000005E-2</v>
      </c>
      <c r="S350" s="141">
        <v>0</v>
      </c>
      <c r="T350" s="142">
        <f>S350*H350</f>
        <v>0</v>
      </c>
      <c r="AR350" s="143" t="s">
        <v>185</v>
      </c>
      <c r="AT350" s="143" t="s">
        <v>641</v>
      </c>
      <c r="AU350" s="143" t="s">
        <v>86</v>
      </c>
      <c r="AY350" s="17" t="s">
        <v>136</v>
      </c>
      <c r="BE350" s="144">
        <f>IF(N350="základní",J350,0)</f>
        <v>0</v>
      </c>
      <c r="BF350" s="144">
        <f>IF(N350="snížená",J350,0)</f>
        <v>0</v>
      </c>
      <c r="BG350" s="144">
        <f>IF(N350="zákl. přenesená",J350,0)</f>
        <v>0</v>
      </c>
      <c r="BH350" s="144">
        <f>IF(N350="sníž. přenesená",J350,0)</f>
        <v>0</v>
      </c>
      <c r="BI350" s="144">
        <f>IF(N350="nulová",J350,0)</f>
        <v>0</v>
      </c>
      <c r="BJ350" s="17" t="s">
        <v>84</v>
      </c>
      <c r="BK350" s="144">
        <f>ROUND(I350*H350,2)</f>
        <v>0</v>
      </c>
      <c r="BL350" s="17" t="s">
        <v>135</v>
      </c>
      <c r="BM350" s="143" t="s">
        <v>1898</v>
      </c>
    </row>
    <row r="351" spans="2:65" s="1" customFormat="1" ht="11.25" x14ac:dyDescent="0.2">
      <c r="B351" s="32"/>
      <c r="D351" s="145" t="s">
        <v>149</v>
      </c>
      <c r="F351" s="146" t="s">
        <v>1897</v>
      </c>
      <c r="I351" s="147"/>
      <c r="L351" s="32"/>
      <c r="M351" s="148"/>
      <c r="T351" s="56"/>
      <c r="AT351" s="17" t="s">
        <v>149</v>
      </c>
      <c r="AU351" s="17" t="s">
        <v>86</v>
      </c>
    </row>
    <row r="352" spans="2:65" s="13" customFormat="1" ht="11.25" x14ac:dyDescent="0.2">
      <c r="B352" s="155"/>
      <c r="D352" s="145" t="s">
        <v>150</v>
      </c>
      <c r="E352" s="156" t="s">
        <v>1</v>
      </c>
      <c r="F352" s="157" t="s">
        <v>1899</v>
      </c>
      <c r="H352" s="158">
        <v>3</v>
      </c>
      <c r="I352" s="159"/>
      <c r="L352" s="155"/>
      <c r="M352" s="160"/>
      <c r="T352" s="161"/>
      <c r="AT352" s="156" t="s">
        <v>150</v>
      </c>
      <c r="AU352" s="156" t="s">
        <v>86</v>
      </c>
      <c r="AV352" s="13" t="s">
        <v>86</v>
      </c>
      <c r="AW352" s="13" t="s">
        <v>32</v>
      </c>
      <c r="AX352" s="13" t="s">
        <v>84</v>
      </c>
      <c r="AY352" s="156" t="s">
        <v>136</v>
      </c>
    </row>
    <row r="353" spans="2:65" s="12" customFormat="1" ht="11.25" x14ac:dyDescent="0.2">
      <c r="B353" s="149"/>
      <c r="D353" s="145" t="s">
        <v>150</v>
      </c>
      <c r="E353" s="150" t="s">
        <v>1</v>
      </c>
      <c r="F353" s="151" t="s">
        <v>1900</v>
      </c>
      <c r="H353" s="150" t="s">
        <v>1</v>
      </c>
      <c r="I353" s="152"/>
      <c r="L353" s="149"/>
      <c r="M353" s="153"/>
      <c r="T353" s="154"/>
      <c r="AT353" s="150" t="s">
        <v>150</v>
      </c>
      <c r="AU353" s="150" t="s">
        <v>86</v>
      </c>
      <c r="AV353" s="12" t="s">
        <v>84</v>
      </c>
      <c r="AW353" s="12" t="s">
        <v>32</v>
      </c>
      <c r="AX353" s="12" t="s">
        <v>76</v>
      </c>
      <c r="AY353" s="150" t="s">
        <v>136</v>
      </c>
    </row>
    <row r="354" spans="2:65" s="1" customFormat="1" ht="16.5" customHeight="1" x14ac:dyDescent="0.2">
      <c r="B354" s="32"/>
      <c r="C354" s="172" t="s">
        <v>629</v>
      </c>
      <c r="D354" s="172" t="s">
        <v>641</v>
      </c>
      <c r="E354" s="173" t="s">
        <v>1901</v>
      </c>
      <c r="F354" s="174" t="s">
        <v>1902</v>
      </c>
      <c r="G354" s="175" t="s">
        <v>255</v>
      </c>
      <c r="H354" s="176">
        <v>3</v>
      </c>
      <c r="I354" s="177"/>
      <c r="J354" s="178">
        <f>ROUND(I354*H354,2)</f>
        <v>0</v>
      </c>
      <c r="K354" s="174" t="s">
        <v>1</v>
      </c>
      <c r="L354" s="179"/>
      <c r="M354" s="180" t="s">
        <v>1</v>
      </c>
      <c r="N354" s="181" t="s">
        <v>41</v>
      </c>
      <c r="P354" s="141">
        <f>O354*H354</f>
        <v>0</v>
      </c>
      <c r="Q354" s="141">
        <v>0</v>
      </c>
      <c r="R354" s="141">
        <f>Q354*H354</f>
        <v>0</v>
      </c>
      <c r="S354" s="141">
        <v>0</v>
      </c>
      <c r="T354" s="142">
        <f>S354*H354</f>
        <v>0</v>
      </c>
      <c r="AR354" s="143" t="s">
        <v>185</v>
      </c>
      <c r="AT354" s="143" t="s">
        <v>641</v>
      </c>
      <c r="AU354" s="143" t="s">
        <v>86</v>
      </c>
      <c r="AY354" s="17" t="s">
        <v>136</v>
      </c>
      <c r="BE354" s="144">
        <f>IF(N354="základní",J354,0)</f>
        <v>0</v>
      </c>
      <c r="BF354" s="144">
        <f>IF(N354="snížená",J354,0)</f>
        <v>0</v>
      </c>
      <c r="BG354" s="144">
        <f>IF(N354="zákl. přenesená",J354,0)</f>
        <v>0</v>
      </c>
      <c r="BH354" s="144">
        <f>IF(N354="sníž. přenesená",J354,0)</f>
        <v>0</v>
      </c>
      <c r="BI354" s="144">
        <f>IF(N354="nulová",J354,0)</f>
        <v>0</v>
      </c>
      <c r="BJ354" s="17" t="s">
        <v>84</v>
      </c>
      <c r="BK354" s="144">
        <f>ROUND(I354*H354,2)</f>
        <v>0</v>
      </c>
      <c r="BL354" s="17" t="s">
        <v>135</v>
      </c>
      <c r="BM354" s="143" t="s">
        <v>1903</v>
      </c>
    </row>
    <row r="355" spans="2:65" s="1" customFormat="1" ht="11.25" x14ac:dyDescent="0.2">
      <c r="B355" s="32"/>
      <c r="D355" s="145" t="s">
        <v>149</v>
      </c>
      <c r="F355" s="146" t="s">
        <v>1902</v>
      </c>
      <c r="I355" s="147"/>
      <c r="L355" s="32"/>
      <c r="M355" s="148"/>
      <c r="T355" s="56"/>
      <c r="AT355" s="17" t="s">
        <v>149</v>
      </c>
      <c r="AU355" s="17" t="s">
        <v>86</v>
      </c>
    </row>
    <row r="356" spans="2:65" s="13" customFormat="1" ht="11.25" x14ac:dyDescent="0.2">
      <c r="B356" s="155"/>
      <c r="D356" s="145" t="s">
        <v>150</v>
      </c>
      <c r="E356" s="156" t="s">
        <v>1</v>
      </c>
      <c r="F356" s="157" t="s">
        <v>1899</v>
      </c>
      <c r="H356" s="158">
        <v>3</v>
      </c>
      <c r="I356" s="159"/>
      <c r="L356" s="155"/>
      <c r="M356" s="160"/>
      <c r="T356" s="161"/>
      <c r="AT356" s="156" t="s">
        <v>150</v>
      </c>
      <c r="AU356" s="156" t="s">
        <v>86</v>
      </c>
      <c r="AV356" s="13" t="s">
        <v>86</v>
      </c>
      <c r="AW356" s="13" t="s">
        <v>32</v>
      </c>
      <c r="AX356" s="13" t="s">
        <v>84</v>
      </c>
      <c r="AY356" s="156" t="s">
        <v>136</v>
      </c>
    </row>
    <row r="357" spans="2:65" s="12" customFormat="1" ht="11.25" x14ac:dyDescent="0.2">
      <c r="B357" s="149"/>
      <c r="D357" s="145" t="s">
        <v>150</v>
      </c>
      <c r="E357" s="150" t="s">
        <v>1</v>
      </c>
      <c r="F357" s="151" t="s">
        <v>1904</v>
      </c>
      <c r="H357" s="150" t="s">
        <v>1</v>
      </c>
      <c r="I357" s="152"/>
      <c r="L357" s="149"/>
      <c r="M357" s="153"/>
      <c r="T357" s="154"/>
      <c r="AT357" s="150" t="s">
        <v>150</v>
      </c>
      <c r="AU357" s="150" t="s">
        <v>86</v>
      </c>
      <c r="AV357" s="12" t="s">
        <v>84</v>
      </c>
      <c r="AW357" s="12" t="s">
        <v>32</v>
      </c>
      <c r="AX357" s="12" t="s">
        <v>76</v>
      </c>
      <c r="AY357" s="150" t="s">
        <v>136</v>
      </c>
    </row>
    <row r="358" spans="2:65" s="12" customFormat="1" ht="11.25" x14ac:dyDescent="0.2">
      <c r="B358" s="149"/>
      <c r="D358" s="145" t="s">
        <v>150</v>
      </c>
      <c r="E358" s="150" t="s">
        <v>1</v>
      </c>
      <c r="F358" s="151" t="s">
        <v>1891</v>
      </c>
      <c r="H358" s="150" t="s">
        <v>1</v>
      </c>
      <c r="I358" s="152"/>
      <c r="L358" s="149"/>
      <c r="M358" s="153"/>
      <c r="T358" s="154"/>
      <c r="AT358" s="150" t="s">
        <v>150</v>
      </c>
      <c r="AU358" s="150" t="s">
        <v>86</v>
      </c>
      <c r="AV358" s="12" t="s">
        <v>84</v>
      </c>
      <c r="AW358" s="12" t="s">
        <v>32</v>
      </c>
      <c r="AX358" s="12" t="s">
        <v>76</v>
      </c>
      <c r="AY358" s="150" t="s">
        <v>136</v>
      </c>
    </row>
    <row r="359" spans="2:65" s="1" customFormat="1" ht="16.5" customHeight="1" x14ac:dyDescent="0.2">
      <c r="B359" s="32"/>
      <c r="C359" s="132" t="s">
        <v>635</v>
      </c>
      <c r="D359" s="132" t="s">
        <v>142</v>
      </c>
      <c r="E359" s="133" t="s">
        <v>1905</v>
      </c>
      <c r="F359" s="134" t="s">
        <v>1906</v>
      </c>
      <c r="G359" s="135" t="s">
        <v>255</v>
      </c>
      <c r="H359" s="136">
        <v>7</v>
      </c>
      <c r="I359" s="137"/>
      <c r="J359" s="138">
        <f>ROUND(I359*H359,2)</f>
        <v>0</v>
      </c>
      <c r="K359" s="134" t="s">
        <v>146</v>
      </c>
      <c r="L359" s="32"/>
      <c r="M359" s="139" t="s">
        <v>1</v>
      </c>
      <c r="N359" s="140" t="s">
        <v>41</v>
      </c>
      <c r="P359" s="141">
        <f>O359*H359</f>
        <v>0</v>
      </c>
      <c r="Q359" s="141">
        <v>1.6000000000000001E-4</v>
      </c>
      <c r="R359" s="141">
        <f>Q359*H359</f>
        <v>1.1200000000000001E-3</v>
      </c>
      <c r="S359" s="141">
        <v>0</v>
      </c>
      <c r="T359" s="142">
        <f>S359*H359</f>
        <v>0</v>
      </c>
      <c r="AR359" s="143" t="s">
        <v>135</v>
      </c>
      <c r="AT359" s="143" t="s">
        <v>142</v>
      </c>
      <c r="AU359" s="143" t="s">
        <v>86</v>
      </c>
      <c r="AY359" s="17" t="s">
        <v>136</v>
      </c>
      <c r="BE359" s="144">
        <f>IF(N359="základní",J359,0)</f>
        <v>0</v>
      </c>
      <c r="BF359" s="144">
        <f>IF(N359="snížená",J359,0)</f>
        <v>0</v>
      </c>
      <c r="BG359" s="144">
        <f>IF(N359="zákl. přenesená",J359,0)</f>
        <v>0</v>
      </c>
      <c r="BH359" s="144">
        <f>IF(N359="sníž. přenesená",J359,0)</f>
        <v>0</v>
      </c>
      <c r="BI359" s="144">
        <f>IF(N359="nulová",J359,0)</f>
        <v>0</v>
      </c>
      <c r="BJ359" s="17" t="s">
        <v>84</v>
      </c>
      <c r="BK359" s="144">
        <f>ROUND(I359*H359,2)</f>
        <v>0</v>
      </c>
      <c r="BL359" s="17" t="s">
        <v>135</v>
      </c>
      <c r="BM359" s="143" t="s">
        <v>1907</v>
      </c>
    </row>
    <row r="360" spans="2:65" s="1" customFormat="1" ht="11.25" x14ac:dyDescent="0.2">
      <c r="B360" s="32"/>
      <c r="D360" s="145" t="s">
        <v>149</v>
      </c>
      <c r="F360" s="146" t="s">
        <v>1908</v>
      </c>
      <c r="I360" s="147"/>
      <c r="L360" s="32"/>
      <c r="M360" s="148"/>
      <c r="T360" s="56"/>
      <c r="AT360" s="17" t="s">
        <v>149</v>
      </c>
      <c r="AU360" s="17" t="s">
        <v>86</v>
      </c>
    </row>
    <row r="361" spans="2:65" s="12" customFormat="1" ht="11.25" x14ac:dyDescent="0.2">
      <c r="B361" s="149"/>
      <c r="D361" s="145" t="s">
        <v>150</v>
      </c>
      <c r="E361" s="150" t="s">
        <v>1</v>
      </c>
      <c r="F361" s="151" t="s">
        <v>1909</v>
      </c>
      <c r="H361" s="150" t="s">
        <v>1</v>
      </c>
      <c r="I361" s="152"/>
      <c r="L361" s="149"/>
      <c r="M361" s="153"/>
      <c r="T361" s="154"/>
      <c r="AT361" s="150" t="s">
        <v>150</v>
      </c>
      <c r="AU361" s="150" t="s">
        <v>86</v>
      </c>
      <c r="AV361" s="12" t="s">
        <v>84</v>
      </c>
      <c r="AW361" s="12" t="s">
        <v>32</v>
      </c>
      <c r="AX361" s="12" t="s">
        <v>76</v>
      </c>
      <c r="AY361" s="150" t="s">
        <v>136</v>
      </c>
    </row>
    <row r="362" spans="2:65" s="13" customFormat="1" ht="11.25" x14ac:dyDescent="0.2">
      <c r="B362" s="155"/>
      <c r="D362" s="145" t="s">
        <v>150</v>
      </c>
      <c r="E362" s="156" t="s">
        <v>1</v>
      </c>
      <c r="F362" s="157" t="s">
        <v>1910</v>
      </c>
      <c r="H362" s="158">
        <v>7</v>
      </c>
      <c r="I362" s="159"/>
      <c r="L362" s="155"/>
      <c r="M362" s="160"/>
      <c r="T362" s="161"/>
      <c r="AT362" s="156" t="s">
        <v>150</v>
      </c>
      <c r="AU362" s="156" t="s">
        <v>86</v>
      </c>
      <c r="AV362" s="13" t="s">
        <v>86</v>
      </c>
      <c r="AW362" s="13" t="s">
        <v>32</v>
      </c>
      <c r="AX362" s="13" t="s">
        <v>84</v>
      </c>
      <c r="AY362" s="156" t="s">
        <v>136</v>
      </c>
    </row>
    <row r="363" spans="2:65" s="1" customFormat="1" ht="16.5" customHeight="1" x14ac:dyDescent="0.2">
      <c r="B363" s="32"/>
      <c r="C363" s="132" t="s">
        <v>640</v>
      </c>
      <c r="D363" s="132" t="s">
        <v>142</v>
      </c>
      <c r="E363" s="133" t="s">
        <v>1911</v>
      </c>
      <c r="F363" s="134" t="s">
        <v>1912</v>
      </c>
      <c r="G363" s="135" t="s">
        <v>394</v>
      </c>
      <c r="H363" s="136">
        <v>506.67</v>
      </c>
      <c r="I363" s="137"/>
      <c r="J363" s="138">
        <f>ROUND(I363*H363,2)</f>
        <v>0</v>
      </c>
      <c r="K363" s="134" t="s">
        <v>146</v>
      </c>
      <c r="L363" s="32"/>
      <c r="M363" s="139" t="s">
        <v>1</v>
      </c>
      <c r="N363" s="140" t="s">
        <v>41</v>
      </c>
      <c r="P363" s="141">
        <f>O363*H363</f>
        <v>0</v>
      </c>
      <c r="Q363" s="141">
        <v>1.9000000000000001E-4</v>
      </c>
      <c r="R363" s="141">
        <f>Q363*H363</f>
        <v>9.6267300000000014E-2</v>
      </c>
      <c r="S363" s="141">
        <v>0</v>
      </c>
      <c r="T363" s="142">
        <f>S363*H363</f>
        <v>0</v>
      </c>
      <c r="AR363" s="143" t="s">
        <v>135</v>
      </c>
      <c r="AT363" s="143" t="s">
        <v>142</v>
      </c>
      <c r="AU363" s="143" t="s">
        <v>86</v>
      </c>
      <c r="AY363" s="17" t="s">
        <v>136</v>
      </c>
      <c r="BE363" s="144">
        <f>IF(N363="základní",J363,0)</f>
        <v>0</v>
      </c>
      <c r="BF363" s="144">
        <f>IF(N363="snížená",J363,0)</f>
        <v>0</v>
      </c>
      <c r="BG363" s="144">
        <f>IF(N363="zákl. přenesená",J363,0)</f>
        <v>0</v>
      </c>
      <c r="BH363" s="144">
        <f>IF(N363="sníž. přenesená",J363,0)</f>
        <v>0</v>
      </c>
      <c r="BI363" s="144">
        <f>IF(N363="nulová",J363,0)</f>
        <v>0</v>
      </c>
      <c r="BJ363" s="17" t="s">
        <v>84</v>
      </c>
      <c r="BK363" s="144">
        <f>ROUND(I363*H363,2)</f>
        <v>0</v>
      </c>
      <c r="BL363" s="17" t="s">
        <v>135</v>
      </c>
      <c r="BM363" s="143" t="s">
        <v>1913</v>
      </c>
    </row>
    <row r="364" spans="2:65" s="1" customFormat="1" ht="11.25" x14ac:dyDescent="0.2">
      <c r="B364" s="32"/>
      <c r="D364" s="145" t="s">
        <v>149</v>
      </c>
      <c r="F364" s="146" t="s">
        <v>1914</v>
      </c>
      <c r="I364" s="147"/>
      <c r="L364" s="32"/>
      <c r="M364" s="148"/>
      <c r="T364" s="56"/>
      <c r="AT364" s="17" t="s">
        <v>149</v>
      </c>
      <c r="AU364" s="17" t="s">
        <v>86</v>
      </c>
    </row>
    <row r="365" spans="2:65" s="13" customFormat="1" ht="11.25" x14ac:dyDescent="0.2">
      <c r="B365" s="155"/>
      <c r="D365" s="145" t="s">
        <v>150</v>
      </c>
      <c r="E365" s="156" t="s">
        <v>1</v>
      </c>
      <c r="F365" s="157" t="s">
        <v>1872</v>
      </c>
      <c r="H365" s="158">
        <v>497.67</v>
      </c>
      <c r="I365" s="159"/>
      <c r="L365" s="155"/>
      <c r="M365" s="160"/>
      <c r="T365" s="161"/>
      <c r="AT365" s="156" t="s">
        <v>150</v>
      </c>
      <c r="AU365" s="156" t="s">
        <v>86</v>
      </c>
      <c r="AV365" s="13" t="s">
        <v>86</v>
      </c>
      <c r="AW365" s="13" t="s">
        <v>32</v>
      </c>
      <c r="AX365" s="13" t="s">
        <v>76</v>
      </c>
      <c r="AY365" s="156" t="s">
        <v>136</v>
      </c>
    </row>
    <row r="366" spans="2:65" s="12" customFormat="1" ht="11.25" x14ac:dyDescent="0.2">
      <c r="B366" s="149"/>
      <c r="D366" s="145" t="s">
        <v>150</v>
      </c>
      <c r="E366" s="150" t="s">
        <v>1</v>
      </c>
      <c r="F366" s="151" t="s">
        <v>1915</v>
      </c>
      <c r="H366" s="150" t="s">
        <v>1</v>
      </c>
      <c r="I366" s="152"/>
      <c r="L366" s="149"/>
      <c r="M366" s="153"/>
      <c r="T366" s="154"/>
      <c r="AT366" s="150" t="s">
        <v>150</v>
      </c>
      <c r="AU366" s="150" t="s">
        <v>86</v>
      </c>
      <c r="AV366" s="12" t="s">
        <v>84</v>
      </c>
      <c r="AW366" s="12" t="s">
        <v>32</v>
      </c>
      <c r="AX366" s="12" t="s">
        <v>76</v>
      </c>
      <c r="AY366" s="150" t="s">
        <v>136</v>
      </c>
    </row>
    <row r="367" spans="2:65" s="13" customFormat="1" ht="11.25" x14ac:dyDescent="0.2">
      <c r="B367" s="155"/>
      <c r="D367" s="145" t="s">
        <v>150</v>
      </c>
      <c r="E367" s="156" t="s">
        <v>1</v>
      </c>
      <c r="F367" s="157" t="s">
        <v>1916</v>
      </c>
      <c r="H367" s="158">
        <v>9</v>
      </c>
      <c r="I367" s="159"/>
      <c r="L367" s="155"/>
      <c r="M367" s="160"/>
      <c r="T367" s="161"/>
      <c r="AT367" s="156" t="s">
        <v>150</v>
      </c>
      <c r="AU367" s="156" t="s">
        <v>86</v>
      </c>
      <c r="AV367" s="13" t="s">
        <v>86</v>
      </c>
      <c r="AW367" s="13" t="s">
        <v>32</v>
      </c>
      <c r="AX367" s="13" t="s">
        <v>76</v>
      </c>
      <c r="AY367" s="156" t="s">
        <v>136</v>
      </c>
    </row>
    <row r="368" spans="2:65" s="14" customFormat="1" ht="11.25" x14ac:dyDescent="0.2">
      <c r="B368" s="165"/>
      <c r="D368" s="145" t="s">
        <v>150</v>
      </c>
      <c r="E368" s="166" t="s">
        <v>1</v>
      </c>
      <c r="F368" s="167" t="s">
        <v>318</v>
      </c>
      <c r="H368" s="168">
        <v>506.67</v>
      </c>
      <c r="I368" s="169"/>
      <c r="L368" s="165"/>
      <c r="M368" s="170"/>
      <c r="T368" s="171"/>
      <c r="AT368" s="166" t="s">
        <v>150</v>
      </c>
      <c r="AU368" s="166" t="s">
        <v>86</v>
      </c>
      <c r="AV368" s="14" t="s">
        <v>135</v>
      </c>
      <c r="AW368" s="14" t="s">
        <v>32</v>
      </c>
      <c r="AX368" s="14" t="s">
        <v>84</v>
      </c>
      <c r="AY368" s="166" t="s">
        <v>136</v>
      </c>
    </row>
    <row r="369" spans="2:65" s="1" customFormat="1" ht="16.5" customHeight="1" x14ac:dyDescent="0.2">
      <c r="B369" s="32"/>
      <c r="C369" s="132" t="s">
        <v>648</v>
      </c>
      <c r="D369" s="132" t="s">
        <v>142</v>
      </c>
      <c r="E369" s="133" t="s">
        <v>1917</v>
      </c>
      <c r="F369" s="134" t="s">
        <v>1918</v>
      </c>
      <c r="G369" s="135" t="s">
        <v>394</v>
      </c>
      <c r="H369" s="136">
        <v>497.67</v>
      </c>
      <c r="I369" s="137"/>
      <c r="J369" s="138">
        <f>ROUND(I369*H369,2)</f>
        <v>0</v>
      </c>
      <c r="K369" s="134" t="s">
        <v>146</v>
      </c>
      <c r="L369" s="32"/>
      <c r="M369" s="139" t="s">
        <v>1</v>
      </c>
      <c r="N369" s="140" t="s">
        <v>41</v>
      </c>
      <c r="P369" s="141">
        <f>O369*H369</f>
        <v>0</v>
      </c>
      <c r="Q369" s="141">
        <v>9.0000000000000006E-5</v>
      </c>
      <c r="R369" s="141">
        <f>Q369*H369</f>
        <v>4.4790300000000005E-2</v>
      </c>
      <c r="S369" s="141">
        <v>0</v>
      </c>
      <c r="T369" s="142">
        <f>S369*H369</f>
        <v>0</v>
      </c>
      <c r="AR369" s="143" t="s">
        <v>135</v>
      </c>
      <c r="AT369" s="143" t="s">
        <v>142</v>
      </c>
      <c r="AU369" s="143" t="s">
        <v>86</v>
      </c>
      <c r="AY369" s="17" t="s">
        <v>136</v>
      </c>
      <c r="BE369" s="144">
        <f>IF(N369="základní",J369,0)</f>
        <v>0</v>
      </c>
      <c r="BF369" s="144">
        <f>IF(N369="snížená",J369,0)</f>
        <v>0</v>
      </c>
      <c r="BG369" s="144">
        <f>IF(N369="zákl. přenesená",J369,0)</f>
        <v>0</v>
      </c>
      <c r="BH369" s="144">
        <f>IF(N369="sníž. přenesená",J369,0)</f>
        <v>0</v>
      </c>
      <c r="BI369" s="144">
        <f>IF(N369="nulová",J369,0)</f>
        <v>0</v>
      </c>
      <c r="BJ369" s="17" t="s">
        <v>84</v>
      </c>
      <c r="BK369" s="144">
        <f>ROUND(I369*H369,2)</f>
        <v>0</v>
      </c>
      <c r="BL369" s="17" t="s">
        <v>135</v>
      </c>
      <c r="BM369" s="143" t="s">
        <v>1919</v>
      </c>
    </row>
    <row r="370" spans="2:65" s="1" customFormat="1" ht="11.25" x14ac:dyDescent="0.2">
      <c r="B370" s="32"/>
      <c r="D370" s="145" t="s">
        <v>149</v>
      </c>
      <c r="F370" s="146" t="s">
        <v>1920</v>
      </c>
      <c r="I370" s="147"/>
      <c r="L370" s="32"/>
      <c r="M370" s="148"/>
      <c r="T370" s="56"/>
      <c r="AT370" s="17" t="s">
        <v>149</v>
      </c>
      <c r="AU370" s="17" t="s">
        <v>86</v>
      </c>
    </row>
    <row r="371" spans="2:65" s="13" customFormat="1" ht="11.25" x14ac:dyDescent="0.2">
      <c r="B371" s="155"/>
      <c r="D371" s="145" t="s">
        <v>150</v>
      </c>
      <c r="E371" s="156" t="s">
        <v>1</v>
      </c>
      <c r="F371" s="157" t="s">
        <v>1921</v>
      </c>
      <c r="H371" s="158">
        <v>497.67</v>
      </c>
      <c r="I371" s="159"/>
      <c r="L371" s="155"/>
      <c r="M371" s="160"/>
      <c r="T371" s="161"/>
      <c r="AT371" s="156" t="s">
        <v>150</v>
      </c>
      <c r="AU371" s="156" t="s">
        <v>86</v>
      </c>
      <c r="AV371" s="13" t="s">
        <v>86</v>
      </c>
      <c r="AW371" s="13" t="s">
        <v>32</v>
      </c>
      <c r="AX371" s="13" t="s">
        <v>84</v>
      </c>
      <c r="AY371" s="156" t="s">
        <v>136</v>
      </c>
    </row>
    <row r="372" spans="2:65" s="11" customFormat="1" ht="22.9" customHeight="1" x14ac:dyDescent="0.2">
      <c r="B372" s="120"/>
      <c r="D372" s="121" t="s">
        <v>75</v>
      </c>
      <c r="E372" s="130" t="s">
        <v>1471</v>
      </c>
      <c r="F372" s="130" t="s">
        <v>1472</v>
      </c>
      <c r="I372" s="123"/>
      <c r="J372" s="131">
        <f>BK372</f>
        <v>0</v>
      </c>
      <c r="L372" s="120"/>
      <c r="M372" s="125"/>
      <c r="P372" s="126">
        <f>SUM(P373:P386)</f>
        <v>0</v>
      </c>
      <c r="R372" s="126">
        <f>SUM(R373:R386)</f>
        <v>0</v>
      </c>
      <c r="T372" s="127">
        <f>SUM(T373:T386)</f>
        <v>0</v>
      </c>
      <c r="AR372" s="121" t="s">
        <v>84</v>
      </c>
      <c r="AT372" s="128" t="s">
        <v>75</v>
      </c>
      <c r="AU372" s="128" t="s">
        <v>84</v>
      </c>
      <c r="AY372" s="121" t="s">
        <v>136</v>
      </c>
      <c r="BK372" s="129">
        <f>SUM(BK373:BK386)</f>
        <v>0</v>
      </c>
    </row>
    <row r="373" spans="2:65" s="1" customFormat="1" ht="16.5" customHeight="1" x14ac:dyDescent="0.2">
      <c r="B373" s="32"/>
      <c r="C373" s="132" t="s">
        <v>654</v>
      </c>
      <c r="D373" s="132" t="s">
        <v>142</v>
      </c>
      <c r="E373" s="133" t="s">
        <v>1545</v>
      </c>
      <c r="F373" s="134" t="s">
        <v>1546</v>
      </c>
      <c r="G373" s="135" t="s">
        <v>561</v>
      </c>
      <c r="H373" s="136">
        <v>0.33400000000000002</v>
      </c>
      <c r="I373" s="137"/>
      <c r="J373" s="138">
        <f>ROUND(I373*H373,2)</f>
        <v>0</v>
      </c>
      <c r="K373" s="134" t="s">
        <v>146</v>
      </c>
      <c r="L373" s="32"/>
      <c r="M373" s="139" t="s">
        <v>1</v>
      </c>
      <c r="N373" s="140" t="s">
        <v>41</v>
      </c>
      <c r="P373" s="141">
        <f>O373*H373</f>
        <v>0</v>
      </c>
      <c r="Q373" s="141">
        <v>0</v>
      </c>
      <c r="R373" s="141">
        <f>Q373*H373</f>
        <v>0</v>
      </c>
      <c r="S373" s="141">
        <v>0</v>
      </c>
      <c r="T373" s="142">
        <f>S373*H373</f>
        <v>0</v>
      </c>
      <c r="AR373" s="143" t="s">
        <v>135</v>
      </c>
      <c r="AT373" s="143" t="s">
        <v>142</v>
      </c>
      <c r="AU373" s="143" t="s">
        <v>86</v>
      </c>
      <c r="AY373" s="17" t="s">
        <v>136</v>
      </c>
      <c r="BE373" s="144">
        <f>IF(N373="základní",J373,0)</f>
        <v>0</v>
      </c>
      <c r="BF373" s="144">
        <f>IF(N373="snížená",J373,0)</f>
        <v>0</v>
      </c>
      <c r="BG373" s="144">
        <f>IF(N373="zákl. přenesená",J373,0)</f>
        <v>0</v>
      </c>
      <c r="BH373" s="144">
        <f>IF(N373="sníž. přenesená",J373,0)</f>
        <v>0</v>
      </c>
      <c r="BI373" s="144">
        <f>IF(N373="nulová",J373,0)</f>
        <v>0</v>
      </c>
      <c r="BJ373" s="17" t="s">
        <v>84</v>
      </c>
      <c r="BK373" s="144">
        <f>ROUND(I373*H373,2)</f>
        <v>0</v>
      </c>
      <c r="BL373" s="17" t="s">
        <v>135</v>
      </c>
      <c r="BM373" s="143" t="s">
        <v>1922</v>
      </c>
    </row>
    <row r="374" spans="2:65" s="1" customFormat="1" ht="11.25" x14ac:dyDescent="0.2">
      <c r="B374" s="32"/>
      <c r="D374" s="145" t="s">
        <v>149</v>
      </c>
      <c r="F374" s="146" t="s">
        <v>1548</v>
      </c>
      <c r="I374" s="147"/>
      <c r="L374" s="32"/>
      <c r="M374" s="148"/>
      <c r="T374" s="56"/>
      <c r="AT374" s="17" t="s">
        <v>149</v>
      </c>
      <c r="AU374" s="17" t="s">
        <v>86</v>
      </c>
    </row>
    <row r="375" spans="2:65" s="12" customFormat="1" ht="11.25" x14ac:dyDescent="0.2">
      <c r="B375" s="149"/>
      <c r="D375" s="145" t="s">
        <v>150</v>
      </c>
      <c r="E375" s="150" t="s">
        <v>1</v>
      </c>
      <c r="F375" s="151" t="s">
        <v>1923</v>
      </c>
      <c r="H375" s="150" t="s">
        <v>1</v>
      </c>
      <c r="I375" s="152"/>
      <c r="L375" s="149"/>
      <c r="M375" s="153"/>
      <c r="T375" s="154"/>
      <c r="AT375" s="150" t="s">
        <v>150</v>
      </c>
      <c r="AU375" s="150" t="s">
        <v>86</v>
      </c>
      <c r="AV375" s="12" t="s">
        <v>84</v>
      </c>
      <c r="AW375" s="12" t="s">
        <v>32</v>
      </c>
      <c r="AX375" s="12" t="s">
        <v>76</v>
      </c>
      <c r="AY375" s="150" t="s">
        <v>136</v>
      </c>
    </row>
    <row r="376" spans="2:65" s="13" customFormat="1" ht="11.25" x14ac:dyDescent="0.2">
      <c r="B376" s="155"/>
      <c r="D376" s="145" t="s">
        <v>150</v>
      </c>
      <c r="E376" s="156" t="s">
        <v>1</v>
      </c>
      <c r="F376" s="157" t="s">
        <v>1924</v>
      </c>
      <c r="H376" s="158">
        <v>9.9000000000000005E-2</v>
      </c>
      <c r="I376" s="159"/>
      <c r="L376" s="155"/>
      <c r="M376" s="160"/>
      <c r="T376" s="161"/>
      <c r="AT376" s="156" t="s">
        <v>150</v>
      </c>
      <c r="AU376" s="156" t="s">
        <v>86</v>
      </c>
      <c r="AV376" s="13" t="s">
        <v>86</v>
      </c>
      <c r="AW376" s="13" t="s">
        <v>32</v>
      </c>
      <c r="AX376" s="13" t="s">
        <v>76</v>
      </c>
      <c r="AY376" s="156" t="s">
        <v>136</v>
      </c>
    </row>
    <row r="377" spans="2:65" s="13" customFormat="1" ht="11.25" x14ac:dyDescent="0.2">
      <c r="B377" s="155"/>
      <c r="D377" s="145" t="s">
        <v>150</v>
      </c>
      <c r="E377" s="156" t="s">
        <v>1</v>
      </c>
      <c r="F377" s="157" t="s">
        <v>1925</v>
      </c>
      <c r="H377" s="158">
        <v>0.13600000000000001</v>
      </c>
      <c r="I377" s="159"/>
      <c r="L377" s="155"/>
      <c r="M377" s="160"/>
      <c r="T377" s="161"/>
      <c r="AT377" s="156" t="s">
        <v>150</v>
      </c>
      <c r="AU377" s="156" t="s">
        <v>86</v>
      </c>
      <c r="AV377" s="13" t="s">
        <v>86</v>
      </c>
      <c r="AW377" s="13" t="s">
        <v>32</v>
      </c>
      <c r="AX377" s="13" t="s">
        <v>76</v>
      </c>
      <c r="AY377" s="156" t="s">
        <v>136</v>
      </c>
    </row>
    <row r="378" spans="2:65" s="13" customFormat="1" ht="11.25" x14ac:dyDescent="0.2">
      <c r="B378" s="155"/>
      <c r="D378" s="145" t="s">
        <v>150</v>
      </c>
      <c r="E378" s="156" t="s">
        <v>1</v>
      </c>
      <c r="F378" s="157" t="s">
        <v>1926</v>
      </c>
      <c r="H378" s="158">
        <v>9.9000000000000005E-2</v>
      </c>
      <c r="I378" s="159"/>
      <c r="L378" s="155"/>
      <c r="M378" s="160"/>
      <c r="T378" s="161"/>
      <c r="AT378" s="156" t="s">
        <v>150</v>
      </c>
      <c r="AU378" s="156" t="s">
        <v>86</v>
      </c>
      <c r="AV378" s="13" t="s">
        <v>86</v>
      </c>
      <c r="AW378" s="13" t="s">
        <v>32</v>
      </c>
      <c r="AX378" s="13" t="s">
        <v>76</v>
      </c>
      <c r="AY378" s="156" t="s">
        <v>136</v>
      </c>
    </row>
    <row r="379" spans="2:65" s="14" customFormat="1" ht="11.25" x14ac:dyDescent="0.2">
      <c r="B379" s="165"/>
      <c r="D379" s="145" t="s">
        <v>150</v>
      </c>
      <c r="E379" s="166" t="s">
        <v>1</v>
      </c>
      <c r="F379" s="167" t="s">
        <v>318</v>
      </c>
      <c r="H379" s="168">
        <v>0.33400000000000002</v>
      </c>
      <c r="I379" s="169"/>
      <c r="L379" s="165"/>
      <c r="M379" s="170"/>
      <c r="T379" s="171"/>
      <c r="AT379" s="166" t="s">
        <v>150</v>
      </c>
      <c r="AU379" s="166" t="s">
        <v>86</v>
      </c>
      <c r="AV379" s="14" t="s">
        <v>135</v>
      </c>
      <c r="AW379" s="14" t="s">
        <v>32</v>
      </c>
      <c r="AX379" s="14" t="s">
        <v>84</v>
      </c>
      <c r="AY379" s="166" t="s">
        <v>136</v>
      </c>
    </row>
    <row r="380" spans="2:65" s="1" customFormat="1" ht="16.5" customHeight="1" x14ac:dyDescent="0.2">
      <c r="B380" s="32"/>
      <c r="C380" s="132" t="s">
        <v>663</v>
      </c>
      <c r="D380" s="132" t="s">
        <v>142</v>
      </c>
      <c r="E380" s="133" t="s">
        <v>1562</v>
      </c>
      <c r="F380" s="134" t="s">
        <v>1563</v>
      </c>
      <c r="G380" s="135" t="s">
        <v>561</v>
      </c>
      <c r="H380" s="136">
        <v>0.66800000000000004</v>
      </c>
      <c r="I380" s="137"/>
      <c r="J380" s="138">
        <f>ROUND(I380*H380,2)</f>
        <v>0</v>
      </c>
      <c r="K380" s="134" t="s">
        <v>146</v>
      </c>
      <c r="L380" s="32"/>
      <c r="M380" s="139" t="s">
        <v>1</v>
      </c>
      <c r="N380" s="140" t="s">
        <v>41</v>
      </c>
      <c r="P380" s="141">
        <f>O380*H380</f>
        <v>0</v>
      </c>
      <c r="Q380" s="141">
        <v>0</v>
      </c>
      <c r="R380" s="141">
        <f>Q380*H380</f>
        <v>0</v>
      </c>
      <c r="S380" s="141">
        <v>0</v>
      </c>
      <c r="T380" s="142">
        <f>S380*H380</f>
        <v>0</v>
      </c>
      <c r="AR380" s="143" t="s">
        <v>135</v>
      </c>
      <c r="AT380" s="143" t="s">
        <v>142</v>
      </c>
      <c r="AU380" s="143" t="s">
        <v>86</v>
      </c>
      <c r="AY380" s="17" t="s">
        <v>136</v>
      </c>
      <c r="BE380" s="144">
        <f>IF(N380="základní",J380,0)</f>
        <v>0</v>
      </c>
      <c r="BF380" s="144">
        <f>IF(N380="snížená",J380,0)</f>
        <v>0</v>
      </c>
      <c r="BG380" s="144">
        <f>IF(N380="zákl. přenesená",J380,0)</f>
        <v>0</v>
      </c>
      <c r="BH380" s="144">
        <f>IF(N380="sníž. přenesená",J380,0)</f>
        <v>0</v>
      </c>
      <c r="BI380" s="144">
        <f>IF(N380="nulová",J380,0)</f>
        <v>0</v>
      </c>
      <c r="BJ380" s="17" t="s">
        <v>84</v>
      </c>
      <c r="BK380" s="144">
        <f>ROUND(I380*H380,2)</f>
        <v>0</v>
      </c>
      <c r="BL380" s="17" t="s">
        <v>135</v>
      </c>
      <c r="BM380" s="143" t="s">
        <v>1927</v>
      </c>
    </row>
    <row r="381" spans="2:65" s="1" customFormat="1" ht="19.5" x14ac:dyDescent="0.2">
      <c r="B381" s="32"/>
      <c r="D381" s="145" t="s">
        <v>149</v>
      </c>
      <c r="F381" s="146" t="s">
        <v>1565</v>
      </c>
      <c r="I381" s="147"/>
      <c r="L381" s="32"/>
      <c r="M381" s="148"/>
      <c r="T381" s="56"/>
      <c r="AT381" s="17" t="s">
        <v>149</v>
      </c>
      <c r="AU381" s="17" t="s">
        <v>86</v>
      </c>
    </row>
    <row r="382" spans="2:65" s="12" customFormat="1" ht="11.25" x14ac:dyDescent="0.2">
      <c r="B382" s="149"/>
      <c r="D382" s="145" t="s">
        <v>150</v>
      </c>
      <c r="E382" s="150" t="s">
        <v>1</v>
      </c>
      <c r="F382" s="151" t="s">
        <v>1928</v>
      </c>
      <c r="H382" s="150" t="s">
        <v>1</v>
      </c>
      <c r="I382" s="152"/>
      <c r="L382" s="149"/>
      <c r="M382" s="153"/>
      <c r="T382" s="154"/>
      <c r="AT382" s="150" t="s">
        <v>150</v>
      </c>
      <c r="AU382" s="150" t="s">
        <v>86</v>
      </c>
      <c r="AV382" s="12" t="s">
        <v>84</v>
      </c>
      <c r="AW382" s="12" t="s">
        <v>32</v>
      </c>
      <c r="AX382" s="12" t="s">
        <v>76</v>
      </c>
      <c r="AY382" s="150" t="s">
        <v>136</v>
      </c>
    </row>
    <row r="383" spans="2:65" s="13" customFormat="1" ht="11.25" x14ac:dyDescent="0.2">
      <c r="B383" s="155"/>
      <c r="D383" s="145" t="s">
        <v>150</v>
      </c>
      <c r="E383" s="156" t="s">
        <v>1</v>
      </c>
      <c r="F383" s="157" t="s">
        <v>1929</v>
      </c>
      <c r="H383" s="158">
        <v>0.19800000000000001</v>
      </c>
      <c r="I383" s="159"/>
      <c r="L383" s="155"/>
      <c r="M383" s="160"/>
      <c r="T383" s="161"/>
      <c r="AT383" s="156" t="s">
        <v>150</v>
      </c>
      <c r="AU383" s="156" t="s">
        <v>86</v>
      </c>
      <c r="AV383" s="13" t="s">
        <v>86</v>
      </c>
      <c r="AW383" s="13" t="s">
        <v>32</v>
      </c>
      <c r="AX383" s="13" t="s">
        <v>76</v>
      </c>
      <c r="AY383" s="156" t="s">
        <v>136</v>
      </c>
    </row>
    <row r="384" spans="2:65" s="13" customFormat="1" ht="11.25" x14ac:dyDescent="0.2">
      <c r="B384" s="155"/>
      <c r="D384" s="145" t="s">
        <v>150</v>
      </c>
      <c r="E384" s="156" t="s">
        <v>1</v>
      </c>
      <c r="F384" s="157" t="s">
        <v>1930</v>
      </c>
      <c r="H384" s="158">
        <v>0.27200000000000002</v>
      </c>
      <c r="I384" s="159"/>
      <c r="L384" s="155"/>
      <c r="M384" s="160"/>
      <c r="T384" s="161"/>
      <c r="AT384" s="156" t="s">
        <v>150</v>
      </c>
      <c r="AU384" s="156" t="s">
        <v>86</v>
      </c>
      <c r="AV384" s="13" t="s">
        <v>86</v>
      </c>
      <c r="AW384" s="13" t="s">
        <v>32</v>
      </c>
      <c r="AX384" s="13" t="s">
        <v>76</v>
      </c>
      <c r="AY384" s="156" t="s">
        <v>136</v>
      </c>
    </row>
    <row r="385" spans="2:65" s="13" customFormat="1" ht="11.25" x14ac:dyDescent="0.2">
      <c r="B385" s="155"/>
      <c r="D385" s="145" t="s">
        <v>150</v>
      </c>
      <c r="E385" s="156" t="s">
        <v>1</v>
      </c>
      <c r="F385" s="157" t="s">
        <v>1931</v>
      </c>
      <c r="H385" s="158">
        <v>0.19800000000000001</v>
      </c>
      <c r="I385" s="159"/>
      <c r="L385" s="155"/>
      <c r="M385" s="160"/>
      <c r="T385" s="161"/>
      <c r="AT385" s="156" t="s">
        <v>150</v>
      </c>
      <c r="AU385" s="156" t="s">
        <v>86</v>
      </c>
      <c r="AV385" s="13" t="s">
        <v>86</v>
      </c>
      <c r="AW385" s="13" t="s">
        <v>32</v>
      </c>
      <c r="AX385" s="13" t="s">
        <v>76</v>
      </c>
      <c r="AY385" s="156" t="s">
        <v>136</v>
      </c>
    </row>
    <row r="386" spans="2:65" s="14" customFormat="1" ht="11.25" x14ac:dyDescent="0.2">
      <c r="B386" s="165"/>
      <c r="D386" s="145" t="s">
        <v>150</v>
      </c>
      <c r="E386" s="166" t="s">
        <v>1</v>
      </c>
      <c r="F386" s="167" t="s">
        <v>318</v>
      </c>
      <c r="H386" s="168">
        <v>0.66800000000000004</v>
      </c>
      <c r="I386" s="169"/>
      <c r="L386" s="165"/>
      <c r="M386" s="170"/>
      <c r="T386" s="171"/>
      <c r="AT386" s="166" t="s">
        <v>150</v>
      </c>
      <c r="AU386" s="166" t="s">
        <v>86</v>
      </c>
      <c r="AV386" s="14" t="s">
        <v>135</v>
      </c>
      <c r="AW386" s="14" t="s">
        <v>32</v>
      </c>
      <c r="AX386" s="14" t="s">
        <v>84</v>
      </c>
      <c r="AY386" s="166" t="s">
        <v>136</v>
      </c>
    </row>
    <row r="387" spans="2:65" s="11" customFormat="1" ht="22.9" customHeight="1" x14ac:dyDescent="0.2">
      <c r="B387" s="120"/>
      <c r="D387" s="121" t="s">
        <v>75</v>
      </c>
      <c r="E387" s="130" t="s">
        <v>1605</v>
      </c>
      <c r="F387" s="130" t="s">
        <v>1606</v>
      </c>
      <c r="I387" s="123"/>
      <c r="J387" s="131">
        <f>BK387</f>
        <v>0</v>
      </c>
      <c r="L387" s="120"/>
      <c r="M387" s="125"/>
      <c r="P387" s="126">
        <f>SUM(P388:P389)</f>
        <v>0</v>
      </c>
      <c r="R387" s="126">
        <f>SUM(R388:R389)</f>
        <v>0</v>
      </c>
      <c r="T387" s="127">
        <f>SUM(T388:T389)</f>
        <v>0</v>
      </c>
      <c r="AR387" s="121" t="s">
        <v>84</v>
      </c>
      <c r="AT387" s="128" t="s">
        <v>75</v>
      </c>
      <c r="AU387" s="128" t="s">
        <v>84</v>
      </c>
      <c r="AY387" s="121" t="s">
        <v>136</v>
      </c>
      <c r="BK387" s="129">
        <f>SUM(BK388:BK389)</f>
        <v>0</v>
      </c>
    </row>
    <row r="388" spans="2:65" s="1" customFormat="1" ht="16.5" customHeight="1" x14ac:dyDescent="0.2">
      <c r="B388" s="32"/>
      <c r="C388" s="132" t="s">
        <v>671</v>
      </c>
      <c r="D388" s="132" t="s">
        <v>142</v>
      </c>
      <c r="E388" s="133" t="s">
        <v>1932</v>
      </c>
      <c r="F388" s="134" t="s">
        <v>1933</v>
      </c>
      <c r="G388" s="135" t="s">
        <v>561</v>
      </c>
      <c r="H388" s="136">
        <v>400.77800000000002</v>
      </c>
      <c r="I388" s="137"/>
      <c r="J388" s="138">
        <f>ROUND(I388*H388,2)</f>
        <v>0</v>
      </c>
      <c r="K388" s="134" t="s">
        <v>146</v>
      </c>
      <c r="L388" s="32"/>
      <c r="M388" s="139" t="s">
        <v>1</v>
      </c>
      <c r="N388" s="140" t="s">
        <v>41</v>
      </c>
      <c r="P388" s="141">
        <f>O388*H388</f>
        <v>0</v>
      </c>
      <c r="Q388" s="141">
        <v>0</v>
      </c>
      <c r="R388" s="141">
        <f>Q388*H388</f>
        <v>0</v>
      </c>
      <c r="S388" s="141">
        <v>0</v>
      </c>
      <c r="T388" s="142">
        <f>S388*H388</f>
        <v>0</v>
      </c>
      <c r="AR388" s="143" t="s">
        <v>135</v>
      </c>
      <c r="AT388" s="143" t="s">
        <v>142</v>
      </c>
      <c r="AU388" s="143" t="s">
        <v>86</v>
      </c>
      <c r="AY388" s="17" t="s">
        <v>136</v>
      </c>
      <c r="BE388" s="144">
        <f>IF(N388="základní",J388,0)</f>
        <v>0</v>
      </c>
      <c r="BF388" s="144">
        <f>IF(N388="snížená",J388,0)</f>
        <v>0</v>
      </c>
      <c r="BG388" s="144">
        <f>IF(N388="zákl. přenesená",J388,0)</f>
        <v>0</v>
      </c>
      <c r="BH388" s="144">
        <f>IF(N388="sníž. přenesená",J388,0)</f>
        <v>0</v>
      </c>
      <c r="BI388" s="144">
        <f>IF(N388="nulová",J388,0)</f>
        <v>0</v>
      </c>
      <c r="BJ388" s="17" t="s">
        <v>84</v>
      </c>
      <c r="BK388" s="144">
        <f>ROUND(I388*H388,2)</f>
        <v>0</v>
      </c>
      <c r="BL388" s="17" t="s">
        <v>135</v>
      </c>
      <c r="BM388" s="143" t="s">
        <v>1934</v>
      </c>
    </row>
    <row r="389" spans="2:65" s="1" customFormat="1" ht="19.5" x14ac:dyDescent="0.2">
      <c r="B389" s="32"/>
      <c r="D389" s="145" t="s">
        <v>149</v>
      </c>
      <c r="F389" s="146" t="s">
        <v>1935</v>
      </c>
      <c r="I389" s="147"/>
      <c r="L389" s="32"/>
      <c r="M389" s="189"/>
      <c r="N389" s="190"/>
      <c r="O389" s="190"/>
      <c r="P389" s="190"/>
      <c r="Q389" s="190"/>
      <c r="R389" s="190"/>
      <c r="S389" s="190"/>
      <c r="T389" s="191"/>
      <c r="AT389" s="17" t="s">
        <v>149</v>
      </c>
      <c r="AU389" s="17" t="s">
        <v>86</v>
      </c>
    </row>
    <row r="390" spans="2:65" s="1" customFormat="1" ht="6.95" customHeight="1" x14ac:dyDescent="0.2">
      <c r="B390" s="44"/>
      <c r="C390" s="45"/>
      <c r="D390" s="45"/>
      <c r="E390" s="45"/>
      <c r="F390" s="45"/>
      <c r="G390" s="45"/>
      <c r="H390" s="45"/>
      <c r="I390" s="45"/>
      <c r="J390" s="45"/>
      <c r="K390" s="45"/>
      <c r="L390" s="32"/>
    </row>
  </sheetData>
  <sheetProtection algorithmName="SHA-512" hashValue="thlcVoD30j1jj90NNOtqhdWs7h8T6HqKFw/7ypn5KIqf2m7D7BRBofxsvim+kI3IjICr+sqmVbGqte9gebA75g==" saltValue="ZEod8U4VZBdCw29gHjYOZQwKj1ZelLEmZJqw++nrkOCMpkplj5W/UY7KfV/WHhB2McGqqVFVFuLBbrpIfNahrg==" spinCount="100000" sheet="1" objects="1" scenarios="1" formatColumns="0" formatRows="0" autoFilter="0"/>
  <autoFilter ref="C121:K389" xr:uid="{00000000-0009-0000-0000-000003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435"/>
  <sheetViews>
    <sheetView showGridLines="0" workbookViewId="0"/>
  </sheetViews>
  <sheetFormatPr defaultRowHeight="1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7" t="s">
        <v>97</v>
      </c>
    </row>
    <row r="3" spans="2:46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86</v>
      </c>
    </row>
    <row r="4" spans="2:46" ht="24.95" customHeight="1" x14ac:dyDescent="0.2">
      <c r="B4" s="20"/>
      <c r="D4" s="21" t="s">
        <v>105</v>
      </c>
      <c r="L4" s="20"/>
      <c r="M4" s="88" t="s">
        <v>10</v>
      </c>
      <c r="AT4" s="17" t="s">
        <v>4</v>
      </c>
    </row>
    <row r="5" spans="2:46" ht="6.95" customHeight="1" x14ac:dyDescent="0.2">
      <c r="B5" s="20"/>
      <c r="L5" s="20"/>
    </row>
    <row r="6" spans="2:46" ht="12" customHeight="1" x14ac:dyDescent="0.2">
      <c r="B6" s="20"/>
      <c r="D6" s="27" t="s">
        <v>16</v>
      </c>
      <c r="L6" s="20"/>
    </row>
    <row r="7" spans="2:46" ht="16.5" customHeight="1" x14ac:dyDescent="0.2">
      <c r="B7" s="20"/>
      <c r="E7" s="230" t="str">
        <f>'Rekapitulace stavby'!K6</f>
        <v>Rekonstrukce ul. Pod Floriánem Pelhřimov</v>
      </c>
      <c r="F7" s="231"/>
      <c r="G7" s="231"/>
      <c r="H7" s="231"/>
      <c r="L7" s="20"/>
    </row>
    <row r="8" spans="2:46" s="1" customFormat="1" ht="12" customHeight="1" x14ac:dyDescent="0.2">
      <c r="B8" s="32"/>
      <c r="D8" s="27" t="s">
        <v>106</v>
      </c>
      <c r="L8" s="32"/>
    </row>
    <row r="9" spans="2:46" s="1" customFormat="1" ht="16.5" customHeight="1" x14ac:dyDescent="0.2">
      <c r="B9" s="32"/>
      <c r="E9" s="192" t="s">
        <v>1936</v>
      </c>
      <c r="F9" s="232"/>
      <c r="G9" s="232"/>
      <c r="H9" s="232"/>
      <c r="L9" s="32"/>
    </row>
    <row r="10" spans="2:46" s="1" customFormat="1" ht="11.25" x14ac:dyDescent="0.2">
      <c r="B10" s="32"/>
      <c r="L10" s="32"/>
    </row>
    <row r="11" spans="2:46" s="1" customFormat="1" ht="12" customHeight="1" x14ac:dyDescent="0.2">
      <c r="B11" s="32"/>
      <c r="D11" s="27" t="s">
        <v>18</v>
      </c>
      <c r="F11" s="25" t="s">
        <v>98</v>
      </c>
      <c r="I11" s="27" t="s">
        <v>19</v>
      </c>
      <c r="J11" s="25" t="s">
        <v>1</v>
      </c>
      <c r="L11" s="32"/>
    </row>
    <row r="12" spans="2:46" s="1" customFormat="1" ht="12" customHeight="1" x14ac:dyDescent="0.2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22. 5. 2024</v>
      </c>
      <c r="L12" s="32"/>
    </row>
    <row r="13" spans="2:46" s="1" customFormat="1" ht="10.9" customHeight="1" x14ac:dyDescent="0.2">
      <c r="B13" s="32"/>
      <c r="L13" s="32"/>
    </row>
    <row r="14" spans="2:46" s="1" customFormat="1" ht="12" customHeight="1" x14ac:dyDescent="0.2">
      <c r="B14" s="32"/>
      <c r="D14" s="27" t="s">
        <v>24</v>
      </c>
      <c r="I14" s="27" t="s">
        <v>25</v>
      </c>
      <c r="J14" s="25" t="s">
        <v>1</v>
      </c>
      <c r="L14" s="32"/>
    </row>
    <row r="15" spans="2:46" s="1" customFormat="1" ht="18" customHeight="1" x14ac:dyDescent="0.2">
      <c r="B15" s="32"/>
      <c r="E15" s="25" t="s">
        <v>26</v>
      </c>
      <c r="I15" s="27" t="s">
        <v>27</v>
      </c>
      <c r="J15" s="25" t="s">
        <v>1</v>
      </c>
      <c r="L15" s="32"/>
    </row>
    <row r="16" spans="2:46" s="1" customFormat="1" ht="6.95" customHeight="1" x14ac:dyDescent="0.2">
      <c r="B16" s="32"/>
      <c r="L16" s="32"/>
    </row>
    <row r="17" spans="2:12" s="1" customFormat="1" ht="12" customHeight="1" x14ac:dyDescent="0.2">
      <c r="B17" s="32"/>
      <c r="D17" s="27" t="s">
        <v>28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 x14ac:dyDescent="0.2">
      <c r="B18" s="32"/>
      <c r="E18" s="233" t="str">
        <f>'Rekapitulace stavby'!E14</f>
        <v>Vyplň údaj</v>
      </c>
      <c r="F18" s="214"/>
      <c r="G18" s="214"/>
      <c r="H18" s="214"/>
      <c r="I18" s="27" t="s">
        <v>27</v>
      </c>
      <c r="J18" s="28" t="str">
        <f>'Rekapitulace stavby'!AN14</f>
        <v>Vyplň údaj</v>
      </c>
      <c r="L18" s="32"/>
    </row>
    <row r="19" spans="2:12" s="1" customFormat="1" ht="6.95" customHeight="1" x14ac:dyDescent="0.2">
      <c r="B19" s="32"/>
      <c r="L19" s="32"/>
    </row>
    <row r="20" spans="2:12" s="1" customFormat="1" ht="12" customHeight="1" x14ac:dyDescent="0.2">
      <c r="B20" s="32"/>
      <c r="D20" s="27" t="s">
        <v>30</v>
      </c>
      <c r="I20" s="27" t="s">
        <v>25</v>
      </c>
      <c r="J20" s="25" t="s">
        <v>1</v>
      </c>
      <c r="L20" s="32"/>
    </row>
    <row r="21" spans="2:12" s="1" customFormat="1" ht="18" customHeight="1" x14ac:dyDescent="0.2">
      <c r="B21" s="32"/>
      <c r="E21" s="25" t="s">
        <v>31</v>
      </c>
      <c r="I21" s="27" t="s">
        <v>27</v>
      </c>
      <c r="J21" s="25" t="s">
        <v>1</v>
      </c>
      <c r="L21" s="32"/>
    </row>
    <row r="22" spans="2:12" s="1" customFormat="1" ht="6.95" customHeight="1" x14ac:dyDescent="0.2">
      <c r="B22" s="32"/>
      <c r="L22" s="32"/>
    </row>
    <row r="23" spans="2:12" s="1" customFormat="1" ht="12" customHeight="1" x14ac:dyDescent="0.2">
      <c r="B23" s="32"/>
      <c r="D23" s="27" t="s">
        <v>33</v>
      </c>
      <c r="I23" s="27" t="s">
        <v>25</v>
      </c>
      <c r="J23" s="25" t="str">
        <f>IF('Rekapitulace stavby'!AN19="","",'Rekapitulace stavby'!AN19)</f>
        <v/>
      </c>
      <c r="L23" s="32"/>
    </row>
    <row r="24" spans="2:12" s="1" customFormat="1" ht="18" customHeight="1" x14ac:dyDescent="0.2">
      <c r="B24" s="32"/>
      <c r="E24" s="25" t="str">
        <f>IF('Rekapitulace stavby'!E20="","",'Rekapitulace stavby'!E20)</f>
        <v xml:space="preserve"> </v>
      </c>
      <c r="I24" s="27" t="s">
        <v>27</v>
      </c>
      <c r="J24" s="25" t="str">
        <f>IF('Rekapitulace stavby'!AN20="","",'Rekapitulace stavby'!AN20)</f>
        <v/>
      </c>
      <c r="L24" s="32"/>
    </row>
    <row r="25" spans="2:12" s="1" customFormat="1" ht="6.95" customHeight="1" x14ac:dyDescent="0.2">
      <c r="B25" s="32"/>
      <c r="L25" s="32"/>
    </row>
    <row r="26" spans="2:12" s="1" customFormat="1" ht="12" customHeight="1" x14ac:dyDescent="0.2">
      <c r="B26" s="32"/>
      <c r="D26" s="27" t="s">
        <v>35</v>
      </c>
      <c r="L26" s="32"/>
    </row>
    <row r="27" spans="2:12" s="7" customFormat="1" ht="16.5" customHeight="1" x14ac:dyDescent="0.2">
      <c r="B27" s="89"/>
      <c r="E27" s="219" t="s">
        <v>1</v>
      </c>
      <c r="F27" s="219"/>
      <c r="G27" s="219"/>
      <c r="H27" s="219"/>
      <c r="L27" s="89"/>
    </row>
    <row r="28" spans="2:12" s="1" customFormat="1" ht="6.95" customHeight="1" x14ac:dyDescent="0.2">
      <c r="B28" s="32"/>
      <c r="L28" s="32"/>
    </row>
    <row r="29" spans="2:12" s="1" customFormat="1" ht="6.95" customHeight="1" x14ac:dyDescent="0.2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customHeight="1" x14ac:dyDescent="0.2">
      <c r="B30" s="32"/>
      <c r="D30" s="90" t="s">
        <v>36</v>
      </c>
      <c r="J30" s="66">
        <f>ROUND(J123, 2)</f>
        <v>0</v>
      </c>
      <c r="L30" s="32"/>
    </row>
    <row r="31" spans="2:12" s="1" customFormat="1" ht="6.95" customHeight="1" x14ac:dyDescent="0.2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5" customHeight="1" x14ac:dyDescent="0.2">
      <c r="B32" s="32"/>
      <c r="F32" s="35" t="s">
        <v>38</v>
      </c>
      <c r="I32" s="35" t="s">
        <v>37</v>
      </c>
      <c r="J32" s="35" t="s">
        <v>39</v>
      </c>
      <c r="L32" s="32"/>
    </row>
    <row r="33" spans="2:12" s="1" customFormat="1" ht="14.45" customHeight="1" x14ac:dyDescent="0.2">
      <c r="B33" s="32"/>
      <c r="D33" s="55" t="s">
        <v>40</v>
      </c>
      <c r="E33" s="27" t="s">
        <v>41</v>
      </c>
      <c r="F33" s="91">
        <f>ROUND((SUM(BE123:BE434)),  2)</f>
        <v>0</v>
      </c>
      <c r="I33" s="92">
        <v>0.21</v>
      </c>
      <c r="J33" s="91">
        <f>ROUND(((SUM(BE123:BE434))*I33),  2)</f>
        <v>0</v>
      </c>
      <c r="L33" s="32"/>
    </row>
    <row r="34" spans="2:12" s="1" customFormat="1" ht="14.45" customHeight="1" x14ac:dyDescent="0.2">
      <c r="B34" s="32"/>
      <c r="E34" s="27" t="s">
        <v>42</v>
      </c>
      <c r="F34" s="91">
        <f>ROUND((SUM(BF123:BF434)),  2)</f>
        <v>0</v>
      </c>
      <c r="I34" s="92">
        <v>0.12</v>
      </c>
      <c r="J34" s="91">
        <f>ROUND(((SUM(BF123:BF434))*I34),  2)</f>
        <v>0</v>
      </c>
      <c r="L34" s="32"/>
    </row>
    <row r="35" spans="2:12" s="1" customFormat="1" ht="14.45" hidden="1" customHeight="1" x14ac:dyDescent="0.2">
      <c r="B35" s="32"/>
      <c r="E35" s="27" t="s">
        <v>43</v>
      </c>
      <c r="F35" s="91">
        <f>ROUND((SUM(BG123:BG434)),  2)</f>
        <v>0</v>
      </c>
      <c r="I35" s="92">
        <v>0.21</v>
      </c>
      <c r="J35" s="91">
        <f>0</f>
        <v>0</v>
      </c>
      <c r="L35" s="32"/>
    </row>
    <row r="36" spans="2:12" s="1" customFormat="1" ht="14.45" hidden="1" customHeight="1" x14ac:dyDescent="0.2">
      <c r="B36" s="32"/>
      <c r="E36" s="27" t="s">
        <v>44</v>
      </c>
      <c r="F36" s="91">
        <f>ROUND((SUM(BH123:BH434)),  2)</f>
        <v>0</v>
      </c>
      <c r="I36" s="92">
        <v>0.12</v>
      </c>
      <c r="J36" s="91">
        <f>0</f>
        <v>0</v>
      </c>
      <c r="L36" s="32"/>
    </row>
    <row r="37" spans="2:12" s="1" customFormat="1" ht="14.45" hidden="1" customHeight="1" x14ac:dyDescent="0.2">
      <c r="B37" s="32"/>
      <c r="E37" s="27" t="s">
        <v>45</v>
      </c>
      <c r="F37" s="91">
        <f>ROUND((SUM(BI123:BI434)),  2)</f>
        <v>0</v>
      </c>
      <c r="I37" s="92">
        <v>0</v>
      </c>
      <c r="J37" s="91">
        <f>0</f>
        <v>0</v>
      </c>
      <c r="L37" s="32"/>
    </row>
    <row r="38" spans="2:12" s="1" customFormat="1" ht="6.95" customHeight="1" x14ac:dyDescent="0.2">
      <c r="B38" s="32"/>
      <c r="L38" s="32"/>
    </row>
    <row r="39" spans="2:12" s="1" customFormat="1" ht="25.35" customHeight="1" x14ac:dyDescent="0.2">
      <c r="B39" s="32"/>
      <c r="C39" s="93"/>
      <c r="D39" s="94" t="s">
        <v>46</v>
      </c>
      <c r="E39" s="57"/>
      <c r="F39" s="57"/>
      <c r="G39" s="95" t="s">
        <v>47</v>
      </c>
      <c r="H39" s="96" t="s">
        <v>48</v>
      </c>
      <c r="I39" s="57"/>
      <c r="J39" s="97">
        <f>SUM(J30:J37)</f>
        <v>0</v>
      </c>
      <c r="K39" s="98"/>
      <c r="L39" s="32"/>
    </row>
    <row r="40" spans="2:12" s="1" customFormat="1" ht="14.45" customHeight="1" x14ac:dyDescent="0.2">
      <c r="B40" s="32"/>
      <c r="L40" s="32"/>
    </row>
    <row r="41" spans="2:12" ht="14.45" customHeight="1" x14ac:dyDescent="0.2">
      <c r="B41" s="20"/>
      <c r="L41" s="20"/>
    </row>
    <row r="42" spans="2:12" ht="14.45" customHeight="1" x14ac:dyDescent="0.2">
      <c r="B42" s="20"/>
      <c r="L42" s="20"/>
    </row>
    <row r="43" spans="2:12" ht="14.45" customHeight="1" x14ac:dyDescent="0.2">
      <c r="B43" s="20"/>
      <c r="L43" s="20"/>
    </row>
    <row r="44" spans="2:12" ht="14.45" customHeight="1" x14ac:dyDescent="0.2">
      <c r="B44" s="20"/>
      <c r="L44" s="20"/>
    </row>
    <row r="45" spans="2:12" ht="14.45" customHeight="1" x14ac:dyDescent="0.2">
      <c r="B45" s="20"/>
      <c r="L45" s="20"/>
    </row>
    <row r="46" spans="2:12" ht="14.45" customHeight="1" x14ac:dyDescent="0.2">
      <c r="B46" s="20"/>
      <c r="L46" s="20"/>
    </row>
    <row r="47" spans="2:12" ht="14.45" customHeight="1" x14ac:dyDescent="0.2">
      <c r="B47" s="20"/>
      <c r="L47" s="20"/>
    </row>
    <row r="48" spans="2:12" ht="14.45" customHeight="1" x14ac:dyDescent="0.2">
      <c r="B48" s="20"/>
      <c r="L48" s="20"/>
    </row>
    <row r="49" spans="2:12" ht="14.45" customHeight="1" x14ac:dyDescent="0.2">
      <c r="B49" s="20"/>
      <c r="L49" s="20"/>
    </row>
    <row r="50" spans="2:12" s="1" customFormat="1" ht="14.45" customHeight="1" x14ac:dyDescent="0.2">
      <c r="B50" s="32"/>
      <c r="D50" s="41" t="s">
        <v>49</v>
      </c>
      <c r="E50" s="42"/>
      <c r="F50" s="42"/>
      <c r="G50" s="41" t="s">
        <v>50</v>
      </c>
      <c r="H50" s="42"/>
      <c r="I50" s="42"/>
      <c r="J50" s="42"/>
      <c r="K50" s="42"/>
      <c r="L50" s="32"/>
    </row>
    <row r="51" spans="2:12" ht="11.25" x14ac:dyDescent="0.2">
      <c r="B51" s="20"/>
      <c r="L51" s="20"/>
    </row>
    <row r="52" spans="2:12" ht="11.25" x14ac:dyDescent="0.2">
      <c r="B52" s="20"/>
      <c r="L52" s="20"/>
    </row>
    <row r="53" spans="2:12" ht="11.25" x14ac:dyDescent="0.2">
      <c r="B53" s="20"/>
      <c r="L53" s="20"/>
    </row>
    <row r="54" spans="2:12" ht="11.25" x14ac:dyDescent="0.2">
      <c r="B54" s="20"/>
      <c r="L54" s="20"/>
    </row>
    <row r="55" spans="2:12" ht="11.25" x14ac:dyDescent="0.2">
      <c r="B55" s="20"/>
      <c r="L55" s="20"/>
    </row>
    <row r="56" spans="2:12" ht="11.25" x14ac:dyDescent="0.2">
      <c r="B56" s="20"/>
      <c r="L56" s="20"/>
    </row>
    <row r="57" spans="2:12" ht="11.25" x14ac:dyDescent="0.2">
      <c r="B57" s="20"/>
      <c r="L57" s="20"/>
    </row>
    <row r="58" spans="2:12" ht="11.25" x14ac:dyDescent="0.2">
      <c r="B58" s="20"/>
      <c r="L58" s="20"/>
    </row>
    <row r="59" spans="2:12" ht="11.25" x14ac:dyDescent="0.2">
      <c r="B59" s="20"/>
      <c r="L59" s="20"/>
    </row>
    <row r="60" spans="2:12" ht="11.25" x14ac:dyDescent="0.2">
      <c r="B60" s="20"/>
      <c r="L60" s="20"/>
    </row>
    <row r="61" spans="2:12" s="1" customFormat="1" ht="12.75" x14ac:dyDescent="0.2">
      <c r="B61" s="32"/>
      <c r="D61" s="43" t="s">
        <v>51</v>
      </c>
      <c r="E61" s="34"/>
      <c r="F61" s="99" t="s">
        <v>52</v>
      </c>
      <c r="G61" s="43" t="s">
        <v>51</v>
      </c>
      <c r="H61" s="34"/>
      <c r="I61" s="34"/>
      <c r="J61" s="100" t="s">
        <v>52</v>
      </c>
      <c r="K61" s="34"/>
      <c r="L61" s="32"/>
    </row>
    <row r="62" spans="2:12" ht="11.25" x14ac:dyDescent="0.2">
      <c r="B62" s="20"/>
      <c r="L62" s="20"/>
    </row>
    <row r="63" spans="2:12" ht="11.25" x14ac:dyDescent="0.2">
      <c r="B63" s="20"/>
      <c r="L63" s="20"/>
    </row>
    <row r="64" spans="2:12" ht="11.25" x14ac:dyDescent="0.2">
      <c r="B64" s="20"/>
      <c r="L64" s="20"/>
    </row>
    <row r="65" spans="2:12" s="1" customFormat="1" ht="12.75" x14ac:dyDescent="0.2">
      <c r="B65" s="32"/>
      <c r="D65" s="41" t="s">
        <v>53</v>
      </c>
      <c r="E65" s="42"/>
      <c r="F65" s="42"/>
      <c r="G65" s="41" t="s">
        <v>54</v>
      </c>
      <c r="H65" s="42"/>
      <c r="I65" s="42"/>
      <c r="J65" s="42"/>
      <c r="K65" s="42"/>
      <c r="L65" s="32"/>
    </row>
    <row r="66" spans="2:12" ht="11.25" x14ac:dyDescent="0.2">
      <c r="B66" s="20"/>
      <c r="L66" s="20"/>
    </row>
    <row r="67" spans="2:12" ht="11.25" x14ac:dyDescent="0.2">
      <c r="B67" s="20"/>
      <c r="L67" s="20"/>
    </row>
    <row r="68" spans="2:12" ht="11.25" x14ac:dyDescent="0.2">
      <c r="B68" s="20"/>
      <c r="L68" s="20"/>
    </row>
    <row r="69" spans="2:12" ht="11.25" x14ac:dyDescent="0.2">
      <c r="B69" s="20"/>
      <c r="L69" s="20"/>
    </row>
    <row r="70" spans="2:12" ht="11.25" x14ac:dyDescent="0.2">
      <c r="B70" s="20"/>
      <c r="L70" s="20"/>
    </row>
    <row r="71" spans="2:12" ht="11.25" x14ac:dyDescent="0.2">
      <c r="B71" s="20"/>
      <c r="L71" s="20"/>
    </row>
    <row r="72" spans="2:12" ht="11.25" x14ac:dyDescent="0.2">
      <c r="B72" s="20"/>
      <c r="L72" s="20"/>
    </row>
    <row r="73" spans="2:12" ht="11.25" x14ac:dyDescent="0.2">
      <c r="B73" s="20"/>
      <c r="L73" s="20"/>
    </row>
    <row r="74" spans="2:12" ht="11.25" x14ac:dyDescent="0.2">
      <c r="B74" s="20"/>
      <c r="L74" s="20"/>
    </row>
    <row r="75" spans="2:12" ht="11.25" x14ac:dyDescent="0.2">
      <c r="B75" s="20"/>
      <c r="L75" s="20"/>
    </row>
    <row r="76" spans="2:12" s="1" customFormat="1" ht="12.75" x14ac:dyDescent="0.2">
      <c r="B76" s="32"/>
      <c r="D76" s="43" t="s">
        <v>51</v>
      </c>
      <c r="E76" s="34"/>
      <c r="F76" s="99" t="s">
        <v>52</v>
      </c>
      <c r="G76" s="43" t="s">
        <v>51</v>
      </c>
      <c r="H76" s="34"/>
      <c r="I76" s="34"/>
      <c r="J76" s="100" t="s">
        <v>52</v>
      </c>
      <c r="K76" s="34"/>
      <c r="L76" s="32"/>
    </row>
    <row r="77" spans="2:12" s="1" customFormat="1" ht="14.45" customHeight="1" x14ac:dyDescent="0.2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5" customHeight="1" x14ac:dyDescent="0.2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customHeight="1" x14ac:dyDescent="0.2">
      <c r="B82" s="32"/>
      <c r="C82" s="21" t="s">
        <v>108</v>
      </c>
      <c r="L82" s="32"/>
    </row>
    <row r="83" spans="2:47" s="1" customFormat="1" ht="6.95" customHeight="1" x14ac:dyDescent="0.2">
      <c r="B83" s="32"/>
      <c r="L83" s="32"/>
    </row>
    <row r="84" spans="2:47" s="1" customFormat="1" ht="12" customHeight="1" x14ac:dyDescent="0.2">
      <c r="B84" s="32"/>
      <c r="C84" s="27" t="s">
        <v>16</v>
      </c>
      <c r="L84" s="32"/>
    </row>
    <row r="85" spans="2:47" s="1" customFormat="1" ht="16.5" customHeight="1" x14ac:dyDescent="0.2">
      <c r="B85" s="32"/>
      <c r="E85" s="230" t="str">
        <f>E7</f>
        <v>Rekonstrukce ul. Pod Floriánem Pelhřimov</v>
      </c>
      <c r="F85" s="231"/>
      <c r="G85" s="231"/>
      <c r="H85" s="231"/>
      <c r="L85" s="32"/>
    </row>
    <row r="86" spans="2:47" s="1" customFormat="1" ht="12" customHeight="1" x14ac:dyDescent="0.2">
      <c r="B86" s="32"/>
      <c r="C86" s="27" t="s">
        <v>106</v>
      </c>
      <c r="L86" s="32"/>
    </row>
    <row r="87" spans="2:47" s="1" customFormat="1" ht="16.5" customHeight="1" x14ac:dyDescent="0.2">
      <c r="B87" s="32"/>
      <c r="E87" s="192" t="str">
        <f>E9</f>
        <v>302 - Jednotná kanalizace</v>
      </c>
      <c r="F87" s="232"/>
      <c r="G87" s="232"/>
      <c r="H87" s="232"/>
      <c r="L87" s="32"/>
    </row>
    <row r="88" spans="2:47" s="1" customFormat="1" ht="6.95" customHeight="1" x14ac:dyDescent="0.2">
      <c r="B88" s="32"/>
      <c r="L88" s="32"/>
    </row>
    <row r="89" spans="2:47" s="1" customFormat="1" ht="12" customHeight="1" x14ac:dyDescent="0.2">
      <c r="B89" s="32"/>
      <c r="C89" s="27" t="s">
        <v>20</v>
      </c>
      <c r="F89" s="25" t="str">
        <f>F12</f>
        <v>Pelhřimov</v>
      </c>
      <c r="I89" s="27" t="s">
        <v>22</v>
      </c>
      <c r="J89" s="52" t="str">
        <f>IF(J12="","",J12)</f>
        <v>22. 5. 2024</v>
      </c>
      <c r="L89" s="32"/>
    </row>
    <row r="90" spans="2:47" s="1" customFormat="1" ht="6.95" customHeight="1" x14ac:dyDescent="0.2">
      <c r="B90" s="32"/>
      <c r="L90" s="32"/>
    </row>
    <row r="91" spans="2:47" s="1" customFormat="1" ht="15.2" customHeight="1" x14ac:dyDescent="0.2">
      <c r="B91" s="32"/>
      <c r="C91" s="27" t="s">
        <v>24</v>
      </c>
      <c r="F91" s="25" t="str">
        <f>E15</f>
        <v>Město Pelhřimov</v>
      </c>
      <c r="I91" s="27" t="s">
        <v>30</v>
      </c>
      <c r="J91" s="30" t="str">
        <f>E21</f>
        <v>WAY project s.r.o.</v>
      </c>
      <c r="L91" s="32"/>
    </row>
    <row r="92" spans="2:47" s="1" customFormat="1" ht="15.2" customHeight="1" x14ac:dyDescent="0.2">
      <c r="B92" s="32"/>
      <c r="C92" s="27" t="s">
        <v>28</v>
      </c>
      <c r="F92" s="25" t="str">
        <f>IF(E18="","",E18)</f>
        <v>Vyplň údaj</v>
      </c>
      <c r="I92" s="27" t="s">
        <v>33</v>
      </c>
      <c r="J92" s="30" t="str">
        <f>E24</f>
        <v xml:space="preserve"> </v>
      </c>
      <c r="L92" s="32"/>
    </row>
    <row r="93" spans="2:47" s="1" customFormat="1" ht="10.35" customHeight="1" x14ac:dyDescent="0.2">
      <c r="B93" s="32"/>
      <c r="L93" s="32"/>
    </row>
    <row r="94" spans="2:47" s="1" customFormat="1" ht="29.25" customHeight="1" x14ac:dyDescent="0.2">
      <c r="B94" s="32"/>
      <c r="C94" s="101" t="s">
        <v>109</v>
      </c>
      <c r="D94" s="93"/>
      <c r="E94" s="93"/>
      <c r="F94" s="93"/>
      <c r="G94" s="93"/>
      <c r="H94" s="93"/>
      <c r="I94" s="93"/>
      <c r="J94" s="102" t="s">
        <v>110</v>
      </c>
      <c r="K94" s="93"/>
      <c r="L94" s="32"/>
    </row>
    <row r="95" spans="2:47" s="1" customFormat="1" ht="10.35" customHeight="1" x14ac:dyDescent="0.2">
      <c r="B95" s="32"/>
      <c r="L95" s="32"/>
    </row>
    <row r="96" spans="2:47" s="1" customFormat="1" ht="22.9" customHeight="1" x14ac:dyDescent="0.2">
      <c r="B96" s="32"/>
      <c r="C96" s="103" t="s">
        <v>111</v>
      </c>
      <c r="J96" s="66">
        <f>J123</f>
        <v>0</v>
      </c>
      <c r="L96" s="32"/>
      <c r="AU96" s="17" t="s">
        <v>112</v>
      </c>
    </row>
    <row r="97" spans="2:12" s="8" customFormat="1" ht="24.95" customHeight="1" x14ac:dyDescent="0.2">
      <c r="B97" s="104"/>
      <c r="D97" s="105" t="s">
        <v>232</v>
      </c>
      <c r="E97" s="106"/>
      <c r="F97" s="106"/>
      <c r="G97" s="106"/>
      <c r="H97" s="106"/>
      <c r="I97" s="106"/>
      <c r="J97" s="107">
        <f>J124</f>
        <v>0</v>
      </c>
      <c r="L97" s="104"/>
    </row>
    <row r="98" spans="2:12" s="9" customFormat="1" ht="19.899999999999999" customHeight="1" x14ac:dyDescent="0.2">
      <c r="B98" s="108"/>
      <c r="D98" s="109" t="s">
        <v>233</v>
      </c>
      <c r="E98" s="110"/>
      <c r="F98" s="110"/>
      <c r="G98" s="110"/>
      <c r="H98" s="110"/>
      <c r="I98" s="110"/>
      <c r="J98" s="111">
        <f>J125</f>
        <v>0</v>
      </c>
      <c r="L98" s="108"/>
    </row>
    <row r="99" spans="2:12" s="9" customFormat="1" ht="19.899999999999999" customHeight="1" x14ac:dyDescent="0.2">
      <c r="B99" s="108"/>
      <c r="D99" s="109" t="s">
        <v>235</v>
      </c>
      <c r="E99" s="110"/>
      <c r="F99" s="110"/>
      <c r="G99" s="110"/>
      <c r="H99" s="110"/>
      <c r="I99" s="110"/>
      <c r="J99" s="111">
        <f>J223</f>
        <v>0</v>
      </c>
      <c r="L99" s="108"/>
    </row>
    <row r="100" spans="2:12" s="9" customFormat="1" ht="19.899999999999999" customHeight="1" x14ac:dyDescent="0.2">
      <c r="B100" s="108"/>
      <c r="D100" s="109" t="s">
        <v>236</v>
      </c>
      <c r="E100" s="110"/>
      <c r="F100" s="110"/>
      <c r="G100" s="110"/>
      <c r="H100" s="110"/>
      <c r="I100" s="110"/>
      <c r="J100" s="111">
        <f>J234</f>
        <v>0</v>
      </c>
      <c r="L100" s="108"/>
    </row>
    <row r="101" spans="2:12" s="9" customFormat="1" ht="19.899999999999999" customHeight="1" x14ac:dyDescent="0.2">
      <c r="B101" s="108"/>
      <c r="D101" s="109" t="s">
        <v>238</v>
      </c>
      <c r="E101" s="110"/>
      <c r="F101" s="110"/>
      <c r="G101" s="110"/>
      <c r="H101" s="110"/>
      <c r="I101" s="110"/>
      <c r="J101" s="111">
        <f>J256</f>
        <v>0</v>
      </c>
      <c r="L101" s="108"/>
    </row>
    <row r="102" spans="2:12" s="9" customFormat="1" ht="19.899999999999999" customHeight="1" x14ac:dyDescent="0.2">
      <c r="B102" s="108"/>
      <c r="D102" s="109" t="s">
        <v>240</v>
      </c>
      <c r="E102" s="110"/>
      <c r="F102" s="110"/>
      <c r="G102" s="110"/>
      <c r="H102" s="110"/>
      <c r="I102" s="110"/>
      <c r="J102" s="111">
        <f>J393</f>
        <v>0</v>
      </c>
      <c r="L102" s="108"/>
    </row>
    <row r="103" spans="2:12" s="9" customFormat="1" ht="19.899999999999999" customHeight="1" x14ac:dyDescent="0.2">
      <c r="B103" s="108"/>
      <c r="D103" s="109" t="s">
        <v>241</v>
      </c>
      <c r="E103" s="110"/>
      <c r="F103" s="110"/>
      <c r="G103" s="110"/>
      <c r="H103" s="110"/>
      <c r="I103" s="110"/>
      <c r="J103" s="111">
        <f>J432</f>
        <v>0</v>
      </c>
      <c r="L103" s="108"/>
    </row>
    <row r="104" spans="2:12" s="1" customFormat="1" ht="21.75" customHeight="1" x14ac:dyDescent="0.2">
      <c r="B104" s="32"/>
      <c r="L104" s="32"/>
    </row>
    <row r="105" spans="2:12" s="1" customFormat="1" ht="6.95" customHeight="1" x14ac:dyDescent="0.2">
      <c r="B105" s="44"/>
      <c r="C105" s="45"/>
      <c r="D105" s="45"/>
      <c r="E105" s="45"/>
      <c r="F105" s="45"/>
      <c r="G105" s="45"/>
      <c r="H105" s="45"/>
      <c r="I105" s="45"/>
      <c r="J105" s="45"/>
      <c r="K105" s="45"/>
      <c r="L105" s="32"/>
    </row>
    <row r="109" spans="2:12" s="1" customFormat="1" ht="6.95" customHeight="1" x14ac:dyDescent="0.2">
      <c r="B109" s="46"/>
      <c r="C109" s="47"/>
      <c r="D109" s="47"/>
      <c r="E109" s="47"/>
      <c r="F109" s="47"/>
      <c r="G109" s="47"/>
      <c r="H109" s="47"/>
      <c r="I109" s="47"/>
      <c r="J109" s="47"/>
      <c r="K109" s="47"/>
      <c r="L109" s="32"/>
    </row>
    <row r="110" spans="2:12" s="1" customFormat="1" ht="24.95" customHeight="1" x14ac:dyDescent="0.2">
      <c r="B110" s="32"/>
      <c r="C110" s="21" t="s">
        <v>120</v>
      </c>
      <c r="L110" s="32"/>
    </row>
    <row r="111" spans="2:12" s="1" customFormat="1" ht="6.95" customHeight="1" x14ac:dyDescent="0.2">
      <c r="B111" s="32"/>
      <c r="L111" s="32"/>
    </row>
    <row r="112" spans="2:12" s="1" customFormat="1" ht="12" customHeight="1" x14ac:dyDescent="0.2">
      <c r="B112" s="32"/>
      <c r="C112" s="27" t="s">
        <v>16</v>
      </c>
      <c r="L112" s="32"/>
    </row>
    <row r="113" spans="2:65" s="1" customFormat="1" ht="16.5" customHeight="1" x14ac:dyDescent="0.2">
      <c r="B113" s="32"/>
      <c r="E113" s="230" t="str">
        <f>E7</f>
        <v>Rekonstrukce ul. Pod Floriánem Pelhřimov</v>
      </c>
      <c r="F113" s="231"/>
      <c r="G113" s="231"/>
      <c r="H113" s="231"/>
      <c r="L113" s="32"/>
    </row>
    <row r="114" spans="2:65" s="1" customFormat="1" ht="12" customHeight="1" x14ac:dyDescent="0.2">
      <c r="B114" s="32"/>
      <c r="C114" s="27" t="s">
        <v>106</v>
      </c>
      <c r="L114" s="32"/>
    </row>
    <row r="115" spans="2:65" s="1" customFormat="1" ht="16.5" customHeight="1" x14ac:dyDescent="0.2">
      <c r="B115" s="32"/>
      <c r="E115" s="192" t="str">
        <f>E9</f>
        <v>302 - Jednotná kanalizace</v>
      </c>
      <c r="F115" s="232"/>
      <c r="G115" s="232"/>
      <c r="H115" s="232"/>
      <c r="L115" s="32"/>
    </row>
    <row r="116" spans="2:65" s="1" customFormat="1" ht="6.95" customHeight="1" x14ac:dyDescent="0.2">
      <c r="B116" s="32"/>
      <c r="L116" s="32"/>
    </row>
    <row r="117" spans="2:65" s="1" customFormat="1" ht="12" customHeight="1" x14ac:dyDescent="0.2">
      <c r="B117" s="32"/>
      <c r="C117" s="27" t="s">
        <v>20</v>
      </c>
      <c r="F117" s="25" t="str">
        <f>F12</f>
        <v>Pelhřimov</v>
      </c>
      <c r="I117" s="27" t="s">
        <v>22</v>
      </c>
      <c r="J117" s="52" t="str">
        <f>IF(J12="","",J12)</f>
        <v>22. 5. 2024</v>
      </c>
      <c r="L117" s="32"/>
    </row>
    <row r="118" spans="2:65" s="1" customFormat="1" ht="6.95" customHeight="1" x14ac:dyDescent="0.2">
      <c r="B118" s="32"/>
      <c r="L118" s="32"/>
    </row>
    <row r="119" spans="2:65" s="1" customFormat="1" ht="15.2" customHeight="1" x14ac:dyDescent="0.2">
      <c r="B119" s="32"/>
      <c r="C119" s="27" t="s">
        <v>24</v>
      </c>
      <c r="F119" s="25" t="str">
        <f>E15</f>
        <v>Město Pelhřimov</v>
      </c>
      <c r="I119" s="27" t="s">
        <v>30</v>
      </c>
      <c r="J119" s="30" t="str">
        <f>E21</f>
        <v>WAY project s.r.o.</v>
      </c>
      <c r="L119" s="32"/>
    </row>
    <row r="120" spans="2:65" s="1" customFormat="1" ht="15.2" customHeight="1" x14ac:dyDescent="0.2">
      <c r="B120" s="32"/>
      <c r="C120" s="27" t="s">
        <v>28</v>
      </c>
      <c r="F120" s="25" t="str">
        <f>IF(E18="","",E18)</f>
        <v>Vyplň údaj</v>
      </c>
      <c r="I120" s="27" t="s">
        <v>33</v>
      </c>
      <c r="J120" s="30" t="str">
        <f>E24</f>
        <v xml:space="preserve"> </v>
      </c>
      <c r="L120" s="32"/>
    </row>
    <row r="121" spans="2:65" s="1" customFormat="1" ht="10.35" customHeight="1" x14ac:dyDescent="0.2">
      <c r="B121" s="32"/>
      <c r="L121" s="32"/>
    </row>
    <row r="122" spans="2:65" s="10" customFormat="1" ht="29.25" customHeight="1" x14ac:dyDescent="0.2">
      <c r="B122" s="112"/>
      <c r="C122" s="113" t="s">
        <v>121</v>
      </c>
      <c r="D122" s="114" t="s">
        <v>61</v>
      </c>
      <c r="E122" s="114" t="s">
        <v>57</v>
      </c>
      <c r="F122" s="114" t="s">
        <v>58</v>
      </c>
      <c r="G122" s="114" t="s">
        <v>122</v>
      </c>
      <c r="H122" s="114" t="s">
        <v>123</v>
      </c>
      <c r="I122" s="114" t="s">
        <v>124</v>
      </c>
      <c r="J122" s="114" t="s">
        <v>110</v>
      </c>
      <c r="K122" s="115" t="s">
        <v>125</v>
      </c>
      <c r="L122" s="112"/>
      <c r="M122" s="59" t="s">
        <v>1</v>
      </c>
      <c r="N122" s="60" t="s">
        <v>40</v>
      </c>
      <c r="O122" s="60" t="s">
        <v>126</v>
      </c>
      <c r="P122" s="60" t="s">
        <v>127</v>
      </c>
      <c r="Q122" s="60" t="s">
        <v>128</v>
      </c>
      <c r="R122" s="60" t="s">
        <v>129</v>
      </c>
      <c r="S122" s="60" t="s">
        <v>130</v>
      </c>
      <c r="T122" s="61" t="s">
        <v>131</v>
      </c>
    </row>
    <row r="123" spans="2:65" s="1" customFormat="1" ht="22.9" customHeight="1" x14ac:dyDescent="0.25">
      <c r="B123" s="32"/>
      <c r="C123" s="64" t="s">
        <v>132</v>
      </c>
      <c r="J123" s="116">
        <f>BK123</f>
        <v>0</v>
      </c>
      <c r="L123" s="32"/>
      <c r="M123" s="62"/>
      <c r="N123" s="53"/>
      <c r="O123" s="53"/>
      <c r="P123" s="117">
        <f>P124</f>
        <v>0</v>
      </c>
      <c r="Q123" s="53"/>
      <c r="R123" s="117">
        <f>R124</f>
        <v>404.53272358000004</v>
      </c>
      <c r="S123" s="53"/>
      <c r="T123" s="118">
        <f>T124</f>
        <v>93.83550000000001</v>
      </c>
      <c r="AT123" s="17" t="s">
        <v>75</v>
      </c>
      <c r="AU123" s="17" t="s">
        <v>112</v>
      </c>
      <c r="BK123" s="119">
        <f>BK124</f>
        <v>0</v>
      </c>
    </row>
    <row r="124" spans="2:65" s="11" customFormat="1" ht="25.9" customHeight="1" x14ac:dyDescent="0.2">
      <c r="B124" s="120"/>
      <c r="D124" s="121" t="s">
        <v>75</v>
      </c>
      <c r="E124" s="122" t="s">
        <v>244</v>
      </c>
      <c r="F124" s="122" t="s">
        <v>245</v>
      </c>
      <c r="I124" s="123"/>
      <c r="J124" s="124">
        <f>BK124</f>
        <v>0</v>
      </c>
      <c r="L124" s="120"/>
      <c r="M124" s="125"/>
      <c r="P124" s="126">
        <f>P125+P223+P234+P256+P393+P432</f>
        <v>0</v>
      </c>
      <c r="R124" s="126">
        <f>R125+R223+R234+R256+R393+R432</f>
        <v>404.53272358000004</v>
      </c>
      <c r="T124" s="127">
        <f>T125+T223+T234+T256+T393+T432</f>
        <v>93.83550000000001</v>
      </c>
      <c r="AR124" s="121" t="s">
        <v>84</v>
      </c>
      <c r="AT124" s="128" t="s">
        <v>75</v>
      </c>
      <c r="AU124" s="128" t="s">
        <v>76</v>
      </c>
      <c r="AY124" s="121" t="s">
        <v>136</v>
      </c>
      <c r="BK124" s="129">
        <f>BK125+BK223+BK234+BK256+BK393+BK432</f>
        <v>0</v>
      </c>
    </row>
    <row r="125" spans="2:65" s="11" customFormat="1" ht="22.9" customHeight="1" x14ac:dyDescent="0.2">
      <c r="B125" s="120"/>
      <c r="D125" s="121" t="s">
        <v>75</v>
      </c>
      <c r="E125" s="130" t="s">
        <v>84</v>
      </c>
      <c r="F125" s="130" t="s">
        <v>246</v>
      </c>
      <c r="I125" s="123"/>
      <c r="J125" s="131">
        <f>BK125</f>
        <v>0</v>
      </c>
      <c r="L125" s="120"/>
      <c r="M125" s="125"/>
      <c r="P125" s="126">
        <f>SUM(P126:P222)</f>
        <v>0</v>
      </c>
      <c r="R125" s="126">
        <f>SUM(R126:R222)</f>
        <v>2.7445531999999999</v>
      </c>
      <c r="T125" s="127">
        <f>SUM(T126:T222)</f>
        <v>0</v>
      </c>
      <c r="AR125" s="121" t="s">
        <v>84</v>
      </c>
      <c r="AT125" s="128" t="s">
        <v>75</v>
      </c>
      <c r="AU125" s="128" t="s">
        <v>84</v>
      </c>
      <c r="AY125" s="121" t="s">
        <v>136</v>
      </c>
      <c r="BK125" s="129">
        <f>SUM(BK126:BK222)</f>
        <v>0</v>
      </c>
    </row>
    <row r="126" spans="2:65" s="1" customFormat="1" ht="16.5" customHeight="1" x14ac:dyDescent="0.2">
      <c r="B126" s="32"/>
      <c r="C126" s="132" t="s">
        <v>84</v>
      </c>
      <c r="D126" s="132" t="s">
        <v>142</v>
      </c>
      <c r="E126" s="133" t="s">
        <v>1937</v>
      </c>
      <c r="F126" s="134" t="s">
        <v>1938</v>
      </c>
      <c r="G126" s="135" t="s">
        <v>1647</v>
      </c>
      <c r="H126" s="136">
        <v>320</v>
      </c>
      <c r="I126" s="137"/>
      <c r="J126" s="138">
        <f>ROUND(I126*H126,2)</f>
        <v>0</v>
      </c>
      <c r="K126" s="134" t="s">
        <v>146</v>
      </c>
      <c r="L126" s="32"/>
      <c r="M126" s="139" t="s">
        <v>1</v>
      </c>
      <c r="N126" s="140" t="s">
        <v>41</v>
      </c>
      <c r="P126" s="141">
        <f>O126*H126</f>
        <v>0</v>
      </c>
      <c r="Q126" s="141">
        <v>3.0000000000000001E-5</v>
      </c>
      <c r="R126" s="141">
        <f>Q126*H126</f>
        <v>9.6000000000000009E-3</v>
      </c>
      <c r="S126" s="141">
        <v>0</v>
      </c>
      <c r="T126" s="142">
        <f>S126*H126</f>
        <v>0</v>
      </c>
      <c r="AR126" s="143" t="s">
        <v>135</v>
      </c>
      <c r="AT126" s="143" t="s">
        <v>142</v>
      </c>
      <c r="AU126" s="143" t="s">
        <v>86</v>
      </c>
      <c r="AY126" s="17" t="s">
        <v>136</v>
      </c>
      <c r="BE126" s="144">
        <f>IF(N126="základní",J126,0)</f>
        <v>0</v>
      </c>
      <c r="BF126" s="144">
        <f>IF(N126="snížená",J126,0)</f>
        <v>0</v>
      </c>
      <c r="BG126" s="144">
        <f>IF(N126="zákl. přenesená",J126,0)</f>
        <v>0</v>
      </c>
      <c r="BH126" s="144">
        <f>IF(N126="sníž. přenesená",J126,0)</f>
        <v>0</v>
      </c>
      <c r="BI126" s="144">
        <f>IF(N126="nulová",J126,0)</f>
        <v>0</v>
      </c>
      <c r="BJ126" s="17" t="s">
        <v>84</v>
      </c>
      <c r="BK126" s="144">
        <f>ROUND(I126*H126,2)</f>
        <v>0</v>
      </c>
      <c r="BL126" s="17" t="s">
        <v>135</v>
      </c>
      <c r="BM126" s="143" t="s">
        <v>1939</v>
      </c>
    </row>
    <row r="127" spans="2:65" s="1" customFormat="1" ht="11.25" x14ac:dyDescent="0.2">
      <c r="B127" s="32"/>
      <c r="D127" s="145" t="s">
        <v>149</v>
      </c>
      <c r="F127" s="146" t="s">
        <v>1940</v>
      </c>
      <c r="I127" s="147"/>
      <c r="L127" s="32"/>
      <c r="M127" s="148"/>
      <c r="T127" s="56"/>
      <c r="AT127" s="17" t="s">
        <v>149</v>
      </c>
      <c r="AU127" s="17" t="s">
        <v>86</v>
      </c>
    </row>
    <row r="128" spans="2:65" s="12" customFormat="1" ht="11.25" x14ac:dyDescent="0.2">
      <c r="B128" s="149"/>
      <c r="D128" s="145" t="s">
        <v>150</v>
      </c>
      <c r="E128" s="150" t="s">
        <v>1</v>
      </c>
      <c r="F128" s="151" t="s">
        <v>1941</v>
      </c>
      <c r="H128" s="150" t="s">
        <v>1</v>
      </c>
      <c r="I128" s="152"/>
      <c r="L128" s="149"/>
      <c r="M128" s="153"/>
      <c r="T128" s="154"/>
      <c r="AT128" s="150" t="s">
        <v>150</v>
      </c>
      <c r="AU128" s="150" t="s">
        <v>86</v>
      </c>
      <c r="AV128" s="12" t="s">
        <v>84</v>
      </c>
      <c r="AW128" s="12" t="s">
        <v>32</v>
      </c>
      <c r="AX128" s="12" t="s">
        <v>76</v>
      </c>
      <c r="AY128" s="150" t="s">
        <v>136</v>
      </c>
    </row>
    <row r="129" spans="2:65" s="13" customFormat="1" ht="11.25" x14ac:dyDescent="0.2">
      <c r="B129" s="155"/>
      <c r="D129" s="145" t="s">
        <v>150</v>
      </c>
      <c r="E129" s="156" t="s">
        <v>1</v>
      </c>
      <c r="F129" s="157" t="s">
        <v>1942</v>
      </c>
      <c r="H129" s="158">
        <v>320</v>
      </c>
      <c r="I129" s="159"/>
      <c r="L129" s="155"/>
      <c r="M129" s="160"/>
      <c r="T129" s="161"/>
      <c r="AT129" s="156" t="s">
        <v>150</v>
      </c>
      <c r="AU129" s="156" t="s">
        <v>86</v>
      </c>
      <c r="AV129" s="13" t="s">
        <v>86</v>
      </c>
      <c r="AW129" s="13" t="s">
        <v>32</v>
      </c>
      <c r="AX129" s="13" t="s">
        <v>84</v>
      </c>
      <c r="AY129" s="156" t="s">
        <v>136</v>
      </c>
    </row>
    <row r="130" spans="2:65" s="1" customFormat="1" ht="21.75" customHeight="1" x14ac:dyDescent="0.2">
      <c r="B130" s="32"/>
      <c r="C130" s="132" t="s">
        <v>86</v>
      </c>
      <c r="D130" s="132" t="s">
        <v>142</v>
      </c>
      <c r="E130" s="133" t="s">
        <v>1943</v>
      </c>
      <c r="F130" s="134" t="s">
        <v>1944</v>
      </c>
      <c r="G130" s="135" t="s">
        <v>420</v>
      </c>
      <c r="H130" s="136">
        <v>866.66</v>
      </c>
      <c r="I130" s="137"/>
      <c r="J130" s="138">
        <f>ROUND(I130*H130,2)</f>
        <v>0</v>
      </c>
      <c r="K130" s="134" t="s">
        <v>146</v>
      </c>
      <c r="L130" s="32"/>
      <c r="M130" s="139" t="s">
        <v>1</v>
      </c>
      <c r="N130" s="140" t="s">
        <v>41</v>
      </c>
      <c r="P130" s="141">
        <f>O130*H130</f>
        <v>0</v>
      </c>
      <c r="Q130" s="141">
        <v>0</v>
      </c>
      <c r="R130" s="141">
        <f>Q130*H130</f>
        <v>0</v>
      </c>
      <c r="S130" s="141">
        <v>0</v>
      </c>
      <c r="T130" s="142">
        <f>S130*H130</f>
        <v>0</v>
      </c>
      <c r="AR130" s="143" t="s">
        <v>135</v>
      </c>
      <c r="AT130" s="143" t="s">
        <v>142</v>
      </c>
      <c r="AU130" s="143" t="s">
        <v>86</v>
      </c>
      <c r="AY130" s="17" t="s">
        <v>136</v>
      </c>
      <c r="BE130" s="144">
        <f>IF(N130="základní",J130,0)</f>
        <v>0</v>
      </c>
      <c r="BF130" s="144">
        <f>IF(N130="snížená",J130,0)</f>
        <v>0</v>
      </c>
      <c r="BG130" s="144">
        <f>IF(N130="zákl. přenesená",J130,0)</f>
        <v>0</v>
      </c>
      <c r="BH130" s="144">
        <f>IF(N130="sníž. přenesená",J130,0)</f>
        <v>0</v>
      </c>
      <c r="BI130" s="144">
        <f>IF(N130="nulová",J130,0)</f>
        <v>0</v>
      </c>
      <c r="BJ130" s="17" t="s">
        <v>84</v>
      </c>
      <c r="BK130" s="144">
        <f>ROUND(I130*H130,2)</f>
        <v>0</v>
      </c>
      <c r="BL130" s="17" t="s">
        <v>135</v>
      </c>
      <c r="BM130" s="143" t="s">
        <v>1945</v>
      </c>
    </row>
    <row r="131" spans="2:65" s="1" customFormat="1" ht="19.5" x14ac:dyDescent="0.2">
      <c r="B131" s="32"/>
      <c r="D131" s="145" t="s">
        <v>149</v>
      </c>
      <c r="F131" s="146" t="s">
        <v>1946</v>
      </c>
      <c r="I131" s="147"/>
      <c r="L131" s="32"/>
      <c r="M131" s="148"/>
      <c r="T131" s="56"/>
      <c r="AT131" s="17" t="s">
        <v>149</v>
      </c>
      <c r="AU131" s="17" t="s">
        <v>86</v>
      </c>
    </row>
    <row r="132" spans="2:65" s="12" customFormat="1" ht="11.25" x14ac:dyDescent="0.2">
      <c r="B132" s="149"/>
      <c r="D132" s="145" t="s">
        <v>150</v>
      </c>
      <c r="E132" s="150" t="s">
        <v>1</v>
      </c>
      <c r="F132" s="151" t="s">
        <v>1656</v>
      </c>
      <c r="H132" s="150" t="s">
        <v>1</v>
      </c>
      <c r="I132" s="152"/>
      <c r="L132" s="149"/>
      <c r="M132" s="153"/>
      <c r="T132" s="154"/>
      <c r="AT132" s="150" t="s">
        <v>150</v>
      </c>
      <c r="AU132" s="150" t="s">
        <v>86</v>
      </c>
      <c r="AV132" s="12" t="s">
        <v>84</v>
      </c>
      <c r="AW132" s="12" t="s">
        <v>32</v>
      </c>
      <c r="AX132" s="12" t="s">
        <v>76</v>
      </c>
      <c r="AY132" s="150" t="s">
        <v>136</v>
      </c>
    </row>
    <row r="133" spans="2:65" s="13" customFormat="1" ht="11.25" x14ac:dyDescent="0.2">
      <c r="B133" s="155"/>
      <c r="D133" s="145" t="s">
        <v>150</v>
      </c>
      <c r="E133" s="156" t="s">
        <v>1</v>
      </c>
      <c r="F133" s="157" t="s">
        <v>1947</v>
      </c>
      <c r="H133" s="158">
        <v>866.66</v>
      </c>
      <c r="I133" s="159"/>
      <c r="L133" s="155"/>
      <c r="M133" s="160"/>
      <c r="T133" s="161"/>
      <c r="AT133" s="156" t="s">
        <v>150</v>
      </c>
      <c r="AU133" s="156" t="s">
        <v>86</v>
      </c>
      <c r="AV133" s="13" t="s">
        <v>86</v>
      </c>
      <c r="AW133" s="13" t="s">
        <v>32</v>
      </c>
      <c r="AX133" s="13" t="s">
        <v>84</v>
      </c>
      <c r="AY133" s="156" t="s">
        <v>136</v>
      </c>
    </row>
    <row r="134" spans="2:65" s="12" customFormat="1" ht="11.25" x14ac:dyDescent="0.2">
      <c r="B134" s="149"/>
      <c r="D134" s="145" t="s">
        <v>150</v>
      </c>
      <c r="E134" s="150" t="s">
        <v>1</v>
      </c>
      <c r="F134" s="151" t="s">
        <v>1658</v>
      </c>
      <c r="H134" s="150" t="s">
        <v>1</v>
      </c>
      <c r="I134" s="152"/>
      <c r="L134" s="149"/>
      <c r="M134" s="153"/>
      <c r="T134" s="154"/>
      <c r="AT134" s="150" t="s">
        <v>150</v>
      </c>
      <c r="AU134" s="150" t="s">
        <v>86</v>
      </c>
      <c r="AV134" s="12" t="s">
        <v>84</v>
      </c>
      <c r="AW134" s="12" t="s">
        <v>32</v>
      </c>
      <c r="AX134" s="12" t="s">
        <v>76</v>
      </c>
      <c r="AY134" s="150" t="s">
        <v>136</v>
      </c>
    </row>
    <row r="135" spans="2:65" s="1" customFormat="1" ht="21.75" customHeight="1" x14ac:dyDescent="0.2">
      <c r="B135" s="32"/>
      <c r="C135" s="132" t="s">
        <v>158</v>
      </c>
      <c r="D135" s="132" t="s">
        <v>142</v>
      </c>
      <c r="E135" s="133" t="s">
        <v>1948</v>
      </c>
      <c r="F135" s="134" t="s">
        <v>1949</v>
      </c>
      <c r="G135" s="135" t="s">
        <v>420</v>
      </c>
      <c r="H135" s="136">
        <v>693.32799999999997</v>
      </c>
      <c r="I135" s="137"/>
      <c r="J135" s="138">
        <f>ROUND(I135*H135,2)</f>
        <v>0</v>
      </c>
      <c r="K135" s="134" t="s">
        <v>146</v>
      </c>
      <c r="L135" s="32"/>
      <c r="M135" s="139" t="s">
        <v>1</v>
      </c>
      <c r="N135" s="140" t="s">
        <v>41</v>
      </c>
      <c r="P135" s="141">
        <f>O135*H135</f>
        <v>0</v>
      </c>
      <c r="Q135" s="141">
        <v>0</v>
      </c>
      <c r="R135" s="141">
        <f>Q135*H135</f>
        <v>0</v>
      </c>
      <c r="S135" s="141">
        <v>0</v>
      </c>
      <c r="T135" s="142">
        <f>S135*H135</f>
        <v>0</v>
      </c>
      <c r="AR135" s="143" t="s">
        <v>135</v>
      </c>
      <c r="AT135" s="143" t="s">
        <v>142</v>
      </c>
      <c r="AU135" s="143" t="s">
        <v>86</v>
      </c>
      <c r="AY135" s="17" t="s">
        <v>136</v>
      </c>
      <c r="BE135" s="144">
        <f>IF(N135="základní",J135,0)</f>
        <v>0</v>
      </c>
      <c r="BF135" s="144">
        <f>IF(N135="snížená",J135,0)</f>
        <v>0</v>
      </c>
      <c r="BG135" s="144">
        <f>IF(N135="zákl. přenesená",J135,0)</f>
        <v>0</v>
      </c>
      <c r="BH135" s="144">
        <f>IF(N135="sníž. přenesená",J135,0)</f>
        <v>0</v>
      </c>
      <c r="BI135" s="144">
        <f>IF(N135="nulová",J135,0)</f>
        <v>0</v>
      </c>
      <c r="BJ135" s="17" t="s">
        <v>84</v>
      </c>
      <c r="BK135" s="144">
        <f>ROUND(I135*H135,2)</f>
        <v>0</v>
      </c>
      <c r="BL135" s="17" t="s">
        <v>135</v>
      </c>
      <c r="BM135" s="143" t="s">
        <v>1950</v>
      </c>
    </row>
    <row r="136" spans="2:65" s="1" customFormat="1" ht="19.5" x14ac:dyDescent="0.2">
      <c r="B136" s="32"/>
      <c r="D136" s="145" t="s">
        <v>149</v>
      </c>
      <c r="F136" s="146" t="s">
        <v>1951</v>
      </c>
      <c r="I136" s="147"/>
      <c r="L136" s="32"/>
      <c r="M136" s="148"/>
      <c r="T136" s="56"/>
      <c r="AT136" s="17" t="s">
        <v>149</v>
      </c>
      <c r="AU136" s="17" t="s">
        <v>86</v>
      </c>
    </row>
    <row r="137" spans="2:65" s="12" customFormat="1" ht="11.25" x14ac:dyDescent="0.2">
      <c r="B137" s="149"/>
      <c r="D137" s="145" t="s">
        <v>150</v>
      </c>
      <c r="E137" s="150" t="s">
        <v>1</v>
      </c>
      <c r="F137" s="151" t="s">
        <v>1656</v>
      </c>
      <c r="H137" s="150" t="s">
        <v>1</v>
      </c>
      <c r="I137" s="152"/>
      <c r="L137" s="149"/>
      <c r="M137" s="153"/>
      <c r="T137" s="154"/>
      <c r="AT137" s="150" t="s">
        <v>150</v>
      </c>
      <c r="AU137" s="150" t="s">
        <v>86</v>
      </c>
      <c r="AV137" s="12" t="s">
        <v>84</v>
      </c>
      <c r="AW137" s="12" t="s">
        <v>32</v>
      </c>
      <c r="AX137" s="12" t="s">
        <v>76</v>
      </c>
      <c r="AY137" s="150" t="s">
        <v>136</v>
      </c>
    </row>
    <row r="138" spans="2:65" s="13" customFormat="1" ht="11.25" x14ac:dyDescent="0.2">
      <c r="B138" s="155"/>
      <c r="D138" s="145" t="s">
        <v>150</v>
      </c>
      <c r="E138" s="156" t="s">
        <v>1</v>
      </c>
      <c r="F138" s="157" t="s">
        <v>1952</v>
      </c>
      <c r="H138" s="158">
        <v>693.32799999999997</v>
      </c>
      <c r="I138" s="159"/>
      <c r="L138" s="155"/>
      <c r="M138" s="160"/>
      <c r="T138" s="161"/>
      <c r="AT138" s="156" t="s">
        <v>150</v>
      </c>
      <c r="AU138" s="156" t="s">
        <v>86</v>
      </c>
      <c r="AV138" s="13" t="s">
        <v>86</v>
      </c>
      <c r="AW138" s="13" t="s">
        <v>32</v>
      </c>
      <c r="AX138" s="13" t="s">
        <v>84</v>
      </c>
      <c r="AY138" s="156" t="s">
        <v>136</v>
      </c>
    </row>
    <row r="139" spans="2:65" s="12" customFormat="1" ht="11.25" x14ac:dyDescent="0.2">
      <c r="B139" s="149"/>
      <c r="D139" s="145" t="s">
        <v>150</v>
      </c>
      <c r="E139" s="150" t="s">
        <v>1</v>
      </c>
      <c r="F139" s="151" t="s">
        <v>1658</v>
      </c>
      <c r="H139" s="150" t="s">
        <v>1</v>
      </c>
      <c r="I139" s="152"/>
      <c r="L139" s="149"/>
      <c r="M139" s="153"/>
      <c r="T139" s="154"/>
      <c r="AT139" s="150" t="s">
        <v>150</v>
      </c>
      <c r="AU139" s="150" t="s">
        <v>86</v>
      </c>
      <c r="AV139" s="12" t="s">
        <v>84</v>
      </c>
      <c r="AW139" s="12" t="s">
        <v>32</v>
      </c>
      <c r="AX139" s="12" t="s">
        <v>76</v>
      </c>
      <c r="AY139" s="150" t="s">
        <v>136</v>
      </c>
    </row>
    <row r="140" spans="2:65" s="1" customFormat="1" ht="21.75" customHeight="1" x14ac:dyDescent="0.2">
      <c r="B140" s="32"/>
      <c r="C140" s="132" t="s">
        <v>135</v>
      </c>
      <c r="D140" s="132" t="s">
        <v>142</v>
      </c>
      <c r="E140" s="133" t="s">
        <v>1953</v>
      </c>
      <c r="F140" s="134" t="s">
        <v>1954</v>
      </c>
      <c r="G140" s="135" t="s">
        <v>420</v>
      </c>
      <c r="H140" s="136">
        <v>173.33199999999999</v>
      </c>
      <c r="I140" s="137"/>
      <c r="J140" s="138">
        <f>ROUND(I140*H140,2)</f>
        <v>0</v>
      </c>
      <c r="K140" s="134" t="s">
        <v>146</v>
      </c>
      <c r="L140" s="32"/>
      <c r="M140" s="139" t="s">
        <v>1</v>
      </c>
      <c r="N140" s="140" t="s">
        <v>41</v>
      </c>
      <c r="P140" s="141">
        <f>O140*H140</f>
        <v>0</v>
      </c>
      <c r="Q140" s="141">
        <v>0</v>
      </c>
      <c r="R140" s="141">
        <f>Q140*H140</f>
        <v>0</v>
      </c>
      <c r="S140" s="141">
        <v>0</v>
      </c>
      <c r="T140" s="142">
        <f>S140*H140</f>
        <v>0</v>
      </c>
      <c r="AR140" s="143" t="s">
        <v>135</v>
      </c>
      <c r="AT140" s="143" t="s">
        <v>142</v>
      </c>
      <c r="AU140" s="143" t="s">
        <v>86</v>
      </c>
      <c r="AY140" s="17" t="s">
        <v>136</v>
      </c>
      <c r="BE140" s="144">
        <f>IF(N140="základní",J140,0)</f>
        <v>0</v>
      </c>
      <c r="BF140" s="144">
        <f>IF(N140="snížená",J140,0)</f>
        <v>0</v>
      </c>
      <c r="BG140" s="144">
        <f>IF(N140="zákl. přenesená",J140,0)</f>
        <v>0</v>
      </c>
      <c r="BH140" s="144">
        <f>IF(N140="sníž. přenesená",J140,0)</f>
        <v>0</v>
      </c>
      <c r="BI140" s="144">
        <f>IF(N140="nulová",J140,0)</f>
        <v>0</v>
      </c>
      <c r="BJ140" s="17" t="s">
        <v>84</v>
      </c>
      <c r="BK140" s="144">
        <f>ROUND(I140*H140,2)</f>
        <v>0</v>
      </c>
      <c r="BL140" s="17" t="s">
        <v>135</v>
      </c>
      <c r="BM140" s="143" t="s">
        <v>1955</v>
      </c>
    </row>
    <row r="141" spans="2:65" s="1" customFormat="1" ht="19.5" x14ac:dyDescent="0.2">
      <c r="B141" s="32"/>
      <c r="D141" s="145" t="s">
        <v>149</v>
      </c>
      <c r="F141" s="146" t="s">
        <v>1956</v>
      </c>
      <c r="I141" s="147"/>
      <c r="L141" s="32"/>
      <c r="M141" s="148"/>
      <c r="T141" s="56"/>
      <c r="AT141" s="17" t="s">
        <v>149</v>
      </c>
      <c r="AU141" s="17" t="s">
        <v>86</v>
      </c>
    </row>
    <row r="142" spans="2:65" s="12" customFormat="1" ht="11.25" x14ac:dyDescent="0.2">
      <c r="B142" s="149"/>
      <c r="D142" s="145" t="s">
        <v>150</v>
      </c>
      <c r="E142" s="150" t="s">
        <v>1</v>
      </c>
      <c r="F142" s="151" t="s">
        <v>1656</v>
      </c>
      <c r="H142" s="150" t="s">
        <v>1</v>
      </c>
      <c r="I142" s="152"/>
      <c r="L142" s="149"/>
      <c r="M142" s="153"/>
      <c r="T142" s="154"/>
      <c r="AT142" s="150" t="s">
        <v>150</v>
      </c>
      <c r="AU142" s="150" t="s">
        <v>86</v>
      </c>
      <c r="AV142" s="12" t="s">
        <v>84</v>
      </c>
      <c r="AW142" s="12" t="s">
        <v>32</v>
      </c>
      <c r="AX142" s="12" t="s">
        <v>76</v>
      </c>
      <c r="AY142" s="150" t="s">
        <v>136</v>
      </c>
    </row>
    <row r="143" spans="2:65" s="13" customFormat="1" ht="11.25" x14ac:dyDescent="0.2">
      <c r="B143" s="155"/>
      <c r="D143" s="145" t="s">
        <v>150</v>
      </c>
      <c r="E143" s="156" t="s">
        <v>1</v>
      </c>
      <c r="F143" s="157" t="s">
        <v>1957</v>
      </c>
      <c r="H143" s="158">
        <v>173.33199999999999</v>
      </c>
      <c r="I143" s="159"/>
      <c r="L143" s="155"/>
      <c r="M143" s="160"/>
      <c r="T143" s="161"/>
      <c r="AT143" s="156" t="s">
        <v>150</v>
      </c>
      <c r="AU143" s="156" t="s">
        <v>86</v>
      </c>
      <c r="AV143" s="13" t="s">
        <v>86</v>
      </c>
      <c r="AW143" s="13" t="s">
        <v>32</v>
      </c>
      <c r="AX143" s="13" t="s">
        <v>84</v>
      </c>
      <c r="AY143" s="156" t="s">
        <v>136</v>
      </c>
    </row>
    <row r="144" spans="2:65" s="12" customFormat="1" ht="11.25" x14ac:dyDescent="0.2">
      <c r="B144" s="149"/>
      <c r="D144" s="145" t="s">
        <v>150</v>
      </c>
      <c r="E144" s="150" t="s">
        <v>1</v>
      </c>
      <c r="F144" s="151" t="s">
        <v>1658</v>
      </c>
      <c r="H144" s="150" t="s">
        <v>1</v>
      </c>
      <c r="I144" s="152"/>
      <c r="L144" s="149"/>
      <c r="M144" s="153"/>
      <c r="T144" s="154"/>
      <c r="AT144" s="150" t="s">
        <v>150</v>
      </c>
      <c r="AU144" s="150" t="s">
        <v>86</v>
      </c>
      <c r="AV144" s="12" t="s">
        <v>84</v>
      </c>
      <c r="AW144" s="12" t="s">
        <v>32</v>
      </c>
      <c r="AX144" s="12" t="s">
        <v>76</v>
      </c>
      <c r="AY144" s="150" t="s">
        <v>136</v>
      </c>
    </row>
    <row r="145" spans="2:65" s="1" customFormat="1" ht="16.5" customHeight="1" x14ac:dyDescent="0.2">
      <c r="B145" s="32"/>
      <c r="C145" s="132" t="s">
        <v>139</v>
      </c>
      <c r="D145" s="132" t="s">
        <v>142</v>
      </c>
      <c r="E145" s="133" t="s">
        <v>1958</v>
      </c>
      <c r="F145" s="134" t="s">
        <v>1959</v>
      </c>
      <c r="G145" s="135" t="s">
        <v>420</v>
      </c>
      <c r="H145" s="136">
        <v>13.5</v>
      </c>
      <c r="I145" s="137"/>
      <c r="J145" s="138">
        <f>ROUND(I145*H145,2)</f>
        <v>0</v>
      </c>
      <c r="K145" s="134" t="s">
        <v>146</v>
      </c>
      <c r="L145" s="32"/>
      <c r="M145" s="139" t="s">
        <v>1</v>
      </c>
      <c r="N145" s="140" t="s">
        <v>41</v>
      </c>
      <c r="P145" s="141">
        <f>O145*H145</f>
        <v>0</v>
      </c>
      <c r="Q145" s="141">
        <v>0</v>
      </c>
      <c r="R145" s="141">
        <f>Q145*H145</f>
        <v>0</v>
      </c>
      <c r="S145" s="141">
        <v>0</v>
      </c>
      <c r="T145" s="142">
        <f>S145*H145</f>
        <v>0</v>
      </c>
      <c r="AR145" s="143" t="s">
        <v>135</v>
      </c>
      <c r="AT145" s="143" t="s">
        <v>142</v>
      </c>
      <c r="AU145" s="143" t="s">
        <v>86</v>
      </c>
      <c r="AY145" s="17" t="s">
        <v>136</v>
      </c>
      <c r="BE145" s="144">
        <f>IF(N145="základní",J145,0)</f>
        <v>0</v>
      </c>
      <c r="BF145" s="144">
        <f>IF(N145="snížená",J145,0)</f>
        <v>0</v>
      </c>
      <c r="BG145" s="144">
        <f>IF(N145="zákl. přenesená",J145,0)</f>
        <v>0</v>
      </c>
      <c r="BH145" s="144">
        <f>IF(N145="sníž. přenesená",J145,0)</f>
        <v>0</v>
      </c>
      <c r="BI145" s="144">
        <f>IF(N145="nulová",J145,0)</f>
        <v>0</v>
      </c>
      <c r="BJ145" s="17" t="s">
        <v>84</v>
      </c>
      <c r="BK145" s="144">
        <f>ROUND(I145*H145,2)</f>
        <v>0</v>
      </c>
      <c r="BL145" s="17" t="s">
        <v>135</v>
      </c>
      <c r="BM145" s="143" t="s">
        <v>1960</v>
      </c>
    </row>
    <row r="146" spans="2:65" s="1" customFormat="1" ht="11.25" x14ac:dyDescent="0.2">
      <c r="B146" s="32"/>
      <c r="D146" s="145" t="s">
        <v>149</v>
      </c>
      <c r="F146" s="146" t="s">
        <v>1961</v>
      </c>
      <c r="I146" s="147"/>
      <c r="L146" s="32"/>
      <c r="M146" s="148"/>
      <c r="T146" s="56"/>
      <c r="AT146" s="17" t="s">
        <v>149</v>
      </c>
      <c r="AU146" s="17" t="s">
        <v>86</v>
      </c>
    </row>
    <row r="147" spans="2:65" s="12" customFormat="1" ht="11.25" x14ac:dyDescent="0.2">
      <c r="B147" s="149"/>
      <c r="D147" s="145" t="s">
        <v>150</v>
      </c>
      <c r="E147" s="150" t="s">
        <v>1</v>
      </c>
      <c r="F147" s="151" t="s">
        <v>1962</v>
      </c>
      <c r="H147" s="150" t="s">
        <v>1</v>
      </c>
      <c r="I147" s="152"/>
      <c r="L147" s="149"/>
      <c r="M147" s="153"/>
      <c r="T147" s="154"/>
      <c r="AT147" s="150" t="s">
        <v>150</v>
      </c>
      <c r="AU147" s="150" t="s">
        <v>86</v>
      </c>
      <c r="AV147" s="12" t="s">
        <v>84</v>
      </c>
      <c r="AW147" s="12" t="s">
        <v>32</v>
      </c>
      <c r="AX147" s="12" t="s">
        <v>76</v>
      </c>
      <c r="AY147" s="150" t="s">
        <v>136</v>
      </c>
    </row>
    <row r="148" spans="2:65" s="13" customFormat="1" ht="11.25" x14ac:dyDescent="0.2">
      <c r="B148" s="155"/>
      <c r="D148" s="145" t="s">
        <v>150</v>
      </c>
      <c r="E148" s="156" t="s">
        <v>1</v>
      </c>
      <c r="F148" s="157" t="s">
        <v>1963</v>
      </c>
      <c r="H148" s="158">
        <v>13.5</v>
      </c>
      <c r="I148" s="159"/>
      <c r="L148" s="155"/>
      <c r="M148" s="160"/>
      <c r="T148" s="161"/>
      <c r="AT148" s="156" t="s">
        <v>150</v>
      </c>
      <c r="AU148" s="156" t="s">
        <v>86</v>
      </c>
      <c r="AV148" s="13" t="s">
        <v>86</v>
      </c>
      <c r="AW148" s="13" t="s">
        <v>32</v>
      </c>
      <c r="AX148" s="13" t="s">
        <v>84</v>
      </c>
      <c r="AY148" s="156" t="s">
        <v>136</v>
      </c>
    </row>
    <row r="149" spans="2:65" s="1" customFormat="1" ht="16.5" customHeight="1" x14ac:dyDescent="0.2">
      <c r="B149" s="32"/>
      <c r="C149" s="132" t="s">
        <v>174</v>
      </c>
      <c r="D149" s="132" t="s">
        <v>142</v>
      </c>
      <c r="E149" s="133" t="s">
        <v>1675</v>
      </c>
      <c r="F149" s="134" t="s">
        <v>1676</v>
      </c>
      <c r="G149" s="135" t="s">
        <v>420</v>
      </c>
      <c r="H149" s="136">
        <v>173.33199999999999</v>
      </c>
      <c r="I149" s="137"/>
      <c r="J149" s="138">
        <f>ROUND(I149*H149,2)</f>
        <v>0</v>
      </c>
      <c r="K149" s="134" t="s">
        <v>146</v>
      </c>
      <c r="L149" s="32"/>
      <c r="M149" s="139" t="s">
        <v>1</v>
      </c>
      <c r="N149" s="140" t="s">
        <v>41</v>
      </c>
      <c r="P149" s="141">
        <f>O149*H149</f>
        <v>0</v>
      </c>
      <c r="Q149" s="141">
        <v>0</v>
      </c>
      <c r="R149" s="141">
        <f>Q149*H149</f>
        <v>0</v>
      </c>
      <c r="S149" s="141">
        <v>0</v>
      </c>
      <c r="T149" s="142">
        <f>S149*H149</f>
        <v>0</v>
      </c>
      <c r="AR149" s="143" t="s">
        <v>135</v>
      </c>
      <c r="AT149" s="143" t="s">
        <v>142</v>
      </c>
      <c r="AU149" s="143" t="s">
        <v>86</v>
      </c>
      <c r="AY149" s="17" t="s">
        <v>136</v>
      </c>
      <c r="BE149" s="144">
        <f>IF(N149="základní",J149,0)</f>
        <v>0</v>
      </c>
      <c r="BF149" s="144">
        <f>IF(N149="snížená",J149,0)</f>
        <v>0</v>
      </c>
      <c r="BG149" s="144">
        <f>IF(N149="zákl. přenesená",J149,0)</f>
        <v>0</v>
      </c>
      <c r="BH149" s="144">
        <f>IF(N149="sníž. přenesená",J149,0)</f>
        <v>0</v>
      </c>
      <c r="BI149" s="144">
        <f>IF(N149="nulová",J149,0)</f>
        <v>0</v>
      </c>
      <c r="BJ149" s="17" t="s">
        <v>84</v>
      </c>
      <c r="BK149" s="144">
        <f>ROUND(I149*H149,2)</f>
        <v>0</v>
      </c>
      <c r="BL149" s="17" t="s">
        <v>135</v>
      </c>
      <c r="BM149" s="143" t="s">
        <v>1964</v>
      </c>
    </row>
    <row r="150" spans="2:65" s="1" customFormat="1" ht="19.5" x14ac:dyDescent="0.2">
      <c r="B150" s="32"/>
      <c r="D150" s="145" t="s">
        <v>149</v>
      </c>
      <c r="F150" s="146" t="s">
        <v>1678</v>
      </c>
      <c r="I150" s="147"/>
      <c r="L150" s="32"/>
      <c r="M150" s="148"/>
      <c r="T150" s="56"/>
      <c r="AT150" s="17" t="s">
        <v>149</v>
      </c>
      <c r="AU150" s="17" t="s">
        <v>86</v>
      </c>
    </row>
    <row r="151" spans="2:65" s="12" customFormat="1" ht="11.25" x14ac:dyDescent="0.2">
      <c r="B151" s="149"/>
      <c r="D151" s="145" t="s">
        <v>150</v>
      </c>
      <c r="E151" s="150" t="s">
        <v>1</v>
      </c>
      <c r="F151" s="151" t="s">
        <v>1965</v>
      </c>
      <c r="H151" s="150" t="s">
        <v>1</v>
      </c>
      <c r="I151" s="152"/>
      <c r="L151" s="149"/>
      <c r="M151" s="153"/>
      <c r="T151" s="154"/>
      <c r="AT151" s="150" t="s">
        <v>150</v>
      </c>
      <c r="AU151" s="150" t="s">
        <v>86</v>
      </c>
      <c r="AV151" s="12" t="s">
        <v>84</v>
      </c>
      <c r="AW151" s="12" t="s">
        <v>32</v>
      </c>
      <c r="AX151" s="12" t="s">
        <v>76</v>
      </c>
      <c r="AY151" s="150" t="s">
        <v>136</v>
      </c>
    </row>
    <row r="152" spans="2:65" s="13" customFormat="1" ht="11.25" x14ac:dyDescent="0.2">
      <c r="B152" s="155"/>
      <c r="D152" s="145" t="s">
        <v>150</v>
      </c>
      <c r="E152" s="156" t="s">
        <v>1</v>
      </c>
      <c r="F152" s="157" t="s">
        <v>1966</v>
      </c>
      <c r="H152" s="158">
        <v>173.33199999999999</v>
      </c>
      <c r="I152" s="159"/>
      <c r="L152" s="155"/>
      <c r="M152" s="160"/>
      <c r="T152" s="161"/>
      <c r="AT152" s="156" t="s">
        <v>150</v>
      </c>
      <c r="AU152" s="156" t="s">
        <v>86</v>
      </c>
      <c r="AV152" s="13" t="s">
        <v>86</v>
      </c>
      <c r="AW152" s="13" t="s">
        <v>32</v>
      </c>
      <c r="AX152" s="13" t="s">
        <v>84</v>
      </c>
      <c r="AY152" s="156" t="s">
        <v>136</v>
      </c>
    </row>
    <row r="153" spans="2:65" s="1" customFormat="1" ht="16.5" customHeight="1" x14ac:dyDescent="0.2">
      <c r="B153" s="32"/>
      <c r="C153" s="132" t="s">
        <v>180</v>
      </c>
      <c r="D153" s="132" t="s">
        <v>142</v>
      </c>
      <c r="E153" s="133" t="s">
        <v>1967</v>
      </c>
      <c r="F153" s="134" t="s">
        <v>1968</v>
      </c>
      <c r="G153" s="135" t="s">
        <v>249</v>
      </c>
      <c r="H153" s="136">
        <v>2905.14</v>
      </c>
      <c r="I153" s="137"/>
      <c r="J153" s="138">
        <f>ROUND(I153*H153,2)</f>
        <v>0</v>
      </c>
      <c r="K153" s="134" t="s">
        <v>146</v>
      </c>
      <c r="L153" s="32"/>
      <c r="M153" s="139" t="s">
        <v>1</v>
      </c>
      <c r="N153" s="140" t="s">
        <v>41</v>
      </c>
      <c r="P153" s="141">
        <f>O153*H153</f>
        <v>0</v>
      </c>
      <c r="Q153" s="141">
        <v>8.4999999999999995E-4</v>
      </c>
      <c r="R153" s="141">
        <f>Q153*H153</f>
        <v>2.4693689999999999</v>
      </c>
      <c r="S153" s="141">
        <v>0</v>
      </c>
      <c r="T153" s="142">
        <f>S153*H153</f>
        <v>0</v>
      </c>
      <c r="AR153" s="143" t="s">
        <v>135</v>
      </c>
      <c r="AT153" s="143" t="s">
        <v>142</v>
      </c>
      <c r="AU153" s="143" t="s">
        <v>86</v>
      </c>
      <c r="AY153" s="17" t="s">
        <v>136</v>
      </c>
      <c r="BE153" s="144">
        <f>IF(N153="základní",J153,0)</f>
        <v>0</v>
      </c>
      <c r="BF153" s="144">
        <f>IF(N153="snížená",J153,0)</f>
        <v>0</v>
      </c>
      <c r="BG153" s="144">
        <f>IF(N153="zákl. přenesená",J153,0)</f>
        <v>0</v>
      </c>
      <c r="BH153" s="144">
        <f>IF(N153="sníž. přenesená",J153,0)</f>
        <v>0</v>
      </c>
      <c r="BI153" s="144">
        <f>IF(N153="nulová",J153,0)</f>
        <v>0</v>
      </c>
      <c r="BJ153" s="17" t="s">
        <v>84</v>
      </c>
      <c r="BK153" s="144">
        <f>ROUND(I153*H153,2)</f>
        <v>0</v>
      </c>
      <c r="BL153" s="17" t="s">
        <v>135</v>
      </c>
      <c r="BM153" s="143" t="s">
        <v>1969</v>
      </c>
    </row>
    <row r="154" spans="2:65" s="1" customFormat="1" ht="11.25" x14ac:dyDescent="0.2">
      <c r="B154" s="32"/>
      <c r="D154" s="145" t="s">
        <v>149</v>
      </c>
      <c r="F154" s="146" t="s">
        <v>1970</v>
      </c>
      <c r="I154" s="147"/>
      <c r="L154" s="32"/>
      <c r="M154" s="148"/>
      <c r="T154" s="56"/>
      <c r="AT154" s="17" t="s">
        <v>149</v>
      </c>
      <c r="AU154" s="17" t="s">
        <v>86</v>
      </c>
    </row>
    <row r="155" spans="2:65" s="13" customFormat="1" ht="11.25" x14ac:dyDescent="0.2">
      <c r="B155" s="155"/>
      <c r="D155" s="145" t="s">
        <v>150</v>
      </c>
      <c r="E155" s="156" t="s">
        <v>1</v>
      </c>
      <c r="F155" s="157" t="s">
        <v>1971</v>
      </c>
      <c r="H155" s="158">
        <v>2905.14</v>
      </c>
      <c r="I155" s="159"/>
      <c r="L155" s="155"/>
      <c r="M155" s="160"/>
      <c r="T155" s="161"/>
      <c r="AT155" s="156" t="s">
        <v>150</v>
      </c>
      <c r="AU155" s="156" t="s">
        <v>86</v>
      </c>
      <c r="AV155" s="13" t="s">
        <v>86</v>
      </c>
      <c r="AW155" s="13" t="s">
        <v>32</v>
      </c>
      <c r="AX155" s="13" t="s">
        <v>84</v>
      </c>
      <c r="AY155" s="156" t="s">
        <v>136</v>
      </c>
    </row>
    <row r="156" spans="2:65" s="1" customFormat="1" ht="16.5" customHeight="1" x14ac:dyDescent="0.2">
      <c r="B156" s="32"/>
      <c r="C156" s="132" t="s">
        <v>185</v>
      </c>
      <c r="D156" s="132" t="s">
        <v>142</v>
      </c>
      <c r="E156" s="133" t="s">
        <v>1972</v>
      </c>
      <c r="F156" s="134" t="s">
        <v>1973</v>
      </c>
      <c r="G156" s="135" t="s">
        <v>249</v>
      </c>
      <c r="H156" s="136">
        <v>223.18</v>
      </c>
      <c r="I156" s="137"/>
      <c r="J156" s="138">
        <f>ROUND(I156*H156,2)</f>
        <v>0</v>
      </c>
      <c r="K156" s="134" t="s">
        <v>146</v>
      </c>
      <c r="L156" s="32"/>
      <c r="M156" s="139" t="s">
        <v>1</v>
      </c>
      <c r="N156" s="140" t="s">
        <v>41</v>
      </c>
      <c r="P156" s="141">
        <f>O156*H156</f>
        <v>0</v>
      </c>
      <c r="Q156" s="141">
        <v>1.1900000000000001E-3</v>
      </c>
      <c r="R156" s="141">
        <f>Q156*H156</f>
        <v>0.26558420000000005</v>
      </c>
      <c r="S156" s="141">
        <v>0</v>
      </c>
      <c r="T156" s="142">
        <f>S156*H156</f>
        <v>0</v>
      </c>
      <c r="AR156" s="143" t="s">
        <v>135</v>
      </c>
      <c r="AT156" s="143" t="s">
        <v>142</v>
      </c>
      <c r="AU156" s="143" t="s">
        <v>86</v>
      </c>
      <c r="AY156" s="17" t="s">
        <v>136</v>
      </c>
      <c r="BE156" s="144">
        <f>IF(N156="základní",J156,0)</f>
        <v>0</v>
      </c>
      <c r="BF156" s="144">
        <f>IF(N156="snížená",J156,0)</f>
        <v>0</v>
      </c>
      <c r="BG156" s="144">
        <f>IF(N156="zákl. přenesená",J156,0)</f>
        <v>0</v>
      </c>
      <c r="BH156" s="144">
        <f>IF(N156="sníž. přenesená",J156,0)</f>
        <v>0</v>
      </c>
      <c r="BI156" s="144">
        <f>IF(N156="nulová",J156,0)</f>
        <v>0</v>
      </c>
      <c r="BJ156" s="17" t="s">
        <v>84</v>
      </c>
      <c r="BK156" s="144">
        <f>ROUND(I156*H156,2)</f>
        <v>0</v>
      </c>
      <c r="BL156" s="17" t="s">
        <v>135</v>
      </c>
      <c r="BM156" s="143" t="s">
        <v>1974</v>
      </c>
    </row>
    <row r="157" spans="2:65" s="1" customFormat="1" ht="11.25" x14ac:dyDescent="0.2">
      <c r="B157" s="32"/>
      <c r="D157" s="145" t="s">
        <v>149</v>
      </c>
      <c r="F157" s="146" t="s">
        <v>1975</v>
      </c>
      <c r="I157" s="147"/>
      <c r="L157" s="32"/>
      <c r="M157" s="148"/>
      <c r="T157" s="56"/>
      <c r="AT157" s="17" t="s">
        <v>149</v>
      </c>
      <c r="AU157" s="17" t="s">
        <v>86</v>
      </c>
    </row>
    <row r="158" spans="2:65" s="13" customFormat="1" ht="11.25" x14ac:dyDescent="0.2">
      <c r="B158" s="155"/>
      <c r="D158" s="145" t="s">
        <v>150</v>
      </c>
      <c r="E158" s="156" t="s">
        <v>1</v>
      </c>
      <c r="F158" s="157" t="s">
        <v>1976</v>
      </c>
      <c r="H158" s="158">
        <v>223.18</v>
      </c>
      <c r="I158" s="159"/>
      <c r="L158" s="155"/>
      <c r="M158" s="160"/>
      <c r="T158" s="161"/>
      <c r="AT158" s="156" t="s">
        <v>150</v>
      </c>
      <c r="AU158" s="156" t="s">
        <v>86</v>
      </c>
      <c r="AV158" s="13" t="s">
        <v>86</v>
      </c>
      <c r="AW158" s="13" t="s">
        <v>32</v>
      </c>
      <c r="AX158" s="13" t="s">
        <v>84</v>
      </c>
      <c r="AY158" s="156" t="s">
        <v>136</v>
      </c>
    </row>
    <row r="159" spans="2:65" s="1" customFormat="1" ht="16.5" customHeight="1" x14ac:dyDescent="0.2">
      <c r="B159" s="32"/>
      <c r="C159" s="132" t="s">
        <v>194</v>
      </c>
      <c r="D159" s="132" t="s">
        <v>142</v>
      </c>
      <c r="E159" s="133" t="s">
        <v>1977</v>
      </c>
      <c r="F159" s="134" t="s">
        <v>1978</v>
      </c>
      <c r="G159" s="135" t="s">
        <v>249</v>
      </c>
      <c r="H159" s="136">
        <v>2905.14</v>
      </c>
      <c r="I159" s="137"/>
      <c r="J159" s="138">
        <f>ROUND(I159*H159,2)</f>
        <v>0</v>
      </c>
      <c r="K159" s="134" t="s">
        <v>146</v>
      </c>
      <c r="L159" s="32"/>
      <c r="M159" s="139" t="s">
        <v>1</v>
      </c>
      <c r="N159" s="140" t="s">
        <v>41</v>
      </c>
      <c r="P159" s="141">
        <f>O159*H159</f>
        <v>0</v>
      </c>
      <c r="Q159" s="141">
        <v>0</v>
      </c>
      <c r="R159" s="141">
        <f>Q159*H159</f>
        <v>0</v>
      </c>
      <c r="S159" s="141">
        <v>0</v>
      </c>
      <c r="T159" s="142">
        <f>S159*H159</f>
        <v>0</v>
      </c>
      <c r="AR159" s="143" t="s">
        <v>135</v>
      </c>
      <c r="AT159" s="143" t="s">
        <v>142</v>
      </c>
      <c r="AU159" s="143" t="s">
        <v>86</v>
      </c>
      <c r="AY159" s="17" t="s">
        <v>136</v>
      </c>
      <c r="BE159" s="144">
        <f>IF(N159="základní",J159,0)</f>
        <v>0</v>
      </c>
      <c r="BF159" s="144">
        <f>IF(N159="snížená",J159,0)</f>
        <v>0</v>
      </c>
      <c r="BG159" s="144">
        <f>IF(N159="zákl. přenesená",J159,0)</f>
        <v>0</v>
      </c>
      <c r="BH159" s="144">
        <f>IF(N159="sníž. přenesená",J159,0)</f>
        <v>0</v>
      </c>
      <c r="BI159" s="144">
        <f>IF(N159="nulová",J159,0)</f>
        <v>0</v>
      </c>
      <c r="BJ159" s="17" t="s">
        <v>84</v>
      </c>
      <c r="BK159" s="144">
        <f>ROUND(I159*H159,2)</f>
        <v>0</v>
      </c>
      <c r="BL159" s="17" t="s">
        <v>135</v>
      </c>
      <c r="BM159" s="143" t="s">
        <v>1979</v>
      </c>
    </row>
    <row r="160" spans="2:65" s="1" customFormat="1" ht="19.5" x14ac:dyDescent="0.2">
      <c r="B160" s="32"/>
      <c r="D160" s="145" t="s">
        <v>149</v>
      </c>
      <c r="F160" s="146" t="s">
        <v>1980</v>
      </c>
      <c r="I160" s="147"/>
      <c r="L160" s="32"/>
      <c r="M160" s="148"/>
      <c r="T160" s="56"/>
      <c r="AT160" s="17" t="s">
        <v>149</v>
      </c>
      <c r="AU160" s="17" t="s">
        <v>86</v>
      </c>
    </row>
    <row r="161" spans="2:65" s="13" customFormat="1" ht="11.25" x14ac:dyDescent="0.2">
      <c r="B161" s="155"/>
      <c r="D161" s="145" t="s">
        <v>150</v>
      </c>
      <c r="E161" s="156" t="s">
        <v>1</v>
      </c>
      <c r="F161" s="157" t="s">
        <v>1981</v>
      </c>
      <c r="H161" s="158">
        <v>2905.14</v>
      </c>
      <c r="I161" s="159"/>
      <c r="L161" s="155"/>
      <c r="M161" s="160"/>
      <c r="T161" s="161"/>
      <c r="AT161" s="156" t="s">
        <v>150</v>
      </c>
      <c r="AU161" s="156" t="s">
        <v>86</v>
      </c>
      <c r="AV161" s="13" t="s">
        <v>86</v>
      </c>
      <c r="AW161" s="13" t="s">
        <v>32</v>
      </c>
      <c r="AX161" s="13" t="s">
        <v>84</v>
      </c>
      <c r="AY161" s="156" t="s">
        <v>136</v>
      </c>
    </row>
    <row r="162" spans="2:65" s="1" customFormat="1" ht="16.5" customHeight="1" x14ac:dyDescent="0.2">
      <c r="B162" s="32"/>
      <c r="C162" s="132" t="s">
        <v>201</v>
      </c>
      <c r="D162" s="132" t="s">
        <v>142</v>
      </c>
      <c r="E162" s="133" t="s">
        <v>1982</v>
      </c>
      <c r="F162" s="134" t="s">
        <v>1983</v>
      </c>
      <c r="G162" s="135" t="s">
        <v>249</v>
      </c>
      <c r="H162" s="136">
        <v>223.18</v>
      </c>
      <c r="I162" s="137"/>
      <c r="J162" s="138">
        <f>ROUND(I162*H162,2)</f>
        <v>0</v>
      </c>
      <c r="K162" s="134" t="s">
        <v>146</v>
      </c>
      <c r="L162" s="32"/>
      <c r="M162" s="139" t="s">
        <v>1</v>
      </c>
      <c r="N162" s="140" t="s">
        <v>41</v>
      </c>
      <c r="P162" s="141">
        <f>O162*H162</f>
        <v>0</v>
      </c>
      <c r="Q162" s="141">
        <v>0</v>
      </c>
      <c r="R162" s="141">
        <f>Q162*H162</f>
        <v>0</v>
      </c>
      <c r="S162" s="141">
        <v>0</v>
      </c>
      <c r="T162" s="142">
        <f>S162*H162</f>
        <v>0</v>
      </c>
      <c r="AR162" s="143" t="s">
        <v>135</v>
      </c>
      <c r="AT162" s="143" t="s">
        <v>142</v>
      </c>
      <c r="AU162" s="143" t="s">
        <v>86</v>
      </c>
      <c r="AY162" s="17" t="s">
        <v>136</v>
      </c>
      <c r="BE162" s="144">
        <f>IF(N162="základní",J162,0)</f>
        <v>0</v>
      </c>
      <c r="BF162" s="144">
        <f>IF(N162="snížená",J162,0)</f>
        <v>0</v>
      </c>
      <c r="BG162" s="144">
        <f>IF(N162="zákl. přenesená",J162,0)</f>
        <v>0</v>
      </c>
      <c r="BH162" s="144">
        <f>IF(N162="sníž. přenesená",J162,0)</f>
        <v>0</v>
      </c>
      <c r="BI162" s="144">
        <f>IF(N162="nulová",J162,0)</f>
        <v>0</v>
      </c>
      <c r="BJ162" s="17" t="s">
        <v>84</v>
      </c>
      <c r="BK162" s="144">
        <f>ROUND(I162*H162,2)</f>
        <v>0</v>
      </c>
      <c r="BL162" s="17" t="s">
        <v>135</v>
      </c>
      <c r="BM162" s="143" t="s">
        <v>1984</v>
      </c>
    </row>
    <row r="163" spans="2:65" s="1" customFormat="1" ht="19.5" x14ac:dyDescent="0.2">
      <c r="B163" s="32"/>
      <c r="D163" s="145" t="s">
        <v>149</v>
      </c>
      <c r="F163" s="146" t="s">
        <v>1985</v>
      </c>
      <c r="I163" s="147"/>
      <c r="L163" s="32"/>
      <c r="M163" s="148"/>
      <c r="T163" s="56"/>
      <c r="AT163" s="17" t="s">
        <v>149</v>
      </c>
      <c r="AU163" s="17" t="s">
        <v>86</v>
      </c>
    </row>
    <row r="164" spans="2:65" s="13" customFormat="1" ht="11.25" x14ac:dyDescent="0.2">
      <c r="B164" s="155"/>
      <c r="D164" s="145" t="s">
        <v>150</v>
      </c>
      <c r="E164" s="156" t="s">
        <v>1</v>
      </c>
      <c r="F164" s="157" t="s">
        <v>1986</v>
      </c>
      <c r="H164" s="158">
        <v>223.18</v>
      </c>
      <c r="I164" s="159"/>
      <c r="L164" s="155"/>
      <c r="M164" s="160"/>
      <c r="T164" s="161"/>
      <c r="AT164" s="156" t="s">
        <v>150</v>
      </c>
      <c r="AU164" s="156" t="s">
        <v>86</v>
      </c>
      <c r="AV164" s="13" t="s">
        <v>86</v>
      </c>
      <c r="AW164" s="13" t="s">
        <v>32</v>
      </c>
      <c r="AX164" s="13" t="s">
        <v>84</v>
      </c>
      <c r="AY164" s="156" t="s">
        <v>136</v>
      </c>
    </row>
    <row r="165" spans="2:65" s="1" customFormat="1" ht="16.5" customHeight="1" x14ac:dyDescent="0.2">
      <c r="B165" s="32"/>
      <c r="C165" s="132" t="s">
        <v>208</v>
      </c>
      <c r="D165" s="132" t="s">
        <v>142</v>
      </c>
      <c r="E165" s="133" t="s">
        <v>1987</v>
      </c>
      <c r="F165" s="134" t="s">
        <v>1988</v>
      </c>
      <c r="G165" s="135" t="s">
        <v>420</v>
      </c>
      <c r="H165" s="136">
        <v>105.46</v>
      </c>
      <c r="I165" s="137"/>
      <c r="J165" s="138">
        <f>ROUND(I165*H165,2)</f>
        <v>0</v>
      </c>
      <c r="K165" s="134" t="s">
        <v>146</v>
      </c>
      <c r="L165" s="32"/>
      <c r="M165" s="139" t="s">
        <v>1</v>
      </c>
      <c r="N165" s="140" t="s">
        <v>41</v>
      </c>
      <c r="P165" s="141">
        <f>O165*H165</f>
        <v>0</v>
      </c>
      <c r="Q165" s="141">
        <v>0</v>
      </c>
      <c r="R165" s="141">
        <f>Q165*H165</f>
        <v>0</v>
      </c>
      <c r="S165" s="141">
        <v>0</v>
      </c>
      <c r="T165" s="142">
        <f>S165*H165</f>
        <v>0</v>
      </c>
      <c r="AR165" s="143" t="s">
        <v>135</v>
      </c>
      <c r="AT165" s="143" t="s">
        <v>142</v>
      </c>
      <c r="AU165" s="143" t="s">
        <v>86</v>
      </c>
      <c r="AY165" s="17" t="s">
        <v>136</v>
      </c>
      <c r="BE165" s="144">
        <f>IF(N165="základní",J165,0)</f>
        <v>0</v>
      </c>
      <c r="BF165" s="144">
        <f>IF(N165="snížená",J165,0)</f>
        <v>0</v>
      </c>
      <c r="BG165" s="144">
        <f>IF(N165="zákl. přenesená",J165,0)</f>
        <v>0</v>
      </c>
      <c r="BH165" s="144">
        <f>IF(N165="sníž. přenesená",J165,0)</f>
        <v>0</v>
      </c>
      <c r="BI165" s="144">
        <f>IF(N165="nulová",J165,0)</f>
        <v>0</v>
      </c>
      <c r="BJ165" s="17" t="s">
        <v>84</v>
      </c>
      <c r="BK165" s="144">
        <f>ROUND(I165*H165,2)</f>
        <v>0</v>
      </c>
      <c r="BL165" s="17" t="s">
        <v>135</v>
      </c>
      <c r="BM165" s="143" t="s">
        <v>1989</v>
      </c>
    </row>
    <row r="166" spans="2:65" s="1" customFormat="1" ht="19.5" x14ac:dyDescent="0.2">
      <c r="B166" s="32"/>
      <c r="D166" s="145" t="s">
        <v>149</v>
      </c>
      <c r="F166" s="146" t="s">
        <v>1990</v>
      </c>
      <c r="I166" s="147"/>
      <c r="L166" s="32"/>
      <c r="M166" s="148"/>
      <c r="T166" s="56"/>
      <c r="AT166" s="17" t="s">
        <v>149</v>
      </c>
      <c r="AU166" s="17" t="s">
        <v>86</v>
      </c>
    </row>
    <row r="167" spans="2:65" s="12" customFormat="1" ht="11.25" x14ac:dyDescent="0.2">
      <c r="B167" s="149"/>
      <c r="D167" s="145" t="s">
        <v>150</v>
      </c>
      <c r="E167" s="150" t="s">
        <v>1</v>
      </c>
      <c r="F167" s="151" t="s">
        <v>1991</v>
      </c>
      <c r="H167" s="150" t="s">
        <v>1</v>
      </c>
      <c r="I167" s="152"/>
      <c r="L167" s="149"/>
      <c r="M167" s="153"/>
      <c r="T167" s="154"/>
      <c r="AT167" s="150" t="s">
        <v>150</v>
      </c>
      <c r="AU167" s="150" t="s">
        <v>86</v>
      </c>
      <c r="AV167" s="12" t="s">
        <v>84</v>
      </c>
      <c r="AW167" s="12" t="s">
        <v>32</v>
      </c>
      <c r="AX167" s="12" t="s">
        <v>76</v>
      </c>
      <c r="AY167" s="150" t="s">
        <v>136</v>
      </c>
    </row>
    <row r="168" spans="2:65" s="13" customFormat="1" ht="11.25" x14ac:dyDescent="0.2">
      <c r="B168" s="155"/>
      <c r="D168" s="145" t="s">
        <v>150</v>
      </c>
      <c r="E168" s="156" t="s">
        <v>1</v>
      </c>
      <c r="F168" s="157" t="s">
        <v>1992</v>
      </c>
      <c r="H168" s="158">
        <v>105.46</v>
      </c>
      <c r="I168" s="159"/>
      <c r="L168" s="155"/>
      <c r="M168" s="160"/>
      <c r="T168" s="161"/>
      <c r="AT168" s="156" t="s">
        <v>150</v>
      </c>
      <c r="AU168" s="156" t="s">
        <v>86</v>
      </c>
      <c r="AV168" s="13" t="s">
        <v>86</v>
      </c>
      <c r="AW168" s="13" t="s">
        <v>32</v>
      </c>
      <c r="AX168" s="13" t="s">
        <v>84</v>
      </c>
      <c r="AY168" s="156" t="s">
        <v>136</v>
      </c>
    </row>
    <row r="169" spans="2:65" s="1" customFormat="1" ht="21.75" customHeight="1" x14ac:dyDescent="0.2">
      <c r="B169" s="32"/>
      <c r="C169" s="132" t="s">
        <v>8</v>
      </c>
      <c r="D169" s="132" t="s">
        <v>142</v>
      </c>
      <c r="E169" s="133" t="s">
        <v>528</v>
      </c>
      <c r="F169" s="134" t="s">
        <v>529</v>
      </c>
      <c r="G169" s="135" t="s">
        <v>420</v>
      </c>
      <c r="H169" s="136">
        <v>253.875</v>
      </c>
      <c r="I169" s="137"/>
      <c r="J169" s="138">
        <f>ROUND(I169*H169,2)</f>
        <v>0</v>
      </c>
      <c r="K169" s="134" t="s">
        <v>146</v>
      </c>
      <c r="L169" s="32"/>
      <c r="M169" s="139" t="s">
        <v>1</v>
      </c>
      <c r="N169" s="140" t="s">
        <v>41</v>
      </c>
      <c r="P169" s="141">
        <f>O169*H169</f>
        <v>0</v>
      </c>
      <c r="Q169" s="141">
        <v>0</v>
      </c>
      <c r="R169" s="141">
        <f>Q169*H169</f>
        <v>0</v>
      </c>
      <c r="S169" s="141">
        <v>0</v>
      </c>
      <c r="T169" s="142">
        <f>S169*H169</f>
        <v>0</v>
      </c>
      <c r="AR169" s="143" t="s">
        <v>135</v>
      </c>
      <c r="AT169" s="143" t="s">
        <v>142</v>
      </c>
      <c r="AU169" s="143" t="s">
        <v>86</v>
      </c>
      <c r="AY169" s="17" t="s">
        <v>136</v>
      </c>
      <c r="BE169" s="144">
        <f>IF(N169="základní",J169,0)</f>
        <v>0</v>
      </c>
      <c r="BF169" s="144">
        <f>IF(N169="snížená",J169,0)</f>
        <v>0</v>
      </c>
      <c r="BG169" s="144">
        <f>IF(N169="zákl. přenesená",J169,0)</f>
        <v>0</v>
      </c>
      <c r="BH169" s="144">
        <f>IF(N169="sníž. přenesená",J169,0)</f>
        <v>0</v>
      </c>
      <c r="BI169" s="144">
        <f>IF(N169="nulová",J169,0)</f>
        <v>0</v>
      </c>
      <c r="BJ169" s="17" t="s">
        <v>84</v>
      </c>
      <c r="BK169" s="144">
        <f>ROUND(I169*H169,2)</f>
        <v>0</v>
      </c>
      <c r="BL169" s="17" t="s">
        <v>135</v>
      </c>
      <c r="BM169" s="143" t="s">
        <v>1993</v>
      </c>
    </row>
    <row r="170" spans="2:65" s="1" customFormat="1" ht="19.5" x14ac:dyDescent="0.2">
      <c r="B170" s="32"/>
      <c r="D170" s="145" t="s">
        <v>149</v>
      </c>
      <c r="F170" s="146" t="s">
        <v>531</v>
      </c>
      <c r="I170" s="147"/>
      <c r="L170" s="32"/>
      <c r="M170" s="148"/>
      <c r="T170" s="56"/>
      <c r="AT170" s="17" t="s">
        <v>149</v>
      </c>
      <c r="AU170" s="17" t="s">
        <v>86</v>
      </c>
    </row>
    <row r="171" spans="2:65" s="12" customFormat="1" ht="11.25" x14ac:dyDescent="0.2">
      <c r="B171" s="149"/>
      <c r="D171" s="145" t="s">
        <v>150</v>
      </c>
      <c r="E171" s="150" t="s">
        <v>1</v>
      </c>
      <c r="F171" s="151" t="s">
        <v>532</v>
      </c>
      <c r="H171" s="150" t="s">
        <v>1</v>
      </c>
      <c r="I171" s="152"/>
      <c r="L171" s="149"/>
      <c r="M171" s="153"/>
      <c r="T171" s="154"/>
      <c r="AT171" s="150" t="s">
        <v>150</v>
      </c>
      <c r="AU171" s="150" t="s">
        <v>86</v>
      </c>
      <c r="AV171" s="12" t="s">
        <v>84</v>
      </c>
      <c r="AW171" s="12" t="s">
        <v>32</v>
      </c>
      <c r="AX171" s="12" t="s">
        <v>76</v>
      </c>
      <c r="AY171" s="150" t="s">
        <v>136</v>
      </c>
    </row>
    <row r="172" spans="2:65" s="12" customFormat="1" ht="11.25" x14ac:dyDescent="0.2">
      <c r="B172" s="149"/>
      <c r="D172" s="145" t="s">
        <v>150</v>
      </c>
      <c r="E172" s="150" t="s">
        <v>1</v>
      </c>
      <c r="F172" s="151" t="s">
        <v>533</v>
      </c>
      <c r="H172" s="150" t="s">
        <v>1</v>
      </c>
      <c r="I172" s="152"/>
      <c r="L172" s="149"/>
      <c r="M172" s="153"/>
      <c r="T172" s="154"/>
      <c r="AT172" s="150" t="s">
        <v>150</v>
      </c>
      <c r="AU172" s="150" t="s">
        <v>86</v>
      </c>
      <c r="AV172" s="12" t="s">
        <v>84</v>
      </c>
      <c r="AW172" s="12" t="s">
        <v>32</v>
      </c>
      <c r="AX172" s="12" t="s">
        <v>76</v>
      </c>
      <c r="AY172" s="150" t="s">
        <v>136</v>
      </c>
    </row>
    <row r="173" spans="2:65" s="13" customFormat="1" ht="11.25" x14ac:dyDescent="0.2">
      <c r="B173" s="155"/>
      <c r="D173" s="145" t="s">
        <v>150</v>
      </c>
      <c r="E173" s="156" t="s">
        <v>1</v>
      </c>
      <c r="F173" s="157" t="s">
        <v>1994</v>
      </c>
      <c r="H173" s="158">
        <v>866.66</v>
      </c>
      <c r="I173" s="159"/>
      <c r="L173" s="155"/>
      <c r="M173" s="160"/>
      <c r="T173" s="161"/>
      <c r="AT173" s="156" t="s">
        <v>150</v>
      </c>
      <c r="AU173" s="156" t="s">
        <v>86</v>
      </c>
      <c r="AV173" s="13" t="s">
        <v>86</v>
      </c>
      <c r="AW173" s="13" t="s">
        <v>32</v>
      </c>
      <c r="AX173" s="13" t="s">
        <v>76</v>
      </c>
      <c r="AY173" s="156" t="s">
        <v>136</v>
      </c>
    </row>
    <row r="174" spans="2:65" s="13" customFormat="1" ht="11.25" x14ac:dyDescent="0.2">
      <c r="B174" s="155"/>
      <c r="D174" s="145" t="s">
        <v>150</v>
      </c>
      <c r="E174" s="156" t="s">
        <v>1</v>
      </c>
      <c r="F174" s="157" t="s">
        <v>1995</v>
      </c>
      <c r="H174" s="158">
        <v>13.5</v>
      </c>
      <c r="I174" s="159"/>
      <c r="L174" s="155"/>
      <c r="M174" s="160"/>
      <c r="T174" s="161"/>
      <c r="AT174" s="156" t="s">
        <v>150</v>
      </c>
      <c r="AU174" s="156" t="s">
        <v>86</v>
      </c>
      <c r="AV174" s="13" t="s">
        <v>86</v>
      </c>
      <c r="AW174" s="13" t="s">
        <v>32</v>
      </c>
      <c r="AX174" s="13" t="s">
        <v>76</v>
      </c>
      <c r="AY174" s="156" t="s">
        <v>136</v>
      </c>
    </row>
    <row r="175" spans="2:65" s="13" customFormat="1" ht="11.25" x14ac:dyDescent="0.2">
      <c r="B175" s="155"/>
      <c r="D175" s="145" t="s">
        <v>150</v>
      </c>
      <c r="E175" s="156" t="s">
        <v>1</v>
      </c>
      <c r="F175" s="157" t="s">
        <v>1996</v>
      </c>
      <c r="H175" s="158">
        <v>-626.28499999999997</v>
      </c>
      <c r="I175" s="159"/>
      <c r="L175" s="155"/>
      <c r="M175" s="160"/>
      <c r="T175" s="161"/>
      <c r="AT175" s="156" t="s">
        <v>150</v>
      </c>
      <c r="AU175" s="156" t="s">
        <v>86</v>
      </c>
      <c r="AV175" s="13" t="s">
        <v>86</v>
      </c>
      <c r="AW175" s="13" t="s">
        <v>32</v>
      </c>
      <c r="AX175" s="13" t="s">
        <v>76</v>
      </c>
      <c r="AY175" s="156" t="s">
        <v>136</v>
      </c>
    </row>
    <row r="176" spans="2:65" s="14" customFormat="1" ht="11.25" x14ac:dyDescent="0.2">
      <c r="B176" s="165"/>
      <c r="D176" s="145" t="s">
        <v>150</v>
      </c>
      <c r="E176" s="166" t="s">
        <v>1</v>
      </c>
      <c r="F176" s="167" t="s">
        <v>318</v>
      </c>
      <c r="H176" s="168">
        <v>253.875</v>
      </c>
      <c r="I176" s="169"/>
      <c r="L176" s="165"/>
      <c r="M176" s="170"/>
      <c r="T176" s="171"/>
      <c r="AT176" s="166" t="s">
        <v>150</v>
      </c>
      <c r="AU176" s="166" t="s">
        <v>86</v>
      </c>
      <c r="AV176" s="14" t="s">
        <v>135</v>
      </c>
      <c r="AW176" s="14" t="s">
        <v>32</v>
      </c>
      <c r="AX176" s="14" t="s">
        <v>84</v>
      </c>
      <c r="AY176" s="166" t="s">
        <v>136</v>
      </c>
    </row>
    <row r="177" spans="2:65" s="1" customFormat="1" ht="24.2" customHeight="1" x14ac:dyDescent="0.2">
      <c r="B177" s="32"/>
      <c r="C177" s="132" t="s">
        <v>220</v>
      </c>
      <c r="D177" s="132" t="s">
        <v>142</v>
      </c>
      <c r="E177" s="133" t="s">
        <v>539</v>
      </c>
      <c r="F177" s="134" t="s">
        <v>540</v>
      </c>
      <c r="G177" s="135" t="s">
        <v>420</v>
      </c>
      <c r="H177" s="136">
        <v>3808.125</v>
      </c>
      <c r="I177" s="137"/>
      <c r="J177" s="138">
        <f>ROUND(I177*H177,2)</f>
        <v>0</v>
      </c>
      <c r="K177" s="134" t="s">
        <v>146</v>
      </c>
      <c r="L177" s="32"/>
      <c r="M177" s="139" t="s">
        <v>1</v>
      </c>
      <c r="N177" s="140" t="s">
        <v>41</v>
      </c>
      <c r="P177" s="141">
        <f>O177*H177</f>
        <v>0</v>
      </c>
      <c r="Q177" s="141">
        <v>0</v>
      </c>
      <c r="R177" s="141">
        <f>Q177*H177</f>
        <v>0</v>
      </c>
      <c r="S177" s="141">
        <v>0</v>
      </c>
      <c r="T177" s="142">
        <f>S177*H177</f>
        <v>0</v>
      </c>
      <c r="AR177" s="143" t="s">
        <v>135</v>
      </c>
      <c r="AT177" s="143" t="s">
        <v>142</v>
      </c>
      <c r="AU177" s="143" t="s">
        <v>86</v>
      </c>
      <c r="AY177" s="17" t="s">
        <v>136</v>
      </c>
      <c r="BE177" s="144">
        <f>IF(N177="základní",J177,0)</f>
        <v>0</v>
      </c>
      <c r="BF177" s="144">
        <f>IF(N177="snížená",J177,0)</f>
        <v>0</v>
      </c>
      <c r="BG177" s="144">
        <f>IF(N177="zákl. přenesená",J177,0)</f>
        <v>0</v>
      </c>
      <c r="BH177" s="144">
        <f>IF(N177="sníž. přenesená",J177,0)</f>
        <v>0</v>
      </c>
      <c r="BI177" s="144">
        <f>IF(N177="nulová",J177,0)</f>
        <v>0</v>
      </c>
      <c r="BJ177" s="17" t="s">
        <v>84</v>
      </c>
      <c r="BK177" s="144">
        <f>ROUND(I177*H177,2)</f>
        <v>0</v>
      </c>
      <c r="BL177" s="17" t="s">
        <v>135</v>
      </c>
      <c r="BM177" s="143" t="s">
        <v>1997</v>
      </c>
    </row>
    <row r="178" spans="2:65" s="1" customFormat="1" ht="19.5" x14ac:dyDescent="0.2">
      <c r="B178" s="32"/>
      <c r="D178" s="145" t="s">
        <v>149</v>
      </c>
      <c r="F178" s="146" t="s">
        <v>542</v>
      </c>
      <c r="I178" s="147"/>
      <c r="L178" s="32"/>
      <c r="M178" s="148"/>
      <c r="T178" s="56"/>
      <c r="AT178" s="17" t="s">
        <v>149</v>
      </c>
      <c r="AU178" s="17" t="s">
        <v>86</v>
      </c>
    </row>
    <row r="179" spans="2:65" s="12" customFormat="1" ht="11.25" x14ac:dyDescent="0.2">
      <c r="B179" s="149"/>
      <c r="D179" s="145" t="s">
        <v>150</v>
      </c>
      <c r="E179" s="150" t="s">
        <v>1</v>
      </c>
      <c r="F179" s="151" t="s">
        <v>533</v>
      </c>
      <c r="H179" s="150" t="s">
        <v>1</v>
      </c>
      <c r="I179" s="152"/>
      <c r="L179" s="149"/>
      <c r="M179" s="153"/>
      <c r="T179" s="154"/>
      <c r="AT179" s="150" t="s">
        <v>150</v>
      </c>
      <c r="AU179" s="150" t="s">
        <v>86</v>
      </c>
      <c r="AV179" s="12" t="s">
        <v>84</v>
      </c>
      <c r="AW179" s="12" t="s">
        <v>32</v>
      </c>
      <c r="AX179" s="12" t="s">
        <v>76</v>
      </c>
      <c r="AY179" s="150" t="s">
        <v>136</v>
      </c>
    </row>
    <row r="180" spans="2:65" s="13" customFormat="1" ht="11.25" x14ac:dyDescent="0.2">
      <c r="B180" s="155"/>
      <c r="D180" s="145" t="s">
        <v>150</v>
      </c>
      <c r="E180" s="156" t="s">
        <v>1</v>
      </c>
      <c r="F180" s="157" t="s">
        <v>1998</v>
      </c>
      <c r="H180" s="158">
        <v>3808.125</v>
      </c>
      <c r="I180" s="159"/>
      <c r="L180" s="155"/>
      <c r="M180" s="160"/>
      <c r="T180" s="161"/>
      <c r="AT180" s="156" t="s">
        <v>150</v>
      </c>
      <c r="AU180" s="156" t="s">
        <v>86</v>
      </c>
      <c r="AV180" s="13" t="s">
        <v>86</v>
      </c>
      <c r="AW180" s="13" t="s">
        <v>32</v>
      </c>
      <c r="AX180" s="13" t="s">
        <v>84</v>
      </c>
      <c r="AY180" s="156" t="s">
        <v>136</v>
      </c>
    </row>
    <row r="181" spans="2:65" s="1" customFormat="1" ht="21.75" customHeight="1" x14ac:dyDescent="0.2">
      <c r="B181" s="32"/>
      <c r="C181" s="132" t="s">
        <v>227</v>
      </c>
      <c r="D181" s="132" t="s">
        <v>142</v>
      </c>
      <c r="E181" s="133" t="s">
        <v>545</v>
      </c>
      <c r="F181" s="134" t="s">
        <v>546</v>
      </c>
      <c r="G181" s="135" t="s">
        <v>420</v>
      </c>
      <c r="H181" s="136">
        <v>240.375</v>
      </c>
      <c r="I181" s="137"/>
      <c r="J181" s="138">
        <f>ROUND(I181*H181,2)</f>
        <v>0</v>
      </c>
      <c r="K181" s="134" t="s">
        <v>146</v>
      </c>
      <c r="L181" s="32"/>
      <c r="M181" s="139" t="s">
        <v>1</v>
      </c>
      <c r="N181" s="140" t="s">
        <v>41</v>
      </c>
      <c r="P181" s="141">
        <f>O181*H181</f>
        <v>0</v>
      </c>
      <c r="Q181" s="141">
        <v>0</v>
      </c>
      <c r="R181" s="141">
        <f>Q181*H181</f>
        <v>0</v>
      </c>
      <c r="S181" s="141">
        <v>0</v>
      </c>
      <c r="T181" s="142">
        <f>S181*H181</f>
        <v>0</v>
      </c>
      <c r="AR181" s="143" t="s">
        <v>135</v>
      </c>
      <c r="AT181" s="143" t="s">
        <v>142</v>
      </c>
      <c r="AU181" s="143" t="s">
        <v>86</v>
      </c>
      <c r="AY181" s="17" t="s">
        <v>136</v>
      </c>
      <c r="BE181" s="144">
        <f>IF(N181="základní",J181,0)</f>
        <v>0</v>
      </c>
      <c r="BF181" s="144">
        <f>IF(N181="snížená",J181,0)</f>
        <v>0</v>
      </c>
      <c r="BG181" s="144">
        <f>IF(N181="zákl. přenesená",J181,0)</f>
        <v>0</v>
      </c>
      <c r="BH181" s="144">
        <f>IF(N181="sníž. přenesená",J181,0)</f>
        <v>0</v>
      </c>
      <c r="BI181" s="144">
        <f>IF(N181="nulová",J181,0)</f>
        <v>0</v>
      </c>
      <c r="BJ181" s="17" t="s">
        <v>84</v>
      </c>
      <c r="BK181" s="144">
        <f>ROUND(I181*H181,2)</f>
        <v>0</v>
      </c>
      <c r="BL181" s="17" t="s">
        <v>135</v>
      </c>
      <c r="BM181" s="143" t="s">
        <v>1999</v>
      </c>
    </row>
    <row r="182" spans="2:65" s="1" customFormat="1" ht="19.5" x14ac:dyDescent="0.2">
      <c r="B182" s="32"/>
      <c r="D182" s="145" t="s">
        <v>149</v>
      </c>
      <c r="F182" s="146" t="s">
        <v>548</v>
      </c>
      <c r="I182" s="147"/>
      <c r="L182" s="32"/>
      <c r="M182" s="148"/>
      <c r="T182" s="56"/>
      <c r="AT182" s="17" t="s">
        <v>149</v>
      </c>
      <c r="AU182" s="17" t="s">
        <v>86</v>
      </c>
    </row>
    <row r="183" spans="2:65" s="12" customFormat="1" ht="11.25" x14ac:dyDescent="0.2">
      <c r="B183" s="149"/>
      <c r="D183" s="145" t="s">
        <v>150</v>
      </c>
      <c r="E183" s="150" t="s">
        <v>1</v>
      </c>
      <c r="F183" s="151" t="s">
        <v>532</v>
      </c>
      <c r="H183" s="150" t="s">
        <v>1</v>
      </c>
      <c r="I183" s="152"/>
      <c r="L183" s="149"/>
      <c r="M183" s="153"/>
      <c r="T183" s="154"/>
      <c r="AT183" s="150" t="s">
        <v>150</v>
      </c>
      <c r="AU183" s="150" t="s">
        <v>86</v>
      </c>
      <c r="AV183" s="12" t="s">
        <v>84</v>
      </c>
      <c r="AW183" s="12" t="s">
        <v>32</v>
      </c>
      <c r="AX183" s="12" t="s">
        <v>76</v>
      </c>
      <c r="AY183" s="150" t="s">
        <v>136</v>
      </c>
    </row>
    <row r="184" spans="2:65" s="12" customFormat="1" ht="11.25" x14ac:dyDescent="0.2">
      <c r="B184" s="149"/>
      <c r="D184" s="145" t="s">
        <v>150</v>
      </c>
      <c r="E184" s="150" t="s">
        <v>1</v>
      </c>
      <c r="F184" s="151" t="s">
        <v>533</v>
      </c>
      <c r="H184" s="150" t="s">
        <v>1</v>
      </c>
      <c r="I184" s="152"/>
      <c r="L184" s="149"/>
      <c r="M184" s="153"/>
      <c r="T184" s="154"/>
      <c r="AT184" s="150" t="s">
        <v>150</v>
      </c>
      <c r="AU184" s="150" t="s">
        <v>86</v>
      </c>
      <c r="AV184" s="12" t="s">
        <v>84</v>
      </c>
      <c r="AW184" s="12" t="s">
        <v>32</v>
      </c>
      <c r="AX184" s="12" t="s">
        <v>76</v>
      </c>
      <c r="AY184" s="150" t="s">
        <v>136</v>
      </c>
    </row>
    <row r="185" spans="2:65" s="13" customFormat="1" ht="11.25" x14ac:dyDescent="0.2">
      <c r="B185" s="155"/>
      <c r="D185" s="145" t="s">
        <v>150</v>
      </c>
      <c r="E185" s="156" t="s">
        <v>1</v>
      </c>
      <c r="F185" s="157" t="s">
        <v>2000</v>
      </c>
      <c r="H185" s="158">
        <v>866.66</v>
      </c>
      <c r="I185" s="159"/>
      <c r="L185" s="155"/>
      <c r="M185" s="160"/>
      <c r="T185" s="161"/>
      <c r="AT185" s="156" t="s">
        <v>150</v>
      </c>
      <c r="AU185" s="156" t="s">
        <v>86</v>
      </c>
      <c r="AV185" s="13" t="s">
        <v>86</v>
      </c>
      <c r="AW185" s="13" t="s">
        <v>32</v>
      </c>
      <c r="AX185" s="13" t="s">
        <v>76</v>
      </c>
      <c r="AY185" s="156" t="s">
        <v>136</v>
      </c>
    </row>
    <row r="186" spans="2:65" s="13" customFormat="1" ht="11.25" x14ac:dyDescent="0.2">
      <c r="B186" s="155"/>
      <c r="D186" s="145" t="s">
        <v>150</v>
      </c>
      <c r="E186" s="156" t="s">
        <v>1</v>
      </c>
      <c r="F186" s="157" t="s">
        <v>1996</v>
      </c>
      <c r="H186" s="158">
        <v>-626.28499999999997</v>
      </c>
      <c r="I186" s="159"/>
      <c r="L186" s="155"/>
      <c r="M186" s="160"/>
      <c r="T186" s="161"/>
      <c r="AT186" s="156" t="s">
        <v>150</v>
      </c>
      <c r="AU186" s="156" t="s">
        <v>86</v>
      </c>
      <c r="AV186" s="13" t="s">
        <v>86</v>
      </c>
      <c r="AW186" s="13" t="s">
        <v>32</v>
      </c>
      <c r="AX186" s="13" t="s">
        <v>76</v>
      </c>
      <c r="AY186" s="156" t="s">
        <v>136</v>
      </c>
    </row>
    <row r="187" spans="2:65" s="14" customFormat="1" ht="11.25" x14ac:dyDescent="0.2">
      <c r="B187" s="165"/>
      <c r="D187" s="145" t="s">
        <v>150</v>
      </c>
      <c r="E187" s="166" t="s">
        <v>1</v>
      </c>
      <c r="F187" s="167" t="s">
        <v>318</v>
      </c>
      <c r="H187" s="168">
        <v>240.375</v>
      </c>
      <c r="I187" s="169"/>
      <c r="L187" s="165"/>
      <c r="M187" s="170"/>
      <c r="T187" s="171"/>
      <c r="AT187" s="166" t="s">
        <v>150</v>
      </c>
      <c r="AU187" s="166" t="s">
        <v>86</v>
      </c>
      <c r="AV187" s="14" t="s">
        <v>135</v>
      </c>
      <c r="AW187" s="14" t="s">
        <v>32</v>
      </c>
      <c r="AX187" s="14" t="s">
        <v>84</v>
      </c>
      <c r="AY187" s="166" t="s">
        <v>136</v>
      </c>
    </row>
    <row r="188" spans="2:65" s="1" customFormat="1" ht="24.2" customHeight="1" x14ac:dyDescent="0.2">
      <c r="B188" s="32"/>
      <c r="C188" s="132" t="s">
        <v>325</v>
      </c>
      <c r="D188" s="132" t="s">
        <v>142</v>
      </c>
      <c r="E188" s="133" t="s">
        <v>553</v>
      </c>
      <c r="F188" s="134" t="s">
        <v>554</v>
      </c>
      <c r="G188" s="135" t="s">
        <v>420</v>
      </c>
      <c r="H188" s="136">
        <v>3605.625</v>
      </c>
      <c r="I188" s="137"/>
      <c r="J188" s="138">
        <f>ROUND(I188*H188,2)</f>
        <v>0</v>
      </c>
      <c r="K188" s="134" t="s">
        <v>146</v>
      </c>
      <c r="L188" s="32"/>
      <c r="M188" s="139" t="s">
        <v>1</v>
      </c>
      <c r="N188" s="140" t="s">
        <v>41</v>
      </c>
      <c r="P188" s="141">
        <f>O188*H188</f>
        <v>0</v>
      </c>
      <c r="Q188" s="141">
        <v>0</v>
      </c>
      <c r="R188" s="141">
        <f>Q188*H188</f>
        <v>0</v>
      </c>
      <c r="S188" s="141">
        <v>0</v>
      </c>
      <c r="T188" s="142">
        <f>S188*H188</f>
        <v>0</v>
      </c>
      <c r="AR188" s="143" t="s">
        <v>135</v>
      </c>
      <c r="AT188" s="143" t="s">
        <v>142</v>
      </c>
      <c r="AU188" s="143" t="s">
        <v>86</v>
      </c>
      <c r="AY188" s="17" t="s">
        <v>136</v>
      </c>
      <c r="BE188" s="144">
        <f>IF(N188="základní",J188,0)</f>
        <v>0</v>
      </c>
      <c r="BF188" s="144">
        <f>IF(N188="snížená",J188,0)</f>
        <v>0</v>
      </c>
      <c r="BG188" s="144">
        <f>IF(N188="zákl. přenesená",J188,0)</f>
        <v>0</v>
      </c>
      <c r="BH188" s="144">
        <f>IF(N188="sníž. přenesená",J188,0)</f>
        <v>0</v>
      </c>
      <c r="BI188" s="144">
        <f>IF(N188="nulová",J188,0)</f>
        <v>0</v>
      </c>
      <c r="BJ188" s="17" t="s">
        <v>84</v>
      </c>
      <c r="BK188" s="144">
        <f>ROUND(I188*H188,2)</f>
        <v>0</v>
      </c>
      <c r="BL188" s="17" t="s">
        <v>135</v>
      </c>
      <c r="BM188" s="143" t="s">
        <v>2001</v>
      </c>
    </row>
    <row r="189" spans="2:65" s="1" customFormat="1" ht="19.5" x14ac:dyDescent="0.2">
      <c r="B189" s="32"/>
      <c r="D189" s="145" t="s">
        <v>149</v>
      </c>
      <c r="F189" s="146" t="s">
        <v>556</v>
      </c>
      <c r="I189" s="147"/>
      <c r="L189" s="32"/>
      <c r="M189" s="148"/>
      <c r="T189" s="56"/>
      <c r="AT189" s="17" t="s">
        <v>149</v>
      </c>
      <c r="AU189" s="17" t="s">
        <v>86</v>
      </c>
    </row>
    <row r="190" spans="2:65" s="12" customFormat="1" ht="11.25" x14ac:dyDescent="0.2">
      <c r="B190" s="149"/>
      <c r="D190" s="145" t="s">
        <v>150</v>
      </c>
      <c r="E190" s="150" t="s">
        <v>1</v>
      </c>
      <c r="F190" s="151" t="s">
        <v>533</v>
      </c>
      <c r="H190" s="150" t="s">
        <v>1</v>
      </c>
      <c r="I190" s="152"/>
      <c r="L190" s="149"/>
      <c r="M190" s="153"/>
      <c r="T190" s="154"/>
      <c r="AT190" s="150" t="s">
        <v>150</v>
      </c>
      <c r="AU190" s="150" t="s">
        <v>86</v>
      </c>
      <c r="AV190" s="12" t="s">
        <v>84</v>
      </c>
      <c r="AW190" s="12" t="s">
        <v>32</v>
      </c>
      <c r="AX190" s="12" t="s">
        <v>76</v>
      </c>
      <c r="AY190" s="150" t="s">
        <v>136</v>
      </c>
    </row>
    <row r="191" spans="2:65" s="13" customFormat="1" ht="11.25" x14ac:dyDescent="0.2">
      <c r="B191" s="155"/>
      <c r="D191" s="145" t="s">
        <v>150</v>
      </c>
      <c r="E191" s="156" t="s">
        <v>1</v>
      </c>
      <c r="F191" s="157" t="s">
        <v>2002</v>
      </c>
      <c r="H191" s="158">
        <v>3605.625</v>
      </c>
      <c r="I191" s="159"/>
      <c r="L191" s="155"/>
      <c r="M191" s="160"/>
      <c r="T191" s="161"/>
      <c r="AT191" s="156" t="s">
        <v>150</v>
      </c>
      <c r="AU191" s="156" t="s">
        <v>86</v>
      </c>
      <c r="AV191" s="13" t="s">
        <v>86</v>
      </c>
      <c r="AW191" s="13" t="s">
        <v>32</v>
      </c>
      <c r="AX191" s="13" t="s">
        <v>84</v>
      </c>
      <c r="AY191" s="156" t="s">
        <v>136</v>
      </c>
    </row>
    <row r="192" spans="2:65" s="1" customFormat="1" ht="16.5" customHeight="1" x14ac:dyDescent="0.2">
      <c r="B192" s="32"/>
      <c r="C192" s="132" t="s">
        <v>331</v>
      </c>
      <c r="D192" s="132" t="s">
        <v>142</v>
      </c>
      <c r="E192" s="133" t="s">
        <v>559</v>
      </c>
      <c r="F192" s="134" t="s">
        <v>560</v>
      </c>
      <c r="G192" s="135" t="s">
        <v>561</v>
      </c>
      <c r="H192" s="136">
        <v>889.65</v>
      </c>
      <c r="I192" s="137"/>
      <c r="J192" s="138">
        <f>ROUND(I192*H192,2)</f>
        <v>0</v>
      </c>
      <c r="K192" s="134" t="s">
        <v>146</v>
      </c>
      <c r="L192" s="32"/>
      <c r="M192" s="139" t="s">
        <v>1</v>
      </c>
      <c r="N192" s="140" t="s">
        <v>41</v>
      </c>
      <c r="P192" s="141">
        <f>O192*H192</f>
        <v>0</v>
      </c>
      <c r="Q192" s="141">
        <v>0</v>
      </c>
      <c r="R192" s="141">
        <f>Q192*H192</f>
        <v>0</v>
      </c>
      <c r="S192" s="141">
        <v>0</v>
      </c>
      <c r="T192" s="142">
        <f>S192*H192</f>
        <v>0</v>
      </c>
      <c r="AR192" s="143" t="s">
        <v>135</v>
      </c>
      <c r="AT192" s="143" t="s">
        <v>142</v>
      </c>
      <c r="AU192" s="143" t="s">
        <v>86</v>
      </c>
      <c r="AY192" s="17" t="s">
        <v>136</v>
      </c>
      <c r="BE192" s="144">
        <f>IF(N192="základní",J192,0)</f>
        <v>0</v>
      </c>
      <c r="BF192" s="144">
        <f>IF(N192="snížená",J192,0)</f>
        <v>0</v>
      </c>
      <c r="BG192" s="144">
        <f>IF(N192="zákl. přenesená",J192,0)</f>
        <v>0</v>
      </c>
      <c r="BH192" s="144">
        <f>IF(N192="sníž. přenesená",J192,0)</f>
        <v>0</v>
      </c>
      <c r="BI192" s="144">
        <f>IF(N192="nulová",J192,0)</f>
        <v>0</v>
      </c>
      <c r="BJ192" s="17" t="s">
        <v>84</v>
      </c>
      <c r="BK192" s="144">
        <f>ROUND(I192*H192,2)</f>
        <v>0</v>
      </c>
      <c r="BL192" s="17" t="s">
        <v>135</v>
      </c>
      <c r="BM192" s="143" t="s">
        <v>2003</v>
      </c>
    </row>
    <row r="193" spans="2:65" s="1" customFormat="1" ht="19.5" x14ac:dyDescent="0.2">
      <c r="B193" s="32"/>
      <c r="D193" s="145" t="s">
        <v>149</v>
      </c>
      <c r="F193" s="146" t="s">
        <v>563</v>
      </c>
      <c r="I193" s="147"/>
      <c r="L193" s="32"/>
      <c r="M193" s="148"/>
      <c r="T193" s="56"/>
      <c r="AT193" s="17" t="s">
        <v>149</v>
      </c>
      <c r="AU193" s="17" t="s">
        <v>86</v>
      </c>
    </row>
    <row r="194" spans="2:65" s="13" customFormat="1" ht="11.25" x14ac:dyDescent="0.2">
      <c r="B194" s="155"/>
      <c r="D194" s="145" t="s">
        <v>150</v>
      </c>
      <c r="E194" s="156" t="s">
        <v>1</v>
      </c>
      <c r="F194" s="157" t="s">
        <v>2004</v>
      </c>
      <c r="H194" s="158">
        <v>889.65</v>
      </c>
      <c r="I194" s="159"/>
      <c r="L194" s="155"/>
      <c r="M194" s="160"/>
      <c r="T194" s="161"/>
      <c r="AT194" s="156" t="s">
        <v>150</v>
      </c>
      <c r="AU194" s="156" t="s">
        <v>86</v>
      </c>
      <c r="AV194" s="13" t="s">
        <v>86</v>
      </c>
      <c r="AW194" s="13" t="s">
        <v>32</v>
      </c>
      <c r="AX194" s="13" t="s">
        <v>84</v>
      </c>
      <c r="AY194" s="156" t="s">
        <v>136</v>
      </c>
    </row>
    <row r="195" spans="2:65" s="1" customFormat="1" ht="16.5" customHeight="1" x14ac:dyDescent="0.2">
      <c r="B195" s="32"/>
      <c r="C195" s="132" t="s">
        <v>341</v>
      </c>
      <c r="D195" s="132" t="s">
        <v>142</v>
      </c>
      <c r="E195" s="133" t="s">
        <v>586</v>
      </c>
      <c r="F195" s="134" t="s">
        <v>587</v>
      </c>
      <c r="G195" s="135" t="s">
        <v>420</v>
      </c>
      <c r="H195" s="136">
        <v>1252.569</v>
      </c>
      <c r="I195" s="137"/>
      <c r="J195" s="138">
        <f>ROUND(I195*H195,2)</f>
        <v>0</v>
      </c>
      <c r="K195" s="134" t="s">
        <v>146</v>
      </c>
      <c r="L195" s="32"/>
      <c r="M195" s="139" t="s">
        <v>1</v>
      </c>
      <c r="N195" s="140" t="s">
        <v>41</v>
      </c>
      <c r="P195" s="141">
        <f>O195*H195</f>
        <v>0</v>
      </c>
      <c r="Q195" s="141">
        <v>0</v>
      </c>
      <c r="R195" s="141">
        <f>Q195*H195</f>
        <v>0</v>
      </c>
      <c r="S195" s="141">
        <v>0</v>
      </c>
      <c r="T195" s="142">
        <f>S195*H195</f>
        <v>0</v>
      </c>
      <c r="AR195" s="143" t="s">
        <v>135</v>
      </c>
      <c r="AT195" s="143" t="s">
        <v>142</v>
      </c>
      <c r="AU195" s="143" t="s">
        <v>86</v>
      </c>
      <c r="AY195" s="17" t="s">
        <v>136</v>
      </c>
      <c r="BE195" s="144">
        <f>IF(N195="základní",J195,0)</f>
        <v>0</v>
      </c>
      <c r="BF195" s="144">
        <f>IF(N195="snížená",J195,0)</f>
        <v>0</v>
      </c>
      <c r="BG195" s="144">
        <f>IF(N195="zákl. přenesená",J195,0)</f>
        <v>0</v>
      </c>
      <c r="BH195" s="144">
        <f>IF(N195="sníž. přenesená",J195,0)</f>
        <v>0</v>
      </c>
      <c r="BI195" s="144">
        <f>IF(N195="nulová",J195,0)</f>
        <v>0</v>
      </c>
      <c r="BJ195" s="17" t="s">
        <v>84</v>
      </c>
      <c r="BK195" s="144">
        <f>ROUND(I195*H195,2)</f>
        <v>0</v>
      </c>
      <c r="BL195" s="17" t="s">
        <v>135</v>
      </c>
      <c r="BM195" s="143" t="s">
        <v>2005</v>
      </c>
    </row>
    <row r="196" spans="2:65" s="1" customFormat="1" ht="19.5" x14ac:dyDescent="0.2">
      <c r="B196" s="32"/>
      <c r="D196" s="145" t="s">
        <v>149</v>
      </c>
      <c r="F196" s="146" t="s">
        <v>589</v>
      </c>
      <c r="I196" s="147"/>
      <c r="L196" s="32"/>
      <c r="M196" s="148"/>
      <c r="T196" s="56"/>
      <c r="AT196" s="17" t="s">
        <v>149</v>
      </c>
      <c r="AU196" s="17" t="s">
        <v>86</v>
      </c>
    </row>
    <row r="197" spans="2:65" s="13" customFormat="1" ht="11.25" x14ac:dyDescent="0.2">
      <c r="B197" s="155"/>
      <c r="D197" s="145" t="s">
        <v>150</v>
      </c>
      <c r="E197" s="156" t="s">
        <v>1</v>
      </c>
      <c r="F197" s="157" t="s">
        <v>2006</v>
      </c>
      <c r="H197" s="158">
        <v>1733.32</v>
      </c>
      <c r="I197" s="159"/>
      <c r="L197" s="155"/>
      <c r="M197" s="160"/>
      <c r="T197" s="161"/>
      <c r="AT197" s="156" t="s">
        <v>150</v>
      </c>
      <c r="AU197" s="156" t="s">
        <v>86</v>
      </c>
      <c r="AV197" s="13" t="s">
        <v>86</v>
      </c>
      <c r="AW197" s="13" t="s">
        <v>32</v>
      </c>
      <c r="AX197" s="13" t="s">
        <v>76</v>
      </c>
      <c r="AY197" s="156" t="s">
        <v>136</v>
      </c>
    </row>
    <row r="198" spans="2:65" s="13" customFormat="1" ht="11.25" x14ac:dyDescent="0.2">
      <c r="B198" s="155"/>
      <c r="D198" s="145" t="s">
        <v>150</v>
      </c>
      <c r="E198" s="156" t="s">
        <v>1</v>
      </c>
      <c r="F198" s="157" t="s">
        <v>2007</v>
      </c>
      <c r="H198" s="158">
        <v>13.5</v>
      </c>
      <c r="I198" s="159"/>
      <c r="L198" s="155"/>
      <c r="M198" s="160"/>
      <c r="T198" s="161"/>
      <c r="AT198" s="156" t="s">
        <v>150</v>
      </c>
      <c r="AU198" s="156" t="s">
        <v>86</v>
      </c>
      <c r="AV198" s="13" t="s">
        <v>86</v>
      </c>
      <c r="AW198" s="13" t="s">
        <v>32</v>
      </c>
      <c r="AX198" s="13" t="s">
        <v>76</v>
      </c>
      <c r="AY198" s="156" t="s">
        <v>136</v>
      </c>
    </row>
    <row r="199" spans="2:65" s="13" customFormat="1" ht="11.25" x14ac:dyDescent="0.2">
      <c r="B199" s="155"/>
      <c r="D199" s="145" t="s">
        <v>150</v>
      </c>
      <c r="E199" s="156" t="s">
        <v>1</v>
      </c>
      <c r="F199" s="157" t="s">
        <v>2008</v>
      </c>
      <c r="H199" s="158">
        <v>-425.54300000000001</v>
      </c>
      <c r="I199" s="159"/>
      <c r="L199" s="155"/>
      <c r="M199" s="160"/>
      <c r="T199" s="161"/>
      <c r="AT199" s="156" t="s">
        <v>150</v>
      </c>
      <c r="AU199" s="156" t="s">
        <v>86</v>
      </c>
      <c r="AV199" s="13" t="s">
        <v>86</v>
      </c>
      <c r="AW199" s="13" t="s">
        <v>32</v>
      </c>
      <c r="AX199" s="13" t="s">
        <v>76</v>
      </c>
      <c r="AY199" s="156" t="s">
        <v>136</v>
      </c>
    </row>
    <row r="200" spans="2:65" s="12" customFormat="1" ht="11.25" x14ac:dyDescent="0.2">
      <c r="B200" s="149"/>
      <c r="D200" s="145" t="s">
        <v>150</v>
      </c>
      <c r="E200" s="150" t="s">
        <v>1</v>
      </c>
      <c r="F200" s="151" t="s">
        <v>2009</v>
      </c>
      <c r="H200" s="150" t="s">
        <v>1</v>
      </c>
      <c r="I200" s="152"/>
      <c r="L200" s="149"/>
      <c r="M200" s="153"/>
      <c r="T200" s="154"/>
      <c r="AT200" s="150" t="s">
        <v>150</v>
      </c>
      <c r="AU200" s="150" t="s">
        <v>86</v>
      </c>
      <c r="AV200" s="12" t="s">
        <v>84</v>
      </c>
      <c r="AW200" s="12" t="s">
        <v>32</v>
      </c>
      <c r="AX200" s="12" t="s">
        <v>76</v>
      </c>
      <c r="AY200" s="150" t="s">
        <v>136</v>
      </c>
    </row>
    <row r="201" spans="2:65" s="13" customFormat="1" ht="11.25" x14ac:dyDescent="0.2">
      <c r="B201" s="155"/>
      <c r="D201" s="145" t="s">
        <v>150</v>
      </c>
      <c r="E201" s="156" t="s">
        <v>1</v>
      </c>
      <c r="F201" s="157" t="s">
        <v>2010</v>
      </c>
      <c r="H201" s="158">
        <v>-23.998000000000001</v>
      </c>
      <c r="I201" s="159"/>
      <c r="L201" s="155"/>
      <c r="M201" s="160"/>
      <c r="T201" s="161"/>
      <c r="AT201" s="156" t="s">
        <v>150</v>
      </c>
      <c r="AU201" s="156" t="s">
        <v>86</v>
      </c>
      <c r="AV201" s="13" t="s">
        <v>86</v>
      </c>
      <c r="AW201" s="13" t="s">
        <v>32</v>
      </c>
      <c r="AX201" s="13" t="s">
        <v>76</v>
      </c>
      <c r="AY201" s="156" t="s">
        <v>136</v>
      </c>
    </row>
    <row r="202" spans="2:65" s="13" customFormat="1" ht="11.25" x14ac:dyDescent="0.2">
      <c r="B202" s="155"/>
      <c r="D202" s="145" t="s">
        <v>150</v>
      </c>
      <c r="E202" s="156" t="s">
        <v>1</v>
      </c>
      <c r="F202" s="157" t="s">
        <v>2011</v>
      </c>
      <c r="H202" s="158">
        <v>-33.817999999999998</v>
      </c>
      <c r="I202" s="159"/>
      <c r="L202" s="155"/>
      <c r="M202" s="160"/>
      <c r="T202" s="161"/>
      <c r="AT202" s="156" t="s">
        <v>150</v>
      </c>
      <c r="AU202" s="156" t="s">
        <v>86</v>
      </c>
      <c r="AV202" s="13" t="s">
        <v>86</v>
      </c>
      <c r="AW202" s="13" t="s">
        <v>32</v>
      </c>
      <c r="AX202" s="13" t="s">
        <v>76</v>
      </c>
      <c r="AY202" s="156" t="s">
        <v>136</v>
      </c>
    </row>
    <row r="203" spans="2:65" s="12" customFormat="1" ht="11.25" x14ac:dyDescent="0.2">
      <c r="B203" s="149"/>
      <c r="D203" s="145" t="s">
        <v>150</v>
      </c>
      <c r="E203" s="150" t="s">
        <v>1</v>
      </c>
      <c r="F203" s="151" t="s">
        <v>2012</v>
      </c>
      <c r="H203" s="150" t="s">
        <v>1</v>
      </c>
      <c r="I203" s="152"/>
      <c r="L203" s="149"/>
      <c r="M203" s="153"/>
      <c r="T203" s="154"/>
      <c r="AT203" s="150" t="s">
        <v>150</v>
      </c>
      <c r="AU203" s="150" t="s">
        <v>86</v>
      </c>
      <c r="AV203" s="12" t="s">
        <v>84</v>
      </c>
      <c r="AW203" s="12" t="s">
        <v>32</v>
      </c>
      <c r="AX203" s="12" t="s">
        <v>76</v>
      </c>
      <c r="AY203" s="150" t="s">
        <v>136</v>
      </c>
    </row>
    <row r="204" spans="2:65" s="13" customFormat="1" ht="11.25" x14ac:dyDescent="0.2">
      <c r="B204" s="155"/>
      <c r="D204" s="145" t="s">
        <v>150</v>
      </c>
      <c r="E204" s="156" t="s">
        <v>1</v>
      </c>
      <c r="F204" s="157" t="s">
        <v>2013</v>
      </c>
      <c r="H204" s="158">
        <v>-56.392000000000003</v>
      </c>
      <c r="I204" s="159"/>
      <c r="L204" s="155"/>
      <c r="M204" s="160"/>
      <c r="T204" s="161"/>
      <c r="AT204" s="156" t="s">
        <v>150</v>
      </c>
      <c r="AU204" s="156" t="s">
        <v>86</v>
      </c>
      <c r="AV204" s="13" t="s">
        <v>86</v>
      </c>
      <c r="AW204" s="13" t="s">
        <v>32</v>
      </c>
      <c r="AX204" s="13" t="s">
        <v>76</v>
      </c>
      <c r="AY204" s="156" t="s">
        <v>136</v>
      </c>
    </row>
    <row r="205" spans="2:65" s="12" customFormat="1" ht="11.25" x14ac:dyDescent="0.2">
      <c r="B205" s="149"/>
      <c r="D205" s="145" t="s">
        <v>150</v>
      </c>
      <c r="E205" s="150" t="s">
        <v>1</v>
      </c>
      <c r="F205" s="151" t="s">
        <v>2014</v>
      </c>
      <c r="H205" s="150" t="s">
        <v>1</v>
      </c>
      <c r="I205" s="152"/>
      <c r="L205" s="149"/>
      <c r="M205" s="153"/>
      <c r="T205" s="154"/>
      <c r="AT205" s="150" t="s">
        <v>150</v>
      </c>
      <c r="AU205" s="150" t="s">
        <v>86</v>
      </c>
      <c r="AV205" s="12" t="s">
        <v>84</v>
      </c>
      <c r="AW205" s="12" t="s">
        <v>32</v>
      </c>
      <c r="AX205" s="12" t="s">
        <v>76</v>
      </c>
      <c r="AY205" s="150" t="s">
        <v>136</v>
      </c>
    </row>
    <row r="206" spans="2:65" s="13" customFormat="1" ht="11.25" x14ac:dyDescent="0.2">
      <c r="B206" s="155"/>
      <c r="D206" s="145" t="s">
        <v>150</v>
      </c>
      <c r="E206" s="156" t="s">
        <v>1</v>
      </c>
      <c r="F206" s="157" t="s">
        <v>2015</v>
      </c>
      <c r="H206" s="158">
        <v>45.5</v>
      </c>
      <c r="I206" s="159"/>
      <c r="L206" s="155"/>
      <c r="M206" s="160"/>
      <c r="T206" s="161"/>
      <c r="AT206" s="156" t="s">
        <v>150</v>
      </c>
      <c r="AU206" s="156" t="s">
        <v>86</v>
      </c>
      <c r="AV206" s="13" t="s">
        <v>86</v>
      </c>
      <c r="AW206" s="13" t="s">
        <v>32</v>
      </c>
      <c r="AX206" s="13" t="s">
        <v>76</v>
      </c>
      <c r="AY206" s="156" t="s">
        <v>136</v>
      </c>
    </row>
    <row r="207" spans="2:65" s="14" customFormat="1" ht="11.25" x14ac:dyDescent="0.2">
      <c r="B207" s="165"/>
      <c r="D207" s="145" t="s">
        <v>150</v>
      </c>
      <c r="E207" s="166" t="s">
        <v>1</v>
      </c>
      <c r="F207" s="167" t="s">
        <v>318</v>
      </c>
      <c r="H207" s="168">
        <v>1252.569</v>
      </c>
      <c r="I207" s="169"/>
      <c r="L207" s="165"/>
      <c r="M207" s="170"/>
      <c r="T207" s="171"/>
      <c r="AT207" s="166" t="s">
        <v>150</v>
      </c>
      <c r="AU207" s="166" t="s">
        <v>86</v>
      </c>
      <c r="AV207" s="14" t="s">
        <v>135</v>
      </c>
      <c r="AW207" s="14" t="s">
        <v>32</v>
      </c>
      <c r="AX207" s="14" t="s">
        <v>84</v>
      </c>
      <c r="AY207" s="166" t="s">
        <v>136</v>
      </c>
    </row>
    <row r="208" spans="2:65" s="1" customFormat="1" ht="16.5" customHeight="1" x14ac:dyDescent="0.2">
      <c r="B208" s="32"/>
      <c r="C208" s="132" t="s">
        <v>349</v>
      </c>
      <c r="D208" s="132" t="s">
        <v>142</v>
      </c>
      <c r="E208" s="133" t="s">
        <v>1704</v>
      </c>
      <c r="F208" s="134" t="s">
        <v>1705</v>
      </c>
      <c r="G208" s="135" t="s">
        <v>420</v>
      </c>
      <c r="H208" s="136">
        <v>306.10000000000002</v>
      </c>
      <c r="I208" s="137"/>
      <c r="J208" s="138">
        <f>ROUND(I208*H208,2)</f>
        <v>0</v>
      </c>
      <c r="K208" s="134" t="s">
        <v>146</v>
      </c>
      <c r="L208" s="32"/>
      <c r="M208" s="139" t="s">
        <v>1</v>
      </c>
      <c r="N208" s="140" t="s">
        <v>41</v>
      </c>
      <c r="P208" s="141">
        <f>O208*H208</f>
        <v>0</v>
      </c>
      <c r="Q208" s="141">
        <v>0</v>
      </c>
      <c r="R208" s="141">
        <f>Q208*H208</f>
        <v>0</v>
      </c>
      <c r="S208" s="141">
        <v>0</v>
      </c>
      <c r="T208" s="142">
        <f>S208*H208</f>
        <v>0</v>
      </c>
      <c r="AR208" s="143" t="s">
        <v>135</v>
      </c>
      <c r="AT208" s="143" t="s">
        <v>142</v>
      </c>
      <c r="AU208" s="143" t="s">
        <v>86</v>
      </c>
      <c r="AY208" s="17" t="s">
        <v>136</v>
      </c>
      <c r="BE208" s="144">
        <f>IF(N208="základní",J208,0)</f>
        <v>0</v>
      </c>
      <c r="BF208" s="144">
        <f>IF(N208="snížená",J208,0)</f>
        <v>0</v>
      </c>
      <c r="BG208" s="144">
        <f>IF(N208="zákl. přenesená",J208,0)</f>
        <v>0</v>
      </c>
      <c r="BH208" s="144">
        <f>IF(N208="sníž. přenesená",J208,0)</f>
        <v>0</v>
      </c>
      <c r="BI208" s="144">
        <f>IF(N208="nulová",J208,0)</f>
        <v>0</v>
      </c>
      <c r="BJ208" s="17" t="s">
        <v>84</v>
      </c>
      <c r="BK208" s="144">
        <f>ROUND(I208*H208,2)</f>
        <v>0</v>
      </c>
      <c r="BL208" s="17" t="s">
        <v>135</v>
      </c>
      <c r="BM208" s="143" t="s">
        <v>2016</v>
      </c>
    </row>
    <row r="209" spans="2:65" s="1" customFormat="1" ht="19.5" x14ac:dyDescent="0.2">
      <c r="B209" s="32"/>
      <c r="D209" s="145" t="s">
        <v>149</v>
      </c>
      <c r="F209" s="146" t="s">
        <v>1707</v>
      </c>
      <c r="I209" s="147"/>
      <c r="L209" s="32"/>
      <c r="M209" s="148"/>
      <c r="T209" s="56"/>
      <c r="AT209" s="17" t="s">
        <v>149</v>
      </c>
      <c r="AU209" s="17" t="s">
        <v>86</v>
      </c>
    </row>
    <row r="210" spans="2:65" s="12" customFormat="1" ht="11.25" x14ac:dyDescent="0.2">
      <c r="B210" s="149"/>
      <c r="D210" s="145" t="s">
        <v>150</v>
      </c>
      <c r="E210" s="150" t="s">
        <v>1</v>
      </c>
      <c r="F210" s="151" t="s">
        <v>2017</v>
      </c>
      <c r="H210" s="150" t="s">
        <v>1</v>
      </c>
      <c r="I210" s="152"/>
      <c r="L210" s="149"/>
      <c r="M210" s="153"/>
      <c r="T210" s="154"/>
      <c r="AT210" s="150" t="s">
        <v>150</v>
      </c>
      <c r="AU210" s="150" t="s">
        <v>86</v>
      </c>
      <c r="AV210" s="12" t="s">
        <v>84</v>
      </c>
      <c r="AW210" s="12" t="s">
        <v>32</v>
      </c>
      <c r="AX210" s="12" t="s">
        <v>76</v>
      </c>
      <c r="AY210" s="150" t="s">
        <v>136</v>
      </c>
    </row>
    <row r="211" spans="2:65" s="13" customFormat="1" ht="11.25" x14ac:dyDescent="0.2">
      <c r="B211" s="155"/>
      <c r="D211" s="145" t="s">
        <v>150</v>
      </c>
      <c r="E211" s="156" t="s">
        <v>1</v>
      </c>
      <c r="F211" s="157" t="s">
        <v>2018</v>
      </c>
      <c r="H211" s="158">
        <v>158.38499999999999</v>
      </c>
      <c r="I211" s="159"/>
      <c r="L211" s="155"/>
      <c r="M211" s="160"/>
      <c r="T211" s="161"/>
      <c r="AT211" s="156" t="s">
        <v>150</v>
      </c>
      <c r="AU211" s="156" t="s">
        <v>86</v>
      </c>
      <c r="AV211" s="13" t="s">
        <v>86</v>
      </c>
      <c r="AW211" s="13" t="s">
        <v>32</v>
      </c>
      <c r="AX211" s="13" t="s">
        <v>76</v>
      </c>
      <c r="AY211" s="156" t="s">
        <v>136</v>
      </c>
    </row>
    <row r="212" spans="2:65" s="13" customFormat="1" ht="11.25" x14ac:dyDescent="0.2">
      <c r="B212" s="155"/>
      <c r="D212" s="145" t="s">
        <v>150</v>
      </c>
      <c r="E212" s="156" t="s">
        <v>1</v>
      </c>
      <c r="F212" s="157" t="s">
        <v>2019</v>
      </c>
      <c r="H212" s="158">
        <v>267.15800000000002</v>
      </c>
      <c r="I212" s="159"/>
      <c r="L212" s="155"/>
      <c r="M212" s="160"/>
      <c r="T212" s="161"/>
      <c r="AT212" s="156" t="s">
        <v>150</v>
      </c>
      <c r="AU212" s="156" t="s">
        <v>86</v>
      </c>
      <c r="AV212" s="13" t="s">
        <v>86</v>
      </c>
      <c r="AW212" s="13" t="s">
        <v>32</v>
      </c>
      <c r="AX212" s="13" t="s">
        <v>76</v>
      </c>
      <c r="AY212" s="156" t="s">
        <v>136</v>
      </c>
    </row>
    <row r="213" spans="2:65" s="15" customFormat="1" ht="11.25" x14ac:dyDescent="0.2">
      <c r="B213" s="182"/>
      <c r="D213" s="145" t="s">
        <v>150</v>
      </c>
      <c r="E213" s="183" t="s">
        <v>1</v>
      </c>
      <c r="F213" s="184" t="s">
        <v>1499</v>
      </c>
      <c r="H213" s="185">
        <v>425.54300000000001</v>
      </c>
      <c r="I213" s="186"/>
      <c r="L213" s="182"/>
      <c r="M213" s="187"/>
      <c r="T213" s="188"/>
      <c r="AT213" s="183" t="s">
        <v>150</v>
      </c>
      <c r="AU213" s="183" t="s">
        <v>86</v>
      </c>
      <c r="AV213" s="15" t="s">
        <v>158</v>
      </c>
      <c r="AW213" s="15" t="s">
        <v>32</v>
      </c>
      <c r="AX213" s="15" t="s">
        <v>76</v>
      </c>
      <c r="AY213" s="183" t="s">
        <v>136</v>
      </c>
    </row>
    <row r="214" spans="2:65" s="12" customFormat="1" ht="11.25" x14ac:dyDescent="0.2">
      <c r="B214" s="149"/>
      <c r="D214" s="145" t="s">
        <v>150</v>
      </c>
      <c r="E214" s="150" t="s">
        <v>1</v>
      </c>
      <c r="F214" s="151" t="s">
        <v>607</v>
      </c>
      <c r="H214" s="150" t="s">
        <v>1</v>
      </c>
      <c r="I214" s="152"/>
      <c r="L214" s="149"/>
      <c r="M214" s="153"/>
      <c r="T214" s="154"/>
      <c r="AT214" s="150" t="s">
        <v>150</v>
      </c>
      <c r="AU214" s="150" t="s">
        <v>86</v>
      </c>
      <c r="AV214" s="12" t="s">
        <v>84</v>
      </c>
      <c r="AW214" s="12" t="s">
        <v>32</v>
      </c>
      <c r="AX214" s="12" t="s">
        <v>76</v>
      </c>
      <c r="AY214" s="150" t="s">
        <v>136</v>
      </c>
    </row>
    <row r="215" spans="2:65" s="13" customFormat="1" ht="11.25" x14ac:dyDescent="0.2">
      <c r="B215" s="155"/>
      <c r="D215" s="145" t="s">
        <v>150</v>
      </c>
      <c r="E215" s="156" t="s">
        <v>1</v>
      </c>
      <c r="F215" s="157" t="s">
        <v>2020</v>
      </c>
      <c r="H215" s="158">
        <v>-23.251999999999999</v>
      </c>
      <c r="I215" s="159"/>
      <c r="L215" s="155"/>
      <c r="M215" s="160"/>
      <c r="T215" s="161"/>
      <c r="AT215" s="156" t="s">
        <v>150</v>
      </c>
      <c r="AU215" s="156" t="s">
        <v>86</v>
      </c>
      <c r="AV215" s="13" t="s">
        <v>86</v>
      </c>
      <c r="AW215" s="13" t="s">
        <v>32</v>
      </c>
      <c r="AX215" s="13" t="s">
        <v>76</v>
      </c>
      <c r="AY215" s="156" t="s">
        <v>136</v>
      </c>
    </row>
    <row r="216" spans="2:65" s="13" customFormat="1" ht="11.25" x14ac:dyDescent="0.2">
      <c r="B216" s="155"/>
      <c r="D216" s="145" t="s">
        <v>150</v>
      </c>
      <c r="E216" s="156" t="s">
        <v>1</v>
      </c>
      <c r="F216" s="157" t="s">
        <v>2021</v>
      </c>
      <c r="H216" s="158">
        <v>-47.213999999999999</v>
      </c>
      <c r="I216" s="159"/>
      <c r="L216" s="155"/>
      <c r="M216" s="160"/>
      <c r="T216" s="161"/>
      <c r="AT216" s="156" t="s">
        <v>150</v>
      </c>
      <c r="AU216" s="156" t="s">
        <v>86</v>
      </c>
      <c r="AV216" s="13" t="s">
        <v>86</v>
      </c>
      <c r="AW216" s="13" t="s">
        <v>32</v>
      </c>
      <c r="AX216" s="13" t="s">
        <v>76</v>
      </c>
      <c r="AY216" s="156" t="s">
        <v>136</v>
      </c>
    </row>
    <row r="217" spans="2:65" s="12" customFormat="1" ht="11.25" x14ac:dyDescent="0.2">
      <c r="B217" s="149"/>
      <c r="D217" s="145" t="s">
        <v>150</v>
      </c>
      <c r="E217" s="150" t="s">
        <v>1</v>
      </c>
      <c r="F217" s="151" t="s">
        <v>2022</v>
      </c>
      <c r="H217" s="150" t="s">
        <v>1</v>
      </c>
      <c r="I217" s="152"/>
      <c r="L217" s="149"/>
      <c r="M217" s="153"/>
      <c r="T217" s="154"/>
      <c r="AT217" s="150" t="s">
        <v>150</v>
      </c>
      <c r="AU217" s="150" t="s">
        <v>86</v>
      </c>
      <c r="AV217" s="12" t="s">
        <v>84</v>
      </c>
      <c r="AW217" s="12" t="s">
        <v>32</v>
      </c>
      <c r="AX217" s="12" t="s">
        <v>76</v>
      </c>
      <c r="AY217" s="150" t="s">
        <v>136</v>
      </c>
    </row>
    <row r="218" spans="2:65" s="13" customFormat="1" ht="11.25" x14ac:dyDescent="0.2">
      <c r="B218" s="155"/>
      <c r="D218" s="145" t="s">
        <v>150</v>
      </c>
      <c r="E218" s="156" t="s">
        <v>1</v>
      </c>
      <c r="F218" s="157" t="s">
        <v>2023</v>
      </c>
      <c r="H218" s="158">
        <v>-16.913</v>
      </c>
      <c r="I218" s="159"/>
      <c r="L218" s="155"/>
      <c r="M218" s="160"/>
      <c r="T218" s="161"/>
      <c r="AT218" s="156" t="s">
        <v>150</v>
      </c>
      <c r="AU218" s="156" t="s">
        <v>86</v>
      </c>
      <c r="AV218" s="13" t="s">
        <v>86</v>
      </c>
      <c r="AW218" s="13" t="s">
        <v>32</v>
      </c>
      <c r="AX218" s="13" t="s">
        <v>76</v>
      </c>
      <c r="AY218" s="156" t="s">
        <v>136</v>
      </c>
    </row>
    <row r="219" spans="2:65" s="13" customFormat="1" ht="11.25" x14ac:dyDescent="0.2">
      <c r="B219" s="155"/>
      <c r="D219" s="145" t="s">
        <v>150</v>
      </c>
      <c r="E219" s="156" t="s">
        <v>1</v>
      </c>
      <c r="F219" s="157" t="s">
        <v>2024</v>
      </c>
      <c r="H219" s="158">
        <v>-32.064</v>
      </c>
      <c r="I219" s="159"/>
      <c r="L219" s="155"/>
      <c r="M219" s="160"/>
      <c r="T219" s="161"/>
      <c r="AT219" s="156" t="s">
        <v>150</v>
      </c>
      <c r="AU219" s="156" t="s">
        <v>86</v>
      </c>
      <c r="AV219" s="13" t="s">
        <v>86</v>
      </c>
      <c r="AW219" s="13" t="s">
        <v>32</v>
      </c>
      <c r="AX219" s="13" t="s">
        <v>76</v>
      </c>
      <c r="AY219" s="156" t="s">
        <v>136</v>
      </c>
    </row>
    <row r="220" spans="2:65" s="12" customFormat="1" ht="11.25" x14ac:dyDescent="0.2">
      <c r="B220" s="149"/>
      <c r="D220" s="145" t="s">
        <v>150</v>
      </c>
      <c r="E220" s="150" t="s">
        <v>1</v>
      </c>
      <c r="F220" s="151" t="s">
        <v>2025</v>
      </c>
      <c r="H220" s="150" t="s">
        <v>1</v>
      </c>
      <c r="I220" s="152"/>
      <c r="L220" s="149"/>
      <c r="M220" s="153"/>
      <c r="T220" s="154"/>
      <c r="AT220" s="150" t="s">
        <v>150</v>
      </c>
      <c r="AU220" s="150" t="s">
        <v>86</v>
      </c>
      <c r="AV220" s="12" t="s">
        <v>84</v>
      </c>
      <c r="AW220" s="12" t="s">
        <v>32</v>
      </c>
      <c r="AX220" s="12" t="s">
        <v>76</v>
      </c>
      <c r="AY220" s="150" t="s">
        <v>136</v>
      </c>
    </row>
    <row r="221" spans="2:65" s="12" customFormat="1" ht="11.25" x14ac:dyDescent="0.2">
      <c r="B221" s="149"/>
      <c r="D221" s="145" t="s">
        <v>150</v>
      </c>
      <c r="E221" s="150" t="s">
        <v>1</v>
      </c>
      <c r="F221" s="151" t="s">
        <v>610</v>
      </c>
      <c r="H221" s="150" t="s">
        <v>1</v>
      </c>
      <c r="I221" s="152"/>
      <c r="L221" s="149"/>
      <c r="M221" s="153"/>
      <c r="T221" s="154"/>
      <c r="AT221" s="150" t="s">
        <v>150</v>
      </c>
      <c r="AU221" s="150" t="s">
        <v>86</v>
      </c>
      <c r="AV221" s="12" t="s">
        <v>84</v>
      </c>
      <c r="AW221" s="12" t="s">
        <v>32</v>
      </c>
      <c r="AX221" s="12" t="s">
        <v>76</v>
      </c>
      <c r="AY221" s="150" t="s">
        <v>136</v>
      </c>
    </row>
    <row r="222" spans="2:65" s="14" customFormat="1" ht="11.25" x14ac:dyDescent="0.2">
      <c r="B222" s="165"/>
      <c r="D222" s="145" t="s">
        <v>150</v>
      </c>
      <c r="E222" s="166" t="s">
        <v>1</v>
      </c>
      <c r="F222" s="167" t="s">
        <v>318</v>
      </c>
      <c r="H222" s="168">
        <v>306.10000000000002</v>
      </c>
      <c r="I222" s="169"/>
      <c r="L222" s="165"/>
      <c r="M222" s="170"/>
      <c r="T222" s="171"/>
      <c r="AT222" s="166" t="s">
        <v>150</v>
      </c>
      <c r="AU222" s="166" t="s">
        <v>86</v>
      </c>
      <c r="AV222" s="14" t="s">
        <v>135</v>
      </c>
      <c r="AW222" s="14" t="s">
        <v>32</v>
      </c>
      <c r="AX222" s="14" t="s">
        <v>84</v>
      </c>
      <c r="AY222" s="166" t="s">
        <v>136</v>
      </c>
    </row>
    <row r="223" spans="2:65" s="11" customFormat="1" ht="22.9" customHeight="1" x14ac:dyDescent="0.2">
      <c r="B223" s="120"/>
      <c r="D223" s="121" t="s">
        <v>75</v>
      </c>
      <c r="E223" s="130" t="s">
        <v>158</v>
      </c>
      <c r="F223" s="130" t="s">
        <v>752</v>
      </c>
      <c r="I223" s="123"/>
      <c r="J223" s="131">
        <f>BK223</f>
        <v>0</v>
      </c>
      <c r="L223" s="120"/>
      <c r="M223" s="125"/>
      <c r="P223" s="126">
        <f>SUM(P224:P233)</f>
        <v>0</v>
      </c>
      <c r="R223" s="126">
        <f>SUM(R224:R233)</f>
        <v>0</v>
      </c>
      <c r="T223" s="127">
        <f>SUM(T224:T233)</f>
        <v>0</v>
      </c>
      <c r="AR223" s="121" t="s">
        <v>84</v>
      </c>
      <c r="AT223" s="128" t="s">
        <v>75</v>
      </c>
      <c r="AU223" s="128" t="s">
        <v>84</v>
      </c>
      <c r="AY223" s="121" t="s">
        <v>136</v>
      </c>
      <c r="BK223" s="129">
        <f>SUM(BK224:BK233)</f>
        <v>0</v>
      </c>
    </row>
    <row r="224" spans="2:65" s="1" customFormat="1" ht="16.5" customHeight="1" x14ac:dyDescent="0.2">
      <c r="B224" s="32"/>
      <c r="C224" s="132" t="s">
        <v>357</v>
      </c>
      <c r="D224" s="132" t="s">
        <v>142</v>
      </c>
      <c r="E224" s="133" t="s">
        <v>2026</v>
      </c>
      <c r="F224" s="134" t="s">
        <v>2027</v>
      </c>
      <c r="G224" s="135" t="s">
        <v>420</v>
      </c>
      <c r="H224" s="136">
        <v>29.792000000000002</v>
      </c>
      <c r="I224" s="137"/>
      <c r="J224" s="138">
        <f>ROUND(I224*H224,2)</f>
        <v>0</v>
      </c>
      <c r="K224" s="134" t="s">
        <v>146</v>
      </c>
      <c r="L224" s="32"/>
      <c r="M224" s="139" t="s">
        <v>1</v>
      </c>
      <c r="N224" s="140" t="s">
        <v>41</v>
      </c>
      <c r="P224" s="141">
        <f>O224*H224</f>
        <v>0</v>
      </c>
      <c r="Q224" s="141">
        <v>0</v>
      </c>
      <c r="R224" s="141">
        <f>Q224*H224</f>
        <v>0</v>
      </c>
      <c r="S224" s="141">
        <v>0</v>
      </c>
      <c r="T224" s="142">
        <f>S224*H224</f>
        <v>0</v>
      </c>
      <c r="AR224" s="143" t="s">
        <v>135</v>
      </c>
      <c r="AT224" s="143" t="s">
        <v>142</v>
      </c>
      <c r="AU224" s="143" t="s">
        <v>86</v>
      </c>
      <c r="AY224" s="17" t="s">
        <v>136</v>
      </c>
      <c r="BE224" s="144">
        <f>IF(N224="základní",J224,0)</f>
        <v>0</v>
      </c>
      <c r="BF224" s="144">
        <f>IF(N224="snížená",J224,0)</f>
        <v>0</v>
      </c>
      <c r="BG224" s="144">
        <f>IF(N224="zákl. přenesená",J224,0)</f>
        <v>0</v>
      </c>
      <c r="BH224" s="144">
        <f>IF(N224="sníž. přenesená",J224,0)</f>
        <v>0</v>
      </c>
      <c r="BI224" s="144">
        <f>IF(N224="nulová",J224,0)</f>
        <v>0</v>
      </c>
      <c r="BJ224" s="17" t="s">
        <v>84</v>
      </c>
      <c r="BK224" s="144">
        <f>ROUND(I224*H224,2)</f>
        <v>0</v>
      </c>
      <c r="BL224" s="17" t="s">
        <v>135</v>
      </c>
      <c r="BM224" s="143" t="s">
        <v>2028</v>
      </c>
    </row>
    <row r="225" spans="2:65" s="1" customFormat="1" ht="11.25" x14ac:dyDescent="0.2">
      <c r="B225" s="32"/>
      <c r="D225" s="145" t="s">
        <v>149</v>
      </c>
      <c r="F225" s="146" t="s">
        <v>2029</v>
      </c>
      <c r="I225" s="147"/>
      <c r="L225" s="32"/>
      <c r="M225" s="148"/>
      <c r="T225" s="56"/>
      <c r="AT225" s="17" t="s">
        <v>149</v>
      </c>
      <c r="AU225" s="17" t="s">
        <v>86</v>
      </c>
    </row>
    <row r="226" spans="2:65" s="12" customFormat="1" ht="11.25" x14ac:dyDescent="0.2">
      <c r="B226" s="149"/>
      <c r="D226" s="145" t="s">
        <v>150</v>
      </c>
      <c r="E226" s="150" t="s">
        <v>1</v>
      </c>
      <c r="F226" s="151" t="s">
        <v>2030</v>
      </c>
      <c r="H226" s="150" t="s">
        <v>1</v>
      </c>
      <c r="I226" s="152"/>
      <c r="L226" s="149"/>
      <c r="M226" s="153"/>
      <c r="T226" s="154"/>
      <c r="AT226" s="150" t="s">
        <v>150</v>
      </c>
      <c r="AU226" s="150" t="s">
        <v>86</v>
      </c>
      <c r="AV226" s="12" t="s">
        <v>84</v>
      </c>
      <c r="AW226" s="12" t="s">
        <v>32</v>
      </c>
      <c r="AX226" s="12" t="s">
        <v>76</v>
      </c>
      <c r="AY226" s="150" t="s">
        <v>136</v>
      </c>
    </row>
    <row r="227" spans="2:65" s="13" customFormat="1" ht="11.25" x14ac:dyDescent="0.2">
      <c r="B227" s="155"/>
      <c r="D227" s="145" t="s">
        <v>150</v>
      </c>
      <c r="E227" s="156" t="s">
        <v>1</v>
      </c>
      <c r="F227" s="157" t="s">
        <v>2031</v>
      </c>
      <c r="H227" s="158">
        <v>1.0669999999999999</v>
      </c>
      <c r="I227" s="159"/>
      <c r="L227" s="155"/>
      <c r="M227" s="160"/>
      <c r="T227" s="161"/>
      <c r="AT227" s="156" t="s">
        <v>150</v>
      </c>
      <c r="AU227" s="156" t="s">
        <v>86</v>
      </c>
      <c r="AV227" s="13" t="s">
        <v>86</v>
      </c>
      <c r="AW227" s="13" t="s">
        <v>32</v>
      </c>
      <c r="AX227" s="13" t="s">
        <v>76</v>
      </c>
      <c r="AY227" s="156" t="s">
        <v>136</v>
      </c>
    </row>
    <row r="228" spans="2:65" s="13" customFormat="1" ht="11.25" x14ac:dyDescent="0.2">
      <c r="B228" s="155"/>
      <c r="D228" s="145" t="s">
        <v>150</v>
      </c>
      <c r="E228" s="156" t="s">
        <v>1</v>
      </c>
      <c r="F228" s="157" t="s">
        <v>2032</v>
      </c>
      <c r="H228" s="158">
        <v>28.725000000000001</v>
      </c>
      <c r="I228" s="159"/>
      <c r="L228" s="155"/>
      <c r="M228" s="160"/>
      <c r="T228" s="161"/>
      <c r="AT228" s="156" t="s">
        <v>150</v>
      </c>
      <c r="AU228" s="156" t="s">
        <v>86</v>
      </c>
      <c r="AV228" s="13" t="s">
        <v>86</v>
      </c>
      <c r="AW228" s="13" t="s">
        <v>32</v>
      </c>
      <c r="AX228" s="13" t="s">
        <v>76</v>
      </c>
      <c r="AY228" s="156" t="s">
        <v>136</v>
      </c>
    </row>
    <row r="229" spans="2:65" s="14" customFormat="1" ht="11.25" x14ac:dyDescent="0.2">
      <c r="B229" s="165"/>
      <c r="D229" s="145" t="s">
        <v>150</v>
      </c>
      <c r="E229" s="166" t="s">
        <v>1</v>
      </c>
      <c r="F229" s="167" t="s">
        <v>318</v>
      </c>
      <c r="H229" s="168">
        <v>29.792000000000002</v>
      </c>
      <c r="I229" s="169"/>
      <c r="L229" s="165"/>
      <c r="M229" s="170"/>
      <c r="T229" s="171"/>
      <c r="AT229" s="166" t="s">
        <v>150</v>
      </c>
      <c r="AU229" s="166" t="s">
        <v>86</v>
      </c>
      <c r="AV229" s="14" t="s">
        <v>135</v>
      </c>
      <c r="AW229" s="14" t="s">
        <v>32</v>
      </c>
      <c r="AX229" s="14" t="s">
        <v>84</v>
      </c>
      <c r="AY229" s="166" t="s">
        <v>136</v>
      </c>
    </row>
    <row r="230" spans="2:65" s="12" customFormat="1" ht="11.25" x14ac:dyDescent="0.2">
      <c r="B230" s="149"/>
      <c r="D230" s="145" t="s">
        <v>150</v>
      </c>
      <c r="E230" s="150" t="s">
        <v>1</v>
      </c>
      <c r="F230" s="151" t="s">
        <v>2033</v>
      </c>
      <c r="H230" s="150" t="s">
        <v>1</v>
      </c>
      <c r="I230" s="152"/>
      <c r="L230" s="149"/>
      <c r="M230" s="153"/>
      <c r="T230" s="154"/>
      <c r="AT230" s="150" t="s">
        <v>150</v>
      </c>
      <c r="AU230" s="150" t="s">
        <v>86</v>
      </c>
      <c r="AV230" s="12" t="s">
        <v>84</v>
      </c>
      <c r="AW230" s="12" t="s">
        <v>32</v>
      </c>
      <c r="AX230" s="12" t="s">
        <v>76</v>
      </c>
      <c r="AY230" s="150" t="s">
        <v>136</v>
      </c>
    </row>
    <row r="231" spans="2:65" s="1" customFormat="1" ht="16.5" customHeight="1" x14ac:dyDescent="0.2">
      <c r="B231" s="32"/>
      <c r="C231" s="132" t="s">
        <v>365</v>
      </c>
      <c r="D231" s="132" t="s">
        <v>142</v>
      </c>
      <c r="E231" s="133" t="s">
        <v>2034</v>
      </c>
      <c r="F231" s="134" t="s">
        <v>2035</v>
      </c>
      <c r="G231" s="135" t="s">
        <v>394</v>
      </c>
      <c r="H231" s="136">
        <v>498.05</v>
      </c>
      <c r="I231" s="137"/>
      <c r="J231" s="138">
        <f>ROUND(I231*H231,2)</f>
        <v>0</v>
      </c>
      <c r="K231" s="134" t="s">
        <v>146</v>
      </c>
      <c r="L231" s="32"/>
      <c r="M231" s="139" t="s">
        <v>1</v>
      </c>
      <c r="N231" s="140" t="s">
        <v>41</v>
      </c>
      <c r="P231" s="141">
        <f>O231*H231</f>
        <v>0</v>
      </c>
      <c r="Q231" s="141">
        <v>0</v>
      </c>
      <c r="R231" s="141">
        <f>Q231*H231</f>
        <v>0</v>
      </c>
      <c r="S231" s="141">
        <v>0</v>
      </c>
      <c r="T231" s="142">
        <f>S231*H231</f>
        <v>0</v>
      </c>
      <c r="AR231" s="143" t="s">
        <v>135</v>
      </c>
      <c r="AT231" s="143" t="s">
        <v>142</v>
      </c>
      <c r="AU231" s="143" t="s">
        <v>86</v>
      </c>
      <c r="AY231" s="17" t="s">
        <v>136</v>
      </c>
      <c r="BE231" s="144">
        <f>IF(N231="základní",J231,0)</f>
        <v>0</v>
      </c>
      <c r="BF231" s="144">
        <f>IF(N231="snížená",J231,0)</f>
        <v>0</v>
      </c>
      <c r="BG231" s="144">
        <f>IF(N231="zákl. přenesená",J231,0)</f>
        <v>0</v>
      </c>
      <c r="BH231" s="144">
        <f>IF(N231="sníž. přenesená",J231,0)</f>
        <v>0</v>
      </c>
      <c r="BI231" s="144">
        <f>IF(N231="nulová",J231,0)</f>
        <v>0</v>
      </c>
      <c r="BJ231" s="17" t="s">
        <v>84</v>
      </c>
      <c r="BK231" s="144">
        <f>ROUND(I231*H231,2)</f>
        <v>0</v>
      </c>
      <c r="BL231" s="17" t="s">
        <v>135</v>
      </c>
      <c r="BM231" s="143" t="s">
        <v>2036</v>
      </c>
    </row>
    <row r="232" spans="2:65" s="1" customFormat="1" ht="11.25" x14ac:dyDescent="0.2">
      <c r="B232" s="32"/>
      <c r="D232" s="145" t="s">
        <v>149</v>
      </c>
      <c r="F232" s="146" t="s">
        <v>2037</v>
      </c>
      <c r="I232" s="147"/>
      <c r="L232" s="32"/>
      <c r="M232" s="148"/>
      <c r="T232" s="56"/>
      <c r="AT232" s="17" t="s">
        <v>149</v>
      </c>
      <c r="AU232" s="17" t="s">
        <v>86</v>
      </c>
    </row>
    <row r="233" spans="2:65" s="13" customFormat="1" ht="11.25" x14ac:dyDescent="0.2">
      <c r="B233" s="155"/>
      <c r="D233" s="145" t="s">
        <v>150</v>
      </c>
      <c r="E233" s="156" t="s">
        <v>1</v>
      </c>
      <c r="F233" s="157" t="s">
        <v>2038</v>
      </c>
      <c r="H233" s="158">
        <v>498.05</v>
      </c>
      <c r="I233" s="159"/>
      <c r="L233" s="155"/>
      <c r="M233" s="160"/>
      <c r="T233" s="161"/>
      <c r="AT233" s="156" t="s">
        <v>150</v>
      </c>
      <c r="AU233" s="156" t="s">
        <v>86</v>
      </c>
      <c r="AV233" s="13" t="s">
        <v>86</v>
      </c>
      <c r="AW233" s="13" t="s">
        <v>32</v>
      </c>
      <c r="AX233" s="13" t="s">
        <v>84</v>
      </c>
      <c r="AY233" s="156" t="s">
        <v>136</v>
      </c>
    </row>
    <row r="234" spans="2:65" s="11" customFormat="1" ht="22.9" customHeight="1" x14ac:dyDescent="0.2">
      <c r="B234" s="120"/>
      <c r="D234" s="121" t="s">
        <v>75</v>
      </c>
      <c r="E234" s="130" t="s">
        <v>135</v>
      </c>
      <c r="F234" s="130" t="s">
        <v>788</v>
      </c>
      <c r="I234" s="123"/>
      <c r="J234" s="131">
        <f>BK234</f>
        <v>0</v>
      </c>
      <c r="L234" s="120"/>
      <c r="M234" s="125"/>
      <c r="P234" s="126">
        <f>SUM(P235:P255)</f>
        <v>0</v>
      </c>
      <c r="R234" s="126">
        <f>SUM(R235:R255)</f>
        <v>247.97243438000001</v>
      </c>
      <c r="T234" s="127">
        <f>SUM(T235:T255)</f>
        <v>0</v>
      </c>
      <c r="AR234" s="121" t="s">
        <v>84</v>
      </c>
      <c r="AT234" s="128" t="s">
        <v>75</v>
      </c>
      <c r="AU234" s="128" t="s">
        <v>84</v>
      </c>
      <c r="AY234" s="121" t="s">
        <v>136</v>
      </c>
      <c r="BK234" s="129">
        <f>SUM(BK235:BK255)</f>
        <v>0</v>
      </c>
    </row>
    <row r="235" spans="2:65" s="1" customFormat="1" ht="16.5" customHeight="1" x14ac:dyDescent="0.2">
      <c r="B235" s="32"/>
      <c r="C235" s="132" t="s">
        <v>7</v>
      </c>
      <c r="D235" s="132" t="s">
        <v>142</v>
      </c>
      <c r="E235" s="133" t="s">
        <v>2039</v>
      </c>
      <c r="F235" s="134" t="s">
        <v>2040</v>
      </c>
      <c r="G235" s="135" t="s">
        <v>420</v>
      </c>
      <c r="H235" s="136">
        <v>106.26900000000001</v>
      </c>
      <c r="I235" s="137"/>
      <c r="J235" s="138">
        <f>ROUND(I235*H235,2)</f>
        <v>0</v>
      </c>
      <c r="K235" s="134" t="s">
        <v>146</v>
      </c>
      <c r="L235" s="32"/>
      <c r="M235" s="139" t="s">
        <v>1</v>
      </c>
      <c r="N235" s="140" t="s">
        <v>41</v>
      </c>
      <c r="P235" s="141">
        <f>O235*H235</f>
        <v>0</v>
      </c>
      <c r="Q235" s="141">
        <v>2.3010199999999998</v>
      </c>
      <c r="R235" s="141">
        <f>Q235*H235</f>
        <v>244.52709437999999</v>
      </c>
      <c r="S235" s="141">
        <v>0</v>
      </c>
      <c r="T235" s="142">
        <f>S235*H235</f>
        <v>0</v>
      </c>
      <c r="AR235" s="143" t="s">
        <v>135</v>
      </c>
      <c r="AT235" s="143" t="s">
        <v>142</v>
      </c>
      <c r="AU235" s="143" t="s">
        <v>86</v>
      </c>
      <c r="AY235" s="17" t="s">
        <v>136</v>
      </c>
      <c r="BE235" s="144">
        <f>IF(N235="základní",J235,0)</f>
        <v>0</v>
      </c>
      <c r="BF235" s="144">
        <f>IF(N235="snížená",J235,0)</f>
        <v>0</v>
      </c>
      <c r="BG235" s="144">
        <f>IF(N235="zákl. přenesená",J235,0)</f>
        <v>0</v>
      </c>
      <c r="BH235" s="144">
        <f>IF(N235="sníž. přenesená",J235,0)</f>
        <v>0</v>
      </c>
      <c r="BI235" s="144">
        <f>IF(N235="nulová",J235,0)</f>
        <v>0</v>
      </c>
      <c r="BJ235" s="17" t="s">
        <v>84</v>
      </c>
      <c r="BK235" s="144">
        <f>ROUND(I235*H235,2)</f>
        <v>0</v>
      </c>
      <c r="BL235" s="17" t="s">
        <v>135</v>
      </c>
      <c r="BM235" s="143" t="s">
        <v>2041</v>
      </c>
    </row>
    <row r="236" spans="2:65" s="1" customFormat="1" ht="19.5" x14ac:dyDescent="0.2">
      <c r="B236" s="32"/>
      <c r="D236" s="145" t="s">
        <v>149</v>
      </c>
      <c r="F236" s="146" t="s">
        <v>2042</v>
      </c>
      <c r="I236" s="147"/>
      <c r="L236" s="32"/>
      <c r="M236" s="148"/>
      <c r="T236" s="56"/>
      <c r="AT236" s="17" t="s">
        <v>149</v>
      </c>
      <c r="AU236" s="17" t="s">
        <v>86</v>
      </c>
    </row>
    <row r="237" spans="2:65" s="12" customFormat="1" ht="11.25" x14ac:dyDescent="0.2">
      <c r="B237" s="149"/>
      <c r="D237" s="145" t="s">
        <v>150</v>
      </c>
      <c r="E237" s="150" t="s">
        <v>1</v>
      </c>
      <c r="F237" s="151" t="s">
        <v>2043</v>
      </c>
      <c r="H237" s="150" t="s">
        <v>1</v>
      </c>
      <c r="I237" s="152"/>
      <c r="L237" s="149"/>
      <c r="M237" s="153"/>
      <c r="T237" s="154"/>
      <c r="AT237" s="150" t="s">
        <v>150</v>
      </c>
      <c r="AU237" s="150" t="s">
        <v>86</v>
      </c>
      <c r="AV237" s="12" t="s">
        <v>84</v>
      </c>
      <c r="AW237" s="12" t="s">
        <v>32</v>
      </c>
      <c r="AX237" s="12" t="s">
        <v>76</v>
      </c>
      <c r="AY237" s="150" t="s">
        <v>136</v>
      </c>
    </row>
    <row r="238" spans="2:65" s="13" customFormat="1" ht="11.25" x14ac:dyDescent="0.2">
      <c r="B238" s="155"/>
      <c r="D238" s="145" t="s">
        <v>150</v>
      </c>
      <c r="E238" s="156" t="s">
        <v>1</v>
      </c>
      <c r="F238" s="157" t="s">
        <v>2044</v>
      </c>
      <c r="H238" s="158">
        <v>41.139000000000003</v>
      </c>
      <c r="I238" s="159"/>
      <c r="L238" s="155"/>
      <c r="M238" s="160"/>
      <c r="T238" s="161"/>
      <c r="AT238" s="156" t="s">
        <v>150</v>
      </c>
      <c r="AU238" s="156" t="s">
        <v>86</v>
      </c>
      <c r="AV238" s="13" t="s">
        <v>86</v>
      </c>
      <c r="AW238" s="13" t="s">
        <v>32</v>
      </c>
      <c r="AX238" s="13" t="s">
        <v>76</v>
      </c>
      <c r="AY238" s="156" t="s">
        <v>136</v>
      </c>
    </row>
    <row r="239" spans="2:65" s="13" customFormat="1" ht="11.25" x14ac:dyDescent="0.2">
      <c r="B239" s="155"/>
      <c r="D239" s="145" t="s">
        <v>150</v>
      </c>
      <c r="E239" s="156" t="s">
        <v>1</v>
      </c>
      <c r="F239" s="157" t="s">
        <v>2045</v>
      </c>
      <c r="H239" s="158">
        <v>65.13</v>
      </c>
      <c r="I239" s="159"/>
      <c r="L239" s="155"/>
      <c r="M239" s="160"/>
      <c r="T239" s="161"/>
      <c r="AT239" s="156" t="s">
        <v>150</v>
      </c>
      <c r="AU239" s="156" t="s">
        <v>86</v>
      </c>
      <c r="AV239" s="13" t="s">
        <v>86</v>
      </c>
      <c r="AW239" s="13" t="s">
        <v>32</v>
      </c>
      <c r="AX239" s="13" t="s">
        <v>76</v>
      </c>
      <c r="AY239" s="156" t="s">
        <v>136</v>
      </c>
    </row>
    <row r="240" spans="2:65" s="14" customFormat="1" ht="11.25" x14ac:dyDescent="0.2">
      <c r="B240" s="165"/>
      <c r="D240" s="145" t="s">
        <v>150</v>
      </c>
      <c r="E240" s="166" t="s">
        <v>1</v>
      </c>
      <c r="F240" s="167" t="s">
        <v>318</v>
      </c>
      <c r="H240" s="168">
        <v>106.26900000000001</v>
      </c>
      <c r="I240" s="169"/>
      <c r="L240" s="165"/>
      <c r="M240" s="170"/>
      <c r="T240" s="171"/>
      <c r="AT240" s="166" t="s">
        <v>150</v>
      </c>
      <c r="AU240" s="166" t="s">
        <v>86</v>
      </c>
      <c r="AV240" s="14" t="s">
        <v>135</v>
      </c>
      <c r="AW240" s="14" t="s">
        <v>32</v>
      </c>
      <c r="AX240" s="14" t="s">
        <v>84</v>
      </c>
      <c r="AY240" s="166" t="s">
        <v>136</v>
      </c>
    </row>
    <row r="241" spans="2:65" s="1" customFormat="1" ht="16.5" customHeight="1" x14ac:dyDescent="0.2">
      <c r="B241" s="32"/>
      <c r="C241" s="132" t="s">
        <v>376</v>
      </c>
      <c r="D241" s="132" t="s">
        <v>142</v>
      </c>
      <c r="E241" s="133" t="s">
        <v>797</v>
      </c>
      <c r="F241" s="134" t="s">
        <v>798</v>
      </c>
      <c r="G241" s="135" t="s">
        <v>255</v>
      </c>
      <c r="H241" s="136">
        <v>27</v>
      </c>
      <c r="I241" s="137"/>
      <c r="J241" s="138">
        <f>ROUND(I241*H241,2)</f>
        <v>0</v>
      </c>
      <c r="K241" s="134" t="s">
        <v>146</v>
      </c>
      <c r="L241" s="32"/>
      <c r="M241" s="139" t="s">
        <v>1</v>
      </c>
      <c r="N241" s="140" t="s">
        <v>41</v>
      </c>
      <c r="P241" s="141">
        <f>O241*H241</f>
        <v>0</v>
      </c>
      <c r="Q241" s="141">
        <v>8.7419999999999998E-2</v>
      </c>
      <c r="R241" s="141">
        <f>Q241*H241</f>
        <v>2.3603399999999999</v>
      </c>
      <c r="S241" s="141">
        <v>0</v>
      </c>
      <c r="T241" s="142">
        <f>S241*H241</f>
        <v>0</v>
      </c>
      <c r="AR241" s="143" t="s">
        <v>135</v>
      </c>
      <c r="AT241" s="143" t="s">
        <v>142</v>
      </c>
      <c r="AU241" s="143" t="s">
        <v>86</v>
      </c>
      <c r="AY241" s="17" t="s">
        <v>136</v>
      </c>
      <c r="BE241" s="144">
        <f>IF(N241="základní",J241,0)</f>
        <v>0</v>
      </c>
      <c r="BF241" s="144">
        <f>IF(N241="snížená",J241,0)</f>
        <v>0</v>
      </c>
      <c r="BG241" s="144">
        <f>IF(N241="zákl. přenesená",J241,0)</f>
        <v>0</v>
      </c>
      <c r="BH241" s="144">
        <f>IF(N241="sníž. přenesená",J241,0)</f>
        <v>0</v>
      </c>
      <c r="BI241" s="144">
        <f>IF(N241="nulová",J241,0)</f>
        <v>0</v>
      </c>
      <c r="BJ241" s="17" t="s">
        <v>84</v>
      </c>
      <c r="BK241" s="144">
        <f>ROUND(I241*H241,2)</f>
        <v>0</v>
      </c>
      <c r="BL241" s="17" t="s">
        <v>135</v>
      </c>
      <c r="BM241" s="143" t="s">
        <v>2046</v>
      </c>
    </row>
    <row r="242" spans="2:65" s="1" customFormat="1" ht="11.25" x14ac:dyDescent="0.2">
      <c r="B242" s="32"/>
      <c r="D242" s="145" t="s">
        <v>149</v>
      </c>
      <c r="F242" s="146" t="s">
        <v>800</v>
      </c>
      <c r="I242" s="147"/>
      <c r="L242" s="32"/>
      <c r="M242" s="148"/>
      <c r="T242" s="56"/>
      <c r="AT242" s="17" t="s">
        <v>149</v>
      </c>
      <c r="AU242" s="17" t="s">
        <v>86</v>
      </c>
    </row>
    <row r="243" spans="2:65" s="13" customFormat="1" ht="11.25" x14ac:dyDescent="0.2">
      <c r="B243" s="155"/>
      <c r="D243" s="145" t="s">
        <v>150</v>
      </c>
      <c r="E243" s="156" t="s">
        <v>1</v>
      </c>
      <c r="F243" s="157" t="s">
        <v>2047</v>
      </c>
      <c r="H243" s="158">
        <v>27</v>
      </c>
      <c r="I243" s="159"/>
      <c r="L243" s="155"/>
      <c r="M243" s="160"/>
      <c r="T243" s="161"/>
      <c r="AT243" s="156" t="s">
        <v>150</v>
      </c>
      <c r="AU243" s="156" t="s">
        <v>86</v>
      </c>
      <c r="AV243" s="13" t="s">
        <v>86</v>
      </c>
      <c r="AW243" s="13" t="s">
        <v>32</v>
      </c>
      <c r="AX243" s="13" t="s">
        <v>84</v>
      </c>
      <c r="AY243" s="156" t="s">
        <v>136</v>
      </c>
    </row>
    <row r="244" spans="2:65" s="1" customFormat="1" ht="16.5" customHeight="1" x14ac:dyDescent="0.2">
      <c r="B244" s="32"/>
      <c r="C244" s="172" t="s">
        <v>383</v>
      </c>
      <c r="D244" s="172" t="s">
        <v>641</v>
      </c>
      <c r="E244" s="173" t="s">
        <v>2048</v>
      </c>
      <c r="F244" s="174" t="s">
        <v>2049</v>
      </c>
      <c r="G244" s="175" t="s">
        <v>255</v>
      </c>
      <c r="H244" s="176">
        <v>2</v>
      </c>
      <c r="I244" s="177"/>
      <c r="J244" s="178">
        <f>ROUND(I244*H244,2)</f>
        <v>0</v>
      </c>
      <c r="K244" s="174" t="s">
        <v>146</v>
      </c>
      <c r="L244" s="179"/>
      <c r="M244" s="180" t="s">
        <v>1</v>
      </c>
      <c r="N244" s="181" t="s">
        <v>41</v>
      </c>
      <c r="P244" s="141">
        <f>O244*H244</f>
        <v>0</v>
      </c>
      <c r="Q244" s="141">
        <v>2.1000000000000001E-2</v>
      </c>
      <c r="R244" s="141">
        <f>Q244*H244</f>
        <v>4.2000000000000003E-2</v>
      </c>
      <c r="S244" s="141">
        <v>0</v>
      </c>
      <c r="T244" s="142">
        <f>S244*H244</f>
        <v>0</v>
      </c>
      <c r="AR244" s="143" t="s">
        <v>185</v>
      </c>
      <c r="AT244" s="143" t="s">
        <v>641</v>
      </c>
      <c r="AU244" s="143" t="s">
        <v>86</v>
      </c>
      <c r="AY244" s="17" t="s">
        <v>136</v>
      </c>
      <c r="BE244" s="144">
        <f>IF(N244="základní",J244,0)</f>
        <v>0</v>
      </c>
      <c r="BF244" s="144">
        <f>IF(N244="snížená",J244,0)</f>
        <v>0</v>
      </c>
      <c r="BG244" s="144">
        <f>IF(N244="zákl. přenesená",J244,0)</f>
        <v>0</v>
      </c>
      <c r="BH244" s="144">
        <f>IF(N244="sníž. přenesená",J244,0)</f>
        <v>0</v>
      </c>
      <c r="BI244" s="144">
        <f>IF(N244="nulová",J244,0)</f>
        <v>0</v>
      </c>
      <c r="BJ244" s="17" t="s">
        <v>84</v>
      </c>
      <c r="BK244" s="144">
        <f>ROUND(I244*H244,2)</f>
        <v>0</v>
      </c>
      <c r="BL244" s="17" t="s">
        <v>135</v>
      </c>
      <c r="BM244" s="143" t="s">
        <v>2050</v>
      </c>
    </row>
    <row r="245" spans="2:65" s="1" customFormat="1" ht="11.25" x14ac:dyDescent="0.2">
      <c r="B245" s="32"/>
      <c r="D245" s="145" t="s">
        <v>149</v>
      </c>
      <c r="F245" s="146" t="s">
        <v>2049</v>
      </c>
      <c r="I245" s="147"/>
      <c r="L245" s="32"/>
      <c r="M245" s="148"/>
      <c r="T245" s="56"/>
      <c r="AT245" s="17" t="s">
        <v>149</v>
      </c>
      <c r="AU245" s="17" t="s">
        <v>86</v>
      </c>
    </row>
    <row r="246" spans="2:65" s="13" customFormat="1" ht="11.25" x14ac:dyDescent="0.2">
      <c r="B246" s="155"/>
      <c r="D246" s="145" t="s">
        <v>150</v>
      </c>
      <c r="E246" s="156" t="s">
        <v>1</v>
      </c>
      <c r="F246" s="157" t="s">
        <v>2051</v>
      </c>
      <c r="H246" s="158">
        <v>2</v>
      </c>
      <c r="I246" s="159"/>
      <c r="L246" s="155"/>
      <c r="M246" s="160"/>
      <c r="T246" s="161"/>
      <c r="AT246" s="156" t="s">
        <v>150</v>
      </c>
      <c r="AU246" s="156" t="s">
        <v>86</v>
      </c>
      <c r="AV246" s="13" t="s">
        <v>86</v>
      </c>
      <c r="AW246" s="13" t="s">
        <v>32</v>
      </c>
      <c r="AX246" s="13" t="s">
        <v>84</v>
      </c>
      <c r="AY246" s="156" t="s">
        <v>136</v>
      </c>
    </row>
    <row r="247" spans="2:65" s="1" customFormat="1" ht="16.5" customHeight="1" x14ac:dyDescent="0.2">
      <c r="B247" s="32"/>
      <c r="C247" s="172" t="s">
        <v>391</v>
      </c>
      <c r="D247" s="172" t="s">
        <v>641</v>
      </c>
      <c r="E247" s="173" t="s">
        <v>2052</v>
      </c>
      <c r="F247" s="174" t="s">
        <v>2053</v>
      </c>
      <c r="G247" s="175" t="s">
        <v>255</v>
      </c>
      <c r="H247" s="176">
        <v>6</v>
      </c>
      <c r="I247" s="177"/>
      <c r="J247" s="178">
        <f>ROUND(I247*H247,2)</f>
        <v>0</v>
      </c>
      <c r="K247" s="174" t="s">
        <v>146</v>
      </c>
      <c r="L247" s="179"/>
      <c r="M247" s="180" t="s">
        <v>1</v>
      </c>
      <c r="N247" s="181" t="s">
        <v>41</v>
      </c>
      <c r="P247" s="141">
        <f>O247*H247</f>
        <v>0</v>
      </c>
      <c r="Q247" s="141">
        <v>3.2000000000000001E-2</v>
      </c>
      <c r="R247" s="141">
        <f>Q247*H247</f>
        <v>0.192</v>
      </c>
      <c r="S247" s="141">
        <v>0</v>
      </c>
      <c r="T247" s="142">
        <f>S247*H247</f>
        <v>0</v>
      </c>
      <c r="AR247" s="143" t="s">
        <v>185</v>
      </c>
      <c r="AT247" s="143" t="s">
        <v>641</v>
      </c>
      <c r="AU247" s="143" t="s">
        <v>86</v>
      </c>
      <c r="AY247" s="17" t="s">
        <v>136</v>
      </c>
      <c r="BE247" s="144">
        <f>IF(N247="základní",J247,0)</f>
        <v>0</v>
      </c>
      <c r="BF247" s="144">
        <f>IF(N247="snížená",J247,0)</f>
        <v>0</v>
      </c>
      <c r="BG247" s="144">
        <f>IF(N247="zákl. přenesená",J247,0)</f>
        <v>0</v>
      </c>
      <c r="BH247" s="144">
        <f>IF(N247="sníž. přenesená",J247,0)</f>
        <v>0</v>
      </c>
      <c r="BI247" s="144">
        <f>IF(N247="nulová",J247,0)</f>
        <v>0</v>
      </c>
      <c r="BJ247" s="17" t="s">
        <v>84</v>
      </c>
      <c r="BK247" s="144">
        <f>ROUND(I247*H247,2)</f>
        <v>0</v>
      </c>
      <c r="BL247" s="17" t="s">
        <v>135</v>
      </c>
      <c r="BM247" s="143" t="s">
        <v>2054</v>
      </c>
    </row>
    <row r="248" spans="2:65" s="1" customFormat="1" ht="11.25" x14ac:dyDescent="0.2">
      <c r="B248" s="32"/>
      <c r="D248" s="145" t="s">
        <v>149</v>
      </c>
      <c r="F248" s="146" t="s">
        <v>2053</v>
      </c>
      <c r="I248" s="147"/>
      <c r="L248" s="32"/>
      <c r="M248" s="148"/>
      <c r="T248" s="56"/>
      <c r="AT248" s="17" t="s">
        <v>149</v>
      </c>
      <c r="AU248" s="17" t="s">
        <v>86</v>
      </c>
    </row>
    <row r="249" spans="2:65" s="13" customFormat="1" ht="11.25" x14ac:dyDescent="0.2">
      <c r="B249" s="155"/>
      <c r="D249" s="145" t="s">
        <v>150</v>
      </c>
      <c r="E249" s="156" t="s">
        <v>1</v>
      </c>
      <c r="F249" s="157" t="s">
        <v>2055</v>
      </c>
      <c r="H249" s="158">
        <v>6</v>
      </c>
      <c r="I249" s="159"/>
      <c r="L249" s="155"/>
      <c r="M249" s="160"/>
      <c r="T249" s="161"/>
      <c r="AT249" s="156" t="s">
        <v>150</v>
      </c>
      <c r="AU249" s="156" t="s">
        <v>86</v>
      </c>
      <c r="AV249" s="13" t="s">
        <v>86</v>
      </c>
      <c r="AW249" s="13" t="s">
        <v>32</v>
      </c>
      <c r="AX249" s="13" t="s">
        <v>84</v>
      </c>
      <c r="AY249" s="156" t="s">
        <v>136</v>
      </c>
    </row>
    <row r="250" spans="2:65" s="1" customFormat="1" ht="16.5" customHeight="1" x14ac:dyDescent="0.2">
      <c r="B250" s="32"/>
      <c r="C250" s="172" t="s">
        <v>399</v>
      </c>
      <c r="D250" s="172" t="s">
        <v>641</v>
      </c>
      <c r="E250" s="173" t="s">
        <v>2056</v>
      </c>
      <c r="F250" s="174" t="s">
        <v>2057</v>
      </c>
      <c r="G250" s="175" t="s">
        <v>255</v>
      </c>
      <c r="H250" s="176">
        <v>13</v>
      </c>
      <c r="I250" s="177"/>
      <c r="J250" s="178">
        <f>ROUND(I250*H250,2)</f>
        <v>0</v>
      </c>
      <c r="K250" s="174" t="s">
        <v>146</v>
      </c>
      <c r="L250" s="179"/>
      <c r="M250" s="180" t="s">
        <v>1</v>
      </c>
      <c r="N250" s="181" t="s">
        <v>41</v>
      </c>
      <c r="P250" s="141">
        <f>O250*H250</f>
        <v>0</v>
      </c>
      <c r="Q250" s="141">
        <v>4.1000000000000002E-2</v>
      </c>
      <c r="R250" s="141">
        <f>Q250*H250</f>
        <v>0.53300000000000003</v>
      </c>
      <c r="S250" s="141">
        <v>0</v>
      </c>
      <c r="T250" s="142">
        <f>S250*H250</f>
        <v>0</v>
      </c>
      <c r="AR250" s="143" t="s">
        <v>185</v>
      </c>
      <c r="AT250" s="143" t="s">
        <v>641</v>
      </c>
      <c r="AU250" s="143" t="s">
        <v>86</v>
      </c>
      <c r="AY250" s="17" t="s">
        <v>136</v>
      </c>
      <c r="BE250" s="144">
        <f>IF(N250="základní",J250,0)</f>
        <v>0</v>
      </c>
      <c r="BF250" s="144">
        <f>IF(N250="snížená",J250,0)</f>
        <v>0</v>
      </c>
      <c r="BG250" s="144">
        <f>IF(N250="zákl. přenesená",J250,0)</f>
        <v>0</v>
      </c>
      <c r="BH250" s="144">
        <f>IF(N250="sníž. přenesená",J250,0)</f>
        <v>0</v>
      </c>
      <c r="BI250" s="144">
        <f>IF(N250="nulová",J250,0)</f>
        <v>0</v>
      </c>
      <c r="BJ250" s="17" t="s">
        <v>84</v>
      </c>
      <c r="BK250" s="144">
        <f>ROUND(I250*H250,2)</f>
        <v>0</v>
      </c>
      <c r="BL250" s="17" t="s">
        <v>135</v>
      </c>
      <c r="BM250" s="143" t="s">
        <v>2058</v>
      </c>
    </row>
    <row r="251" spans="2:65" s="1" customFormat="1" ht="11.25" x14ac:dyDescent="0.2">
      <c r="B251" s="32"/>
      <c r="D251" s="145" t="s">
        <v>149</v>
      </c>
      <c r="F251" s="146" t="s">
        <v>2057</v>
      </c>
      <c r="I251" s="147"/>
      <c r="L251" s="32"/>
      <c r="M251" s="148"/>
      <c r="T251" s="56"/>
      <c r="AT251" s="17" t="s">
        <v>149</v>
      </c>
      <c r="AU251" s="17" t="s">
        <v>86</v>
      </c>
    </row>
    <row r="252" spans="2:65" s="13" customFormat="1" ht="11.25" x14ac:dyDescent="0.2">
      <c r="B252" s="155"/>
      <c r="D252" s="145" t="s">
        <v>150</v>
      </c>
      <c r="E252" s="156" t="s">
        <v>1</v>
      </c>
      <c r="F252" s="157" t="s">
        <v>2059</v>
      </c>
      <c r="H252" s="158">
        <v>13</v>
      </c>
      <c r="I252" s="159"/>
      <c r="L252" s="155"/>
      <c r="M252" s="160"/>
      <c r="T252" s="161"/>
      <c r="AT252" s="156" t="s">
        <v>150</v>
      </c>
      <c r="AU252" s="156" t="s">
        <v>86</v>
      </c>
      <c r="AV252" s="13" t="s">
        <v>86</v>
      </c>
      <c r="AW252" s="13" t="s">
        <v>32</v>
      </c>
      <c r="AX252" s="13" t="s">
        <v>84</v>
      </c>
      <c r="AY252" s="156" t="s">
        <v>136</v>
      </c>
    </row>
    <row r="253" spans="2:65" s="1" customFormat="1" ht="16.5" customHeight="1" x14ac:dyDescent="0.2">
      <c r="B253" s="32"/>
      <c r="C253" s="172" t="s">
        <v>405</v>
      </c>
      <c r="D253" s="172" t="s">
        <v>641</v>
      </c>
      <c r="E253" s="173" t="s">
        <v>2060</v>
      </c>
      <c r="F253" s="174" t="s">
        <v>2061</v>
      </c>
      <c r="G253" s="175" t="s">
        <v>255</v>
      </c>
      <c r="H253" s="176">
        <v>6</v>
      </c>
      <c r="I253" s="177"/>
      <c r="J253" s="178">
        <f>ROUND(I253*H253,2)</f>
        <v>0</v>
      </c>
      <c r="K253" s="174" t="s">
        <v>146</v>
      </c>
      <c r="L253" s="179"/>
      <c r="M253" s="180" t="s">
        <v>1</v>
      </c>
      <c r="N253" s="181" t="s">
        <v>41</v>
      </c>
      <c r="P253" s="141">
        <f>O253*H253</f>
        <v>0</v>
      </c>
      <c r="Q253" s="141">
        <v>5.2999999999999999E-2</v>
      </c>
      <c r="R253" s="141">
        <f>Q253*H253</f>
        <v>0.318</v>
      </c>
      <c r="S253" s="141">
        <v>0</v>
      </c>
      <c r="T253" s="142">
        <f>S253*H253</f>
        <v>0</v>
      </c>
      <c r="AR253" s="143" t="s">
        <v>185</v>
      </c>
      <c r="AT253" s="143" t="s">
        <v>641</v>
      </c>
      <c r="AU253" s="143" t="s">
        <v>86</v>
      </c>
      <c r="AY253" s="17" t="s">
        <v>136</v>
      </c>
      <c r="BE253" s="144">
        <f>IF(N253="základní",J253,0)</f>
        <v>0</v>
      </c>
      <c r="BF253" s="144">
        <f>IF(N253="snížená",J253,0)</f>
        <v>0</v>
      </c>
      <c r="BG253" s="144">
        <f>IF(N253="zákl. přenesená",J253,0)</f>
        <v>0</v>
      </c>
      <c r="BH253" s="144">
        <f>IF(N253="sníž. přenesená",J253,0)</f>
        <v>0</v>
      </c>
      <c r="BI253" s="144">
        <f>IF(N253="nulová",J253,0)</f>
        <v>0</v>
      </c>
      <c r="BJ253" s="17" t="s">
        <v>84</v>
      </c>
      <c r="BK253" s="144">
        <f>ROUND(I253*H253,2)</f>
        <v>0</v>
      </c>
      <c r="BL253" s="17" t="s">
        <v>135</v>
      </c>
      <c r="BM253" s="143" t="s">
        <v>2062</v>
      </c>
    </row>
    <row r="254" spans="2:65" s="1" customFormat="1" ht="11.25" x14ac:dyDescent="0.2">
      <c r="B254" s="32"/>
      <c r="D254" s="145" t="s">
        <v>149</v>
      </c>
      <c r="F254" s="146" t="s">
        <v>2061</v>
      </c>
      <c r="I254" s="147"/>
      <c r="L254" s="32"/>
      <c r="M254" s="148"/>
      <c r="T254" s="56"/>
      <c r="AT254" s="17" t="s">
        <v>149</v>
      </c>
      <c r="AU254" s="17" t="s">
        <v>86</v>
      </c>
    </row>
    <row r="255" spans="2:65" s="13" customFormat="1" ht="11.25" x14ac:dyDescent="0.2">
      <c r="B255" s="155"/>
      <c r="D255" s="145" t="s">
        <v>150</v>
      </c>
      <c r="E255" s="156" t="s">
        <v>1</v>
      </c>
      <c r="F255" s="157" t="s">
        <v>2055</v>
      </c>
      <c r="H255" s="158">
        <v>6</v>
      </c>
      <c r="I255" s="159"/>
      <c r="L255" s="155"/>
      <c r="M255" s="160"/>
      <c r="T255" s="161"/>
      <c r="AT255" s="156" t="s">
        <v>150</v>
      </c>
      <c r="AU255" s="156" t="s">
        <v>86</v>
      </c>
      <c r="AV255" s="13" t="s">
        <v>86</v>
      </c>
      <c r="AW255" s="13" t="s">
        <v>32</v>
      </c>
      <c r="AX255" s="13" t="s">
        <v>84</v>
      </c>
      <c r="AY255" s="156" t="s">
        <v>136</v>
      </c>
    </row>
    <row r="256" spans="2:65" s="11" customFormat="1" ht="22.9" customHeight="1" x14ac:dyDescent="0.2">
      <c r="B256" s="120"/>
      <c r="D256" s="121" t="s">
        <v>75</v>
      </c>
      <c r="E256" s="130" t="s">
        <v>185</v>
      </c>
      <c r="F256" s="130" t="s">
        <v>1040</v>
      </c>
      <c r="I256" s="123"/>
      <c r="J256" s="131">
        <f>BK256</f>
        <v>0</v>
      </c>
      <c r="L256" s="120"/>
      <c r="M256" s="125"/>
      <c r="P256" s="126">
        <f>SUM(P257:P392)</f>
        <v>0</v>
      </c>
      <c r="R256" s="126">
        <f>SUM(R257:R392)</f>
        <v>153.81573600000004</v>
      </c>
      <c r="T256" s="127">
        <f>SUM(T257:T392)</f>
        <v>93.83550000000001</v>
      </c>
      <c r="AR256" s="121" t="s">
        <v>84</v>
      </c>
      <c r="AT256" s="128" t="s">
        <v>75</v>
      </c>
      <c r="AU256" s="128" t="s">
        <v>84</v>
      </c>
      <c r="AY256" s="121" t="s">
        <v>136</v>
      </c>
      <c r="BK256" s="129">
        <f>SUM(BK257:BK392)</f>
        <v>0</v>
      </c>
    </row>
    <row r="257" spans="2:65" s="1" customFormat="1" ht="16.5" customHeight="1" x14ac:dyDescent="0.2">
      <c r="B257" s="32"/>
      <c r="C257" s="132" t="s">
        <v>411</v>
      </c>
      <c r="D257" s="132" t="s">
        <v>142</v>
      </c>
      <c r="E257" s="133" t="s">
        <v>2063</v>
      </c>
      <c r="F257" s="134" t="s">
        <v>2064</v>
      </c>
      <c r="G257" s="135" t="s">
        <v>394</v>
      </c>
      <c r="H257" s="136">
        <v>209.1</v>
      </c>
      <c r="I257" s="137"/>
      <c r="J257" s="138">
        <f>ROUND(I257*H257,2)</f>
        <v>0</v>
      </c>
      <c r="K257" s="134" t="s">
        <v>146</v>
      </c>
      <c r="L257" s="32"/>
      <c r="M257" s="139" t="s">
        <v>1</v>
      </c>
      <c r="N257" s="140" t="s">
        <v>41</v>
      </c>
      <c r="P257" s="141">
        <f>O257*H257</f>
        <v>0</v>
      </c>
      <c r="Q257" s="141">
        <v>0</v>
      </c>
      <c r="R257" s="141">
        <f>Q257*H257</f>
        <v>0</v>
      </c>
      <c r="S257" s="141">
        <v>0.32</v>
      </c>
      <c r="T257" s="142">
        <f>S257*H257</f>
        <v>66.912000000000006</v>
      </c>
      <c r="AR257" s="143" t="s">
        <v>135</v>
      </c>
      <c r="AT257" s="143" t="s">
        <v>142</v>
      </c>
      <c r="AU257" s="143" t="s">
        <v>86</v>
      </c>
      <c r="AY257" s="17" t="s">
        <v>136</v>
      </c>
      <c r="BE257" s="144">
        <f>IF(N257="základní",J257,0)</f>
        <v>0</v>
      </c>
      <c r="BF257" s="144">
        <f>IF(N257="snížená",J257,0)</f>
        <v>0</v>
      </c>
      <c r="BG257" s="144">
        <f>IF(N257="zákl. přenesená",J257,0)</f>
        <v>0</v>
      </c>
      <c r="BH257" s="144">
        <f>IF(N257="sníž. přenesená",J257,0)</f>
        <v>0</v>
      </c>
      <c r="BI257" s="144">
        <f>IF(N257="nulová",J257,0)</f>
        <v>0</v>
      </c>
      <c r="BJ257" s="17" t="s">
        <v>84</v>
      </c>
      <c r="BK257" s="144">
        <f>ROUND(I257*H257,2)</f>
        <v>0</v>
      </c>
      <c r="BL257" s="17" t="s">
        <v>135</v>
      </c>
      <c r="BM257" s="143" t="s">
        <v>2065</v>
      </c>
    </row>
    <row r="258" spans="2:65" s="1" customFormat="1" ht="11.25" x14ac:dyDescent="0.2">
      <c r="B258" s="32"/>
      <c r="D258" s="145" t="s">
        <v>149</v>
      </c>
      <c r="F258" s="146" t="s">
        <v>2066</v>
      </c>
      <c r="I258" s="147"/>
      <c r="L258" s="32"/>
      <c r="M258" s="148"/>
      <c r="T258" s="56"/>
      <c r="AT258" s="17" t="s">
        <v>149</v>
      </c>
      <c r="AU258" s="17" t="s">
        <v>86</v>
      </c>
    </row>
    <row r="259" spans="2:65" s="12" customFormat="1" ht="11.25" x14ac:dyDescent="0.2">
      <c r="B259" s="149"/>
      <c r="D259" s="145" t="s">
        <v>150</v>
      </c>
      <c r="E259" s="150" t="s">
        <v>1</v>
      </c>
      <c r="F259" s="151" t="s">
        <v>2067</v>
      </c>
      <c r="H259" s="150" t="s">
        <v>1</v>
      </c>
      <c r="I259" s="152"/>
      <c r="L259" s="149"/>
      <c r="M259" s="153"/>
      <c r="T259" s="154"/>
      <c r="AT259" s="150" t="s">
        <v>150</v>
      </c>
      <c r="AU259" s="150" t="s">
        <v>86</v>
      </c>
      <c r="AV259" s="12" t="s">
        <v>84</v>
      </c>
      <c r="AW259" s="12" t="s">
        <v>32</v>
      </c>
      <c r="AX259" s="12" t="s">
        <v>76</v>
      </c>
      <c r="AY259" s="150" t="s">
        <v>136</v>
      </c>
    </row>
    <row r="260" spans="2:65" s="13" customFormat="1" ht="11.25" x14ac:dyDescent="0.2">
      <c r="B260" s="155"/>
      <c r="D260" s="145" t="s">
        <v>150</v>
      </c>
      <c r="E260" s="156" t="s">
        <v>1</v>
      </c>
      <c r="F260" s="157" t="s">
        <v>2068</v>
      </c>
      <c r="H260" s="158">
        <v>209.1</v>
      </c>
      <c r="I260" s="159"/>
      <c r="L260" s="155"/>
      <c r="M260" s="160"/>
      <c r="T260" s="161"/>
      <c r="AT260" s="156" t="s">
        <v>150</v>
      </c>
      <c r="AU260" s="156" t="s">
        <v>86</v>
      </c>
      <c r="AV260" s="13" t="s">
        <v>86</v>
      </c>
      <c r="AW260" s="13" t="s">
        <v>32</v>
      </c>
      <c r="AX260" s="13" t="s">
        <v>84</v>
      </c>
      <c r="AY260" s="156" t="s">
        <v>136</v>
      </c>
    </row>
    <row r="261" spans="2:65" s="1" customFormat="1" ht="16.5" customHeight="1" x14ac:dyDescent="0.2">
      <c r="B261" s="32"/>
      <c r="C261" s="132" t="s">
        <v>417</v>
      </c>
      <c r="D261" s="132" t="s">
        <v>142</v>
      </c>
      <c r="E261" s="133" t="s">
        <v>2069</v>
      </c>
      <c r="F261" s="134" t="s">
        <v>2070</v>
      </c>
      <c r="G261" s="135" t="s">
        <v>394</v>
      </c>
      <c r="H261" s="136">
        <v>9.3000000000000007</v>
      </c>
      <c r="I261" s="137"/>
      <c r="J261" s="138">
        <f>ROUND(I261*H261,2)</f>
        <v>0</v>
      </c>
      <c r="K261" s="134" t="s">
        <v>146</v>
      </c>
      <c r="L261" s="32"/>
      <c r="M261" s="139" t="s">
        <v>1</v>
      </c>
      <c r="N261" s="140" t="s">
        <v>41</v>
      </c>
      <c r="P261" s="141">
        <f>O261*H261</f>
        <v>0</v>
      </c>
      <c r="Q261" s="141">
        <v>0</v>
      </c>
      <c r="R261" s="141">
        <f>Q261*H261</f>
        <v>0</v>
      </c>
      <c r="S261" s="141">
        <v>0.155</v>
      </c>
      <c r="T261" s="142">
        <f>S261*H261</f>
        <v>1.4415</v>
      </c>
      <c r="AR261" s="143" t="s">
        <v>135</v>
      </c>
      <c r="AT261" s="143" t="s">
        <v>142</v>
      </c>
      <c r="AU261" s="143" t="s">
        <v>86</v>
      </c>
      <c r="AY261" s="17" t="s">
        <v>136</v>
      </c>
      <c r="BE261" s="144">
        <f>IF(N261="základní",J261,0)</f>
        <v>0</v>
      </c>
      <c r="BF261" s="144">
        <f>IF(N261="snížená",J261,0)</f>
        <v>0</v>
      </c>
      <c r="BG261" s="144">
        <f>IF(N261="zákl. přenesená",J261,0)</f>
        <v>0</v>
      </c>
      <c r="BH261" s="144">
        <f>IF(N261="sníž. přenesená",J261,0)</f>
        <v>0</v>
      </c>
      <c r="BI261" s="144">
        <f>IF(N261="nulová",J261,0)</f>
        <v>0</v>
      </c>
      <c r="BJ261" s="17" t="s">
        <v>84</v>
      </c>
      <c r="BK261" s="144">
        <f>ROUND(I261*H261,2)</f>
        <v>0</v>
      </c>
      <c r="BL261" s="17" t="s">
        <v>135</v>
      </c>
      <c r="BM261" s="143" t="s">
        <v>2071</v>
      </c>
    </row>
    <row r="262" spans="2:65" s="1" customFormat="1" ht="11.25" x14ac:dyDescent="0.2">
      <c r="B262" s="32"/>
      <c r="D262" s="145" t="s">
        <v>149</v>
      </c>
      <c r="F262" s="146" t="s">
        <v>2072</v>
      </c>
      <c r="I262" s="147"/>
      <c r="L262" s="32"/>
      <c r="M262" s="148"/>
      <c r="T262" s="56"/>
      <c r="AT262" s="17" t="s">
        <v>149</v>
      </c>
      <c r="AU262" s="17" t="s">
        <v>86</v>
      </c>
    </row>
    <row r="263" spans="2:65" s="12" customFormat="1" ht="11.25" x14ac:dyDescent="0.2">
      <c r="B263" s="149"/>
      <c r="D263" s="145" t="s">
        <v>150</v>
      </c>
      <c r="E263" s="150" t="s">
        <v>1</v>
      </c>
      <c r="F263" s="151" t="s">
        <v>2067</v>
      </c>
      <c r="H263" s="150" t="s">
        <v>1</v>
      </c>
      <c r="I263" s="152"/>
      <c r="L263" s="149"/>
      <c r="M263" s="153"/>
      <c r="T263" s="154"/>
      <c r="AT263" s="150" t="s">
        <v>150</v>
      </c>
      <c r="AU263" s="150" t="s">
        <v>86</v>
      </c>
      <c r="AV263" s="12" t="s">
        <v>84</v>
      </c>
      <c r="AW263" s="12" t="s">
        <v>32</v>
      </c>
      <c r="AX263" s="12" t="s">
        <v>76</v>
      </c>
      <c r="AY263" s="150" t="s">
        <v>136</v>
      </c>
    </row>
    <row r="264" spans="2:65" s="13" customFormat="1" ht="11.25" x14ac:dyDescent="0.2">
      <c r="B264" s="155"/>
      <c r="D264" s="145" t="s">
        <v>150</v>
      </c>
      <c r="E264" s="156" t="s">
        <v>1</v>
      </c>
      <c r="F264" s="157" t="s">
        <v>2073</v>
      </c>
      <c r="H264" s="158">
        <v>9.3000000000000007</v>
      </c>
      <c r="I264" s="159"/>
      <c r="L264" s="155"/>
      <c r="M264" s="160"/>
      <c r="T264" s="161"/>
      <c r="AT264" s="156" t="s">
        <v>150</v>
      </c>
      <c r="AU264" s="156" t="s">
        <v>86</v>
      </c>
      <c r="AV264" s="13" t="s">
        <v>86</v>
      </c>
      <c r="AW264" s="13" t="s">
        <v>32</v>
      </c>
      <c r="AX264" s="13" t="s">
        <v>84</v>
      </c>
      <c r="AY264" s="156" t="s">
        <v>136</v>
      </c>
    </row>
    <row r="265" spans="2:65" s="1" customFormat="1" ht="16.5" customHeight="1" x14ac:dyDescent="0.2">
      <c r="B265" s="32"/>
      <c r="C265" s="132" t="s">
        <v>426</v>
      </c>
      <c r="D265" s="132" t="s">
        <v>142</v>
      </c>
      <c r="E265" s="133" t="s">
        <v>2074</v>
      </c>
      <c r="F265" s="134" t="s">
        <v>2075</v>
      </c>
      <c r="G265" s="135" t="s">
        <v>394</v>
      </c>
      <c r="H265" s="136">
        <v>4.4000000000000004</v>
      </c>
      <c r="I265" s="137"/>
      <c r="J265" s="138">
        <f>ROUND(I265*H265,2)</f>
        <v>0</v>
      </c>
      <c r="K265" s="134" t="s">
        <v>146</v>
      </c>
      <c r="L265" s="32"/>
      <c r="M265" s="139" t="s">
        <v>1</v>
      </c>
      <c r="N265" s="140" t="s">
        <v>41</v>
      </c>
      <c r="P265" s="141">
        <f>O265*H265</f>
        <v>0</v>
      </c>
      <c r="Q265" s="141">
        <v>0</v>
      </c>
      <c r="R265" s="141">
        <f>Q265*H265</f>
        <v>0</v>
      </c>
      <c r="S265" s="141">
        <v>0.03</v>
      </c>
      <c r="T265" s="142">
        <f>S265*H265</f>
        <v>0.13200000000000001</v>
      </c>
      <c r="AR265" s="143" t="s">
        <v>135</v>
      </c>
      <c r="AT265" s="143" t="s">
        <v>142</v>
      </c>
      <c r="AU265" s="143" t="s">
        <v>86</v>
      </c>
      <c r="AY265" s="17" t="s">
        <v>136</v>
      </c>
      <c r="BE265" s="144">
        <f>IF(N265="základní",J265,0)</f>
        <v>0</v>
      </c>
      <c r="BF265" s="144">
        <f>IF(N265="snížená",J265,0)</f>
        <v>0</v>
      </c>
      <c r="BG265" s="144">
        <f>IF(N265="zákl. přenesená",J265,0)</f>
        <v>0</v>
      </c>
      <c r="BH265" s="144">
        <f>IF(N265="sníž. přenesená",J265,0)</f>
        <v>0</v>
      </c>
      <c r="BI265" s="144">
        <f>IF(N265="nulová",J265,0)</f>
        <v>0</v>
      </c>
      <c r="BJ265" s="17" t="s">
        <v>84</v>
      </c>
      <c r="BK265" s="144">
        <f>ROUND(I265*H265,2)</f>
        <v>0</v>
      </c>
      <c r="BL265" s="17" t="s">
        <v>135</v>
      </c>
      <c r="BM265" s="143" t="s">
        <v>2076</v>
      </c>
    </row>
    <row r="266" spans="2:65" s="1" customFormat="1" ht="11.25" x14ac:dyDescent="0.2">
      <c r="B266" s="32"/>
      <c r="D266" s="145" t="s">
        <v>149</v>
      </c>
      <c r="F266" s="146" t="s">
        <v>2077</v>
      </c>
      <c r="I266" s="147"/>
      <c r="L266" s="32"/>
      <c r="M266" s="148"/>
      <c r="T266" s="56"/>
      <c r="AT266" s="17" t="s">
        <v>149</v>
      </c>
      <c r="AU266" s="17" t="s">
        <v>86</v>
      </c>
    </row>
    <row r="267" spans="2:65" s="12" customFormat="1" ht="11.25" x14ac:dyDescent="0.2">
      <c r="B267" s="149"/>
      <c r="D267" s="145" t="s">
        <v>150</v>
      </c>
      <c r="E267" s="150" t="s">
        <v>1</v>
      </c>
      <c r="F267" s="151" t="s">
        <v>2067</v>
      </c>
      <c r="H267" s="150" t="s">
        <v>1</v>
      </c>
      <c r="I267" s="152"/>
      <c r="L267" s="149"/>
      <c r="M267" s="153"/>
      <c r="T267" s="154"/>
      <c r="AT267" s="150" t="s">
        <v>150</v>
      </c>
      <c r="AU267" s="150" t="s">
        <v>86</v>
      </c>
      <c r="AV267" s="12" t="s">
        <v>84</v>
      </c>
      <c r="AW267" s="12" t="s">
        <v>32</v>
      </c>
      <c r="AX267" s="12" t="s">
        <v>76</v>
      </c>
      <c r="AY267" s="150" t="s">
        <v>136</v>
      </c>
    </row>
    <row r="268" spans="2:65" s="13" customFormat="1" ht="11.25" x14ac:dyDescent="0.2">
      <c r="B268" s="155"/>
      <c r="D268" s="145" t="s">
        <v>150</v>
      </c>
      <c r="E268" s="156" t="s">
        <v>1</v>
      </c>
      <c r="F268" s="157" t="s">
        <v>2078</v>
      </c>
      <c r="H268" s="158">
        <v>4.4000000000000004</v>
      </c>
      <c r="I268" s="159"/>
      <c r="L268" s="155"/>
      <c r="M268" s="160"/>
      <c r="T268" s="161"/>
      <c r="AT268" s="156" t="s">
        <v>150</v>
      </c>
      <c r="AU268" s="156" t="s">
        <v>86</v>
      </c>
      <c r="AV268" s="13" t="s">
        <v>86</v>
      </c>
      <c r="AW268" s="13" t="s">
        <v>32</v>
      </c>
      <c r="AX268" s="13" t="s">
        <v>84</v>
      </c>
      <c r="AY268" s="156" t="s">
        <v>136</v>
      </c>
    </row>
    <row r="269" spans="2:65" s="1" customFormat="1" ht="21.75" customHeight="1" x14ac:dyDescent="0.2">
      <c r="B269" s="32"/>
      <c r="C269" s="132" t="s">
        <v>432</v>
      </c>
      <c r="D269" s="132" t="s">
        <v>142</v>
      </c>
      <c r="E269" s="133" t="s">
        <v>2079</v>
      </c>
      <c r="F269" s="134" t="s">
        <v>2080</v>
      </c>
      <c r="G269" s="135" t="s">
        <v>394</v>
      </c>
      <c r="H269" s="136">
        <v>223.95</v>
      </c>
      <c r="I269" s="137"/>
      <c r="J269" s="138">
        <f>ROUND(I269*H269,2)</f>
        <v>0</v>
      </c>
      <c r="K269" s="134" t="s">
        <v>146</v>
      </c>
      <c r="L269" s="32"/>
      <c r="M269" s="139" t="s">
        <v>1</v>
      </c>
      <c r="N269" s="140" t="s">
        <v>41</v>
      </c>
      <c r="P269" s="141">
        <f>O269*H269</f>
        <v>0</v>
      </c>
      <c r="Q269" s="141">
        <v>8.0000000000000007E-5</v>
      </c>
      <c r="R269" s="141">
        <f>Q269*H269</f>
        <v>1.7916000000000001E-2</v>
      </c>
      <c r="S269" s="141">
        <v>0</v>
      </c>
      <c r="T269" s="142">
        <f>S269*H269</f>
        <v>0</v>
      </c>
      <c r="AR269" s="143" t="s">
        <v>135</v>
      </c>
      <c r="AT269" s="143" t="s">
        <v>142</v>
      </c>
      <c r="AU269" s="143" t="s">
        <v>86</v>
      </c>
      <c r="AY269" s="17" t="s">
        <v>136</v>
      </c>
      <c r="BE269" s="144">
        <f>IF(N269="základní",J269,0)</f>
        <v>0</v>
      </c>
      <c r="BF269" s="144">
        <f>IF(N269="snížená",J269,0)</f>
        <v>0</v>
      </c>
      <c r="BG269" s="144">
        <f>IF(N269="zákl. přenesená",J269,0)</f>
        <v>0</v>
      </c>
      <c r="BH269" s="144">
        <f>IF(N269="sníž. přenesená",J269,0)</f>
        <v>0</v>
      </c>
      <c r="BI269" s="144">
        <f>IF(N269="nulová",J269,0)</f>
        <v>0</v>
      </c>
      <c r="BJ269" s="17" t="s">
        <v>84</v>
      </c>
      <c r="BK269" s="144">
        <f>ROUND(I269*H269,2)</f>
        <v>0</v>
      </c>
      <c r="BL269" s="17" t="s">
        <v>135</v>
      </c>
      <c r="BM269" s="143" t="s">
        <v>2081</v>
      </c>
    </row>
    <row r="270" spans="2:65" s="1" customFormat="1" ht="11.25" x14ac:dyDescent="0.2">
      <c r="B270" s="32"/>
      <c r="D270" s="145" t="s">
        <v>149</v>
      </c>
      <c r="F270" s="146" t="s">
        <v>2082</v>
      </c>
      <c r="I270" s="147"/>
      <c r="L270" s="32"/>
      <c r="M270" s="148"/>
      <c r="T270" s="56"/>
      <c r="AT270" s="17" t="s">
        <v>149</v>
      </c>
      <c r="AU270" s="17" t="s">
        <v>86</v>
      </c>
    </row>
    <row r="271" spans="2:65" s="13" customFormat="1" ht="11.25" x14ac:dyDescent="0.2">
      <c r="B271" s="155"/>
      <c r="D271" s="145" t="s">
        <v>150</v>
      </c>
      <c r="E271" s="156" t="s">
        <v>1</v>
      </c>
      <c r="F271" s="157" t="s">
        <v>2083</v>
      </c>
      <c r="H271" s="158">
        <v>228.55</v>
      </c>
      <c r="I271" s="159"/>
      <c r="L271" s="155"/>
      <c r="M271" s="160"/>
      <c r="T271" s="161"/>
      <c r="AT271" s="156" t="s">
        <v>150</v>
      </c>
      <c r="AU271" s="156" t="s">
        <v>86</v>
      </c>
      <c r="AV271" s="13" t="s">
        <v>86</v>
      </c>
      <c r="AW271" s="13" t="s">
        <v>32</v>
      </c>
      <c r="AX271" s="13" t="s">
        <v>76</v>
      </c>
      <c r="AY271" s="156" t="s">
        <v>136</v>
      </c>
    </row>
    <row r="272" spans="2:65" s="13" customFormat="1" ht="11.25" x14ac:dyDescent="0.2">
      <c r="B272" s="155"/>
      <c r="D272" s="145" t="s">
        <v>150</v>
      </c>
      <c r="E272" s="156" t="s">
        <v>1</v>
      </c>
      <c r="F272" s="157" t="s">
        <v>2084</v>
      </c>
      <c r="H272" s="158">
        <v>-4.5999999999999996</v>
      </c>
      <c r="I272" s="159"/>
      <c r="L272" s="155"/>
      <c r="M272" s="160"/>
      <c r="T272" s="161"/>
      <c r="AT272" s="156" t="s">
        <v>150</v>
      </c>
      <c r="AU272" s="156" t="s">
        <v>86</v>
      </c>
      <c r="AV272" s="13" t="s">
        <v>86</v>
      </c>
      <c r="AW272" s="13" t="s">
        <v>32</v>
      </c>
      <c r="AX272" s="13" t="s">
        <v>76</v>
      </c>
      <c r="AY272" s="156" t="s">
        <v>136</v>
      </c>
    </row>
    <row r="273" spans="2:65" s="14" customFormat="1" ht="11.25" x14ac:dyDescent="0.2">
      <c r="B273" s="165"/>
      <c r="D273" s="145" t="s">
        <v>150</v>
      </c>
      <c r="E273" s="166" t="s">
        <v>1</v>
      </c>
      <c r="F273" s="167" t="s">
        <v>318</v>
      </c>
      <c r="H273" s="168">
        <v>223.95</v>
      </c>
      <c r="I273" s="169"/>
      <c r="L273" s="165"/>
      <c r="M273" s="170"/>
      <c r="T273" s="171"/>
      <c r="AT273" s="166" t="s">
        <v>150</v>
      </c>
      <c r="AU273" s="166" t="s">
        <v>86</v>
      </c>
      <c r="AV273" s="14" t="s">
        <v>135</v>
      </c>
      <c r="AW273" s="14" t="s">
        <v>32</v>
      </c>
      <c r="AX273" s="14" t="s">
        <v>84</v>
      </c>
      <c r="AY273" s="166" t="s">
        <v>136</v>
      </c>
    </row>
    <row r="274" spans="2:65" s="1" customFormat="1" ht="16.5" customHeight="1" x14ac:dyDescent="0.2">
      <c r="B274" s="32"/>
      <c r="C274" s="172" t="s">
        <v>439</v>
      </c>
      <c r="D274" s="172" t="s">
        <v>641</v>
      </c>
      <c r="E274" s="173" t="s">
        <v>2085</v>
      </c>
      <c r="F274" s="174" t="s">
        <v>2086</v>
      </c>
      <c r="G274" s="175" t="s">
        <v>394</v>
      </c>
      <c r="H274" s="176">
        <v>227.309</v>
      </c>
      <c r="I274" s="177"/>
      <c r="J274" s="178">
        <f>ROUND(I274*H274,2)</f>
        <v>0</v>
      </c>
      <c r="K274" s="174" t="s">
        <v>146</v>
      </c>
      <c r="L274" s="179"/>
      <c r="M274" s="180" t="s">
        <v>1</v>
      </c>
      <c r="N274" s="181" t="s">
        <v>41</v>
      </c>
      <c r="P274" s="141">
        <f>O274*H274</f>
        <v>0</v>
      </c>
      <c r="Q274" s="141">
        <v>7.1999999999999995E-2</v>
      </c>
      <c r="R274" s="141">
        <f>Q274*H274</f>
        <v>16.366247999999999</v>
      </c>
      <c r="S274" s="141">
        <v>0</v>
      </c>
      <c r="T274" s="142">
        <f>S274*H274</f>
        <v>0</v>
      </c>
      <c r="AR274" s="143" t="s">
        <v>185</v>
      </c>
      <c r="AT274" s="143" t="s">
        <v>641</v>
      </c>
      <c r="AU274" s="143" t="s">
        <v>86</v>
      </c>
      <c r="AY274" s="17" t="s">
        <v>136</v>
      </c>
      <c r="BE274" s="144">
        <f>IF(N274="základní",J274,0)</f>
        <v>0</v>
      </c>
      <c r="BF274" s="144">
        <f>IF(N274="snížená",J274,0)</f>
        <v>0</v>
      </c>
      <c r="BG274" s="144">
        <f>IF(N274="zákl. přenesená",J274,0)</f>
        <v>0</v>
      </c>
      <c r="BH274" s="144">
        <f>IF(N274="sníž. přenesená",J274,0)</f>
        <v>0</v>
      </c>
      <c r="BI274" s="144">
        <f>IF(N274="nulová",J274,0)</f>
        <v>0</v>
      </c>
      <c r="BJ274" s="17" t="s">
        <v>84</v>
      </c>
      <c r="BK274" s="144">
        <f>ROUND(I274*H274,2)</f>
        <v>0</v>
      </c>
      <c r="BL274" s="17" t="s">
        <v>135</v>
      </c>
      <c r="BM274" s="143" t="s">
        <v>2087</v>
      </c>
    </row>
    <row r="275" spans="2:65" s="1" customFormat="1" ht="11.25" x14ac:dyDescent="0.2">
      <c r="B275" s="32"/>
      <c r="D275" s="145" t="s">
        <v>149</v>
      </c>
      <c r="F275" s="146" t="s">
        <v>2086</v>
      </c>
      <c r="I275" s="147"/>
      <c r="L275" s="32"/>
      <c r="M275" s="148"/>
      <c r="T275" s="56"/>
      <c r="AT275" s="17" t="s">
        <v>149</v>
      </c>
      <c r="AU275" s="17" t="s">
        <v>86</v>
      </c>
    </row>
    <row r="276" spans="2:65" s="13" customFormat="1" ht="11.25" x14ac:dyDescent="0.2">
      <c r="B276" s="155"/>
      <c r="D276" s="145" t="s">
        <v>150</v>
      </c>
      <c r="E276" s="156" t="s">
        <v>1</v>
      </c>
      <c r="F276" s="157" t="s">
        <v>2088</v>
      </c>
      <c r="H276" s="158">
        <v>223.95</v>
      </c>
      <c r="I276" s="159"/>
      <c r="L276" s="155"/>
      <c r="M276" s="160"/>
      <c r="T276" s="161"/>
      <c r="AT276" s="156" t="s">
        <v>150</v>
      </c>
      <c r="AU276" s="156" t="s">
        <v>86</v>
      </c>
      <c r="AV276" s="13" t="s">
        <v>86</v>
      </c>
      <c r="AW276" s="13" t="s">
        <v>32</v>
      </c>
      <c r="AX276" s="13" t="s">
        <v>84</v>
      </c>
      <c r="AY276" s="156" t="s">
        <v>136</v>
      </c>
    </row>
    <row r="277" spans="2:65" s="12" customFormat="1" ht="11.25" x14ac:dyDescent="0.2">
      <c r="B277" s="149"/>
      <c r="D277" s="145" t="s">
        <v>150</v>
      </c>
      <c r="E277" s="150" t="s">
        <v>1</v>
      </c>
      <c r="F277" s="151" t="s">
        <v>2089</v>
      </c>
      <c r="H277" s="150" t="s">
        <v>1</v>
      </c>
      <c r="I277" s="152"/>
      <c r="L277" s="149"/>
      <c r="M277" s="153"/>
      <c r="T277" s="154"/>
      <c r="AT277" s="150" t="s">
        <v>150</v>
      </c>
      <c r="AU277" s="150" t="s">
        <v>86</v>
      </c>
      <c r="AV277" s="12" t="s">
        <v>84</v>
      </c>
      <c r="AW277" s="12" t="s">
        <v>32</v>
      </c>
      <c r="AX277" s="12" t="s">
        <v>76</v>
      </c>
      <c r="AY277" s="150" t="s">
        <v>136</v>
      </c>
    </row>
    <row r="278" spans="2:65" s="13" customFormat="1" ht="11.25" x14ac:dyDescent="0.2">
      <c r="B278" s="155"/>
      <c r="D278" s="145" t="s">
        <v>150</v>
      </c>
      <c r="F278" s="157" t="s">
        <v>2090</v>
      </c>
      <c r="H278" s="158">
        <v>227.309</v>
      </c>
      <c r="I278" s="159"/>
      <c r="L278" s="155"/>
      <c r="M278" s="160"/>
      <c r="T278" s="161"/>
      <c r="AT278" s="156" t="s">
        <v>150</v>
      </c>
      <c r="AU278" s="156" t="s">
        <v>86</v>
      </c>
      <c r="AV278" s="13" t="s">
        <v>86</v>
      </c>
      <c r="AW278" s="13" t="s">
        <v>4</v>
      </c>
      <c r="AX278" s="13" t="s">
        <v>84</v>
      </c>
      <c r="AY278" s="156" t="s">
        <v>136</v>
      </c>
    </row>
    <row r="279" spans="2:65" s="1" customFormat="1" ht="21.75" customHeight="1" x14ac:dyDescent="0.2">
      <c r="B279" s="32"/>
      <c r="C279" s="132" t="s">
        <v>445</v>
      </c>
      <c r="D279" s="132" t="s">
        <v>142</v>
      </c>
      <c r="E279" s="133" t="s">
        <v>2091</v>
      </c>
      <c r="F279" s="134" t="s">
        <v>2092</v>
      </c>
      <c r="G279" s="135" t="s">
        <v>394</v>
      </c>
      <c r="H279" s="136">
        <v>235.5</v>
      </c>
      <c r="I279" s="137"/>
      <c r="J279" s="138">
        <f>ROUND(I279*H279,2)</f>
        <v>0</v>
      </c>
      <c r="K279" s="134" t="s">
        <v>146</v>
      </c>
      <c r="L279" s="32"/>
      <c r="M279" s="139" t="s">
        <v>1</v>
      </c>
      <c r="N279" s="140" t="s">
        <v>41</v>
      </c>
      <c r="P279" s="141">
        <f>O279*H279</f>
        <v>0</v>
      </c>
      <c r="Q279" s="141">
        <v>1.1E-4</v>
      </c>
      <c r="R279" s="141">
        <f>Q279*H279</f>
        <v>2.5905000000000001E-2</v>
      </c>
      <c r="S279" s="141">
        <v>0</v>
      </c>
      <c r="T279" s="142">
        <f>S279*H279</f>
        <v>0</v>
      </c>
      <c r="AR279" s="143" t="s">
        <v>135</v>
      </c>
      <c r="AT279" s="143" t="s">
        <v>142</v>
      </c>
      <c r="AU279" s="143" t="s">
        <v>86</v>
      </c>
      <c r="AY279" s="17" t="s">
        <v>136</v>
      </c>
      <c r="BE279" s="144">
        <f>IF(N279="základní",J279,0)</f>
        <v>0</v>
      </c>
      <c r="BF279" s="144">
        <f>IF(N279="snížená",J279,0)</f>
        <v>0</v>
      </c>
      <c r="BG279" s="144">
        <f>IF(N279="zákl. přenesená",J279,0)</f>
        <v>0</v>
      </c>
      <c r="BH279" s="144">
        <f>IF(N279="sníž. přenesená",J279,0)</f>
        <v>0</v>
      </c>
      <c r="BI279" s="144">
        <f>IF(N279="nulová",J279,0)</f>
        <v>0</v>
      </c>
      <c r="BJ279" s="17" t="s">
        <v>84</v>
      </c>
      <c r="BK279" s="144">
        <f>ROUND(I279*H279,2)</f>
        <v>0</v>
      </c>
      <c r="BL279" s="17" t="s">
        <v>135</v>
      </c>
      <c r="BM279" s="143" t="s">
        <v>2093</v>
      </c>
    </row>
    <row r="280" spans="2:65" s="1" customFormat="1" ht="11.25" x14ac:dyDescent="0.2">
      <c r="B280" s="32"/>
      <c r="D280" s="145" t="s">
        <v>149</v>
      </c>
      <c r="F280" s="146" t="s">
        <v>2094</v>
      </c>
      <c r="I280" s="147"/>
      <c r="L280" s="32"/>
      <c r="M280" s="148"/>
      <c r="T280" s="56"/>
      <c r="AT280" s="17" t="s">
        <v>149</v>
      </c>
      <c r="AU280" s="17" t="s">
        <v>86</v>
      </c>
    </row>
    <row r="281" spans="2:65" s="13" customFormat="1" ht="11.25" x14ac:dyDescent="0.2">
      <c r="B281" s="155"/>
      <c r="D281" s="145" t="s">
        <v>150</v>
      </c>
      <c r="E281" s="156" t="s">
        <v>1</v>
      </c>
      <c r="F281" s="157" t="s">
        <v>2095</v>
      </c>
      <c r="H281" s="158">
        <v>250.5</v>
      </c>
      <c r="I281" s="159"/>
      <c r="L281" s="155"/>
      <c r="M281" s="160"/>
      <c r="T281" s="161"/>
      <c r="AT281" s="156" t="s">
        <v>150</v>
      </c>
      <c r="AU281" s="156" t="s">
        <v>86</v>
      </c>
      <c r="AV281" s="13" t="s">
        <v>86</v>
      </c>
      <c r="AW281" s="13" t="s">
        <v>32</v>
      </c>
      <c r="AX281" s="13" t="s">
        <v>76</v>
      </c>
      <c r="AY281" s="156" t="s">
        <v>136</v>
      </c>
    </row>
    <row r="282" spans="2:65" s="13" customFormat="1" ht="11.25" x14ac:dyDescent="0.2">
      <c r="B282" s="155"/>
      <c r="D282" s="145" t="s">
        <v>150</v>
      </c>
      <c r="E282" s="156" t="s">
        <v>1</v>
      </c>
      <c r="F282" s="157" t="s">
        <v>2096</v>
      </c>
      <c r="H282" s="158">
        <v>-15</v>
      </c>
      <c r="I282" s="159"/>
      <c r="L282" s="155"/>
      <c r="M282" s="160"/>
      <c r="T282" s="161"/>
      <c r="AT282" s="156" t="s">
        <v>150</v>
      </c>
      <c r="AU282" s="156" t="s">
        <v>86</v>
      </c>
      <c r="AV282" s="13" t="s">
        <v>86</v>
      </c>
      <c r="AW282" s="13" t="s">
        <v>32</v>
      </c>
      <c r="AX282" s="13" t="s">
        <v>76</v>
      </c>
      <c r="AY282" s="156" t="s">
        <v>136</v>
      </c>
    </row>
    <row r="283" spans="2:65" s="14" customFormat="1" ht="11.25" x14ac:dyDescent="0.2">
      <c r="B283" s="165"/>
      <c r="D283" s="145" t="s">
        <v>150</v>
      </c>
      <c r="E283" s="166" t="s">
        <v>1</v>
      </c>
      <c r="F283" s="167" t="s">
        <v>318</v>
      </c>
      <c r="H283" s="168">
        <v>235.5</v>
      </c>
      <c r="I283" s="169"/>
      <c r="L283" s="165"/>
      <c r="M283" s="170"/>
      <c r="T283" s="171"/>
      <c r="AT283" s="166" t="s">
        <v>150</v>
      </c>
      <c r="AU283" s="166" t="s">
        <v>86</v>
      </c>
      <c r="AV283" s="14" t="s">
        <v>135</v>
      </c>
      <c r="AW283" s="14" t="s">
        <v>32</v>
      </c>
      <c r="AX283" s="14" t="s">
        <v>84</v>
      </c>
      <c r="AY283" s="166" t="s">
        <v>136</v>
      </c>
    </row>
    <row r="284" spans="2:65" s="1" customFormat="1" ht="16.5" customHeight="1" x14ac:dyDescent="0.2">
      <c r="B284" s="32"/>
      <c r="C284" s="172" t="s">
        <v>452</v>
      </c>
      <c r="D284" s="172" t="s">
        <v>641</v>
      </c>
      <c r="E284" s="173" t="s">
        <v>2097</v>
      </c>
      <c r="F284" s="174" t="s">
        <v>2098</v>
      </c>
      <c r="G284" s="175" t="s">
        <v>394</v>
      </c>
      <c r="H284" s="176">
        <v>239.03299999999999</v>
      </c>
      <c r="I284" s="177"/>
      <c r="J284" s="178">
        <f>ROUND(I284*H284,2)</f>
        <v>0</v>
      </c>
      <c r="K284" s="174" t="s">
        <v>146</v>
      </c>
      <c r="L284" s="179"/>
      <c r="M284" s="180" t="s">
        <v>1</v>
      </c>
      <c r="N284" s="181" t="s">
        <v>41</v>
      </c>
      <c r="P284" s="141">
        <f>O284*H284</f>
        <v>0</v>
      </c>
      <c r="Q284" s="141">
        <v>0.13600000000000001</v>
      </c>
      <c r="R284" s="141">
        <f>Q284*H284</f>
        <v>32.508488</v>
      </c>
      <c r="S284" s="141">
        <v>0</v>
      </c>
      <c r="T284" s="142">
        <f>S284*H284</f>
        <v>0</v>
      </c>
      <c r="AR284" s="143" t="s">
        <v>185</v>
      </c>
      <c r="AT284" s="143" t="s">
        <v>641</v>
      </c>
      <c r="AU284" s="143" t="s">
        <v>86</v>
      </c>
      <c r="AY284" s="17" t="s">
        <v>136</v>
      </c>
      <c r="BE284" s="144">
        <f>IF(N284="základní",J284,0)</f>
        <v>0</v>
      </c>
      <c r="BF284" s="144">
        <f>IF(N284="snížená",J284,0)</f>
        <v>0</v>
      </c>
      <c r="BG284" s="144">
        <f>IF(N284="zákl. přenesená",J284,0)</f>
        <v>0</v>
      </c>
      <c r="BH284" s="144">
        <f>IF(N284="sníž. přenesená",J284,0)</f>
        <v>0</v>
      </c>
      <c r="BI284" s="144">
        <f>IF(N284="nulová",J284,0)</f>
        <v>0</v>
      </c>
      <c r="BJ284" s="17" t="s">
        <v>84</v>
      </c>
      <c r="BK284" s="144">
        <f>ROUND(I284*H284,2)</f>
        <v>0</v>
      </c>
      <c r="BL284" s="17" t="s">
        <v>135</v>
      </c>
      <c r="BM284" s="143" t="s">
        <v>2099</v>
      </c>
    </row>
    <row r="285" spans="2:65" s="1" customFormat="1" ht="11.25" x14ac:dyDescent="0.2">
      <c r="B285" s="32"/>
      <c r="D285" s="145" t="s">
        <v>149</v>
      </c>
      <c r="F285" s="146" t="s">
        <v>2098</v>
      </c>
      <c r="I285" s="147"/>
      <c r="L285" s="32"/>
      <c r="M285" s="148"/>
      <c r="T285" s="56"/>
      <c r="AT285" s="17" t="s">
        <v>149</v>
      </c>
      <c r="AU285" s="17" t="s">
        <v>86</v>
      </c>
    </row>
    <row r="286" spans="2:65" s="13" customFormat="1" ht="11.25" x14ac:dyDescent="0.2">
      <c r="B286" s="155"/>
      <c r="D286" s="145" t="s">
        <v>150</v>
      </c>
      <c r="E286" s="156" t="s">
        <v>1</v>
      </c>
      <c r="F286" s="157" t="s">
        <v>2100</v>
      </c>
      <c r="H286" s="158">
        <v>235.5</v>
      </c>
      <c r="I286" s="159"/>
      <c r="L286" s="155"/>
      <c r="M286" s="160"/>
      <c r="T286" s="161"/>
      <c r="AT286" s="156" t="s">
        <v>150</v>
      </c>
      <c r="AU286" s="156" t="s">
        <v>86</v>
      </c>
      <c r="AV286" s="13" t="s">
        <v>86</v>
      </c>
      <c r="AW286" s="13" t="s">
        <v>32</v>
      </c>
      <c r="AX286" s="13" t="s">
        <v>84</v>
      </c>
      <c r="AY286" s="156" t="s">
        <v>136</v>
      </c>
    </row>
    <row r="287" spans="2:65" s="12" customFormat="1" ht="11.25" x14ac:dyDescent="0.2">
      <c r="B287" s="149"/>
      <c r="D287" s="145" t="s">
        <v>150</v>
      </c>
      <c r="E287" s="150" t="s">
        <v>1</v>
      </c>
      <c r="F287" s="151" t="s">
        <v>2089</v>
      </c>
      <c r="H287" s="150" t="s">
        <v>1</v>
      </c>
      <c r="I287" s="152"/>
      <c r="L287" s="149"/>
      <c r="M287" s="153"/>
      <c r="T287" s="154"/>
      <c r="AT287" s="150" t="s">
        <v>150</v>
      </c>
      <c r="AU287" s="150" t="s">
        <v>86</v>
      </c>
      <c r="AV287" s="12" t="s">
        <v>84</v>
      </c>
      <c r="AW287" s="12" t="s">
        <v>32</v>
      </c>
      <c r="AX287" s="12" t="s">
        <v>76</v>
      </c>
      <c r="AY287" s="150" t="s">
        <v>136</v>
      </c>
    </row>
    <row r="288" spans="2:65" s="13" customFormat="1" ht="11.25" x14ac:dyDescent="0.2">
      <c r="B288" s="155"/>
      <c r="D288" s="145" t="s">
        <v>150</v>
      </c>
      <c r="F288" s="157" t="s">
        <v>2101</v>
      </c>
      <c r="H288" s="158">
        <v>239.03299999999999</v>
      </c>
      <c r="I288" s="159"/>
      <c r="L288" s="155"/>
      <c r="M288" s="160"/>
      <c r="T288" s="161"/>
      <c r="AT288" s="156" t="s">
        <v>150</v>
      </c>
      <c r="AU288" s="156" t="s">
        <v>86</v>
      </c>
      <c r="AV288" s="13" t="s">
        <v>86</v>
      </c>
      <c r="AW288" s="13" t="s">
        <v>4</v>
      </c>
      <c r="AX288" s="13" t="s">
        <v>84</v>
      </c>
      <c r="AY288" s="156" t="s">
        <v>136</v>
      </c>
    </row>
    <row r="289" spans="2:65" s="1" customFormat="1" ht="16.5" customHeight="1" x14ac:dyDescent="0.2">
      <c r="B289" s="32"/>
      <c r="C289" s="132" t="s">
        <v>460</v>
      </c>
      <c r="D289" s="132" t="s">
        <v>142</v>
      </c>
      <c r="E289" s="133" t="s">
        <v>2102</v>
      </c>
      <c r="F289" s="134" t="s">
        <v>2103</v>
      </c>
      <c r="G289" s="135" t="s">
        <v>255</v>
      </c>
      <c r="H289" s="136">
        <v>20</v>
      </c>
      <c r="I289" s="137"/>
      <c r="J289" s="138">
        <f>ROUND(I289*H289,2)</f>
        <v>0</v>
      </c>
      <c r="K289" s="134" t="s">
        <v>146</v>
      </c>
      <c r="L289" s="32"/>
      <c r="M289" s="139" t="s">
        <v>1</v>
      </c>
      <c r="N289" s="140" t="s">
        <v>41</v>
      </c>
      <c r="P289" s="141">
        <f>O289*H289</f>
        <v>0</v>
      </c>
      <c r="Q289" s="141">
        <v>1.7000000000000001E-4</v>
      </c>
      <c r="R289" s="141">
        <f>Q289*H289</f>
        <v>3.4000000000000002E-3</v>
      </c>
      <c r="S289" s="141">
        <v>0</v>
      </c>
      <c r="T289" s="142">
        <f>S289*H289</f>
        <v>0</v>
      </c>
      <c r="AR289" s="143" t="s">
        <v>135</v>
      </c>
      <c r="AT289" s="143" t="s">
        <v>142</v>
      </c>
      <c r="AU289" s="143" t="s">
        <v>86</v>
      </c>
      <c r="AY289" s="17" t="s">
        <v>136</v>
      </c>
      <c r="BE289" s="144">
        <f>IF(N289="základní",J289,0)</f>
        <v>0</v>
      </c>
      <c r="BF289" s="144">
        <f>IF(N289="snížená",J289,0)</f>
        <v>0</v>
      </c>
      <c r="BG289" s="144">
        <f>IF(N289="zákl. přenesená",J289,0)</f>
        <v>0</v>
      </c>
      <c r="BH289" s="144">
        <f>IF(N289="sníž. přenesená",J289,0)</f>
        <v>0</v>
      </c>
      <c r="BI289" s="144">
        <f>IF(N289="nulová",J289,0)</f>
        <v>0</v>
      </c>
      <c r="BJ289" s="17" t="s">
        <v>84</v>
      </c>
      <c r="BK289" s="144">
        <f>ROUND(I289*H289,2)</f>
        <v>0</v>
      </c>
      <c r="BL289" s="17" t="s">
        <v>135</v>
      </c>
      <c r="BM289" s="143" t="s">
        <v>2104</v>
      </c>
    </row>
    <row r="290" spans="2:65" s="1" customFormat="1" ht="11.25" x14ac:dyDescent="0.2">
      <c r="B290" s="32"/>
      <c r="D290" s="145" t="s">
        <v>149</v>
      </c>
      <c r="F290" s="146" t="s">
        <v>2105</v>
      </c>
      <c r="I290" s="147"/>
      <c r="L290" s="32"/>
      <c r="M290" s="148"/>
      <c r="T290" s="56"/>
      <c r="AT290" s="17" t="s">
        <v>149</v>
      </c>
      <c r="AU290" s="17" t="s">
        <v>86</v>
      </c>
    </row>
    <row r="291" spans="2:65" s="12" customFormat="1" ht="11.25" x14ac:dyDescent="0.2">
      <c r="B291" s="149"/>
      <c r="D291" s="145" t="s">
        <v>150</v>
      </c>
      <c r="E291" s="150" t="s">
        <v>1</v>
      </c>
      <c r="F291" s="151" t="s">
        <v>2106</v>
      </c>
      <c r="H291" s="150" t="s">
        <v>1</v>
      </c>
      <c r="I291" s="152"/>
      <c r="L291" s="149"/>
      <c r="M291" s="153"/>
      <c r="T291" s="154"/>
      <c r="AT291" s="150" t="s">
        <v>150</v>
      </c>
      <c r="AU291" s="150" t="s">
        <v>86</v>
      </c>
      <c r="AV291" s="12" t="s">
        <v>84</v>
      </c>
      <c r="AW291" s="12" t="s">
        <v>32</v>
      </c>
      <c r="AX291" s="12" t="s">
        <v>76</v>
      </c>
      <c r="AY291" s="150" t="s">
        <v>136</v>
      </c>
    </row>
    <row r="292" spans="2:65" s="13" customFormat="1" ht="11.25" x14ac:dyDescent="0.2">
      <c r="B292" s="155"/>
      <c r="D292" s="145" t="s">
        <v>150</v>
      </c>
      <c r="E292" s="156" t="s">
        <v>1</v>
      </c>
      <c r="F292" s="157" t="s">
        <v>2107</v>
      </c>
      <c r="H292" s="158">
        <v>20</v>
      </c>
      <c r="I292" s="159"/>
      <c r="L292" s="155"/>
      <c r="M292" s="160"/>
      <c r="T292" s="161"/>
      <c r="AT292" s="156" t="s">
        <v>150</v>
      </c>
      <c r="AU292" s="156" t="s">
        <v>86</v>
      </c>
      <c r="AV292" s="13" t="s">
        <v>86</v>
      </c>
      <c r="AW292" s="13" t="s">
        <v>32</v>
      </c>
      <c r="AX292" s="13" t="s">
        <v>84</v>
      </c>
      <c r="AY292" s="156" t="s">
        <v>136</v>
      </c>
    </row>
    <row r="293" spans="2:65" s="1" customFormat="1" ht="21.75" customHeight="1" x14ac:dyDescent="0.2">
      <c r="B293" s="32"/>
      <c r="C293" s="172" t="s">
        <v>468</v>
      </c>
      <c r="D293" s="172" t="s">
        <v>641</v>
      </c>
      <c r="E293" s="173" t="s">
        <v>2108</v>
      </c>
      <c r="F293" s="174" t="s">
        <v>2109</v>
      </c>
      <c r="G293" s="175" t="s">
        <v>255</v>
      </c>
      <c r="H293" s="176">
        <v>11</v>
      </c>
      <c r="I293" s="177"/>
      <c r="J293" s="178">
        <f>ROUND(I293*H293,2)</f>
        <v>0</v>
      </c>
      <c r="K293" s="174" t="s">
        <v>146</v>
      </c>
      <c r="L293" s="179"/>
      <c r="M293" s="180" t="s">
        <v>1</v>
      </c>
      <c r="N293" s="181" t="s">
        <v>41</v>
      </c>
      <c r="P293" s="141">
        <f>O293*H293</f>
        <v>0</v>
      </c>
      <c r="Q293" s="141">
        <v>0.14499999999999999</v>
      </c>
      <c r="R293" s="141">
        <f>Q293*H293</f>
        <v>1.595</v>
      </c>
      <c r="S293" s="141">
        <v>0</v>
      </c>
      <c r="T293" s="142">
        <f>S293*H293</f>
        <v>0</v>
      </c>
      <c r="AR293" s="143" t="s">
        <v>185</v>
      </c>
      <c r="AT293" s="143" t="s">
        <v>641</v>
      </c>
      <c r="AU293" s="143" t="s">
        <v>86</v>
      </c>
      <c r="AY293" s="17" t="s">
        <v>136</v>
      </c>
      <c r="BE293" s="144">
        <f>IF(N293="základní",J293,0)</f>
        <v>0</v>
      </c>
      <c r="BF293" s="144">
        <f>IF(N293="snížená",J293,0)</f>
        <v>0</v>
      </c>
      <c r="BG293" s="144">
        <f>IF(N293="zákl. přenesená",J293,0)</f>
        <v>0</v>
      </c>
      <c r="BH293" s="144">
        <f>IF(N293="sníž. přenesená",J293,0)</f>
        <v>0</v>
      </c>
      <c r="BI293" s="144">
        <f>IF(N293="nulová",J293,0)</f>
        <v>0</v>
      </c>
      <c r="BJ293" s="17" t="s">
        <v>84</v>
      </c>
      <c r="BK293" s="144">
        <f>ROUND(I293*H293,2)</f>
        <v>0</v>
      </c>
      <c r="BL293" s="17" t="s">
        <v>135</v>
      </c>
      <c r="BM293" s="143" t="s">
        <v>2110</v>
      </c>
    </row>
    <row r="294" spans="2:65" s="1" customFormat="1" ht="11.25" x14ac:dyDescent="0.2">
      <c r="B294" s="32"/>
      <c r="D294" s="145" t="s">
        <v>149</v>
      </c>
      <c r="F294" s="146" t="s">
        <v>2109</v>
      </c>
      <c r="I294" s="147"/>
      <c r="L294" s="32"/>
      <c r="M294" s="148"/>
      <c r="T294" s="56"/>
      <c r="AT294" s="17" t="s">
        <v>149</v>
      </c>
      <c r="AU294" s="17" t="s">
        <v>86</v>
      </c>
    </row>
    <row r="295" spans="2:65" s="12" customFormat="1" ht="11.25" x14ac:dyDescent="0.2">
      <c r="B295" s="149"/>
      <c r="D295" s="145" t="s">
        <v>150</v>
      </c>
      <c r="E295" s="150" t="s">
        <v>1</v>
      </c>
      <c r="F295" s="151" t="s">
        <v>2111</v>
      </c>
      <c r="H295" s="150" t="s">
        <v>1</v>
      </c>
      <c r="I295" s="152"/>
      <c r="L295" s="149"/>
      <c r="M295" s="153"/>
      <c r="T295" s="154"/>
      <c r="AT295" s="150" t="s">
        <v>150</v>
      </c>
      <c r="AU295" s="150" t="s">
        <v>86</v>
      </c>
      <c r="AV295" s="12" t="s">
        <v>84</v>
      </c>
      <c r="AW295" s="12" t="s">
        <v>32</v>
      </c>
      <c r="AX295" s="12" t="s">
        <v>76</v>
      </c>
      <c r="AY295" s="150" t="s">
        <v>136</v>
      </c>
    </row>
    <row r="296" spans="2:65" s="13" customFormat="1" ht="11.25" x14ac:dyDescent="0.2">
      <c r="B296" s="155"/>
      <c r="D296" s="145" t="s">
        <v>150</v>
      </c>
      <c r="E296" s="156" t="s">
        <v>1</v>
      </c>
      <c r="F296" s="157" t="s">
        <v>2112</v>
      </c>
      <c r="H296" s="158">
        <v>11</v>
      </c>
      <c r="I296" s="159"/>
      <c r="L296" s="155"/>
      <c r="M296" s="160"/>
      <c r="T296" s="161"/>
      <c r="AT296" s="156" t="s">
        <v>150</v>
      </c>
      <c r="AU296" s="156" t="s">
        <v>86</v>
      </c>
      <c r="AV296" s="13" t="s">
        <v>86</v>
      </c>
      <c r="AW296" s="13" t="s">
        <v>32</v>
      </c>
      <c r="AX296" s="13" t="s">
        <v>84</v>
      </c>
      <c r="AY296" s="156" t="s">
        <v>136</v>
      </c>
    </row>
    <row r="297" spans="2:65" s="1" customFormat="1" ht="21.75" customHeight="1" x14ac:dyDescent="0.2">
      <c r="B297" s="32"/>
      <c r="C297" s="172" t="s">
        <v>474</v>
      </c>
      <c r="D297" s="172" t="s">
        <v>641</v>
      </c>
      <c r="E297" s="173" t="s">
        <v>2113</v>
      </c>
      <c r="F297" s="174" t="s">
        <v>2114</v>
      </c>
      <c r="G297" s="175" t="s">
        <v>255</v>
      </c>
      <c r="H297" s="176">
        <v>9</v>
      </c>
      <c r="I297" s="177"/>
      <c r="J297" s="178">
        <f>ROUND(I297*H297,2)</f>
        <v>0</v>
      </c>
      <c r="K297" s="174" t="s">
        <v>1</v>
      </c>
      <c r="L297" s="179"/>
      <c r="M297" s="180" t="s">
        <v>1</v>
      </c>
      <c r="N297" s="181" t="s">
        <v>41</v>
      </c>
      <c r="P297" s="141">
        <f>O297*H297</f>
        <v>0</v>
      </c>
      <c r="Q297" s="141">
        <v>0.14499999999999999</v>
      </c>
      <c r="R297" s="141">
        <f>Q297*H297</f>
        <v>1.3049999999999999</v>
      </c>
      <c r="S297" s="141">
        <v>0</v>
      </c>
      <c r="T297" s="142">
        <f>S297*H297</f>
        <v>0</v>
      </c>
      <c r="AR297" s="143" t="s">
        <v>185</v>
      </c>
      <c r="AT297" s="143" t="s">
        <v>641</v>
      </c>
      <c r="AU297" s="143" t="s">
        <v>86</v>
      </c>
      <c r="AY297" s="17" t="s">
        <v>136</v>
      </c>
      <c r="BE297" s="144">
        <f>IF(N297="základní",J297,0)</f>
        <v>0</v>
      </c>
      <c r="BF297" s="144">
        <f>IF(N297="snížená",J297,0)</f>
        <v>0</v>
      </c>
      <c r="BG297" s="144">
        <f>IF(N297="zákl. přenesená",J297,0)</f>
        <v>0</v>
      </c>
      <c r="BH297" s="144">
        <f>IF(N297="sníž. přenesená",J297,0)</f>
        <v>0</v>
      </c>
      <c r="BI297" s="144">
        <f>IF(N297="nulová",J297,0)</f>
        <v>0</v>
      </c>
      <c r="BJ297" s="17" t="s">
        <v>84</v>
      </c>
      <c r="BK297" s="144">
        <f>ROUND(I297*H297,2)</f>
        <v>0</v>
      </c>
      <c r="BL297" s="17" t="s">
        <v>135</v>
      </c>
      <c r="BM297" s="143" t="s">
        <v>2115</v>
      </c>
    </row>
    <row r="298" spans="2:65" s="1" customFormat="1" ht="11.25" x14ac:dyDescent="0.2">
      <c r="B298" s="32"/>
      <c r="D298" s="145" t="s">
        <v>149</v>
      </c>
      <c r="F298" s="146" t="s">
        <v>2109</v>
      </c>
      <c r="I298" s="147"/>
      <c r="L298" s="32"/>
      <c r="M298" s="148"/>
      <c r="T298" s="56"/>
      <c r="AT298" s="17" t="s">
        <v>149</v>
      </c>
      <c r="AU298" s="17" t="s">
        <v>86</v>
      </c>
    </row>
    <row r="299" spans="2:65" s="12" customFormat="1" ht="11.25" x14ac:dyDescent="0.2">
      <c r="B299" s="149"/>
      <c r="D299" s="145" t="s">
        <v>150</v>
      </c>
      <c r="E299" s="150" t="s">
        <v>1</v>
      </c>
      <c r="F299" s="151" t="s">
        <v>2116</v>
      </c>
      <c r="H299" s="150" t="s">
        <v>1</v>
      </c>
      <c r="I299" s="152"/>
      <c r="L299" s="149"/>
      <c r="M299" s="153"/>
      <c r="T299" s="154"/>
      <c r="AT299" s="150" t="s">
        <v>150</v>
      </c>
      <c r="AU299" s="150" t="s">
        <v>86</v>
      </c>
      <c r="AV299" s="12" t="s">
        <v>84</v>
      </c>
      <c r="AW299" s="12" t="s">
        <v>32</v>
      </c>
      <c r="AX299" s="12" t="s">
        <v>76</v>
      </c>
      <c r="AY299" s="150" t="s">
        <v>136</v>
      </c>
    </row>
    <row r="300" spans="2:65" s="13" customFormat="1" ht="11.25" x14ac:dyDescent="0.2">
      <c r="B300" s="155"/>
      <c r="D300" s="145" t="s">
        <v>150</v>
      </c>
      <c r="E300" s="156" t="s">
        <v>1</v>
      </c>
      <c r="F300" s="157" t="s">
        <v>2117</v>
      </c>
      <c r="H300" s="158">
        <v>9</v>
      </c>
      <c r="I300" s="159"/>
      <c r="L300" s="155"/>
      <c r="M300" s="160"/>
      <c r="T300" s="161"/>
      <c r="AT300" s="156" t="s">
        <v>150</v>
      </c>
      <c r="AU300" s="156" t="s">
        <v>86</v>
      </c>
      <c r="AV300" s="13" t="s">
        <v>86</v>
      </c>
      <c r="AW300" s="13" t="s">
        <v>32</v>
      </c>
      <c r="AX300" s="13" t="s">
        <v>84</v>
      </c>
      <c r="AY300" s="156" t="s">
        <v>136</v>
      </c>
    </row>
    <row r="301" spans="2:65" s="1" customFormat="1" ht="16.5" customHeight="1" x14ac:dyDescent="0.2">
      <c r="B301" s="32"/>
      <c r="C301" s="132" t="s">
        <v>479</v>
      </c>
      <c r="D301" s="132" t="s">
        <v>142</v>
      </c>
      <c r="E301" s="133" t="s">
        <v>2118</v>
      </c>
      <c r="F301" s="134" t="s">
        <v>2119</v>
      </c>
      <c r="G301" s="135" t="s">
        <v>255</v>
      </c>
      <c r="H301" s="136">
        <v>8</v>
      </c>
      <c r="I301" s="137"/>
      <c r="J301" s="138">
        <f>ROUND(I301*H301,2)</f>
        <v>0</v>
      </c>
      <c r="K301" s="134" t="s">
        <v>146</v>
      </c>
      <c r="L301" s="32"/>
      <c r="M301" s="139" t="s">
        <v>1</v>
      </c>
      <c r="N301" s="140" t="s">
        <v>41</v>
      </c>
      <c r="P301" s="141">
        <f>O301*H301</f>
        <v>0</v>
      </c>
      <c r="Q301" s="141">
        <v>1.6000000000000001E-4</v>
      </c>
      <c r="R301" s="141">
        <f>Q301*H301</f>
        <v>1.2800000000000001E-3</v>
      </c>
      <c r="S301" s="141">
        <v>0</v>
      </c>
      <c r="T301" s="142">
        <f>S301*H301</f>
        <v>0</v>
      </c>
      <c r="AR301" s="143" t="s">
        <v>135</v>
      </c>
      <c r="AT301" s="143" t="s">
        <v>142</v>
      </c>
      <c r="AU301" s="143" t="s">
        <v>86</v>
      </c>
      <c r="AY301" s="17" t="s">
        <v>136</v>
      </c>
      <c r="BE301" s="144">
        <f>IF(N301="základní",J301,0)</f>
        <v>0</v>
      </c>
      <c r="BF301" s="144">
        <f>IF(N301="snížená",J301,0)</f>
        <v>0</v>
      </c>
      <c r="BG301" s="144">
        <f>IF(N301="zákl. přenesená",J301,0)</f>
        <v>0</v>
      </c>
      <c r="BH301" s="144">
        <f>IF(N301="sníž. přenesená",J301,0)</f>
        <v>0</v>
      </c>
      <c r="BI301" s="144">
        <f>IF(N301="nulová",J301,0)</f>
        <v>0</v>
      </c>
      <c r="BJ301" s="17" t="s">
        <v>84</v>
      </c>
      <c r="BK301" s="144">
        <f>ROUND(I301*H301,2)</f>
        <v>0</v>
      </c>
      <c r="BL301" s="17" t="s">
        <v>135</v>
      </c>
      <c r="BM301" s="143" t="s">
        <v>2120</v>
      </c>
    </row>
    <row r="302" spans="2:65" s="1" customFormat="1" ht="11.25" x14ac:dyDescent="0.2">
      <c r="B302" s="32"/>
      <c r="D302" s="145" t="s">
        <v>149</v>
      </c>
      <c r="F302" s="146" t="s">
        <v>2121</v>
      </c>
      <c r="I302" s="147"/>
      <c r="L302" s="32"/>
      <c r="M302" s="148"/>
      <c r="T302" s="56"/>
      <c r="AT302" s="17" t="s">
        <v>149</v>
      </c>
      <c r="AU302" s="17" t="s">
        <v>86</v>
      </c>
    </row>
    <row r="303" spans="2:65" s="12" customFormat="1" ht="11.25" x14ac:dyDescent="0.2">
      <c r="B303" s="149"/>
      <c r="D303" s="145" t="s">
        <v>150</v>
      </c>
      <c r="E303" s="150" t="s">
        <v>1</v>
      </c>
      <c r="F303" s="151" t="s">
        <v>2122</v>
      </c>
      <c r="H303" s="150" t="s">
        <v>1</v>
      </c>
      <c r="I303" s="152"/>
      <c r="L303" s="149"/>
      <c r="M303" s="153"/>
      <c r="T303" s="154"/>
      <c r="AT303" s="150" t="s">
        <v>150</v>
      </c>
      <c r="AU303" s="150" t="s">
        <v>86</v>
      </c>
      <c r="AV303" s="12" t="s">
        <v>84</v>
      </c>
      <c r="AW303" s="12" t="s">
        <v>32</v>
      </c>
      <c r="AX303" s="12" t="s">
        <v>76</v>
      </c>
      <c r="AY303" s="150" t="s">
        <v>136</v>
      </c>
    </row>
    <row r="304" spans="2:65" s="13" customFormat="1" ht="11.25" x14ac:dyDescent="0.2">
      <c r="B304" s="155"/>
      <c r="D304" s="145" t="s">
        <v>150</v>
      </c>
      <c r="E304" s="156" t="s">
        <v>1</v>
      </c>
      <c r="F304" s="157" t="s">
        <v>2123</v>
      </c>
      <c r="H304" s="158">
        <v>8</v>
      </c>
      <c r="I304" s="159"/>
      <c r="L304" s="155"/>
      <c r="M304" s="160"/>
      <c r="T304" s="161"/>
      <c r="AT304" s="156" t="s">
        <v>150</v>
      </c>
      <c r="AU304" s="156" t="s">
        <v>86</v>
      </c>
      <c r="AV304" s="13" t="s">
        <v>86</v>
      </c>
      <c r="AW304" s="13" t="s">
        <v>32</v>
      </c>
      <c r="AX304" s="13" t="s">
        <v>84</v>
      </c>
      <c r="AY304" s="156" t="s">
        <v>136</v>
      </c>
    </row>
    <row r="305" spans="2:65" s="1" customFormat="1" ht="21.75" customHeight="1" x14ac:dyDescent="0.2">
      <c r="B305" s="32"/>
      <c r="C305" s="172" t="s">
        <v>485</v>
      </c>
      <c r="D305" s="172" t="s">
        <v>641</v>
      </c>
      <c r="E305" s="173" t="s">
        <v>2124</v>
      </c>
      <c r="F305" s="174" t="s">
        <v>2125</v>
      </c>
      <c r="G305" s="175" t="s">
        <v>255</v>
      </c>
      <c r="H305" s="176">
        <v>2</v>
      </c>
      <c r="I305" s="177"/>
      <c r="J305" s="178">
        <f>ROUND(I305*H305,2)</f>
        <v>0</v>
      </c>
      <c r="K305" s="174" t="s">
        <v>146</v>
      </c>
      <c r="L305" s="179"/>
      <c r="M305" s="180" t="s">
        <v>1</v>
      </c>
      <c r="N305" s="181" t="s">
        <v>41</v>
      </c>
      <c r="P305" s="141">
        <f>O305*H305</f>
        <v>0</v>
      </c>
      <c r="Q305" s="141">
        <v>7.2999999999999995E-2</v>
      </c>
      <c r="R305" s="141">
        <f>Q305*H305</f>
        <v>0.14599999999999999</v>
      </c>
      <c r="S305" s="141">
        <v>0</v>
      </c>
      <c r="T305" s="142">
        <f>S305*H305</f>
        <v>0</v>
      </c>
      <c r="AR305" s="143" t="s">
        <v>185</v>
      </c>
      <c r="AT305" s="143" t="s">
        <v>641</v>
      </c>
      <c r="AU305" s="143" t="s">
        <v>86</v>
      </c>
      <c r="AY305" s="17" t="s">
        <v>136</v>
      </c>
      <c r="BE305" s="144">
        <f>IF(N305="základní",J305,0)</f>
        <v>0</v>
      </c>
      <c r="BF305" s="144">
        <f>IF(N305="snížená",J305,0)</f>
        <v>0</v>
      </c>
      <c r="BG305" s="144">
        <f>IF(N305="zákl. přenesená",J305,0)</f>
        <v>0</v>
      </c>
      <c r="BH305" s="144">
        <f>IF(N305="sníž. přenesená",J305,0)</f>
        <v>0</v>
      </c>
      <c r="BI305" s="144">
        <f>IF(N305="nulová",J305,0)</f>
        <v>0</v>
      </c>
      <c r="BJ305" s="17" t="s">
        <v>84</v>
      </c>
      <c r="BK305" s="144">
        <f>ROUND(I305*H305,2)</f>
        <v>0</v>
      </c>
      <c r="BL305" s="17" t="s">
        <v>135</v>
      </c>
      <c r="BM305" s="143" t="s">
        <v>2126</v>
      </c>
    </row>
    <row r="306" spans="2:65" s="1" customFormat="1" ht="11.25" x14ac:dyDescent="0.2">
      <c r="B306" s="32"/>
      <c r="D306" s="145" t="s">
        <v>149</v>
      </c>
      <c r="F306" s="146" t="s">
        <v>2125</v>
      </c>
      <c r="I306" s="147"/>
      <c r="L306" s="32"/>
      <c r="M306" s="148"/>
      <c r="T306" s="56"/>
      <c r="AT306" s="17" t="s">
        <v>149</v>
      </c>
      <c r="AU306" s="17" t="s">
        <v>86</v>
      </c>
    </row>
    <row r="307" spans="2:65" s="12" customFormat="1" ht="11.25" x14ac:dyDescent="0.2">
      <c r="B307" s="149"/>
      <c r="D307" s="145" t="s">
        <v>150</v>
      </c>
      <c r="E307" s="150" t="s">
        <v>1</v>
      </c>
      <c r="F307" s="151" t="s">
        <v>2111</v>
      </c>
      <c r="H307" s="150" t="s">
        <v>1</v>
      </c>
      <c r="I307" s="152"/>
      <c r="L307" s="149"/>
      <c r="M307" s="153"/>
      <c r="T307" s="154"/>
      <c r="AT307" s="150" t="s">
        <v>150</v>
      </c>
      <c r="AU307" s="150" t="s">
        <v>86</v>
      </c>
      <c r="AV307" s="12" t="s">
        <v>84</v>
      </c>
      <c r="AW307" s="12" t="s">
        <v>32</v>
      </c>
      <c r="AX307" s="12" t="s">
        <v>76</v>
      </c>
      <c r="AY307" s="150" t="s">
        <v>136</v>
      </c>
    </row>
    <row r="308" spans="2:65" s="13" customFormat="1" ht="11.25" x14ac:dyDescent="0.2">
      <c r="B308" s="155"/>
      <c r="D308" s="145" t="s">
        <v>150</v>
      </c>
      <c r="E308" s="156" t="s">
        <v>1</v>
      </c>
      <c r="F308" s="157" t="s">
        <v>2127</v>
      </c>
      <c r="H308" s="158">
        <v>2</v>
      </c>
      <c r="I308" s="159"/>
      <c r="L308" s="155"/>
      <c r="M308" s="160"/>
      <c r="T308" s="161"/>
      <c r="AT308" s="156" t="s">
        <v>150</v>
      </c>
      <c r="AU308" s="156" t="s">
        <v>86</v>
      </c>
      <c r="AV308" s="13" t="s">
        <v>86</v>
      </c>
      <c r="AW308" s="13" t="s">
        <v>32</v>
      </c>
      <c r="AX308" s="13" t="s">
        <v>84</v>
      </c>
      <c r="AY308" s="156" t="s">
        <v>136</v>
      </c>
    </row>
    <row r="309" spans="2:65" s="1" customFormat="1" ht="21.75" customHeight="1" x14ac:dyDescent="0.2">
      <c r="B309" s="32"/>
      <c r="C309" s="172" t="s">
        <v>490</v>
      </c>
      <c r="D309" s="172" t="s">
        <v>641</v>
      </c>
      <c r="E309" s="173" t="s">
        <v>2128</v>
      </c>
      <c r="F309" s="174" t="s">
        <v>2129</v>
      </c>
      <c r="G309" s="175" t="s">
        <v>255</v>
      </c>
      <c r="H309" s="176">
        <v>6</v>
      </c>
      <c r="I309" s="177"/>
      <c r="J309" s="178">
        <f>ROUND(I309*H309,2)</f>
        <v>0</v>
      </c>
      <c r="K309" s="174" t="s">
        <v>1</v>
      </c>
      <c r="L309" s="179"/>
      <c r="M309" s="180" t="s">
        <v>1</v>
      </c>
      <c r="N309" s="181" t="s">
        <v>41</v>
      </c>
      <c r="P309" s="141">
        <f>O309*H309</f>
        <v>0</v>
      </c>
      <c r="Q309" s="141">
        <v>0.06</v>
      </c>
      <c r="R309" s="141">
        <f>Q309*H309</f>
        <v>0.36</v>
      </c>
      <c r="S309" s="141">
        <v>0</v>
      </c>
      <c r="T309" s="142">
        <f>S309*H309</f>
        <v>0</v>
      </c>
      <c r="AR309" s="143" t="s">
        <v>185</v>
      </c>
      <c r="AT309" s="143" t="s">
        <v>641</v>
      </c>
      <c r="AU309" s="143" t="s">
        <v>86</v>
      </c>
      <c r="AY309" s="17" t="s">
        <v>136</v>
      </c>
      <c r="BE309" s="144">
        <f>IF(N309="základní",J309,0)</f>
        <v>0</v>
      </c>
      <c r="BF309" s="144">
        <f>IF(N309="snížená",J309,0)</f>
        <v>0</v>
      </c>
      <c r="BG309" s="144">
        <f>IF(N309="zákl. přenesená",J309,0)</f>
        <v>0</v>
      </c>
      <c r="BH309" s="144">
        <f>IF(N309="sníž. přenesená",J309,0)</f>
        <v>0</v>
      </c>
      <c r="BI309" s="144">
        <f>IF(N309="nulová",J309,0)</f>
        <v>0</v>
      </c>
      <c r="BJ309" s="17" t="s">
        <v>84</v>
      </c>
      <c r="BK309" s="144">
        <f>ROUND(I309*H309,2)</f>
        <v>0</v>
      </c>
      <c r="BL309" s="17" t="s">
        <v>135</v>
      </c>
      <c r="BM309" s="143" t="s">
        <v>2130</v>
      </c>
    </row>
    <row r="310" spans="2:65" s="1" customFormat="1" ht="11.25" x14ac:dyDescent="0.2">
      <c r="B310" s="32"/>
      <c r="D310" s="145" t="s">
        <v>149</v>
      </c>
      <c r="F310" s="146" t="s">
        <v>2129</v>
      </c>
      <c r="I310" s="147"/>
      <c r="L310" s="32"/>
      <c r="M310" s="148"/>
      <c r="T310" s="56"/>
      <c r="AT310" s="17" t="s">
        <v>149</v>
      </c>
      <c r="AU310" s="17" t="s">
        <v>86</v>
      </c>
    </row>
    <row r="311" spans="2:65" s="12" customFormat="1" ht="11.25" x14ac:dyDescent="0.2">
      <c r="B311" s="149"/>
      <c r="D311" s="145" t="s">
        <v>150</v>
      </c>
      <c r="E311" s="150" t="s">
        <v>1</v>
      </c>
      <c r="F311" s="151" t="s">
        <v>2116</v>
      </c>
      <c r="H311" s="150" t="s">
        <v>1</v>
      </c>
      <c r="I311" s="152"/>
      <c r="L311" s="149"/>
      <c r="M311" s="153"/>
      <c r="T311" s="154"/>
      <c r="AT311" s="150" t="s">
        <v>150</v>
      </c>
      <c r="AU311" s="150" t="s">
        <v>86</v>
      </c>
      <c r="AV311" s="12" t="s">
        <v>84</v>
      </c>
      <c r="AW311" s="12" t="s">
        <v>32</v>
      </c>
      <c r="AX311" s="12" t="s">
        <v>76</v>
      </c>
      <c r="AY311" s="150" t="s">
        <v>136</v>
      </c>
    </row>
    <row r="312" spans="2:65" s="13" customFormat="1" ht="11.25" x14ac:dyDescent="0.2">
      <c r="B312" s="155"/>
      <c r="D312" s="145" t="s">
        <v>150</v>
      </c>
      <c r="E312" s="156" t="s">
        <v>1</v>
      </c>
      <c r="F312" s="157" t="s">
        <v>2131</v>
      </c>
      <c r="H312" s="158">
        <v>6</v>
      </c>
      <c r="I312" s="159"/>
      <c r="L312" s="155"/>
      <c r="M312" s="160"/>
      <c r="T312" s="161"/>
      <c r="AT312" s="156" t="s">
        <v>150</v>
      </c>
      <c r="AU312" s="156" t="s">
        <v>86</v>
      </c>
      <c r="AV312" s="13" t="s">
        <v>86</v>
      </c>
      <c r="AW312" s="13" t="s">
        <v>32</v>
      </c>
      <c r="AX312" s="13" t="s">
        <v>84</v>
      </c>
      <c r="AY312" s="156" t="s">
        <v>136</v>
      </c>
    </row>
    <row r="313" spans="2:65" s="1" customFormat="1" ht="16.5" customHeight="1" x14ac:dyDescent="0.2">
      <c r="B313" s="32"/>
      <c r="C313" s="132" t="s">
        <v>497</v>
      </c>
      <c r="D313" s="132" t="s">
        <v>142</v>
      </c>
      <c r="E313" s="133" t="s">
        <v>2132</v>
      </c>
      <c r="F313" s="134" t="s">
        <v>2133</v>
      </c>
      <c r="G313" s="135" t="s">
        <v>420</v>
      </c>
      <c r="H313" s="136">
        <v>39</v>
      </c>
      <c r="I313" s="137"/>
      <c r="J313" s="138">
        <f>ROUND(I313*H313,2)</f>
        <v>0</v>
      </c>
      <c r="K313" s="134" t="s">
        <v>146</v>
      </c>
      <c r="L313" s="32"/>
      <c r="M313" s="139" t="s">
        <v>1</v>
      </c>
      <c r="N313" s="140" t="s">
        <v>41</v>
      </c>
      <c r="P313" s="141">
        <f>O313*H313</f>
        <v>0</v>
      </c>
      <c r="Q313" s="141">
        <v>0</v>
      </c>
      <c r="R313" s="141">
        <f>Q313*H313</f>
        <v>0</v>
      </c>
      <c r="S313" s="141">
        <v>0.6</v>
      </c>
      <c r="T313" s="142">
        <f>S313*H313</f>
        <v>23.4</v>
      </c>
      <c r="AR313" s="143" t="s">
        <v>135</v>
      </c>
      <c r="AT313" s="143" t="s">
        <v>142</v>
      </c>
      <c r="AU313" s="143" t="s">
        <v>86</v>
      </c>
      <c r="AY313" s="17" t="s">
        <v>136</v>
      </c>
      <c r="BE313" s="144">
        <f>IF(N313="základní",J313,0)</f>
        <v>0</v>
      </c>
      <c r="BF313" s="144">
        <f>IF(N313="snížená",J313,0)</f>
        <v>0</v>
      </c>
      <c r="BG313" s="144">
        <f>IF(N313="zákl. přenesená",J313,0)</f>
        <v>0</v>
      </c>
      <c r="BH313" s="144">
        <f>IF(N313="sníž. přenesená",J313,0)</f>
        <v>0</v>
      </c>
      <c r="BI313" s="144">
        <f>IF(N313="nulová",J313,0)</f>
        <v>0</v>
      </c>
      <c r="BJ313" s="17" t="s">
        <v>84</v>
      </c>
      <c r="BK313" s="144">
        <f>ROUND(I313*H313,2)</f>
        <v>0</v>
      </c>
      <c r="BL313" s="17" t="s">
        <v>135</v>
      </c>
      <c r="BM313" s="143" t="s">
        <v>2134</v>
      </c>
    </row>
    <row r="314" spans="2:65" s="1" customFormat="1" ht="11.25" x14ac:dyDescent="0.2">
      <c r="B314" s="32"/>
      <c r="D314" s="145" t="s">
        <v>149</v>
      </c>
      <c r="F314" s="146" t="s">
        <v>2135</v>
      </c>
      <c r="I314" s="147"/>
      <c r="L314" s="32"/>
      <c r="M314" s="148"/>
      <c r="T314" s="56"/>
      <c r="AT314" s="17" t="s">
        <v>149</v>
      </c>
      <c r="AU314" s="17" t="s">
        <v>86</v>
      </c>
    </row>
    <row r="315" spans="2:65" s="12" customFormat="1" ht="11.25" x14ac:dyDescent="0.2">
      <c r="B315" s="149"/>
      <c r="D315" s="145" t="s">
        <v>150</v>
      </c>
      <c r="E315" s="150" t="s">
        <v>1</v>
      </c>
      <c r="F315" s="151" t="s">
        <v>2136</v>
      </c>
      <c r="H315" s="150" t="s">
        <v>1</v>
      </c>
      <c r="I315" s="152"/>
      <c r="L315" s="149"/>
      <c r="M315" s="153"/>
      <c r="T315" s="154"/>
      <c r="AT315" s="150" t="s">
        <v>150</v>
      </c>
      <c r="AU315" s="150" t="s">
        <v>86</v>
      </c>
      <c r="AV315" s="12" t="s">
        <v>84</v>
      </c>
      <c r="AW315" s="12" t="s">
        <v>32</v>
      </c>
      <c r="AX315" s="12" t="s">
        <v>76</v>
      </c>
      <c r="AY315" s="150" t="s">
        <v>136</v>
      </c>
    </row>
    <row r="316" spans="2:65" s="12" customFormat="1" ht="11.25" x14ac:dyDescent="0.2">
      <c r="B316" s="149"/>
      <c r="D316" s="145" t="s">
        <v>150</v>
      </c>
      <c r="E316" s="150" t="s">
        <v>1</v>
      </c>
      <c r="F316" s="151" t="s">
        <v>2137</v>
      </c>
      <c r="H316" s="150" t="s">
        <v>1</v>
      </c>
      <c r="I316" s="152"/>
      <c r="L316" s="149"/>
      <c r="M316" s="153"/>
      <c r="T316" s="154"/>
      <c r="AT316" s="150" t="s">
        <v>150</v>
      </c>
      <c r="AU316" s="150" t="s">
        <v>86</v>
      </c>
      <c r="AV316" s="12" t="s">
        <v>84</v>
      </c>
      <c r="AW316" s="12" t="s">
        <v>32</v>
      </c>
      <c r="AX316" s="12" t="s">
        <v>76</v>
      </c>
      <c r="AY316" s="150" t="s">
        <v>136</v>
      </c>
    </row>
    <row r="317" spans="2:65" s="13" customFormat="1" ht="11.25" x14ac:dyDescent="0.2">
      <c r="B317" s="155"/>
      <c r="D317" s="145" t="s">
        <v>150</v>
      </c>
      <c r="E317" s="156" t="s">
        <v>1</v>
      </c>
      <c r="F317" s="157" t="s">
        <v>2138</v>
      </c>
      <c r="H317" s="158">
        <v>39</v>
      </c>
      <c r="I317" s="159"/>
      <c r="L317" s="155"/>
      <c r="M317" s="160"/>
      <c r="T317" s="161"/>
      <c r="AT317" s="156" t="s">
        <v>150</v>
      </c>
      <c r="AU317" s="156" t="s">
        <v>86</v>
      </c>
      <c r="AV317" s="13" t="s">
        <v>86</v>
      </c>
      <c r="AW317" s="13" t="s">
        <v>32</v>
      </c>
      <c r="AX317" s="13" t="s">
        <v>84</v>
      </c>
      <c r="AY317" s="156" t="s">
        <v>136</v>
      </c>
    </row>
    <row r="318" spans="2:65" s="1" customFormat="1" ht="16.5" customHeight="1" x14ac:dyDescent="0.2">
      <c r="B318" s="32"/>
      <c r="C318" s="132" t="s">
        <v>502</v>
      </c>
      <c r="D318" s="132" t="s">
        <v>142</v>
      </c>
      <c r="E318" s="133" t="s">
        <v>2139</v>
      </c>
      <c r="F318" s="134" t="s">
        <v>2140</v>
      </c>
      <c r="G318" s="135" t="s">
        <v>2141</v>
      </c>
      <c r="H318" s="136">
        <v>9</v>
      </c>
      <c r="I318" s="137"/>
      <c r="J318" s="138">
        <f>ROUND(I318*H318,2)</f>
        <v>0</v>
      </c>
      <c r="K318" s="134" t="s">
        <v>146</v>
      </c>
      <c r="L318" s="32"/>
      <c r="M318" s="139" t="s">
        <v>1</v>
      </c>
      <c r="N318" s="140" t="s">
        <v>41</v>
      </c>
      <c r="P318" s="141">
        <f>O318*H318</f>
        <v>0</v>
      </c>
      <c r="Q318" s="141">
        <v>3.1E-4</v>
      </c>
      <c r="R318" s="141">
        <f>Q318*H318</f>
        <v>2.7899999999999999E-3</v>
      </c>
      <c r="S318" s="141">
        <v>0</v>
      </c>
      <c r="T318" s="142">
        <f>S318*H318</f>
        <v>0</v>
      </c>
      <c r="AR318" s="143" t="s">
        <v>135</v>
      </c>
      <c r="AT318" s="143" t="s">
        <v>142</v>
      </c>
      <c r="AU318" s="143" t="s">
        <v>86</v>
      </c>
      <c r="AY318" s="17" t="s">
        <v>136</v>
      </c>
      <c r="BE318" s="144">
        <f>IF(N318="základní",J318,0)</f>
        <v>0</v>
      </c>
      <c r="BF318" s="144">
        <f>IF(N318="snížená",J318,0)</f>
        <v>0</v>
      </c>
      <c r="BG318" s="144">
        <f>IF(N318="zákl. přenesená",J318,0)</f>
        <v>0</v>
      </c>
      <c r="BH318" s="144">
        <f>IF(N318="sníž. přenesená",J318,0)</f>
        <v>0</v>
      </c>
      <c r="BI318" s="144">
        <f>IF(N318="nulová",J318,0)</f>
        <v>0</v>
      </c>
      <c r="BJ318" s="17" t="s">
        <v>84</v>
      </c>
      <c r="BK318" s="144">
        <f>ROUND(I318*H318,2)</f>
        <v>0</v>
      </c>
      <c r="BL318" s="17" t="s">
        <v>135</v>
      </c>
      <c r="BM318" s="143" t="s">
        <v>2142</v>
      </c>
    </row>
    <row r="319" spans="2:65" s="1" customFormat="1" ht="11.25" x14ac:dyDescent="0.2">
      <c r="B319" s="32"/>
      <c r="D319" s="145" t="s">
        <v>149</v>
      </c>
      <c r="F319" s="146" t="s">
        <v>2143</v>
      </c>
      <c r="I319" s="147"/>
      <c r="L319" s="32"/>
      <c r="M319" s="148"/>
      <c r="T319" s="56"/>
      <c r="AT319" s="17" t="s">
        <v>149</v>
      </c>
      <c r="AU319" s="17" t="s">
        <v>86</v>
      </c>
    </row>
    <row r="320" spans="2:65" s="13" customFormat="1" ht="11.25" x14ac:dyDescent="0.2">
      <c r="B320" s="155"/>
      <c r="D320" s="145" t="s">
        <v>150</v>
      </c>
      <c r="E320" s="156" t="s">
        <v>1</v>
      </c>
      <c r="F320" s="157" t="s">
        <v>2144</v>
      </c>
      <c r="H320" s="158">
        <v>9</v>
      </c>
      <c r="I320" s="159"/>
      <c r="L320" s="155"/>
      <c r="M320" s="160"/>
      <c r="T320" s="161"/>
      <c r="AT320" s="156" t="s">
        <v>150</v>
      </c>
      <c r="AU320" s="156" t="s">
        <v>86</v>
      </c>
      <c r="AV320" s="13" t="s">
        <v>86</v>
      </c>
      <c r="AW320" s="13" t="s">
        <v>32</v>
      </c>
      <c r="AX320" s="13" t="s">
        <v>84</v>
      </c>
      <c r="AY320" s="156" t="s">
        <v>136</v>
      </c>
    </row>
    <row r="321" spans="2:65" s="1" customFormat="1" ht="16.5" customHeight="1" x14ac:dyDescent="0.2">
      <c r="B321" s="32"/>
      <c r="C321" s="132" t="s">
        <v>508</v>
      </c>
      <c r="D321" s="132" t="s">
        <v>142</v>
      </c>
      <c r="E321" s="133" t="s">
        <v>2145</v>
      </c>
      <c r="F321" s="134" t="s">
        <v>2146</v>
      </c>
      <c r="G321" s="135" t="s">
        <v>2141</v>
      </c>
      <c r="H321" s="136">
        <v>8</v>
      </c>
      <c r="I321" s="137"/>
      <c r="J321" s="138">
        <f>ROUND(I321*H321,2)</f>
        <v>0</v>
      </c>
      <c r="K321" s="134" t="s">
        <v>146</v>
      </c>
      <c r="L321" s="32"/>
      <c r="M321" s="139" t="s">
        <v>1</v>
      </c>
      <c r="N321" s="140" t="s">
        <v>41</v>
      </c>
      <c r="P321" s="141">
        <f>O321*H321</f>
        <v>0</v>
      </c>
      <c r="Q321" s="141">
        <v>2.5000000000000001E-4</v>
      </c>
      <c r="R321" s="141">
        <f>Q321*H321</f>
        <v>2E-3</v>
      </c>
      <c r="S321" s="141">
        <v>0</v>
      </c>
      <c r="T321" s="142">
        <f>S321*H321</f>
        <v>0</v>
      </c>
      <c r="AR321" s="143" t="s">
        <v>135</v>
      </c>
      <c r="AT321" s="143" t="s">
        <v>142</v>
      </c>
      <c r="AU321" s="143" t="s">
        <v>86</v>
      </c>
      <c r="AY321" s="17" t="s">
        <v>136</v>
      </c>
      <c r="BE321" s="144">
        <f>IF(N321="základní",J321,0)</f>
        <v>0</v>
      </c>
      <c r="BF321" s="144">
        <f>IF(N321="snížená",J321,0)</f>
        <v>0</v>
      </c>
      <c r="BG321" s="144">
        <f>IF(N321="zákl. přenesená",J321,0)</f>
        <v>0</v>
      </c>
      <c r="BH321" s="144">
        <f>IF(N321="sníž. přenesená",J321,0)</f>
        <v>0</v>
      </c>
      <c r="BI321" s="144">
        <f>IF(N321="nulová",J321,0)</f>
        <v>0</v>
      </c>
      <c r="BJ321" s="17" t="s">
        <v>84</v>
      </c>
      <c r="BK321" s="144">
        <f>ROUND(I321*H321,2)</f>
        <v>0</v>
      </c>
      <c r="BL321" s="17" t="s">
        <v>135</v>
      </c>
      <c r="BM321" s="143" t="s">
        <v>2147</v>
      </c>
    </row>
    <row r="322" spans="2:65" s="1" customFormat="1" ht="11.25" x14ac:dyDescent="0.2">
      <c r="B322" s="32"/>
      <c r="D322" s="145" t="s">
        <v>149</v>
      </c>
      <c r="F322" s="146" t="s">
        <v>2148</v>
      </c>
      <c r="I322" s="147"/>
      <c r="L322" s="32"/>
      <c r="M322" s="148"/>
      <c r="T322" s="56"/>
      <c r="AT322" s="17" t="s">
        <v>149</v>
      </c>
      <c r="AU322" s="17" t="s">
        <v>86</v>
      </c>
    </row>
    <row r="323" spans="2:65" s="13" customFormat="1" ht="11.25" x14ac:dyDescent="0.2">
      <c r="B323" s="155"/>
      <c r="D323" s="145" t="s">
        <v>150</v>
      </c>
      <c r="E323" s="156" t="s">
        <v>1</v>
      </c>
      <c r="F323" s="157" t="s">
        <v>2149</v>
      </c>
      <c r="H323" s="158">
        <v>8</v>
      </c>
      <c r="I323" s="159"/>
      <c r="L323" s="155"/>
      <c r="M323" s="160"/>
      <c r="T323" s="161"/>
      <c r="AT323" s="156" t="s">
        <v>150</v>
      </c>
      <c r="AU323" s="156" t="s">
        <v>86</v>
      </c>
      <c r="AV323" s="13" t="s">
        <v>86</v>
      </c>
      <c r="AW323" s="13" t="s">
        <v>32</v>
      </c>
      <c r="AX323" s="13" t="s">
        <v>84</v>
      </c>
      <c r="AY323" s="156" t="s">
        <v>136</v>
      </c>
    </row>
    <row r="324" spans="2:65" s="1" customFormat="1" ht="21.75" customHeight="1" x14ac:dyDescent="0.2">
      <c r="B324" s="32"/>
      <c r="C324" s="132" t="s">
        <v>514</v>
      </c>
      <c r="D324" s="132" t="s">
        <v>142</v>
      </c>
      <c r="E324" s="133" t="s">
        <v>2150</v>
      </c>
      <c r="F324" s="134" t="s">
        <v>2151</v>
      </c>
      <c r="G324" s="135" t="s">
        <v>255</v>
      </c>
      <c r="H324" s="136">
        <v>1</v>
      </c>
      <c r="I324" s="137"/>
      <c r="J324" s="138">
        <f>ROUND(I324*H324,2)</f>
        <v>0</v>
      </c>
      <c r="K324" s="134" t="s">
        <v>146</v>
      </c>
      <c r="L324" s="32"/>
      <c r="M324" s="139" t="s">
        <v>1</v>
      </c>
      <c r="N324" s="140" t="s">
        <v>41</v>
      </c>
      <c r="P324" s="141">
        <f>O324*H324</f>
        <v>0</v>
      </c>
      <c r="Q324" s="141">
        <v>1.6858599999999999</v>
      </c>
      <c r="R324" s="141">
        <f>Q324*H324</f>
        <v>1.6858599999999999</v>
      </c>
      <c r="S324" s="141">
        <v>0</v>
      </c>
      <c r="T324" s="142">
        <f>S324*H324</f>
        <v>0</v>
      </c>
      <c r="AR324" s="143" t="s">
        <v>135</v>
      </c>
      <c r="AT324" s="143" t="s">
        <v>142</v>
      </c>
      <c r="AU324" s="143" t="s">
        <v>86</v>
      </c>
      <c r="AY324" s="17" t="s">
        <v>136</v>
      </c>
      <c r="BE324" s="144">
        <f>IF(N324="základní",J324,0)</f>
        <v>0</v>
      </c>
      <c r="BF324" s="144">
        <f>IF(N324="snížená",J324,0)</f>
        <v>0</v>
      </c>
      <c r="BG324" s="144">
        <f>IF(N324="zákl. přenesená",J324,0)</f>
        <v>0</v>
      </c>
      <c r="BH324" s="144">
        <f>IF(N324="sníž. přenesená",J324,0)</f>
        <v>0</v>
      </c>
      <c r="BI324" s="144">
        <f>IF(N324="nulová",J324,0)</f>
        <v>0</v>
      </c>
      <c r="BJ324" s="17" t="s">
        <v>84</v>
      </c>
      <c r="BK324" s="144">
        <f>ROUND(I324*H324,2)</f>
        <v>0</v>
      </c>
      <c r="BL324" s="17" t="s">
        <v>135</v>
      </c>
      <c r="BM324" s="143" t="s">
        <v>2152</v>
      </c>
    </row>
    <row r="325" spans="2:65" s="1" customFormat="1" ht="19.5" x14ac:dyDescent="0.2">
      <c r="B325" s="32"/>
      <c r="D325" s="145" t="s">
        <v>149</v>
      </c>
      <c r="F325" s="146" t="s">
        <v>2153</v>
      </c>
      <c r="I325" s="147"/>
      <c r="L325" s="32"/>
      <c r="M325" s="148"/>
      <c r="T325" s="56"/>
      <c r="AT325" s="17" t="s">
        <v>149</v>
      </c>
      <c r="AU325" s="17" t="s">
        <v>86</v>
      </c>
    </row>
    <row r="326" spans="2:65" s="13" customFormat="1" ht="11.25" x14ac:dyDescent="0.2">
      <c r="B326" s="155"/>
      <c r="D326" s="145" t="s">
        <v>150</v>
      </c>
      <c r="E326" s="156" t="s">
        <v>1</v>
      </c>
      <c r="F326" s="157" t="s">
        <v>2154</v>
      </c>
      <c r="H326" s="158">
        <v>1</v>
      </c>
      <c r="I326" s="159"/>
      <c r="L326" s="155"/>
      <c r="M326" s="160"/>
      <c r="T326" s="161"/>
      <c r="AT326" s="156" t="s">
        <v>150</v>
      </c>
      <c r="AU326" s="156" t="s">
        <v>86</v>
      </c>
      <c r="AV326" s="13" t="s">
        <v>86</v>
      </c>
      <c r="AW326" s="13" t="s">
        <v>32</v>
      </c>
      <c r="AX326" s="13" t="s">
        <v>84</v>
      </c>
      <c r="AY326" s="156" t="s">
        <v>136</v>
      </c>
    </row>
    <row r="327" spans="2:65" s="1" customFormat="1" ht="21.75" customHeight="1" x14ac:dyDescent="0.2">
      <c r="B327" s="32"/>
      <c r="C327" s="132" t="s">
        <v>521</v>
      </c>
      <c r="D327" s="132" t="s">
        <v>142</v>
      </c>
      <c r="E327" s="133" t="s">
        <v>2155</v>
      </c>
      <c r="F327" s="134" t="s">
        <v>2156</v>
      </c>
      <c r="G327" s="135" t="s">
        <v>255</v>
      </c>
      <c r="H327" s="136">
        <v>2</v>
      </c>
      <c r="I327" s="137"/>
      <c r="J327" s="138">
        <f>ROUND(I327*H327,2)</f>
        <v>0</v>
      </c>
      <c r="K327" s="134" t="s">
        <v>146</v>
      </c>
      <c r="L327" s="32"/>
      <c r="M327" s="139" t="s">
        <v>1</v>
      </c>
      <c r="N327" s="140" t="s">
        <v>41</v>
      </c>
      <c r="P327" s="141">
        <f>O327*H327</f>
        <v>0</v>
      </c>
      <c r="Q327" s="141">
        <v>2.1523500000000002</v>
      </c>
      <c r="R327" s="141">
        <f>Q327*H327</f>
        <v>4.3047000000000004</v>
      </c>
      <c r="S327" s="141">
        <v>0</v>
      </c>
      <c r="T327" s="142">
        <f>S327*H327</f>
        <v>0</v>
      </c>
      <c r="AR327" s="143" t="s">
        <v>135</v>
      </c>
      <c r="AT327" s="143" t="s">
        <v>142</v>
      </c>
      <c r="AU327" s="143" t="s">
        <v>86</v>
      </c>
      <c r="AY327" s="17" t="s">
        <v>136</v>
      </c>
      <c r="BE327" s="144">
        <f>IF(N327="základní",J327,0)</f>
        <v>0</v>
      </c>
      <c r="BF327" s="144">
        <f>IF(N327="snížená",J327,0)</f>
        <v>0</v>
      </c>
      <c r="BG327" s="144">
        <f>IF(N327="zákl. přenesená",J327,0)</f>
        <v>0</v>
      </c>
      <c r="BH327" s="144">
        <f>IF(N327="sníž. přenesená",J327,0)</f>
        <v>0</v>
      </c>
      <c r="BI327" s="144">
        <f>IF(N327="nulová",J327,0)</f>
        <v>0</v>
      </c>
      <c r="BJ327" s="17" t="s">
        <v>84</v>
      </c>
      <c r="BK327" s="144">
        <f>ROUND(I327*H327,2)</f>
        <v>0</v>
      </c>
      <c r="BL327" s="17" t="s">
        <v>135</v>
      </c>
      <c r="BM327" s="143" t="s">
        <v>2157</v>
      </c>
    </row>
    <row r="328" spans="2:65" s="1" customFormat="1" ht="19.5" x14ac:dyDescent="0.2">
      <c r="B328" s="32"/>
      <c r="D328" s="145" t="s">
        <v>149</v>
      </c>
      <c r="F328" s="146" t="s">
        <v>2158</v>
      </c>
      <c r="I328" s="147"/>
      <c r="L328" s="32"/>
      <c r="M328" s="148"/>
      <c r="T328" s="56"/>
      <c r="AT328" s="17" t="s">
        <v>149</v>
      </c>
      <c r="AU328" s="17" t="s">
        <v>86</v>
      </c>
    </row>
    <row r="329" spans="2:65" s="13" customFormat="1" ht="11.25" x14ac:dyDescent="0.2">
      <c r="B329" s="155"/>
      <c r="D329" s="145" t="s">
        <v>150</v>
      </c>
      <c r="E329" s="156" t="s">
        <v>1</v>
      </c>
      <c r="F329" s="157" t="s">
        <v>2159</v>
      </c>
      <c r="H329" s="158">
        <v>2</v>
      </c>
      <c r="I329" s="159"/>
      <c r="L329" s="155"/>
      <c r="M329" s="160"/>
      <c r="T329" s="161"/>
      <c r="AT329" s="156" t="s">
        <v>150</v>
      </c>
      <c r="AU329" s="156" t="s">
        <v>86</v>
      </c>
      <c r="AV329" s="13" t="s">
        <v>86</v>
      </c>
      <c r="AW329" s="13" t="s">
        <v>32</v>
      </c>
      <c r="AX329" s="13" t="s">
        <v>84</v>
      </c>
      <c r="AY329" s="156" t="s">
        <v>136</v>
      </c>
    </row>
    <row r="330" spans="2:65" s="1" customFormat="1" ht="21.75" customHeight="1" x14ac:dyDescent="0.2">
      <c r="B330" s="32"/>
      <c r="C330" s="132" t="s">
        <v>527</v>
      </c>
      <c r="D330" s="132" t="s">
        <v>142</v>
      </c>
      <c r="E330" s="133" t="s">
        <v>2160</v>
      </c>
      <c r="F330" s="134" t="s">
        <v>2161</v>
      </c>
      <c r="G330" s="135" t="s">
        <v>255</v>
      </c>
      <c r="H330" s="136">
        <v>6</v>
      </c>
      <c r="I330" s="137"/>
      <c r="J330" s="138">
        <f>ROUND(I330*H330,2)</f>
        <v>0</v>
      </c>
      <c r="K330" s="134" t="s">
        <v>146</v>
      </c>
      <c r="L330" s="32"/>
      <c r="M330" s="139" t="s">
        <v>1</v>
      </c>
      <c r="N330" s="140" t="s">
        <v>41</v>
      </c>
      <c r="P330" s="141">
        <f>O330*H330</f>
        <v>0</v>
      </c>
      <c r="Q330" s="141">
        <v>2.1158700000000001</v>
      </c>
      <c r="R330" s="141">
        <f>Q330*H330</f>
        <v>12.695220000000001</v>
      </c>
      <c r="S330" s="141">
        <v>0</v>
      </c>
      <c r="T330" s="142">
        <f>S330*H330</f>
        <v>0</v>
      </c>
      <c r="AR330" s="143" t="s">
        <v>135</v>
      </c>
      <c r="AT330" s="143" t="s">
        <v>142</v>
      </c>
      <c r="AU330" s="143" t="s">
        <v>86</v>
      </c>
      <c r="AY330" s="17" t="s">
        <v>136</v>
      </c>
      <c r="BE330" s="144">
        <f>IF(N330="základní",J330,0)</f>
        <v>0</v>
      </c>
      <c r="BF330" s="144">
        <f>IF(N330="snížená",J330,0)</f>
        <v>0</v>
      </c>
      <c r="BG330" s="144">
        <f>IF(N330="zákl. přenesená",J330,0)</f>
        <v>0</v>
      </c>
      <c r="BH330" s="144">
        <f>IF(N330="sníž. přenesená",J330,0)</f>
        <v>0</v>
      </c>
      <c r="BI330" s="144">
        <f>IF(N330="nulová",J330,0)</f>
        <v>0</v>
      </c>
      <c r="BJ330" s="17" t="s">
        <v>84</v>
      </c>
      <c r="BK330" s="144">
        <f>ROUND(I330*H330,2)</f>
        <v>0</v>
      </c>
      <c r="BL330" s="17" t="s">
        <v>135</v>
      </c>
      <c r="BM330" s="143" t="s">
        <v>2162</v>
      </c>
    </row>
    <row r="331" spans="2:65" s="1" customFormat="1" ht="19.5" x14ac:dyDescent="0.2">
      <c r="B331" s="32"/>
      <c r="D331" s="145" t="s">
        <v>149</v>
      </c>
      <c r="F331" s="146" t="s">
        <v>2163</v>
      </c>
      <c r="I331" s="147"/>
      <c r="L331" s="32"/>
      <c r="M331" s="148"/>
      <c r="T331" s="56"/>
      <c r="AT331" s="17" t="s">
        <v>149</v>
      </c>
      <c r="AU331" s="17" t="s">
        <v>86</v>
      </c>
    </row>
    <row r="332" spans="2:65" s="13" customFormat="1" ht="11.25" x14ac:dyDescent="0.2">
      <c r="B332" s="155"/>
      <c r="D332" s="145" t="s">
        <v>150</v>
      </c>
      <c r="E332" s="156" t="s">
        <v>1</v>
      </c>
      <c r="F332" s="157" t="s">
        <v>2164</v>
      </c>
      <c r="H332" s="158">
        <v>6</v>
      </c>
      <c r="I332" s="159"/>
      <c r="L332" s="155"/>
      <c r="M332" s="160"/>
      <c r="T332" s="161"/>
      <c r="AT332" s="156" t="s">
        <v>150</v>
      </c>
      <c r="AU332" s="156" t="s">
        <v>86</v>
      </c>
      <c r="AV332" s="13" t="s">
        <v>86</v>
      </c>
      <c r="AW332" s="13" t="s">
        <v>32</v>
      </c>
      <c r="AX332" s="13" t="s">
        <v>84</v>
      </c>
      <c r="AY332" s="156" t="s">
        <v>136</v>
      </c>
    </row>
    <row r="333" spans="2:65" s="1" customFormat="1" ht="21.75" customHeight="1" x14ac:dyDescent="0.2">
      <c r="B333" s="32"/>
      <c r="C333" s="132" t="s">
        <v>538</v>
      </c>
      <c r="D333" s="132" t="s">
        <v>142</v>
      </c>
      <c r="E333" s="133" t="s">
        <v>2165</v>
      </c>
      <c r="F333" s="134" t="s">
        <v>2166</v>
      </c>
      <c r="G333" s="135" t="s">
        <v>255</v>
      </c>
      <c r="H333" s="136">
        <v>6</v>
      </c>
      <c r="I333" s="137"/>
      <c r="J333" s="138">
        <f>ROUND(I333*H333,2)</f>
        <v>0</v>
      </c>
      <c r="K333" s="134" t="s">
        <v>146</v>
      </c>
      <c r="L333" s="32"/>
      <c r="M333" s="139" t="s">
        <v>1</v>
      </c>
      <c r="N333" s="140" t="s">
        <v>41</v>
      </c>
      <c r="P333" s="141">
        <f>O333*H333</f>
        <v>0</v>
      </c>
      <c r="Q333" s="141">
        <v>2.2558199999999999</v>
      </c>
      <c r="R333" s="141">
        <f>Q333*H333</f>
        <v>13.53492</v>
      </c>
      <c r="S333" s="141">
        <v>0</v>
      </c>
      <c r="T333" s="142">
        <f>S333*H333</f>
        <v>0</v>
      </c>
      <c r="AR333" s="143" t="s">
        <v>135</v>
      </c>
      <c r="AT333" s="143" t="s">
        <v>142</v>
      </c>
      <c r="AU333" s="143" t="s">
        <v>86</v>
      </c>
      <c r="AY333" s="17" t="s">
        <v>136</v>
      </c>
      <c r="BE333" s="144">
        <f>IF(N333="základní",J333,0)</f>
        <v>0</v>
      </c>
      <c r="BF333" s="144">
        <f>IF(N333="snížená",J333,0)</f>
        <v>0</v>
      </c>
      <c r="BG333" s="144">
        <f>IF(N333="zákl. přenesená",J333,0)</f>
        <v>0</v>
      </c>
      <c r="BH333" s="144">
        <f>IF(N333="sníž. přenesená",J333,0)</f>
        <v>0</v>
      </c>
      <c r="BI333" s="144">
        <f>IF(N333="nulová",J333,0)</f>
        <v>0</v>
      </c>
      <c r="BJ333" s="17" t="s">
        <v>84</v>
      </c>
      <c r="BK333" s="144">
        <f>ROUND(I333*H333,2)</f>
        <v>0</v>
      </c>
      <c r="BL333" s="17" t="s">
        <v>135</v>
      </c>
      <c r="BM333" s="143" t="s">
        <v>2167</v>
      </c>
    </row>
    <row r="334" spans="2:65" s="1" customFormat="1" ht="19.5" x14ac:dyDescent="0.2">
      <c r="B334" s="32"/>
      <c r="D334" s="145" t="s">
        <v>149</v>
      </c>
      <c r="F334" s="146" t="s">
        <v>2168</v>
      </c>
      <c r="I334" s="147"/>
      <c r="L334" s="32"/>
      <c r="M334" s="148"/>
      <c r="T334" s="56"/>
      <c r="AT334" s="17" t="s">
        <v>149</v>
      </c>
      <c r="AU334" s="17" t="s">
        <v>86</v>
      </c>
    </row>
    <row r="335" spans="2:65" s="13" customFormat="1" ht="11.25" x14ac:dyDescent="0.2">
      <c r="B335" s="155"/>
      <c r="D335" s="145" t="s">
        <v>150</v>
      </c>
      <c r="E335" s="156" t="s">
        <v>1</v>
      </c>
      <c r="F335" s="157" t="s">
        <v>2169</v>
      </c>
      <c r="H335" s="158">
        <v>6</v>
      </c>
      <c r="I335" s="159"/>
      <c r="L335" s="155"/>
      <c r="M335" s="160"/>
      <c r="T335" s="161"/>
      <c r="AT335" s="156" t="s">
        <v>150</v>
      </c>
      <c r="AU335" s="156" t="s">
        <v>86</v>
      </c>
      <c r="AV335" s="13" t="s">
        <v>86</v>
      </c>
      <c r="AW335" s="13" t="s">
        <v>32</v>
      </c>
      <c r="AX335" s="13" t="s">
        <v>84</v>
      </c>
      <c r="AY335" s="156" t="s">
        <v>136</v>
      </c>
    </row>
    <row r="336" spans="2:65" s="1" customFormat="1" ht="21.75" customHeight="1" x14ac:dyDescent="0.2">
      <c r="B336" s="32"/>
      <c r="C336" s="132" t="s">
        <v>544</v>
      </c>
      <c r="D336" s="132" t="s">
        <v>142</v>
      </c>
      <c r="E336" s="133" t="s">
        <v>2170</v>
      </c>
      <c r="F336" s="134" t="s">
        <v>2171</v>
      </c>
      <c r="G336" s="135" t="s">
        <v>255</v>
      </c>
      <c r="H336" s="136">
        <v>1</v>
      </c>
      <c r="I336" s="137"/>
      <c r="J336" s="138">
        <f>ROUND(I336*H336,2)</f>
        <v>0</v>
      </c>
      <c r="K336" s="134" t="s">
        <v>146</v>
      </c>
      <c r="L336" s="32"/>
      <c r="M336" s="139" t="s">
        <v>1</v>
      </c>
      <c r="N336" s="140" t="s">
        <v>41</v>
      </c>
      <c r="P336" s="141">
        <f>O336*H336</f>
        <v>0</v>
      </c>
      <c r="Q336" s="141">
        <v>5.0980100000000004</v>
      </c>
      <c r="R336" s="141">
        <f>Q336*H336</f>
        <v>5.0980100000000004</v>
      </c>
      <c r="S336" s="141">
        <v>0</v>
      </c>
      <c r="T336" s="142">
        <f>S336*H336</f>
        <v>0</v>
      </c>
      <c r="AR336" s="143" t="s">
        <v>135</v>
      </c>
      <c r="AT336" s="143" t="s">
        <v>142</v>
      </c>
      <c r="AU336" s="143" t="s">
        <v>86</v>
      </c>
      <c r="AY336" s="17" t="s">
        <v>136</v>
      </c>
      <c r="BE336" s="144">
        <f>IF(N336="základní",J336,0)</f>
        <v>0</v>
      </c>
      <c r="BF336" s="144">
        <f>IF(N336="snížená",J336,0)</f>
        <v>0</v>
      </c>
      <c r="BG336" s="144">
        <f>IF(N336="zákl. přenesená",J336,0)</f>
        <v>0</v>
      </c>
      <c r="BH336" s="144">
        <f>IF(N336="sníž. přenesená",J336,0)</f>
        <v>0</v>
      </c>
      <c r="BI336" s="144">
        <f>IF(N336="nulová",J336,0)</f>
        <v>0</v>
      </c>
      <c r="BJ336" s="17" t="s">
        <v>84</v>
      </c>
      <c r="BK336" s="144">
        <f>ROUND(I336*H336,2)</f>
        <v>0</v>
      </c>
      <c r="BL336" s="17" t="s">
        <v>135</v>
      </c>
      <c r="BM336" s="143" t="s">
        <v>2172</v>
      </c>
    </row>
    <row r="337" spans="2:65" s="1" customFormat="1" ht="19.5" x14ac:dyDescent="0.2">
      <c r="B337" s="32"/>
      <c r="D337" s="145" t="s">
        <v>149</v>
      </c>
      <c r="F337" s="146" t="s">
        <v>2173</v>
      </c>
      <c r="I337" s="147"/>
      <c r="L337" s="32"/>
      <c r="M337" s="148"/>
      <c r="T337" s="56"/>
      <c r="AT337" s="17" t="s">
        <v>149</v>
      </c>
      <c r="AU337" s="17" t="s">
        <v>86</v>
      </c>
    </row>
    <row r="338" spans="2:65" s="13" customFormat="1" ht="11.25" x14ac:dyDescent="0.2">
      <c r="B338" s="155"/>
      <c r="D338" s="145" t="s">
        <v>150</v>
      </c>
      <c r="E338" s="156" t="s">
        <v>1</v>
      </c>
      <c r="F338" s="157" t="s">
        <v>2174</v>
      </c>
      <c r="H338" s="158">
        <v>1</v>
      </c>
      <c r="I338" s="159"/>
      <c r="L338" s="155"/>
      <c r="M338" s="160"/>
      <c r="T338" s="161"/>
      <c r="AT338" s="156" t="s">
        <v>150</v>
      </c>
      <c r="AU338" s="156" t="s">
        <v>86</v>
      </c>
      <c r="AV338" s="13" t="s">
        <v>86</v>
      </c>
      <c r="AW338" s="13" t="s">
        <v>32</v>
      </c>
      <c r="AX338" s="13" t="s">
        <v>84</v>
      </c>
      <c r="AY338" s="156" t="s">
        <v>136</v>
      </c>
    </row>
    <row r="339" spans="2:65" s="12" customFormat="1" ht="11.25" x14ac:dyDescent="0.2">
      <c r="B339" s="149"/>
      <c r="D339" s="145" t="s">
        <v>150</v>
      </c>
      <c r="E339" s="150" t="s">
        <v>1</v>
      </c>
      <c r="F339" s="151" t="s">
        <v>2175</v>
      </c>
      <c r="H339" s="150" t="s">
        <v>1</v>
      </c>
      <c r="I339" s="152"/>
      <c r="L339" s="149"/>
      <c r="M339" s="153"/>
      <c r="T339" s="154"/>
      <c r="AT339" s="150" t="s">
        <v>150</v>
      </c>
      <c r="AU339" s="150" t="s">
        <v>86</v>
      </c>
      <c r="AV339" s="12" t="s">
        <v>84</v>
      </c>
      <c r="AW339" s="12" t="s">
        <v>32</v>
      </c>
      <c r="AX339" s="12" t="s">
        <v>76</v>
      </c>
      <c r="AY339" s="150" t="s">
        <v>136</v>
      </c>
    </row>
    <row r="340" spans="2:65" s="1" customFormat="1" ht="16.5" customHeight="1" x14ac:dyDescent="0.2">
      <c r="B340" s="32"/>
      <c r="C340" s="172" t="s">
        <v>552</v>
      </c>
      <c r="D340" s="172" t="s">
        <v>641</v>
      </c>
      <c r="E340" s="173" t="s">
        <v>2176</v>
      </c>
      <c r="F340" s="174" t="s">
        <v>2177</v>
      </c>
      <c r="G340" s="175" t="s">
        <v>255</v>
      </c>
      <c r="H340" s="176">
        <v>6</v>
      </c>
      <c r="I340" s="177"/>
      <c r="J340" s="178">
        <f>ROUND(I340*H340,2)</f>
        <v>0</v>
      </c>
      <c r="K340" s="174" t="s">
        <v>146</v>
      </c>
      <c r="L340" s="179"/>
      <c r="M340" s="180" t="s">
        <v>1</v>
      </c>
      <c r="N340" s="181" t="s">
        <v>41</v>
      </c>
      <c r="P340" s="141">
        <f>O340*H340</f>
        <v>0</v>
      </c>
      <c r="Q340" s="141">
        <v>2.5659999999999998</v>
      </c>
      <c r="R340" s="141">
        <f>Q340*H340</f>
        <v>15.395999999999999</v>
      </c>
      <c r="S340" s="141">
        <v>0</v>
      </c>
      <c r="T340" s="142">
        <f>S340*H340</f>
        <v>0</v>
      </c>
      <c r="AR340" s="143" t="s">
        <v>185</v>
      </c>
      <c r="AT340" s="143" t="s">
        <v>641</v>
      </c>
      <c r="AU340" s="143" t="s">
        <v>86</v>
      </c>
      <c r="AY340" s="17" t="s">
        <v>136</v>
      </c>
      <c r="BE340" s="144">
        <f>IF(N340="základní",J340,0)</f>
        <v>0</v>
      </c>
      <c r="BF340" s="144">
        <f>IF(N340="snížená",J340,0)</f>
        <v>0</v>
      </c>
      <c r="BG340" s="144">
        <f>IF(N340="zákl. přenesená",J340,0)</f>
        <v>0</v>
      </c>
      <c r="BH340" s="144">
        <f>IF(N340="sníž. přenesená",J340,0)</f>
        <v>0</v>
      </c>
      <c r="BI340" s="144">
        <f>IF(N340="nulová",J340,0)</f>
        <v>0</v>
      </c>
      <c r="BJ340" s="17" t="s">
        <v>84</v>
      </c>
      <c r="BK340" s="144">
        <f>ROUND(I340*H340,2)</f>
        <v>0</v>
      </c>
      <c r="BL340" s="17" t="s">
        <v>135</v>
      </c>
      <c r="BM340" s="143" t="s">
        <v>2178</v>
      </c>
    </row>
    <row r="341" spans="2:65" s="1" customFormat="1" ht="11.25" x14ac:dyDescent="0.2">
      <c r="B341" s="32"/>
      <c r="D341" s="145" t="s">
        <v>149</v>
      </c>
      <c r="F341" s="146" t="s">
        <v>2177</v>
      </c>
      <c r="I341" s="147"/>
      <c r="L341" s="32"/>
      <c r="M341" s="148"/>
      <c r="T341" s="56"/>
      <c r="AT341" s="17" t="s">
        <v>149</v>
      </c>
      <c r="AU341" s="17" t="s">
        <v>86</v>
      </c>
    </row>
    <row r="342" spans="2:65" s="12" customFormat="1" ht="11.25" x14ac:dyDescent="0.2">
      <c r="B342" s="149"/>
      <c r="D342" s="145" t="s">
        <v>150</v>
      </c>
      <c r="E342" s="150" t="s">
        <v>1</v>
      </c>
      <c r="F342" s="151" t="s">
        <v>2179</v>
      </c>
      <c r="H342" s="150" t="s">
        <v>1</v>
      </c>
      <c r="I342" s="152"/>
      <c r="L342" s="149"/>
      <c r="M342" s="153"/>
      <c r="T342" s="154"/>
      <c r="AT342" s="150" t="s">
        <v>150</v>
      </c>
      <c r="AU342" s="150" t="s">
        <v>86</v>
      </c>
      <c r="AV342" s="12" t="s">
        <v>84</v>
      </c>
      <c r="AW342" s="12" t="s">
        <v>32</v>
      </c>
      <c r="AX342" s="12" t="s">
        <v>76</v>
      </c>
      <c r="AY342" s="150" t="s">
        <v>136</v>
      </c>
    </row>
    <row r="343" spans="2:65" s="13" customFormat="1" ht="11.25" x14ac:dyDescent="0.2">
      <c r="B343" s="155"/>
      <c r="D343" s="145" t="s">
        <v>150</v>
      </c>
      <c r="E343" s="156" t="s">
        <v>1</v>
      </c>
      <c r="F343" s="157" t="s">
        <v>2180</v>
      </c>
      <c r="H343" s="158">
        <v>7</v>
      </c>
      <c r="I343" s="159"/>
      <c r="L343" s="155"/>
      <c r="M343" s="160"/>
      <c r="T343" s="161"/>
      <c r="AT343" s="156" t="s">
        <v>150</v>
      </c>
      <c r="AU343" s="156" t="s">
        <v>86</v>
      </c>
      <c r="AV343" s="13" t="s">
        <v>86</v>
      </c>
      <c r="AW343" s="13" t="s">
        <v>32</v>
      </c>
      <c r="AX343" s="13" t="s">
        <v>76</v>
      </c>
      <c r="AY343" s="156" t="s">
        <v>136</v>
      </c>
    </row>
    <row r="344" spans="2:65" s="12" customFormat="1" ht="11.25" x14ac:dyDescent="0.2">
      <c r="B344" s="149"/>
      <c r="D344" s="145" t="s">
        <v>150</v>
      </c>
      <c r="E344" s="150" t="s">
        <v>1</v>
      </c>
      <c r="F344" s="151" t="s">
        <v>2181</v>
      </c>
      <c r="H344" s="150" t="s">
        <v>1</v>
      </c>
      <c r="I344" s="152"/>
      <c r="L344" s="149"/>
      <c r="M344" s="153"/>
      <c r="T344" s="154"/>
      <c r="AT344" s="150" t="s">
        <v>150</v>
      </c>
      <c r="AU344" s="150" t="s">
        <v>86</v>
      </c>
      <c r="AV344" s="12" t="s">
        <v>84</v>
      </c>
      <c r="AW344" s="12" t="s">
        <v>32</v>
      </c>
      <c r="AX344" s="12" t="s">
        <v>76</v>
      </c>
      <c r="AY344" s="150" t="s">
        <v>136</v>
      </c>
    </row>
    <row r="345" spans="2:65" s="13" customFormat="1" ht="11.25" x14ac:dyDescent="0.2">
      <c r="B345" s="155"/>
      <c r="D345" s="145" t="s">
        <v>150</v>
      </c>
      <c r="E345" s="156" t="s">
        <v>1</v>
      </c>
      <c r="F345" s="157" t="s">
        <v>2182</v>
      </c>
      <c r="H345" s="158">
        <v>-1</v>
      </c>
      <c r="I345" s="159"/>
      <c r="L345" s="155"/>
      <c r="M345" s="160"/>
      <c r="T345" s="161"/>
      <c r="AT345" s="156" t="s">
        <v>150</v>
      </c>
      <c r="AU345" s="156" t="s">
        <v>86</v>
      </c>
      <c r="AV345" s="13" t="s">
        <v>86</v>
      </c>
      <c r="AW345" s="13" t="s">
        <v>32</v>
      </c>
      <c r="AX345" s="13" t="s">
        <v>76</v>
      </c>
      <c r="AY345" s="156" t="s">
        <v>136</v>
      </c>
    </row>
    <row r="346" spans="2:65" s="14" customFormat="1" ht="11.25" x14ac:dyDescent="0.2">
      <c r="B346" s="165"/>
      <c r="D346" s="145" t="s">
        <v>150</v>
      </c>
      <c r="E346" s="166" t="s">
        <v>1</v>
      </c>
      <c r="F346" s="167" t="s">
        <v>318</v>
      </c>
      <c r="H346" s="168">
        <v>6</v>
      </c>
      <c r="I346" s="169"/>
      <c r="L346" s="165"/>
      <c r="M346" s="170"/>
      <c r="T346" s="171"/>
      <c r="AT346" s="166" t="s">
        <v>150</v>
      </c>
      <c r="AU346" s="166" t="s">
        <v>86</v>
      </c>
      <c r="AV346" s="14" t="s">
        <v>135</v>
      </c>
      <c r="AW346" s="14" t="s">
        <v>32</v>
      </c>
      <c r="AX346" s="14" t="s">
        <v>84</v>
      </c>
      <c r="AY346" s="166" t="s">
        <v>136</v>
      </c>
    </row>
    <row r="347" spans="2:65" s="1" customFormat="1" ht="16.5" customHeight="1" x14ac:dyDescent="0.2">
      <c r="B347" s="32"/>
      <c r="C347" s="172" t="s">
        <v>558</v>
      </c>
      <c r="D347" s="172" t="s">
        <v>641</v>
      </c>
      <c r="E347" s="173" t="s">
        <v>2183</v>
      </c>
      <c r="F347" s="174" t="s">
        <v>2184</v>
      </c>
      <c r="G347" s="175" t="s">
        <v>255</v>
      </c>
      <c r="H347" s="176">
        <v>1</v>
      </c>
      <c r="I347" s="177"/>
      <c r="J347" s="178">
        <f>ROUND(I347*H347,2)</f>
        <v>0</v>
      </c>
      <c r="K347" s="174" t="s">
        <v>1</v>
      </c>
      <c r="L347" s="179"/>
      <c r="M347" s="180" t="s">
        <v>1</v>
      </c>
      <c r="N347" s="181" t="s">
        <v>41</v>
      </c>
      <c r="P347" s="141">
        <f>O347*H347</f>
        <v>0</v>
      </c>
      <c r="Q347" s="141">
        <v>2.5659999999999998</v>
      </c>
      <c r="R347" s="141">
        <f>Q347*H347</f>
        <v>2.5659999999999998</v>
      </c>
      <c r="S347" s="141">
        <v>0</v>
      </c>
      <c r="T347" s="142">
        <f>S347*H347</f>
        <v>0</v>
      </c>
      <c r="AR347" s="143" t="s">
        <v>185</v>
      </c>
      <c r="AT347" s="143" t="s">
        <v>641</v>
      </c>
      <c r="AU347" s="143" t="s">
        <v>86</v>
      </c>
      <c r="AY347" s="17" t="s">
        <v>136</v>
      </c>
      <c r="BE347" s="144">
        <f>IF(N347="základní",J347,0)</f>
        <v>0</v>
      </c>
      <c r="BF347" s="144">
        <f>IF(N347="snížená",J347,0)</f>
        <v>0</v>
      </c>
      <c r="BG347" s="144">
        <f>IF(N347="zákl. přenesená",J347,0)</f>
        <v>0</v>
      </c>
      <c r="BH347" s="144">
        <f>IF(N347="sníž. přenesená",J347,0)</f>
        <v>0</v>
      </c>
      <c r="BI347" s="144">
        <f>IF(N347="nulová",J347,0)</f>
        <v>0</v>
      </c>
      <c r="BJ347" s="17" t="s">
        <v>84</v>
      </c>
      <c r="BK347" s="144">
        <f>ROUND(I347*H347,2)</f>
        <v>0</v>
      </c>
      <c r="BL347" s="17" t="s">
        <v>135</v>
      </c>
      <c r="BM347" s="143" t="s">
        <v>2185</v>
      </c>
    </row>
    <row r="348" spans="2:65" s="1" customFormat="1" ht="11.25" x14ac:dyDescent="0.2">
      <c r="B348" s="32"/>
      <c r="D348" s="145" t="s">
        <v>149</v>
      </c>
      <c r="F348" s="146" t="s">
        <v>2184</v>
      </c>
      <c r="I348" s="147"/>
      <c r="L348" s="32"/>
      <c r="M348" s="148"/>
      <c r="T348" s="56"/>
      <c r="AT348" s="17" t="s">
        <v>149</v>
      </c>
      <c r="AU348" s="17" t="s">
        <v>86</v>
      </c>
    </row>
    <row r="349" spans="2:65" s="12" customFormat="1" ht="11.25" x14ac:dyDescent="0.2">
      <c r="B349" s="149"/>
      <c r="D349" s="145" t="s">
        <v>150</v>
      </c>
      <c r="E349" s="150" t="s">
        <v>1</v>
      </c>
      <c r="F349" s="151" t="s">
        <v>2186</v>
      </c>
      <c r="H349" s="150" t="s">
        <v>1</v>
      </c>
      <c r="I349" s="152"/>
      <c r="L349" s="149"/>
      <c r="M349" s="153"/>
      <c r="T349" s="154"/>
      <c r="AT349" s="150" t="s">
        <v>150</v>
      </c>
      <c r="AU349" s="150" t="s">
        <v>86</v>
      </c>
      <c r="AV349" s="12" t="s">
        <v>84</v>
      </c>
      <c r="AW349" s="12" t="s">
        <v>32</v>
      </c>
      <c r="AX349" s="12" t="s">
        <v>76</v>
      </c>
      <c r="AY349" s="150" t="s">
        <v>136</v>
      </c>
    </row>
    <row r="350" spans="2:65" s="13" customFormat="1" ht="11.25" x14ac:dyDescent="0.2">
      <c r="B350" s="155"/>
      <c r="D350" s="145" t="s">
        <v>150</v>
      </c>
      <c r="E350" s="156" t="s">
        <v>1</v>
      </c>
      <c r="F350" s="157" t="s">
        <v>2187</v>
      </c>
      <c r="H350" s="158">
        <v>1</v>
      </c>
      <c r="I350" s="159"/>
      <c r="L350" s="155"/>
      <c r="M350" s="160"/>
      <c r="T350" s="161"/>
      <c r="AT350" s="156" t="s">
        <v>150</v>
      </c>
      <c r="AU350" s="156" t="s">
        <v>86</v>
      </c>
      <c r="AV350" s="13" t="s">
        <v>86</v>
      </c>
      <c r="AW350" s="13" t="s">
        <v>32</v>
      </c>
      <c r="AX350" s="13" t="s">
        <v>84</v>
      </c>
      <c r="AY350" s="156" t="s">
        <v>136</v>
      </c>
    </row>
    <row r="351" spans="2:65" s="1" customFormat="1" ht="16.5" customHeight="1" x14ac:dyDescent="0.2">
      <c r="B351" s="32"/>
      <c r="C351" s="172" t="s">
        <v>565</v>
      </c>
      <c r="D351" s="172" t="s">
        <v>641</v>
      </c>
      <c r="E351" s="173" t="s">
        <v>2188</v>
      </c>
      <c r="F351" s="174" t="s">
        <v>2189</v>
      </c>
      <c r="G351" s="175" t="s">
        <v>255</v>
      </c>
      <c r="H351" s="176">
        <v>6</v>
      </c>
      <c r="I351" s="177"/>
      <c r="J351" s="178">
        <f>ROUND(I351*H351,2)</f>
        <v>0</v>
      </c>
      <c r="K351" s="174" t="s">
        <v>146</v>
      </c>
      <c r="L351" s="179"/>
      <c r="M351" s="180" t="s">
        <v>1</v>
      </c>
      <c r="N351" s="181" t="s">
        <v>41</v>
      </c>
      <c r="P351" s="141">
        <f>O351*H351</f>
        <v>0</v>
      </c>
      <c r="Q351" s="141">
        <v>1.6140000000000001</v>
      </c>
      <c r="R351" s="141">
        <f>Q351*H351</f>
        <v>9.6840000000000011</v>
      </c>
      <c r="S351" s="141">
        <v>0</v>
      </c>
      <c r="T351" s="142">
        <f>S351*H351</f>
        <v>0</v>
      </c>
      <c r="AR351" s="143" t="s">
        <v>185</v>
      </c>
      <c r="AT351" s="143" t="s">
        <v>641</v>
      </c>
      <c r="AU351" s="143" t="s">
        <v>86</v>
      </c>
      <c r="AY351" s="17" t="s">
        <v>136</v>
      </c>
      <c r="BE351" s="144">
        <f>IF(N351="základní",J351,0)</f>
        <v>0</v>
      </c>
      <c r="BF351" s="144">
        <f>IF(N351="snížená",J351,0)</f>
        <v>0</v>
      </c>
      <c r="BG351" s="144">
        <f>IF(N351="zákl. přenesená",J351,0)</f>
        <v>0</v>
      </c>
      <c r="BH351" s="144">
        <f>IF(N351="sníž. přenesená",J351,0)</f>
        <v>0</v>
      </c>
      <c r="BI351" s="144">
        <f>IF(N351="nulová",J351,0)</f>
        <v>0</v>
      </c>
      <c r="BJ351" s="17" t="s">
        <v>84</v>
      </c>
      <c r="BK351" s="144">
        <f>ROUND(I351*H351,2)</f>
        <v>0</v>
      </c>
      <c r="BL351" s="17" t="s">
        <v>135</v>
      </c>
      <c r="BM351" s="143" t="s">
        <v>2190</v>
      </c>
    </row>
    <row r="352" spans="2:65" s="1" customFormat="1" ht="11.25" x14ac:dyDescent="0.2">
      <c r="B352" s="32"/>
      <c r="D352" s="145" t="s">
        <v>149</v>
      </c>
      <c r="F352" s="146" t="s">
        <v>2189</v>
      </c>
      <c r="I352" s="147"/>
      <c r="L352" s="32"/>
      <c r="M352" s="148"/>
      <c r="T352" s="56"/>
      <c r="AT352" s="17" t="s">
        <v>149</v>
      </c>
      <c r="AU352" s="17" t="s">
        <v>86</v>
      </c>
    </row>
    <row r="353" spans="2:65" s="12" customFormat="1" ht="11.25" x14ac:dyDescent="0.2">
      <c r="B353" s="149"/>
      <c r="D353" s="145" t="s">
        <v>150</v>
      </c>
      <c r="E353" s="150" t="s">
        <v>1</v>
      </c>
      <c r="F353" s="151" t="s">
        <v>2191</v>
      </c>
      <c r="H353" s="150" t="s">
        <v>1</v>
      </c>
      <c r="I353" s="152"/>
      <c r="L353" s="149"/>
      <c r="M353" s="153"/>
      <c r="T353" s="154"/>
      <c r="AT353" s="150" t="s">
        <v>150</v>
      </c>
      <c r="AU353" s="150" t="s">
        <v>86</v>
      </c>
      <c r="AV353" s="12" t="s">
        <v>84</v>
      </c>
      <c r="AW353" s="12" t="s">
        <v>32</v>
      </c>
      <c r="AX353" s="12" t="s">
        <v>76</v>
      </c>
      <c r="AY353" s="150" t="s">
        <v>136</v>
      </c>
    </row>
    <row r="354" spans="2:65" s="13" customFormat="1" ht="11.25" x14ac:dyDescent="0.2">
      <c r="B354" s="155"/>
      <c r="D354" s="145" t="s">
        <v>150</v>
      </c>
      <c r="E354" s="156" t="s">
        <v>1</v>
      </c>
      <c r="F354" s="157" t="s">
        <v>2192</v>
      </c>
      <c r="H354" s="158">
        <v>6</v>
      </c>
      <c r="I354" s="159"/>
      <c r="L354" s="155"/>
      <c r="M354" s="160"/>
      <c r="T354" s="161"/>
      <c r="AT354" s="156" t="s">
        <v>150</v>
      </c>
      <c r="AU354" s="156" t="s">
        <v>86</v>
      </c>
      <c r="AV354" s="13" t="s">
        <v>86</v>
      </c>
      <c r="AW354" s="13" t="s">
        <v>32</v>
      </c>
      <c r="AX354" s="13" t="s">
        <v>84</v>
      </c>
      <c r="AY354" s="156" t="s">
        <v>136</v>
      </c>
    </row>
    <row r="355" spans="2:65" s="1" customFormat="1" ht="16.5" customHeight="1" x14ac:dyDescent="0.2">
      <c r="B355" s="32"/>
      <c r="C355" s="172" t="s">
        <v>572</v>
      </c>
      <c r="D355" s="172" t="s">
        <v>641</v>
      </c>
      <c r="E355" s="173" t="s">
        <v>2193</v>
      </c>
      <c r="F355" s="174" t="s">
        <v>2194</v>
      </c>
      <c r="G355" s="175" t="s">
        <v>255</v>
      </c>
      <c r="H355" s="176">
        <v>8</v>
      </c>
      <c r="I355" s="177"/>
      <c r="J355" s="178">
        <f>ROUND(I355*H355,2)</f>
        <v>0</v>
      </c>
      <c r="K355" s="174" t="s">
        <v>146</v>
      </c>
      <c r="L355" s="179"/>
      <c r="M355" s="180" t="s">
        <v>1</v>
      </c>
      <c r="N355" s="181" t="s">
        <v>41</v>
      </c>
      <c r="P355" s="141">
        <f>O355*H355</f>
        <v>0</v>
      </c>
      <c r="Q355" s="141">
        <v>0.26200000000000001</v>
      </c>
      <c r="R355" s="141">
        <f>Q355*H355</f>
        <v>2.0960000000000001</v>
      </c>
      <c r="S355" s="141">
        <v>0</v>
      </c>
      <c r="T355" s="142">
        <f>S355*H355</f>
        <v>0</v>
      </c>
      <c r="AR355" s="143" t="s">
        <v>185</v>
      </c>
      <c r="AT355" s="143" t="s">
        <v>641</v>
      </c>
      <c r="AU355" s="143" t="s">
        <v>86</v>
      </c>
      <c r="AY355" s="17" t="s">
        <v>136</v>
      </c>
      <c r="BE355" s="144">
        <f>IF(N355="základní",J355,0)</f>
        <v>0</v>
      </c>
      <c r="BF355" s="144">
        <f>IF(N355="snížená",J355,0)</f>
        <v>0</v>
      </c>
      <c r="BG355" s="144">
        <f>IF(N355="zákl. přenesená",J355,0)</f>
        <v>0</v>
      </c>
      <c r="BH355" s="144">
        <f>IF(N355="sníž. přenesená",J355,0)</f>
        <v>0</v>
      </c>
      <c r="BI355" s="144">
        <f>IF(N355="nulová",J355,0)</f>
        <v>0</v>
      </c>
      <c r="BJ355" s="17" t="s">
        <v>84</v>
      </c>
      <c r="BK355" s="144">
        <f>ROUND(I355*H355,2)</f>
        <v>0</v>
      </c>
      <c r="BL355" s="17" t="s">
        <v>135</v>
      </c>
      <c r="BM355" s="143" t="s">
        <v>2195</v>
      </c>
    </row>
    <row r="356" spans="2:65" s="1" customFormat="1" ht="11.25" x14ac:dyDescent="0.2">
      <c r="B356" s="32"/>
      <c r="D356" s="145" t="s">
        <v>149</v>
      </c>
      <c r="F356" s="146" t="s">
        <v>2194</v>
      </c>
      <c r="I356" s="147"/>
      <c r="L356" s="32"/>
      <c r="M356" s="148"/>
      <c r="T356" s="56"/>
      <c r="AT356" s="17" t="s">
        <v>149</v>
      </c>
      <c r="AU356" s="17" t="s">
        <v>86</v>
      </c>
    </row>
    <row r="357" spans="2:65" s="13" customFormat="1" ht="11.25" x14ac:dyDescent="0.2">
      <c r="B357" s="155"/>
      <c r="D357" s="145" t="s">
        <v>150</v>
      </c>
      <c r="E357" s="156" t="s">
        <v>1</v>
      </c>
      <c r="F357" s="157" t="s">
        <v>2196</v>
      </c>
      <c r="H357" s="158">
        <v>8</v>
      </c>
      <c r="I357" s="159"/>
      <c r="L357" s="155"/>
      <c r="M357" s="160"/>
      <c r="T357" s="161"/>
      <c r="AT357" s="156" t="s">
        <v>150</v>
      </c>
      <c r="AU357" s="156" t="s">
        <v>86</v>
      </c>
      <c r="AV357" s="13" t="s">
        <v>86</v>
      </c>
      <c r="AW357" s="13" t="s">
        <v>32</v>
      </c>
      <c r="AX357" s="13" t="s">
        <v>84</v>
      </c>
      <c r="AY357" s="156" t="s">
        <v>136</v>
      </c>
    </row>
    <row r="358" spans="2:65" s="1" customFormat="1" ht="16.5" customHeight="1" x14ac:dyDescent="0.2">
      <c r="B358" s="32"/>
      <c r="C358" s="172" t="s">
        <v>585</v>
      </c>
      <c r="D358" s="172" t="s">
        <v>641</v>
      </c>
      <c r="E358" s="173" t="s">
        <v>2197</v>
      </c>
      <c r="F358" s="174" t="s">
        <v>2198</v>
      </c>
      <c r="G358" s="175" t="s">
        <v>255</v>
      </c>
      <c r="H358" s="176">
        <v>11</v>
      </c>
      <c r="I358" s="177"/>
      <c r="J358" s="178">
        <f>ROUND(I358*H358,2)</f>
        <v>0</v>
      </c>
      <c r="K358" s="174" t="s">
        <v>146</v>
      </c>
      <c r="L358" s="179"/>
      <c r="M358" s="180" t="s">
        <v>1</v>
      </c>
      <c r="N358" s="181" t="s">
        <v>41</v>
      </c>
      <c r="P358" s="141">
        <f>O358*H358</f>
        <v>0</v>
      </c>
      <c r="Q358" s="141">
        <v>0.52600000000000002</v>
      </c>
      <c r="R358" s="141">
        <f>Q358*H358</f>
        <v>5.7860000000000005</v>
      </c>
      <c r="S358" s="141">
        <v>0</v>
      </c>
      <c r="T358" s="142">
        <f>S358*H358</f>
        <v>0</v>
      </c>
      <c r="AR358" s="143" t="s">
        <v>185</v>
      </c>
      <c r="AT358" s="143" t="s">
        <v>641</v>
      </c>
      <c r="AU358" s="143" t="s">
        <v>86</v>
      </c>
      <c r="AY358" s="17" t="s">
        <v>136</v>
      </c>
      <c r="BE358" s="144">
        <f>IF(N358="základní",J358,0)</f>
        <v>0</v>
      </c>
      <c r="BF358" s="144">
        <f>IF(N358="snížená",J358,0)</f>
        <v>0</v>
      </c>
      <c r="BG358" s="144">
        <f>IF(N358="zákl. přenesená",J358,0)</f>
        <v>0</v>
      </c>
      <c r="BH358" s="144">
        <f>IF(N358="sníž. přenesená",J358,0)</f>
        <v>0</v>
      </c>
      <c r="BI358" s="144">
        <f>IF(N358="nulová",J358,0)</f>
        <v>0</v>
      </c>
      <c r="BJ358" s="17" t="s">
        <v>84</v>
      </c>
      <c r="BK358" s="144">
        <f>ROUND(I358*H358,2)</f>
        <v>0</v>
      </c>
      <c r="BL358" s="17" t="s">
        <v>135</v>
      </c>
      <c r="BM358" s="143" t="s">
        <v>2199</v>
      </c>
    </row>
    <row r="359" spans="2:65" s="1" customFormat="1" ht="11.25" x14ac:dyDescent="0.2">
      <c r="B359" s="32"/>
      <c r="D359" s="145" t="s">
        <v>149</v>
      </c>
      <c r="F359" s="146" t="s">
        <v>2198</v>
      </c>
      <c r="I359" s="147"/>
      <c r="L359" s="32"/>
      <c r="M359" s="148"/>
      <c r="T359" s="56"/>
      <c r="AT359" s="17" t="s">
        <v>149</v>
      </c>
      <c r="AU359" s="17" t="s">
        <v>86</v>
      </c>
    </row>
    <row r="360" spans="2:65" s="13" customFormat="1" ht="11.25" x14ac:dyDescent="0.2">
      <c r="B360" s="155"/>
      <c r="D360" s="145" t="s">
        <v>150</v>
      </c>
      <c r="E360" s="156" t="s">
        <v>1</v>
      </c>
      <c r="F360" s="157" t="s">
        <v>2200</v>
      </c>
      <c r="H360" s="158">
        <v>11</v>
      </c>
      <c r="I360" s="159"/>
      <c r="L360" s="155"/>
      <c r="M360" s="160"/>
      <c r="T360" s="161"/>
      <c r="AT360" s="156" t="s">
        <v>150</v>
      </c>
      <c r="AU360" s="156" t="s">
        <v>86</v>
      </c>
      <c r="AV360" s="13" t="s">
        <v>86</v>
      </c>
      <c r="AW360" s="13" t="s">
        <v>32</v>
      </c>
      <c r="AX360" s="13" t="s">
        <v>84</v>
      </c>
      <c r="AY360" s="156" t="s">
        <v>136</v>
      </c>
    </row>
    <row r="361" spans="2:65" s="1" customFormat="1" ht="16.5" customHeight="1" x14ac:dyDescent="0.2">
      <c r="B361" s="32"/>
      <c r="C361" s="172" t="s">
        <v>600</v>
      </c>
      <c r="D361" s="172" t="s">
        <v>641</v>
      </c>
      <c r="E361" s="173" t="s">
        <v>2201</v>
      </c>
      <c r="F361" s="174" t="s">
        <v>2202</v>
      </c>
      <c r="G361" s="175" t="s">
        <v>255</v>
      </c>
      <c r="H361" s="176">
        <v>13</v>
      </c>
      <c r="I361" s="177"/>
      <c r="J361" s="178">
        <f>ROUND(I361*H361,2)</f>
        <v>0</v>
      </c>
      <c r="K361" s="174" t="s">
        <v>146</v>
      </c>
      <c r="L361" s="179"/>
      <c r="M361" s="180" t="s">
        <v>1</v>
      </c>
      <c r="N361" s="181" t="s">
        <v>41</v>
      </c>
      <c r="P361" s="141">
        <f>O361*H361</f>
        <v>0</v>
      </c>
      <c r="Q361" s="141">
        <v>1.054</v>
      </c>
      <c r="R361" s="141">
        <f>Q361*H361</f>
        <v>13.702</v>
      </c>
      <c r="S361" s="141">
        <v>0</v>
      </c>
      <c r="T361" s="142">
        <f>S361*H361</f>
        <v>0</v>
      </c>
      <c r="AR361" s="143" t="s">
        <v>185</v>
      </c>
      <c r="AT361" s="143" t="s">
        <v>641</v>
      </c>
      <c r="AU361" s="143" t="s">
        <v>86</v>
      </c>
      <c r="AY361" s="17" t="s">
        <v>136</v>
      </c>
      <c r="BE361" s="144">
        <f>IF(N361="základní",J361,0)</f>
        <v>0</v>
      </c>
      <c r="BF361" s="144">
        <f>IF(N361="snížená",J361,0)</f>
        <v>0</v>
      </c>
      <c r="BG361" s="144">
        <f>IF(N361="zákl. přenesená",J361,0)</f>
        <v>0</v>
      </c>
      <c r="BH361" s="144">
        <f>IF(N361="sníž. přenesená",J361,0)</f>
        <v>0</v>
      </c>
      <c r="BI361" s="144">
        <f>IF(N361="nulová",J361,0)</f>
        <v>0</v>
      </c>
      <c r="BJ361" s="17" t="s">
        <v>84</v>
      </c>
      <c r="BK361" s="144">
        <f>ROUND(I361*H361,2)</f>
        <v>0</v>
      </c>
      <c r="BL361" s="17" t="s">
        <v>135</v>
      </c>
      <c r="BM361" s="143" t="s">
        <v>2203</v>
      </c>
    </row>
    <row r="362" spans="2:65" s="1" customFormat="1" ht="11.25" x14ac:dyDescent="0.2">
      <c r="B362" s="32"/>
      <c r="D362" s="145" t="s">
        <v>149</v>
      </c>
      <c r="F362" s="146" t="s">
        <v>2202</v>
      </c>
      <c r="I362" s="147"/>
      <c r="L362" s="32"/>
      <c r="M362" s="148"/>
      <c r="T362" s="56"/>
      <c r="AT362" s="17" t="s">
        <v>149</v>
      </c>
      <c r="AU362" s="17" t="s">
        <v>86</v>
      </c>
    </row>
    <row r="363" spans="2:65" s="13" customFormat="1" ht="11.25" x14ac:dyDescent="0.2">
      <c r="B363" s="155"/>
      <c r="D363" s="145" t="s">
        <v>150</v>
      </c>
      <c r="E363" s="156" t="s">
        <v>1</v>
      </c>
      <c r="F363" s="157" t="s">
        <v>2204</v>
      </c>
      <c r="H363" s="158">
        <v>14</v>
      </c>
      <c r="I363" s="159"/>
      <c r="L363" s="155"/>
      <c r="M363" s="160"/>
      <c r="T363" s="161"/>
      <c r="AT363" s="156" t="s">
        <v>150</v>
      </c>
      <c r="AU363" s="156" t="s">
        <v>86</v>
      </c>
      <c r="AV363" s="13" t="s">
        <v>86</v>
      </c>
      <c r="AW363" s="13" t="s">
        <v>32</v>
      </c>
      <c r="AX363" s="13" t="s">
        <v>76</v>
      </c>
      <c r="AY363" s="156" t="s">
        <v>136</v>
      </c>
    </row>
    <row r="364" spans="2:65" s="12" customFormat="1" ht="11.25" x14ac:dyDescent="0.2">
      <c r="B364" s="149"/>
      <c r="D364" s="145" t="s">
        <v>150</v>
      </c>
      <c r="E364" s="150" t="s">
        <v>1</v>
      </c>
      <c r="F364" s="151" t="s">
        <v>2181</v>
      </c>
      <c r="H364" s="150" t="s">
        <v>1</v>
      </c>
      <c r="I364" s="152"/>
      <c r="L364" s="149"/>
      <c r="M364" s="153"/>
      <c r="T364" s="154"/>
      <c r="AT364" s="150" t="s">
        <v>150</v>
      </c>
      <c r="AU364" s="150" t="s">
        <v>86</v>
      </c>
      <c r="AV364" s="12" t="s">
        <v>84</v>
      </c>
      <c r="AW364" s="12" t="s">
        <v>32</v>
      </c>
      <c r="AX364" s="12" t="s">
        <v>76</v>
      </c>
      <c r="AY364" s="150" t="s">
        <v>136</v>
      </c>
    </row>
    <row r="365" spans="2:65" s="13" customFormat="1" ht="11.25" x14ac:dyDescent="0.2">
      <c r="B365" s="155"/>
      <c r="D365" s="145" t="s">
        <v>150</v>
      </c>
      <c r="E365" s="156" t="s">
        <v>1</v>
      </c>
      <c r="F365" s="157" t="s">
        <v>2182</v>
      </c>
      <c r="H365" s="158">
        <v>-1</v>
      </c>
      <c r="I365" s="159"/>
      <c r="L365" s="155"/>
      <c r="M365" s="160"/>
      <c r="T365" s="161"/>
      <c r="AT365" s="156" t="s">
        <v>150</v>
      </c>
      <c r="AU365" s="156" t="s">
        <v>86</v>
      </c>
      <c r="AV365" s="13" t="s">
        <v>86</v>
      </c>
      <c r="AW365" s="13" t="s">
        <v>32</v>
      </c>
      <c r="AX365" s="13" t="s">
        <v>76</v>
      </c>
      <c r="AY365" s="156" t="s">
        <v>136</v>
      </c>
    </row>
    <row r="366" spans="2:65" s="14" customFormat="1" ht="11.25" x14ac:dyDescent="0.2">
      <c r="B366" s="165"/>
      <c r="D366" s="145" t="s">
        <v>150</v>
      </c>
      <c r="E366" s="166" t="s">
        <v>1</v>
      </c>
      <c r="F366" s="167" t="s">
        <v>318</v>
      </c>
      <c r="H366" s="168">
        <v>13</v>
      </c>
      <c r="I366" s="169"/>
      <c r="L366" s="165"/>
      <c r="M366" s="170"/>
      <c r="T366" s="171"/>
      <c r="AT366" s="166" t="s">
        <v>150</v>
      </c>
      <c r="AU366" s="166" t="s">
        <v>86</v>
      </c>
      <c r="AV366" s="14" t="s">
        <v>135</v>
      </c>
      <c r="AW366" s="14" t="s">
        <v>32</v>
      </c>
      <c r="AX366" s="14" t="s">
        <v>84</v>
      </c>
      <c r="AY366" s="166" t="s">
        <v>136</v>
      </c>
    </row>
    <row r="367" spans="2:65" s="1" customFormat="1" ht="16.5" customHeight="1" x14ac:dyDescent="0.2">
      <c r="B367" s="32"/>
      <c r="C367" s="172" t="s">
        <v>611</v>
      </c>
      <c r="D367" s="172" t="s">
        <v>641</v>
      </c>
      <c r="E367" s="173" t="s">
        <v>2205</v>
      </c>
      <c r="F367" s="174" t="s">
        <v>2206</v>
      </c>
      <c r="G367" s="175" t="s">
        <v>255</v>
      </c>
      <c r="H367" s="176">
        <v>1</v>
      </c>
      <c r="I367" s="177"/>
      <c r="J367" s="178">
        <f>ROUND(I367*H367,2)</f>
        <v>0</v>
      </c>
      <c r="K367" s="174" t="s">
        <v>1</v>
      </c>
      <c r="L367" s="179"/>
      <c r="M367" s="180" t="s">
        <v>1</v>
      </c>
      <c r="N367" s="181" t="s">
        <v>41</v>
      </c>
      <c r="P367" s="141">
        <f>O367*H367</f>
        <v>0</v>
      </c>
      <c r="Q367" s="141">
        <v>1.054</v>
      </c>
      <c r="R367" s="141">
        <f>Q367*H367</f>
        <v>1.054</v>
      </c>
      <c r="S367" s="141">
        <v>0</v>
      </c>
      <c r="T367" s="142">
        <f>S367*H367</f>
        <v>0</v>
      </c>
      <c r="AR367" s="143" t="s">
        <v>185</v>
      </c>
      <c r="AT367" s="143" t="s">
        <v>641</v>
      </c>
      <c r="AU367" s="143" t="s">
        <v>86</v>
      </c>
      <c r="AY367" s="17" t="s">
        <v>136</v>
      </c>
      <c r="BE367" s="144">
        <f>IF(N367="základní",J367,0)</f>
        <v>0</v>
      </c>
      <c r="BF367" s="144">
        <f>IF(N367="snížená",J367,0)</f>
        <v>0</v>
      </c>
      <c r="BG367" s="144">
        <f>IF(N367="zákl. přenesená",J367,0)</f>
        <v>0</v>
      </c>
      <c r="BH367" s="144">
        <f>IF(N367="sníž. přenesená",J367,0)</f>
        <v>0</v>
      </c>
      <c r="BI367" s="144">
        <f>IF(N367="nulová",J367,0)</f>
        <v>0</v>
      </c>
      <c r="BJ367" s="17" t="s">
        <v>84</v>
      </c>
      <c r="BK367" s="144">
        <f>ROUND(I367*H367,2)</f>
        <v>0</v>
      </c>
      <c r="BL367" s="17" t="s">
        <v>135</v>
      </c>
      <c r="BM367" s="143" t="s">
        <v>2207</v>
      </c>
    </row>
    <row r="368" spans="2:65" s="1" customFormat="1" ht="11.25" x14ac:dyDescent="0.2">
      <c r="B368" s="32"/>
      <c r="D368" s="145" t="s">
        <v>149</v>
      </c>
      <c r="F368" s="146" t="s">
        <v>2206</v>
      </c>
      <c r="I368" s="147"/>
      <c r="L368" s="32"/>
      <c r="M368" s="148"/>
      <c r="T368" s="56"/>
      <c r="AT368" s="17" t="s">
        <v>149</v>
      </c>
      <c r="AU368" s="17" t="s">
        <v>86</v>
      </c>
    </row>
    <row r="369" spans="2:65" s="12" customFormat="1" ht="11.25" x14ac:dyDescent="0.2">
      <c r="B369" s="149"/>
      <c r="D369" s="145" t="s">
        <v>150</v>
      </c>
      <c r="E369" s="150" t="s">
        <v>1</v>
      </c>
      <c r="F369" s="151" t="s">
        <v>2208</v>
      </c>
      <c r="H369" s="150" t="s">
        <v>1</v>
      </c>
      <c r="I369" s="152"/>
      <c r="L369" s="149"/>
      <c r="M369" s="153"/>
      <c r="T369" s="154"/>
      <c r="AT369" s="150" t="s">
        <v>150</v>
      </c>
      <c r="AU369" s="150" t="s">
        <v>86</v>
      </c>
      <c r="AV369" s="12" t="s">
        <v>84</v>
      </c>
      <c r="AW369" s="12" t="s">
        <v>32</v>
      </c>
      <c r="AX369" s="12" t="s">
        <v>76</v>
      </c>
      <c r="AY369" s="150" t="s">
        <v>136</v>
      </c>
    </row>
    <row r="370" spans="2:65" s="13" customFormat="1" ht="11.25" x14ac:dyDescent="0.2">
      <c r="B370" s="155"/>
      <c r="D370" s="145" t="s">
        <v>150</v>
      </c>
      <c r="E370" s="156" t="s">
        <v>1</v>
      </c>
      <c r="F370" s="157" t="s">
        <v>2209</v>
      </c>
      <c r="H370" s="158">
        <v>1</v>
      </c>
      <c r="I370" s="159"/>
      <c r="L370" s="155"/>
      <c r="M370" s="160"/>
      <c r="T370" s="161"/>
      <c r="AT370" s="156" t="s">
        <v>150</v>
      </c>
      <c r="AU370" s="156" t="s">
        <v>86</v>
      </c>
      <c r="AV370" s="13" t="s">
        <v>86</v>
      </c>
      <c r="AW370" s="13" t="s">
        <v>32</v>
      </c>
      <c r="AX370" s="13" t="s">
        <v>84</v>
      </c>
      <c r="AY370" s="156" t="s">
        <v>136</v>
      </c>
    </row>
    <row r="371" spans="2:65" s="1" customFormat="1" ht="16.5" customHeight="1" x14ac:dyDescent="0.2">
      <c r="B371" s="32"/>
      <c r="C371" s="172" t="s">
        <v>617</v>
      </c>
      <c r="D371" s="172" t="s">
        <v>641</v>
      </c>
      <c r="E371" s="173" t="s">
        <v>2210</v>
      </c>
      <c r="F371" s="174" t="s">
        <v>2211</v>
      </c>
      <c r="G371" s="175" t="s">
        <v>255</v>
      </c>
      <c r="H371" s="176">
        <v>16</v>
      </c>
      <c r="I371" s="177"/>
      <c r="J371" s="178">
        <f>ROUND(I371*H371,2)</f>
        <v>0</v>
      </c>
      <c r="K371" s="174" t="s">
        <v>146</v>
      </c>
      <c r="L371" s="179"/>
      <c r="M371" s="180" t="s">
        <v>1</v>
      </c>
      <c r="N371" s="181" t="s">
        <v>41</v>
      </c>
      <c r="P371" s="141">
        <f>O371*H371</f>
        <v>0</v>
      </c>
      <c r="Q371" s="141">
        <v>0.56999999999999995</v>
      </c>
      <c r="R371" s="141">
        <f>Q371*H371</f>
        <v>9.1199999999999992</v>
      </c>
      <c r="S371" s="141">
        <v>0</v>
      </c>
      <c r="T371" s="142">
        <f>S371*H371</f>
        <v>0</v>
      </c>
      <c r="AR371" s="143" t="s">
        <v>185</v>
      </c>
      <c r="AT371" s="143" t="s">
        <v>641</v>
      </c>
      <c r="AU371" s="143" t="s">
        <v>86</v>
      </c>
      <c r="AY371" s="17" t="s">
        <v>136</v>
      </c>
      <c r="BE371" s="144">
        <f>IF(N371="základní",J371,0)</f>
        <v>0</v>
      </c>
      <c r="BF371" s="144">
        <f>IF(N371="snížená",J371,0)</f>
        <v>0</v>
      </c>
      <c r="BG371" s="144">
        <f>IF(N371="zákl. přenesená",J371,0)</f>
        <v>0</v>
      </c>
      <c r="BH371" s="144">
        <f>IF(N371="sníž. přenesená",J371,0)</f>
        <v>0</v>
      </c>
      <c r="BI371" s="144">
        <f>IF(N371="nulová",J371,0)</f>
        <v>0</v>
      </c>
      <c r="BJ371" s="17" t="s">
        <v>84</v>
      </c>
      <c r="BK371" s="144">
        <f>ROUND(I371*H371,2)</f>
        <v>0</v>
      </c>
      <c r="BL371" s="17" t="s">
        <v>135</v>
      </c>
      <c r="BM371" s="143" t="s">
        <v>2212</v>
      </c>
    </row>
    <row r="372" spans="2:65" s="1" customFormat="1" ht="11.25" x14ac:dyDescent="0.2">
      <c r="B372" s="32"/>
      <c r="D372" s="145" t="s">
        <v>149</v>
      </c>
      <c r="F372" s="146" t="s">
        <v>2211</v>
      </c>
      <c r="I372" s="147"/>
      <c r="L372" s="32"/>
      <c r="M372" s="148"/>
      <c r="T372" s="56"/>
      <c r="AT372" s="17" t="s">
        <v>149</v>
      </c>
      <c r="AU372" s="17" t="s">
        <v>86</v>
      </c>
    </row>
    <row r="373" spans="2:65" s="13" customFormat="1" ht="11.25" x14ac:dyDescent="0.2">
      <c r="B373" s="155"/>
      <c r="D373" s="145" t="s">
        <v>150</v>
      </c>
      <c r="E373" s="156" t="s">
        <v>1</v>
      </c>
      <c r="F373" s="157" t="s">
        <v>2213</v>
      </c>
      <c r="H373" s="158">
        <v>16</v>
      </c>
      <c r="I373" s="159"/>
      <c r="L373" s="155"/>
      <c r="M373" s="160"/>
      <c r="T373" s="161"/>
      <c r="AT373" s="156" t="s">
        <v>150</v>
      </c>
      <c r="AU373" s="156" t="s">
        <v>86</v>
      </c>
      <c r="AV373" s="13" t="s">
        <v>86</v>
      </c>
      <c r="AW373" s="13" t="s">
        <v>32</v>
      </c>
      <c r="AX373" s="13" t="s">
        <v>84</v>
      </c>
      <c r="AY373" s="156" t="s">
        <v>136</v>
      </c>
    </row>
    <row r="374" spans="2:65" s="1" customFormat="1" ht="16.5" customHeight="1" x14ac:dyDescent="0.2">
      <c r="B374" s="32"/>
      <c r="C374" s="132" t="s">
        <v>623</v>
      </c>
      <c r="D374" s="132" t="s">
        <v>142</v>
      </c>
      <c r="E374" s="133" t="s">
        <v>2214</v>
      </c>
      <c r="F374" s="134" t="s">
        <v>2215</v>
      </c>
      <c r="G374" s="135" t="s">
        <v>255</v>
      </c>
      <c r="H374" s="136">
        <v>2</v>
      </c>
      <c r="I374" s="137"/>
      <c r="J374" s="138">
        <f>ROUND(I374*H374,2)</f>
        <v>0</v>
      </c>
      <c r="K374" s="134" t="s">
        <v>146</v>
      </c>
      <c r="L374" s="32"/>
      <c r="M374" s="139" t="s">
        <v>1</v>
      </c>
      <c r="N374" s="140" t="s">
        <v>41</v>
      </c>
      <c r="P374" s="141">
        <f>O374*H374</f>
        <v>0</v>
      </c>
      <c r="Q374" s="141">
        <v>1.0608599999999999</v>
      </c>
      <c r="R374" s="141">
        <f>Q374*H374</f>
        <v>2.1217199999999998</v>
      </c>
      <c r="S374" s="141">
        <v>0</v>
      </c>
      <c r="T374" s="142">
        <f>S374*H374</f>
        <v>0</v>
      </c>
      <c r="AR374" s="143" t="s">
        <v>135</v>
      </c>
      <c r="AT374" s="143" t="s">
        <v>142</v>
      </c>
      <c r="AU374" s="143" t="s">
        <v>86</v>
      </c>
      <c r="AY374" s="17" t="s">
        <v>136</v>
      </c>
      <c r="BE374" s="144">
        <f>IF(N374="základní",J374,0)</f>
        <v>0</v>
      </c>
      <c r="BF374" s="144">
        <f>IF(N374="snížená",J374,0)</f>
        <v>0</v>
      </c>
      <c r="BG374" s="144">
        <f>IF(N374="zákl. přenesená",J374,0)</f>
        <v>0</v>
      </c>
      <c r="BH374" s="144">
        <f>IF(N374="sníž. přenesená",J374,0)</f>
        <v>0</v>
      </c>
      <c r="BI374" s="144">
        <f>IF(N374="nulová",J374,0)</f>
        <v>0</v>
      </c>
      <c r="BJ374" s="17" t="s">
        <v>84</v>
      </c>
      <c r="BK374" s="144">
        <f>ROUND(I374*H374,2)</f>
        <v>0</v>
      </c>
      <c r="BL374" s="17" t="s">
        <v>135</v>
      </c>
      <c r="BM374" s="143" t="s">
        <v>2216</v>
      </c>
    </row>
    <row r="375" spans="2:65" s="1" customFormat="1" ht="19.5" x14ac:dyDescent="0.2">
      <c r="B375" s="32"/>
      <c r="D375" s="145" t="s">
        <v>149</v>
      </c>
      <c r="F375" s="146" t="s">
        <v>2217</v>
      </c>
      <c r="I375" s="147"/>
      <c r="L375" s="32"/>
      <c r="M375" s="148"/>
      <c r="T375" s="56"/>
      <c r="AT375" s="17" t="s">
        <v>149</v>
      </c>
      <c r="AU375" s="17" t="s">
        <v>86</v>
      </c>
    </row>
    <row r="376" spans="2:65" s="13" customFormat="1" ht="11.25" x14ac:dyDescent="0.2">
      <c r="B376" s="155"/>
      <c r="D376" s="145" t="s">
        <v>150</v>
      </c>
      <c r="E376" s="156" t="s">
        <v>1</v>
      </c>
      <c r="F376" s="157" t="s">
        <v>2218</v>
      </c>
      <c r="H376" s="158">
        <v>2</v>
      </c>
      <c r="I376" s="159"/>
      <c r="L376" s="155"/>
      <c r="M376" s="160"/>
      <c r="T376" s="161"/>
      <c r="AT376" s="156" t="s">
        <v>150</v>
      </c>
      <c r="AU376" s="156" t="s">
        <v>86</v>
      </c>
      <c r="AV376" s="13" t="s">
        <v>86</v>
      </c>
      <c r="AW376" s="13" t="s">
        <v>32</v>
      </c>
      <c r="AX376" s="13" t="s">
        <v>84</v>
      </c>
      <c r="AY376" s="156" t="s">
        <v>136</v>
      </c>
    </row>
    <row r="377" spans="2:65" s="1" customFormat="1" ht="16.5" customHeight="1" x14ac:dyDescent="0.2">
      <c r="B377" s="32"/>
      <c r="C377" s="132" t="s">
        <v>629</v>
      </c>
      <c r="D377" s="132" t="s">
        <v>142</v>
      </c>
      <c r="E377" s="133" t="s">
        <v>2219</v>
      </c>
      <c r="F377" s="134" t="s">
        <v>2220</v>
      </c>
      <c r="G377" s="135" t="s">
        <v>255</v>
      </c>
      <c r="H377" s="136">
        <v>5</v>
      </c>
      <c r="I377" s="137"/>
      <c r="J377" s="138">
        <f>ROUND(I377*H377,2)</f>
        <v>0</v>
      </c>
      <c r="K377" s="134" t="s">
        <v>146</v>
      </c>
      <c r="L377" s="32"/>
      <c r="M377" s="139" t="s">
        <v>1</v>
      </c>
      <c r="N377" s="140" t="s">
        <v>41</v>
      </c>
      <c r="P377" s="141">
        <f>O377*H377</f>
        <v>0</v>
      </c>
      <c r="Q377" s="141">
        <v>3.5729999999999998E-2</v>
      </c>
      <c r="R377" s="141">
        <f>Q377*H377</f>
        <v>0.17864999999999998</v>
      </c>
      <c r="S377" s="141">
        <v>0</v>
      </c>
      <c r="T377" s="142">
        <f>S377*H377</f>
        <v>0</v>
      </c>
      <c r="AR377" s="143" t="s">
        <v>135</v>
      </c>
      <c r="AT377" s="143" t="s">
        <v>142</v>
      </c>
      <c r="AU377" s="143" t="s">
        <v>86</v>
      </c>
      <c r="AY377" s="17" t="s">
        <v>136</v>
      </c>
      <c r="BE377" s="144">
        <f>IF(N377="základní",J377,0)</f>
        <v>0</v>
      </c>
      <c r="BF377" s="144">
        <f>IF(N377="snížená",J377,0)</f>
        <v>0</v>
      </c>
      <c r="BG377" s="144">
        <f>IF(N377="zákl. přenesená",J377,0)</f>
        <v>0</v>
      </c>
      <c r="BH377" s="144">
        <f>IF(N377="sníž. přenesená",J377,0)</f>
        <v>0</v>
      </c>
      <c r="BI377" s="144">
        <f>IF(N377="nulová",J377,0)</f>
        <v>0</v>
      </c>
      <c r="BJ377" s="17" t="s">
        <v>84</v>
      </c>
      <c r="BK377" s="144">
        <f>ROUND(I377*H377,2)</f>
        <v>0</v>
      </c>
      <c r="BL377" s="17" t="s">
        <v>135</v>
      </c>
      <c r="BM377" s="143" t="s">
        <v>2221</v>
      </c>
    </row>
    <row r="378" spans="2:65" s="1" customFormat="1" ht="11.25" x14ac:dyDescent="0.2">
      <c r="B378" s="32"/>
      <c r="D378" s="145" t="s">
        <v>149</v>
      </c>
      <c r="F378" s="146" t="s">
        <v>2222</v>
      </c>
      <c r="I378" s="147"/>
      <c r="L378" s="32"/>
      <c r="M378" s="148"/>
      <c r="T378" s="56"/>
      <c r="AT378" s="17" t="s">
        <v>149</v>
      </c>
      <c r="AU378" s="17" t="s">
        <v>86</v>
      </c>
    </row>
    <row r="379" spans="2:65" s="13" customFormat="1" ht="11.25" x14ac:dyDescent="0.2">
      <c r="B379" s="155"/>
      <c r="D379" s="145" t="s">
        <v>150</v>
      </c>
      <c r="E379" s="156" t="s">
        <v>1</v>
      </c>
      <c r="F379" s="157" t="s">
        <v>2223</v>
      </c>
      <c r="H379" s="158">
        <v>5</v>
      </c>
      <c r="I379" s="159"/>
      <c r="L379" s="155"/>
      <c r="M379" s="160"/>
      <c r="T379" s="161"/>
      <c r="AT379" s="156" t="s">
        <v>150</v>
      </c>
      <c r="AU379" s="156" t="s">
        <v>86</v>
      </c>
      <c r="AV379" s="13" t="s">
        <v>86</v>
      </c>
      <c r="AW379" s="13" t="s">
        <v>32</v>
      </c>
      <c r="AX379" s="13" t="s">
        <v>84</v>
      </c>
      <c r="AY379" s="156" t="s">
        <v>136</v>
      </c>
    </row>
    <row r="380" spans="2:65" s="1" customFormat="1" ht="16.5" customHeight="1" x14ac:dyDescent="0.2">
      <c r="B380" s="32"/>
      <c r="C380" s="132" t="s">
        <v>635</v>
      </c>
      <c r="D380" s="132" t="s">
        <v>142</v>
      </c>
      <c r="E380" s="133" t="s">
        <v>2224</v>
      </c>
      <c r="F380" s="134" t="s">
        <v>2225</v>
      </c>
      <c r="G380" s="135" t="s">
        <v>255</v>
      </c>
      <c r="H380" s="136">
        <v>26</v>
      </c>
      <c r="I380" s="137"/>
      <c r="J380" s="138">
        <f>ROUND(I380*H380,2)</f>
        <v>0</v>
      </c>
      <c r="K380" s="134" t="s">
        <v>146</v>
      </c>
      <c r="L380" s="32"/>
      <c r="M380" s="139" t="s">
        <v>1</v>
      </c>
      <c r="N380" s="140" t="s">
        <v>41</v>
      </c>
      <c r="P380" s="141">
        <f>O380*H380</f>
        <v>0</v>
      </c>
      <c r="Q380" s="141">
        <v>3.5729999999999998E-2</v>
      </c>
      <c r="R380" s="141">
        <f>Q380*H380</f>
        <v>0.92897999999999992</v>
      </c>
      <c r="S380" s="141">
        <v>0</v>
      </c>
      <c r="T380" s="142">
        <f>S380*H380</f>
        <v>0</v>
      </c>
      <c r="AR380" s="143" t="s">
        <v>135</v>
      </c>
      <c r="AT380" s="143" t="s">
        <v>142</v>
      </c>
      <c r="AU380" s="143" t="s">
        <v>86</v>
      </c>
      <c r="AY380" s="17" t="s">
        <v>136</v>
      </c>
      <c r="BE380" s="144">
        <f>IF(N380="základní",J380,0)</f>
        <v>0</v>
      </c>
      <c r="BF380" s="144">
        <f>IF(N380="snížená",J380,0)</f>
        <v>0</v>
      </c>
      <c r="BG380" s="144">
        <f>IF(N380="zákl. přenesená",J380,0)</f>
        <v>0</v>
      </c>
      <c r="BH380" s="144">
        <f>IF(N380="sníž. přenesená",J380,0)</f>
        <v>0</v>
      </c>
      <c r="BI380" s="144">
        <f>IF(N380="nulová",J380,0)</f>
        <v>0</v>
      </c>
      <c r="BJ380" s="17" t="s">
        <v>84</v>
      </c>
      <c r="BK380" s="144">
        <f>ROUND(I380*H380,2)</f>
        <v>0</v>
      </c>
      <c r="BL380" s="17" t="s">
        <v>135</v>
      </c>
      <c r="BM380" s="143" t="s">
        <v>2226</v>
      </c>
    </row>
    <row r="381" spans="2:65" s="1" customFormat="1" ht="11.25" x14ac:dyDescent="0.2">
      <c r="B381" s="32"/>
      <c r="D381" s="145" t="s">
        <v>149</v>
      </c>
      <c r="F381" s="146" t="s">
        <v>2227</v>
      </c>
      <c r="I381" s="147"/>
      <c r="L381" s="32"/>
      <c r="M381" s="148"/>
      <c r="T381" s="56"/>
      <c r="AT381" s="17" t="s">
        <v>149</v>
      </c>
      <c r="AU381" s="17" t="s">
        <v>86</v>
      </c>
    </row>
    <row r="382" spans="2:65" s="13" customFormat="1" ht="11.25" x14ac:dyDescent="0.2">
      <c r="B382" s="155"/>
      <c r="D382" s="145" t="s">
        <v>150</v>
      </c>
      <c r="E382" s="156" t="s">
        <v>1</v>
      </c>
      <c r="F382" s="157" t="s">
        <v>2228</v>
      </c>
      <c r="H382" s="158">
        <v>26</v>
      </c>
      <c r="I382" s="159"/>
      <c r="L382" s="155"/>
      <c r="M382" s="160"/>
      <c r="T382" s="161"/>
      <c r="AT382" s="156" t="s">
        <v>150</v>
      </c>
      <c r="AU382" s="156" t="s">
        <v>86</v>
      </c>
      <c r="AV382" s="13" t="s">
        <v>86</v>
      </c>
      <c r="AW382" s="13" t="s">
        <v>32</v>
      </c>
      <c r="AX382" s="13" t="s">
        <v>84</v>
      </c>
      <c r="AY382" s="156" t="s">
        <v>136</v>
      </c>
    </row>
    <row r="383" spans="2:65" s="1" customFormat="1" ht="16.5" customHeight="1" x14ac:dyDescent="0.2">
      <c r="B383" s="32"/>
      <c r="C383" s="132" t="s">
        <v>640</v>
      </c>
      <c r="D383" s="132" t="s">
        <v>142</v>
      </c>
      <c r="E383" s="133" t="s">
        <v>2229</v>
      </c>
      <c r="F383" s="134" t="s">
        <v>2230</v>
      </c>
      <c r="G383" s="135" t="s">
        <v>255</v>
      </c>
      <c r="H383" s="136">
        <v>13</v>
      </c>
      <c r="I383" s="137"/>
      <c r="J383" s="138">
        <f>ROUND(I383*H383,2)</f>
        <v>0</v>
      </c>
      <c r="K383" s="134" t="s">
        <v>146</v>
      </c>
      <c r="L383" s="32"/>
      <c r="M383" s="139" t="s">
        <v>1</v>
      </c>
      <c r="N383" s="140" t="s">
        <v>41</v>
      </c>
      <c r="P383" s="141">
        <f>O383*H383</f>
        <v>0</v>
      </c>
      <c r="Q383" s="141">
        <v>0</v>
      </c>
      <c r="R383" s="141">
        <f>Q383*H383</f>
        <v>0</v>
      </c>
      <c r="S383" s="141">
        <v>0.15</v>
      </c>
      <c r="T383" s="142">
        <f>S383*H383</f>
        <v>1.95</v>
      </c>
      <c r="AR383" s="143" t="s">
        <v>135</v>
      </c>
      <c r="AT383" s="143" t="s">
        <v>142</v>
      </c>
      <c r="AU383" s="143" t="s">
        <v>86</v>
      </c>
      <c r="AY383" s="17" t="s">
        <v>136</v>
      </c>
      <c r="BE383" s="144">
        <f>IF(N383="základní",J383,0)</f>
        <v>0</v>
      </c>
      <c r="BF383" s="144">
        <f>IF(N383="snížená",J383,0)</f>
        <v>0</v>
      </c>
      <c r="BG383" s="144">
        <f>IF(N383="zákl. přenesená",J383,0)</f>
        <v>0</v>
      </c>
      <c r="BH383" s="144">
        <f>IF(N383="sníž. přenesená",J383,0)</f>
        <v>0</v>
      </c>
      <c r="BI383" s="144">
        <f>IF(N383="nulová",J383,0)</f>
        <v>0</v>
      </c>
      <c r="BJ383" s="17" t="s">
        <v>84</v>
      </c>
      <c r="BK383" s="144">
        <f>ROUND(I383*H383,2)</f>
        <v>0</v>
      </c>
      <c r="BL383" s="17" t="s">
        <v>135</v>
      </c>
      <c r="BM383" s="143" t="s">
        <v>2231</v>
      </c>
    </row>
    <row r="384" spans="2:65" s="1" customFormat="1" ht="11.25" x14ac:dyDescent="0.2">
      <c r="B384" s="32"/>
      <c r="D384" s="145" t="s">
        <v>149</v>
      </c>
      <c r="F384" s="146" t="s">
        <v>2232</v>
      </c>
      <c r="I384" s="147"/>
      <c r="L384" s="32"/>
      <c r="M384" s="148"/>
      <c r="T384" s="56"/>
      <c r="AT384" s="17" t="s">
        <v>149</v>
      </c>
      <c r="AU384" s="17" t="s">
        <v>86</v>
      </c>
    </row>
    <row r="385" spans="2:65" s="13" customFormat="1" ht="11.25" x14ac:dyDescent="0.2">
      <c r="B385" s="155"/>
      <c r="D385" s="145" t="s">
        <v>150</v>
      </c>
      <c r="E385" s="156" t="s">
        <v>1</v>
      </c>
      <c r="F385" s="157" t="s">
        <v>2233</v>
      </c>
      <c r="H385" s="158">
        <v>13</v>
      </c>
      <c r="I385" s="159"/>
      <c r="L385" s="155"/>
      <c r="M385" s="160"/>
      <c r="T385" s="161"/>
      <c r="AT385" s="156" t="s">
        <v>150</v>
      </c>
      <c r="AU385" s="156" t="s">
        <v>86</v>
      </c>
      <c r="AV385" s="13" t="s">
        <v>86</v>
      </c>
      <c r="AW385" s="13" t="s">
        <v>32</v>
      </c>
      <c r="AX385" s="13" t="s">
        <v>84</v>
      </c>
      <c r="AY385" s="156" t="s">
        <v>136</v>
      </c>
    </row>
    <row r="386" spans="2:65" s="1" customFormat="1" ht="21.75" customHeight="1" x14ac:dyDescent="0.2">
      <c r="B386" s="32"/>
      <c r="C386" s="132" t="s">
        <v>648</v>
      </c>
      <c r="D386" s="132" t="s">
        <v>142</v>
      </c>
      <c r="E386" s="133" t="s">
        <v>2234</v>
      </c>
      <c r="F386" s="134" t="s">
        <v>2235</v>
      </c>
      <c r="G386" s="135" t="s">
        <v>255</v>
      </c>
      <c r="H386" s="136">
        <v>16</v>
      </c>
      <c r="I386" s="137"/>
      <c r="J386" s="138">
        <f>ROUND(I386*H386,2)</f>
        <v>0</v>
      </c>
      <c r="K386" s="134" t="s">
        <v>146</v>
      </c>
      <c r="L386" s="32"/>
      <c r="M386" s="139" t="s">
        <v>1</v>
      </c>
      <c r="N386" s="140" t="s">
        <v>41</v>
      </c>
      <c r="P386" s="141">
        <f>O386*H386</f>
        <v>0</v>
      </c>
      <c r="Q386" s="141">
        <v>0.09</v>
      </c>
      <c r="R386" s="141">
        <f>Q386*H386</f>
        <v>1.44</v>
      </c>
      <c r="S386" s="141">
        <v>0</v>
      </c>
      <c r="T386" s="142">
        <f>S386*H386</f>
        <v>0</v>
      </c>
      <c r="AR386" s="143" t="s">
        <v>135</v>
      </c>
      <c r="AT386" s="143" t="s">
        <v>142</v>
      </c>
      <c r="AU386" s="143" t="s">
        <v>86</v>
      </c>
      <c r="AY386" s="17" t="s">
        <v>136</v>
      </c>
      <c r="BE386" s="144">
        <f>IF(N386="základní",J386,0)</f>
        <v>0</v>
      </c>
      <c r="BF386" s="144">
        <f>IF(N386="snížená",J386,0)</f>
        <v>0</v>
      </c>
      <c r="BG386" s="144">
        <f>IF(N386="zákl. přenesená",J386,0)</f>
        <v>0</v>
      </c>
      <c r="BH386" s="144">
        <f>IF(N386="sníž. přenesená",J386,0)</f>
        <v>0</v>
      </c>
      <c r="BI386" s="144">
        <f>IF(N386="nulová",J386,0)</f>
        <v>0</v>
      </c>
      <c r="BJ386" s="17" t="s">
        <v>84</v>
      </c>
      <c r="BK386" s="144">
        <f>ROUND(I386*H386,2)</f>
        <v>0</v>
      </c>
      <c r="BL386" s="17" t="s">
        <v>135</v>
      </c>
      <c r="BM386" s="143" t="s">
        <v>1880</v>
      </c>
    </row>
    <row r="387" spans="2:65" s="1" customFormat="1" ht="11.25" x14ac:dyDescent="0.2">
      <c r="B387" s="32"/>
      <c r="D387" s="145" t="s">
        <v>149</v>
      </c>
      <c r="F387" s="146" t="s">
        <v>2235</v>
      </c>
      <c r="I387" s="147"/>
      <c r="L387" s="32"/>
      <c r="M387" s="148"/>
      <c r="T387" s="56"/>
      <c r="AT387" s="17" t="s">
        <v>149</v>
      </c>
      <c r="AU387" s="17" t="s">
        <v>86</v>
      </c>
    </row>
    <row r="388" spans="2:65" s="13" customFormat="1" ht="11.25" x14ac:dyDescent="0.2">
      <c r="B388" s="155"/>
      <c r="D388" s="145" t="s">
        <v>150</v>
      </c>
      <c r="E388" s="156" t="s">
        <v>1</v>
      </c>
      <c r="F388" s="157" t="s">
        <v>2236</v>
      </c>
      <c r="H388" s="158">
        <v>16</v>
      </c>
      <c r="I388" s="159"/>
      <c r="L388" s="155"/>
      <c r="M388" s="160"/>
      <c r="T388" s="161"/>
      <c r="AT388" s="156" t="s">
        <v>150</v>
      </c>
      <c r="AU388" s="156" t="s">
        <v>86</v>
      </c>
      <c r="AV388" s="13" t="s">
        <v>86</v>
      </c>
      <c r="AW388" s="13" t="s">
        <v>32</v>
      </c>
      <c r="AX388" s="13" t="s">
        <v>84</v>
      </c>
      <c r="AY388" s="156" t="s">
        <v>136</v>
      </c>
    </row>
    <row r="389" spans="2:65" s="12" customFormat="1" ht="11.25" x14ac:dyDescent="0.2">
      <c r="B389" s="149"/>
      <c r="D389" s="145" t="s">
        <v>150</v>
      </c>
      <c r="E389" s="150" t="s">
        <v>1</v>
      </c>
      <c r="F389" s="151" t="s">
        <v>2237</v>
      </c>
      <c r="H389" s="150" t="s">
        <v>1</v>
      </c>
      <c r="I389" s="152"/>
      <c r="L389" s="149"/>
      <c r="M389" s="153"/>
      <c r="T389" s="154"/>
      <c r="AT389" s="150" t="s">
        <v>150</v>
      </c>
      <c r="AU389" s="150" t="s">
        <v>86</v>
      </c>
      <c r="AV389" s="12" t="s">
        <v>84</v>
      </c>
      <c r="AW389" s="12" t="s">
        <v>32</v>
      </c>
      <c r="AX389" s="12" t="s">
        <v>76</v>
      </c>
      <c r="AY389" s="150" t="s">
        <v>136</v>
      </c>
    </row>
    <row r="390" spans="2:65" s="1" customFormat="1" ht="16.5" customHeight="1" x14ac:dyDescent="0.2">
      <c r="B390" s="32"/>
      <c r="C390" s="132" t="s">
        <v>654</v>
      </c>
      <c r="D390" s="132" t="s">
        <v>142</v>
      </c>
      <c r="E390" s="133" t="s">
        <v>1917</v>
      </c>
      <c r="F390" s="134" t="s">
        <v>1918</v>
      </c>
      <c r="G390" s="135" t="s">
        <v>394</v>
      </c>
      <c r="H390" s="136">
        <v>996.1</v>
      </c>
      <c r="I390" s="137"/>
      <c r="J390" s="138">
        <f>ROUND(I390*H390,2)</f>
        <v>0</v>
      </c>
      <c r="K390" s="134" t="s">
        <v>146</v>
      </c>
      <c r="L390" s="32"/>
      <c r="M390" s="139" t="s">
        <v>1</v>
      </c>
      <c r="N390" s="140" t="s">
        <v>41</v>
      </c>
      <c r="P390" s="141">
        <f>O390*H390</f>
        <v>0</v>
      </c>
      <c r="Q390" s="141">
        <v>9.0000000000000006E-5</v>
      </c>
      <c r="R390" s="141">
        <f>Q390*H390</f>
        <v>8.9649000000000006E-2</v>
      </c>
      <c r="S390" s="141">
        <v>0</v>
      </c>
      <c r="T390" s="142">
        <f>S390*H390</f>
        <v>0</v>
      </c>
      <c r="AR390" s="143" t="s">
        <v>135</v>
      </c>
      <c r="AT390" s="143" t="s">
        <v>142</v>
      </c>
      <c r="AU390" s="143" t="s">
        <v>86</v>
      </c>
      <c r="AY390" s="17" t="s">
        <v>136</v>
      </c>
      <c r="BE390" s="144">
        <f>IF(N390="základní",J390,0)</f>
        <v>0</v>
      </c>
      <c r="BF390" s="144">
        <f>IF(N390="snížená",J390,0)</f>
        <v>0</v>
      </c>
      <c r="BG390" s="144">
        <f>IF(N390="zákl. přenesená",J390,0)</f>
        <v>0</v>
      </c>
      <c r="BH390" s="144">
        <f>IF(N390="sníž. přenesená",J390,0)</f>
        <v>0</v>
      </c>
      <c r="BI390" s="144">
        <f>IF(N390="nulová",J390,0)</f>
        <v>0</v>
      </c>
      <c r="BJ390" s="17" t="s">
        <v>84</v>
      </c>
      <c r="BK390" s="144">
        <f>ROUND(I390*H390,2)</f>
        <v>0</v>
      </c>
      <c r="BL390" s="17" t="s">
        <v>135</v>
      </c>
      <c r="BM390" s="143" t="s">
        <v>2238</v>
      </c>
    </row>
    <row r="391" spans="2:65" s="1" customFormat="1" ht="11.25" x14ac:dyDescent="0.2">
      <c r="B391" s="32"/>
      <c r="D391" s="145" t="s">
        <v>149</v>
      </c>
      <c r="F391" s="146" t="s">
        <v>1920</v>
      </c>
      <c r="I391" s="147"/>
      <c r="L391" s="32"/>
      <c r="M391" s="148"/>
      <c r="T391" s="56"/>
      <c r="AT391" s="17" t="s">
        <v>149</v>
      </c>
      <c r="AU391" s="17" t="s">
        <v>86</v>
      </c>
    </row>
    <row r="392" spans="2:65" s="13" customFormat="1" ht="11.25" x14ac:dyDescent="0.2">
      <c r="B392" s="155"/>
      <c r="D392" s="145" t="s">
        <v>150</v>
      </c>
      <c r="E392" s="156" t="s">
        <v>1</v>
      </c>
      <c r="F392" s="157" t="s">
        <v>2239</v>
      </c>
      <c r="H392" s="158">
        <v>996.1</v>
      </c>
      <c r="I392" s="159"/>
      <c r="L392" s="155"/>
      <c r="M392" s="160"/>
      <c r="T392" s="161"/>
      <c r="AT392" s="156" t="s">
        <v>150</v>
      </c>
      <c r="AU392" s="156" t="s">
        <v>86</v>
      </c>
      <c r="AV392" s="13" t="s">
        <v>86</v>
      </c>
      <c r="AW392" s="13" t="s">
        <v>32</v>
      </c>
      <c r="AX392" s="13" t="s">
        <v>84</v>
      </c>
      <c r="AY392" s="156" t="s">
        <v>136</v>
      </c>
    </row>
    <row r="393" spans="2:65" s="11" customFormat="1" ht="22.9" customHeight="1" x14ac:dyDescent="0.2">
      <c r="B393" s="120"/>
      <c r="D393" s="121" t="s">
        <v>75</v>
      </c>
      <c r="E393" s="130" t="s">
        <v>1471</v>
      </c>
      <c r="F393" s="130" t="s">
        <v>1472</v>
      </c>
      <c r="I393" s="123"/>
      <c r="J393" s="131">
        <f>BK393</f>
        <v>0</v>
      </c>
      <c r="L393" s="120"/>
      <c r="M393" s="125"/>
      <c r="P393" s="126">
        <f>SUM(P394:P431)</f>
        <v>0</v>
      </c>
      <c r="R393" s="126">
        <f>SUM(R394:R431)</f>
        <v>0</v>
      </c>
      <c r="T393" s="127">
        <f>SUM(T394:T431)</f>
        <v>0</v>
      </c>
      <c r="AR393" s="121" t="s">
        <v>84</v>
      </c>
      <c r="AT393" s="128" t="s">
        <v>75</v>
      </c>
      <c r="AU393" s="128" t="s">
        <v>84</v>
      </c>
      <c r="AY393" s="121" t="s">
        <v>136</v>
      </c>
      <c r="BK393" s="129">
        <f>SUM(BK394:BK431)</f>
        <v>0</v>
      </c>
    </row>
    <row r="394" spans="2:65" s="1" customFormat="1" ht="16.5" customHeight="1" x14ac:dyDescent="0.2">
      <c r="B394" s="32"/>
      <c r="C394" s="132" t="s">
        <v>663</v>
      </c>
      <c r="D394" s="132" t="s">
        <v>142</v>
      </c>
      <c r="E394" s="133" t="s">
        <v>1512</v>
      </c>
      <c r="F394" s="134" t="s">
        <v>1513</v>
      </c>
      <c r="G394" s="135" t="s">
        <v>561</v>
      </c>
      <c r="H394" s="136">
        <v>23.4</v>
      </c>
      <c r="I394" s="137"/>
      <c r="J394" s="138">
        <f>ROUND(I394*H394,2)</f>
        <v>0</v>
      </c>
      <c r="K394" s="134" t="s">
        <v>146</v>
      </c>
      <c r="L394" s="32"/>
      <c r="M394" s="139" t="s">
        <v>1</v>
      </c>
      <c r="N394" s="140" t="s">
        <v>41</v>
      </c>
      <c r="P394" s="141">
        <f>O394*H394</f>
        <v>0</v>
      </c>
      <c r="Q394" s="141">
        <v>0</v>
      </c>
      <c r="R394" s="141">
        <f>Q394*H394</f>
        <v>0</v>
      </c>
      <c r="S394" s="141">
        <v>0</v>
      </c>
      <c r="T394" s="142">
        <f>S394*H394</f>
        <v>0</v>
      </c>
      <c r="AR394" s="143" t="s">
        <v>135</v>
      </c>
      <c r="AT394" s="143" t="s">
        <v>142</v>
      </c>
      <c r="AU394" s="143" t="s">
        <v>86</v>
      </c>
      <c r="AY394" s="17" t="s">
        <v>136</v>
      </c>
      <c r="BE394" s="144">
        <f>IF(N394="základní",J394,0)</f>
        <v>0</v>
      </c>
      <c r="BF394" s="144">
        <f>IF(N394="snížená",J394,0)</f>
        <v>0</v>
      </c>
      <c r="BG394" s="144">
        <f>IF(N394="zákl. přenesená",J394,0)</f>
        <v>0</v>
      </c>
      <c r="BH394" s="144">
        <f>IF(N394="sníž. přenesená",J394,0)</f>
        <v>0</v>
      </c>
      <c r="BI394" s="144">
        <f>IF(N394="nulová",J394,0)</f>
        <v>0</v>
      </c>
      <c r="BJ394" s="17" t="s">
        <v>84</v>
      </c>
      <c r="BK394" s="144">
        <f>ROUND(I394*H394,2)</f>
        <v>0</v>
      </c>
      <c r="BL394" s="17" t="s">
        <v>135</v>
      </c>
      <c r="BM394" s="143" t="s">
        <v>2240</v>
      </c>
    </row>
    <row r="395" spans="2:65" s="1" customFormat="1" ht="11.25" x14ac:dyDescent="0.2">
      <c r="B395" s="32"/>
      <c r="D395" s="145" t="s">
        <v>149</v>
      </c>
      <c r="F395" s="146" t="s">
        <v>1515</v>
      </c>
      <c r="I395" s="147"/>
      <c r="L395" s="32"/>
      <c r="M395" s="148"/>
      <c r="T395" s="56"/>
      <c r="AT395" s="17" t="s">
        <v>149</v>
      </c>
      <c r="AU395" s="17" t="s">
        <v>86</v>
      </c>
    </row>
    <row r="396" spans="2:65" s="12" customFormat="1" ht="11.25" x14ac:dyDescent="0.2">
      <c r="B396" s="149"/>
      <c r="D396" s="145" t="s">
        <v>150</v>
      </c>
      <c r="E396" s="150" t="s">
        <v>1</v>
      </c>
      <c r="F396" s="151" t="s">
        <v>533</v>
      </c>
      <c r="H396" s="150" t="s">
        <v>1</v>
      </c>
      <c r="I396" s="152"/>
      <c r="L396" s="149"/>
      <c r="M396" s="153"/>
      <c r="T396" s="154"/>
      <c r="AT396" s="150" t="s">
        <v>150</v>
      </c>
      <c r="AU396" s="150" t="s">
        <v>86</v>
      </c>
      <c r="AV396" s="12" t="s">
        <v>84</v>
      </c>
      <c r="AW396" s="12" t="s">
        <v>32</v>
      </c>
      <c r="AX396" s="12" t="s">
        <v>76</v>
      </c>
      <c r="AY396" s="150" t="s">
        <v>136</v>
      </c>
    </row>
    <row r="397" spans="2:65" s="13" customFormat="1" ht="11.25" x14ac:dyDescent="0.2">
      <c r="B397" s="155"/>
      <c r="D397" s="145" t="s">
        <v>150</v>
      </c>
      <c r="E397" s="156" t="s">
        <v>1</v>
      </c>
      <c r="F397" s="157" t="s">
        <v>2241</v>
      </c>
      <c r="H397" s="158">
        <v>23.4</v>
      </c>
      <c r="I397" s="159"/>
      <c r="L397" s="155"/>
      <c r="M397" s="160"/>
      <c r="T397" s="161"/>
      <c r="AT397" s="156" t="s">
        <v>150</v>
      </c>
      <c r="AU397" s="156" t="s">
        <v>86</v>
      </c>
      <c r="AV397" s="13" t="s">
        <v>86</v>
      </c>
      <c r="AW397" s="13" t="s">
        <v>32</v>
      </c>
      <c r="AX397" s="13" t="s">
        <v>84</v>
      </c>
      <c r="AY397" s="156" t="s">
        <v>136</v>
      </c>
    </row>
    <row r="398" spans="2:65" s="1" customFormat="1" ht="16.5" customHeight="1" x14ac:dyDescent="0.2">
      <c r="B398" s="32"/>
      <c r="C398" s="132" t="s">
        <v>671</v>
      </c>
      <c r="D398" s="132" t="s">
        <v>142</v>
      </c>
      <c r="E398" s="133" t="s">
        <v>1531</v>
      </c>
      <c r="F398" s="134" t="s">
        <v>1532</v>
      </c>
      <c r="G398" s="135" t="s">
        <v>561</v>
      </c>
      <c r="H398" s="136">
        <v>561.6</v>
      </c>
      <c r="I398" s="137"/>
      <c r="J398" s="138">
        <f>ROUND(I398*H398,2)</f>
        <v>0</v>
      </c>
      <c r="K398" s="134" t="s">
        <v>146</v>
      </c>
      <c r="L398" s="32"/>
      <c r="M398" s="139" t="s">
        <v>1</v>
      </c>
      <c r="N398" s="140" t="s">
        <v>41</v>
      </c>
      <c r="P398" s="141">
        <f>O398*H398</f>
        <v>0</v>
      </c>
      <c r="Q398" s="141">
        <v>0</v>
      </c>
      <c r="R398" s="141">
        <f>Q398*H398</f>
        <v>0</v>
      </c>
      <c r="S398" s="141">
        <v>0</v>
      </c>
      <c r="T398" s="142">
        <f>S398*H398</f>
        <v>0</v>
      </c>
      <c r="AR398" s="143" t="s">
        <v>135</v>
      </c>
      <c r="AT398" s="143" t="s">
        <v>142</v>
      </c>
      <c r="AU398" s="143" t="s">
        <v>86</v>
      </c>
      <c r="AY398" s="17" t="s">
        <v>136</v>
      </c>
      <c r="BE398" s="144">
        <f>IF(N398="základní",J398,0)</f>
        <v>0</v>
      </c>
      <c r="BF398" s="144">
        <f>IF(N398="snížená",J398,0)</f>
        <v>0</v>
      </c>
      <c r="BG398" s="144">
        <f>IF(N398="zákl. přenesená",J398,0)</f>
        <v>0</v>
      </c>
      <c r="BH398" s="144">
        <f>IF(N398="sníž. přenesená",J398,0)</f>
        <v>0</v>
      </c>
      <c r="BI398" s="144">
        <f>IF(N398="nulová",J398,0)</f>
        <v>0</v>
      </c>
      <c r="BJ398" s="17" t="s">
        <v>84</v>
      </c>
      <c r="BK398" s="144">
        <f>ROUND(I398*H398,2)</f>
        <v>0</v>
      </c>
      <c r="BL398" s="17" t="s">
        <v>135</v>
      </c>
      <c r="BM398" s="143" t="s">
        <v>2242</v>
      </c>
    </row>
    <row r="399" spans="2:65" s="1" customFormat="1" ht="11.25" x14ac:dyDescent="0.2">
      <c r="B399" s="32"/>
      <c r="D399" s="145" t="s">
        <v>149</v>
      </c>
      <c r="F399" s="146" t="s">
        <v>1506</v>
      </c>
      <c r="I399" s="147"/>
      <c r="L399" s="32"/>
      <c r="M399" s="148"/>
      <c r="T399" s="56"/>
      <c r="AT399" s="17" t="s">
        <v>149</v>
      </c>
      <c r="AU399" s="17" t="s">
        <v>86</v>
      </c>
    </row>
    <row r="400" spans="2:65" s="12" customFormat="1" ht="11.25" x14ac:dyDescent="0.2">
      <c r="B400" s="149"/>
      <c r="D400" s="145" t="s">
        <v>150</v>
      </c>
      <c r="E400" s="150" t="s">
        <v>1</v>
      </c>
      <c r="F400" s="151" t="s">
        <v>533</v>
      </c>
      <c r="H400" s="150" t="s">
        <v>1</v>
      </c>
      <c r="I400" s="152"/>
      <c r="L400" s="149"/>
      <c r="M400" s="153"/>
      <c r="T400" s="154"/>
      <c r="AT400" s="150" t="s">
        <v>150</v>
      </c>
      <c r="AU400" s="150" t="s">
        <v>86</v>
      </c>
      <c r="AV400" s="12" t="s">
        <v>84</v>
      </c>
      <c r="AW400" s="12" t="s">
        <v>32</v>
      </c>
      <c r="AX400" s="12" t="s">
        <v>76</v>
      </c>
      <c r="AY400" s="150" t="s">
        <v>136</v>
      </c>
    </row>
    <row r="401" spans="2:65" s="13" customFormat="1" ht="11.25" x14ac:dyDescent="0.2">
      <c r="B401" s="155"/>
      <c r="D401" s="145" t="s">
        <v>150</v>
      </c>
      <c r="E401" s="156" t="s">
        <v>1</v>
      </c>
      <c r="F401" s="157" t="s">
        <v>2243</v>
      </c>
      <c r="H401" s="158">
        <v>561.6</v>
      </c>
      <c r="I401" s="159"/>
      <c r="L401" s="155"/>
      <c r="M401" s="160"/>
      <c r="T401" s="161"/>
      <c r="AT401" s="156" t="s">
        <v>150</v>
      </c>
      <c r="AU401" s="156" t="s">
        <v>86</v>
      </c>
      <c r="AV401" s="13" t="s">
        <v>86</v>
      </c>
      <c r="AW401" s="13" t="s">
        <v>32</v>
      </c>
      <c r="AX401" s="13" t="s">
        <v>84</v>
      </c>
      <c r="AY401" s="156" t="s">
        <v>136</v>
      </c>
    </row>
    <row r="402" spans="2:65" s="1" customFormat="1" ht="16.5" customHeight="1" x14ac:dyDescent="0.2">
      <c r="B402" s="32"/>
      <c r="C402" s="132" t="s">
        <v>676</v>
      </c>
      <c r="D402" s="132" t="s">
        <v>142</v>
      </c>
      <c r="E402" s="133" t="s">
        <v>1545</v>
      </c>
      <c r="F402" s="134" t="s">
        <v>1546</v>
      </c>
      <c r="G402" s="135" t="s">
        <v>561</v>
      </c>
      <c r="H402" s="136">
        <v>70.436000000000007</v>
      </c>
      <c r="I402" s="137"/>
      <c r="J402" s="138">
        <f>ROUND(I402*H402,2)</f>
        <v>0</v>
      </c>
      <c r="K402" s="134" t="s">
        <v>146</v>
      </c>
      <c r="L402" s="32"/>
      <c r="M402" s="139" t="s">
        <v>1</v>
      </c>
      <c r="N402" s="140" t="s">
        <v>41</v>
      </c>
      <c r="P402" s="141">
        <f>O402*H402</f>
        <v>0</v>
      </c>
      <c r="Q402" s="141">
        <v>0</v>
      </c>
      <c r="R402" s="141">
        <f>Q402*H402</f>
        <v>0</v>
      </c>
      <c r="S402" s="141">
        <v>0</v>
      </c>
      <c r="T402" s="142">
        <f>S402*H402</f>
        <v>0</v>
      </c>
      <c r="AR402" s="143" t="s">
        <v>135</v>
      </c>
      <c r="AT402" s="143" t="s">
        <v>142</v>
      </c>
      <c r="AU402" s="143" t="s">
        <v>86</v>
      </c>
      <c r="AY402" s="17" t="s">
        <v>136</v>
      </c>
      <c r="BE402" s="144">
        <f>IF(N402="základní",J402,0)</f>
        <v>0</v>
      </c>
      <c r="BF402" s="144">
        <f>IF(N402="snížená",J402,0)</f>
        <v>0</v>
      </c>
      <c r="BG402" s="144">
        <f>IF(N402="zákl. přenesená",J402,0)</f>
        <v>0</v>
      </c>
      <c r="BH402" s="144">
        <f>IF(N402="sníž. přenesená",J402,0)</f>
        <v>0</v>
      </c>
      <c r="BI402" s="144">
        <f>IF(N402="nulová",J402,0)</f>
        <v>0</v>
      </c>
      <c r="BJ402" s="17" t="s">
        <v>84</v>
      </c>
      <c r="BK402" s="144">
        <f>ROUND(I402*H402,2)</f>
        <v>0</v>
      </c>
      <c r="BL402" s="17" t="s">
        <v>135</v>
      </c>
      <c r="BM402" s="143" t="s">
        <v>2244</v>
      </c>
    </row>
    <row r="403" spans="2:65" s="1" customFormat="1" ht="11.25" x14ac:dyDescent="0.2">
      <c r="B403" s="32"/>
      <c r="D403" s="145" t="s">
        <v>149</v>
      </c>
      <c r="F403" s="146" t="s">
        <v>1548</v>
      </c>
      <c r="I403" s="147"/>
      <c r="L403" s="32"/>
      <c r="M403" s="148"/>
      <c r="T403" s="56"/>
      <c r="AT403" s="17" t="s">
        <v>149</v>
      </c>
      <c r="AU403" s="17" t="s">
        <v>86</v>
      </c>
    </row>
    <row r="404" spans="2:65" s="12" customFormat="1" ht="11.25" x14ac:dyDescent="0.2">
      <c r="B404" s="149"/>
      <c r="D404" s="145" t="s">
        <v>150</v>
      </c>
      <c r="E404" s="150" t="s">
        <v>1</v>
      </c>
      <c r="F404" s="151" t="s">
        <v>1923</v>
      </c>
      <c r="H404" s="150" t="s">
        <v>1</v>
      </c>
      <c r="I404" s="152"/>
      <c r="L404" s="149"/>
      <c r="M404" s="153"/>
      <c r="T404" s="154"/>
      <c r="AT404" s="150" t="s">
        <v>150</v>
      </c>
      <c r="AU404" s="150" t="s">
        <v>86</v>
      </c>
      <c r="AV404" s="12" t="s">
        <v>84</v>
      </c>
      <c r="AW404" s="12" t="s">
        <v>32</v>
      </c>
      <c r="AX404" s="12" t="s">
        <v>76</v>
      </c>
      <c r="AY404" s="150" t="s">
        <v>136</v>
      </c>
    </row>
    <row r="405" spans="2:65" s="13" customFormat="1" ht="11.25" x14ac:dyDescent="0.2">
      <c r="B405" s="155"/>
      <c r="D405" s="145" t="s">
        <v>150</v>
      </c>
      <c r="E405" s="156" t="s">
        <v>1</v>
      </c>
      <c r="F405" s="157" t="s">
        <v>2245</v>
      </c>
      <c r="H405" s="158">
        <v>1.95</v>
      </c>
      <c r="I405" s="159"/>
      <c r="L405" s="155"/>
      <c r="M405" s="160"/>
      <c r="T405" s="161"/>
      <c r="AT405" s="156" t="s">
        <v>150</v>
      </c>
      <c r="AU405" s="156" t="s">
        <v>86</v>
      </c>
      <c r="AV405" s="13" t="s">
        <v>86</v>
      </c>
      <c r="AW405" s="13" t="s">
        <v>32</v>
      </c>
      <c r="AX405" s="13" t="s">
        <v>76</v>
      </c>
      <c r="AY405" s="156" t="s">
        <v>136</v>
      </c>
    </row>
    <row r="406" spans="2:65" s="12" customFormat="1" ht="11.25" x14ac:dyDescent="0.2">
      <c r="B406" s="149"/>
      <c r="D406" s="145" t="s">
        <v>150</v>
      </c>
      <c r="E406" s="150" t="s">
        <v>1</v>
      </c>
      <c r="F406" s="151" t="s">
        <v>533</v>
      </c>
      <c r="H406" s="150" t="s">
        <v>1</v>
      </c>
      <c r="I406" s="152"/>
      <c r="L406" s="149"/>
      <c r="M406" s="153"/>
      <c r="T406" s="154"/>
      <c r="AT406" s="150" t="s">
        <v>150</v>
      </c>
      <c r="AU406" s="150" t="s">
        <v>86</v>
      </c>
      <c r="AV406" s="12" t="s">
        <v>84</v>
      </c>
      <c r="AW406" s="12" t="s">
        <v>32</v>
      </c>
      <c r="AX406" s="12" t="s">
        <v>76</v>
      </c>
      <c r="AY406" s="150" t="s">
        <v>136</v>
      </c>
    </row>
    <row r="407" spans="2:65" s="13" customFormat="1" ht="11.25" x14ac:dyDescent="0.2">
      <c r="B407" s="155"/>
      <c r="D407" s="145" t="s">
        <v>150</v>
      </c>
      <c r="E407" s="156" t="s">
        <v>1</v>
      </c>
      <c r="F407" s="157" t="s">
        <v>2246</v>
      </c>
      <c r="H407" s="158">
        <v>66.912000000000006</v>
      </c>
      <c r="I407" s="159"/>
      <c r="L407" s="155"/>
      <c r="M407" s="160"/>
      <c r="T407" s="161"/>
      <c r="AT407" s="156" t="s">
        <v>150</v>
      </c>
      <c r="AU407" s="156" t="s">
        <v>86</v>
      </c>
      <c r="AV407" s="13" t="s">
        <v>86</v>
      </c>
      <c r="AW407" s="13" t="s">
        <v>32</v>
      </c>
      <c r="AX407" s="13" t="s">
        <v>76</v>
      </c>
      <c r="AY407" s="156" t="s">
        <v>136</v>
      </c>
    </row>
    <row r="408" spans="2:65" s="13" customFormat="1" ht="11.25" x14ac:dyDescent="0.2">
      <c r="B408" s="155"/>
      <c r="D408" s="145" t="s">
        <v>150</v>
      </c>
      <c r="E408" s="156" t="s">
        <v>1</v>
      </c>
      <c r="F408" s="157" t="s">
        <v>2247</v>
      </c>
      <c r="H408" s="158">
        <v>1.4419999999999999</v>
      </c>
      <c r="I408" s="159"/>
      <c r="L408" s="155"/>
      <c r="M408" s="160"/>
      <c r="T408" s="161"/>
      <c r="AT408" s="156" t="s">
        <v>150</v>
      </c>
      <c r="AU408" s="156" t="s">
        <v>86</v>
      </c>
      <c r="AV408" s="13" t="s">
        <v>86</v>
      </c>
      <c r="AW408" s="13" t="s">
        <v>32</v>
      </c>
      <c r="AX408" s="13" t="s">
        <v>76</v>
      </c>
      <c r="AY408" s="156" t="s">
        <v>136</v>
      </c>
    </row>
    <row r="409" spans="2:65" s="13" customFormat="1" ht="11.25" x14ac:dyDescent="0.2">
      <c r="B409" s="155"/>
      <c r="D409" s="145" t="s">
        <v>150</v>
      </c>
      <c r="E409" s="156" t="s">
        <v>1</v>
      </c>
      <c r="F409" s="157" t="s">
        <v>2248</v>
      </c>
      <c r="H409" s="158">
        <v>0.13200000000000001</v>
      </c>
      <c r="I409" s="159"/>
      <c r="L409" s="155"/>
      <c r="M409" s="160"/>
      <c r="T409" s="161"/>
      <c r="AT409" s="156" t="s">
        <v>150</v>
      </c>
      <c r="AU409" s="156" t="s">
        <v>86</v>
      </c>
      <c r="AV409" s="13" t="s">
        <v>86</v>
      </c>
      <c r="AW409" s="13" t="s">
        <v>32</v>
      </c>
      <c r="AX409" s="13" t="s">
        <v>76</v>
      </c>
      <c r="AY409" s="156" t="s">
        <v>136</v>
      </c>
    </row>
    <row r="410" spans="2:65" s="14" customFormat="1" ht="11.25" x14ac:dyDescent="0.2">
      <c r="B410" s="165"/>
      <c r="D410" s="145" t="s">
        <v>150</v>
      </c>
      <c r="E410" s="166" t="s">
        <v>1</v>
      </c>
      <c r="F410" s="167" t="s">
        <v>318</v>
      </c>
      <c r="H410" s="168">
        <v>70.436000000000007</v>
      </c>
      <c r="I410" s="169"/>
      <c r="L410" s="165"/>
      <c r="M410" s="170"/>
      <c r="T410" s="171"/>
      <c r="AT410" s="166" t="s">
        <v>150</v>
      </c>
      <c r="AU410" s="166" t="s">
        <v>86</v>
      </c>
      <c r="AV410" s="14" t="s">
        <v>135</v>
      </c>
      <c r="AW410" s="14" t="s">
        <v>32</v>
      </c>
      <c r="AX410" s="14" t="s">
        <v>84</v>
      </c>
      <c r="AY410" s="166" t="s">
        <v>136</v>
      </c>
    </row>
    <row r="411" spans="2:65" s="1" customFormat="1" ht="16.5" customHeight="1" x14ac:dyDescent="0.2">
      <c r="B411" s="32"/>
      <c r="C411" s="132" t="s">
        <v>683</v>
      </c>
      <c r="D411" s="132" t="s">
        <v>142</v>
      </c>
      <c r="E411" s="133" t="s">
        <v>1562</v>
      </c>
      <c r="F411" s="134" t="s">
        <v>1563</v>
      </c>
      <c r="G411" s="135" t="s">
        <v>561</v>
      </c>
      <c r="H411" s="136">
        <v>1647.5640000000001</v>
      </c>
      <c r="I411" s="137"/>
      <c r="J411" s="138">
        <f>ROUND(I411*H411,2)</f>
        <v>0</v>
      </c>
      <c r="K411" s="134" t="s">
        <v>146</v>
      </c>
      <c r="L411" s="32"/>
      <c r="M411" s="139" t="s">
        <v>1</v>
      </c>
      <c r="N411" s="140" t="s">
        <v>41</v>
      </c>
      <c r="P411" s="141">
        <f>O411*H411</f>
        <v>0</v>
      </c>
      <c r="Q411" s="141">
        <v>0</v>
      </c>
      <c r="R411" s="141">
        <f>Q411*H411</f>
        <v>0</v>
      </c>
      <c r="S411" s="141">
        <v>0</v>
      </c>
      <c r="T411" s="142">
        <f>S411*H411</f>
        <v>0</v>
      </c>
      <c r="AR411" s="143" t="s">
        <v>135</v>
      </c>
      <c r="AT411" s="143" t="s">
        <v>142</v>
      </c>
      <c r="AU411" s="143" t="s">
        <v>86</v>
      </c>
      <c r="AY411" s="17" t="s">
        <v>136</v>
      </c>
      <c r="BE411" s="144">
        <f>IF(N411="základní",J411,0)</f>
        <v>0</v>
      </c>
      <c r="BF411" s="144">
        <f>IF(N411="snížená",J411,0)</f>
        <v>0</v>
      </c>
      <c r="BG411" s="144">
        <f>IF(N411="zákl. přenesená",J411,0)</f>
        <v>0</v>
      </c>
      <c r="BH411" s="144">
        <f>IF(N411="sníž. přenesená",J411,0)</f>
        <v>0</v>
      </c>
      <c r="BI411" s="144">
        <f>IF(N411="nulová",J411,0)</f>
        <v>0</v>
      </c>
      <c r="BJ411" s="17" t="s">
        <v>84</v>
      </c>
      <c r="BK411" s="144">
        <f>ROUND(I411*H411,2)</f>
        <v>0</v>
      </c>
      <c r="BL411" s="17" t="s">
        <v>135</v>
      </c>
      <c r="BM411" s="143" t="s">
        <v>2249</v>
      </c>
    </row>
    <row r="412" spans="2:65" s="1" customFormat="1" ht="19.5" x14ac:dyDescent="0.2">
      <c r="B412" s="32"/>
      <c r="D412" s="145" t="s">
        <v>149</v>
      </c>
      <c r="F412" s="146" t="s">
        <v>1565</v>
      </c>
      <c r="I412" s="147"/>
      <c r="L412" s="32"/>
      <c r="M412" s="148"/>
      <c r="T412" s="56"/>
      <c r="AT412" s="17" t="s">
        <v>149</v>
      </c>
      <c r="AU412" s="17" t="s">
        <v>86</v>
      </c>
    </row>
    <row r="413" spans="2:65" s="12" customFormat="1" ht="11.25" x14ac:dyDescent="0.2">
      <c r="B413" s="149"/>
      <c r="D413" s="145" t="s">
        <v>150</v>
      </c>
      <c r="E413" s="150" t="s">
        <v>1</v>
      </c>
      <c r="F413" s="151" t="s">
        <v>1923</v>
      </c>
      <c r="H413" s="150" t="s">
        <v>1</v>
      </c>
      <c r="I413" s="152"/>
      <c r="L413" s="149"/>
      <c r="M413" s="153"/>
      <c r="T413" s="154"/>
      <c r="AT413" s="150" t="s">
        <v>150</v>
      </c>
      <c r="AU413" s="150" t="s">
        <v>86</v>
      </c>
      <c r="AV413" s="12" t="s">
        <v>84</v>
      </c>
      <c r="AW413" s="12" t="s">
        <v>32</v>
      </c>
      <c r="AX413" s="12" t="s">
        <v>76</v>
      </c>
      <c r="AY413" s="150" t="s">
        <v>136</v>
      </c>
    </row>
    <row r="414" spans="2:65" s="13" customFormat="1" ht="11.25" x14ac:dyDescent="0.2">
      <c r="B414" s="155"/>
      <c r="D414" s="145" t="s">
        <v>150</v>
      </c>
      <c r="E414" s="156" t="s">
        <v>1</v>
      </c>
      <c r="F414" s="157" t="s">
        <v>2250</v>
      </c>
      <c r="H414" s="158">
        <v>3.9</v>
      </c>
      <c r="I414" s="159"/>
      <c r="L414" s="155"/>
      <c r="M414" s="160"/>
      <c r="T414" s="161"/>
      <c r="AT414" s="156" t="s">
        <v>150</v>
      </c>
      <c r="AU414" s="156" t="s">
        <v>86</v>
      </c>
      <c r="AV414" s="13" t="s">
        <v>86</v>
      </c>
      <c r="AW414" s="13" t="s">
        <v>32</v>
      </c>
      <c r="AX414" s="13" t="s">
        <v>76</v>
      </c>
      <c r="AY414" s="156" t="s">
        <v>136</v>
      </c>
    </row>
    <row r="415" spans="2:65" s="12" customFormat="1" ht="11.25" x14ac:dyDescent="0.2">
      <c r="B415" s="149"/>
      <c r="D415" s="145" t="s">
        <v>150</v>
      </c>
      <c r="E415" s="150" t="s">
        <v>1</v>
      </c>
      <c r="F415" s="151" t="s">
        <v>533</v>
      </c>
      <c r="H415" s="150" t="s">
        <v>1</v>
      </c>
      <c r="I415" s="152"/>
      <c r="L415" s="149"/>
      <c r="M415" s="153"/>
      <c r="T415" s="154"/>
      <c r="AT415" s="150" t="s">
        <v>150</v>
      </c>
      <c r="AU415" s="150" t="s">
        <v>86</v>
      </c>
      <c r="AV415" s="12" t="s">
        <v>84</v>
      </c>
      <c r="AW415" s="12" t="s">
        <v>32</v>
      </c>
      <c r="AX415" s="12" t="s">
        <v>76</v>
      </c>
      <c r="AY415" s="150" t="s">
        <v>136</v>
      </c>
    </row>
    <row r="416" spans="2:65" s="13" customFormat="1" ht="11.25" x14ac:dyDescent="0.2">
      <c r="B416" s="155"/>
      <c r="D416" s="145" t="s">
        <v>150</v>
      </c>
      <c r="E416" s="156" t="s">
        <v>1</v>
      </c>
      <c r="F416" s="157" t="s">
        <v>2251</v>
      </c>
      <c r="H416" s="158">
        <v>1605.8879999999999</v>
      </c>
      <c r="I416" s="159"/>
      <c r="L416" s="155"/>
      <c r="M416" s="160"/>
      <c r="T416" s="161"/>
      <c r="AT416" s="156" t="s">
        <v>150</v>
      </c>
      <c r="AU416" s="156" t="s">
        <v>86</v>
      </c>
      <c r="AV416" s="13" t="s">
        <v>86</v>
      </c>
      <c r="AW416" s="13" t="s">
        <v>32</v>
      </c>
      <c r="AX416" s="13" t="s">
        <v>76</v>
      </c>
      <c r="AY416" s="156" t="s">
        <v>136</v>
      </c>
    </row>
    <row r="417" spans="2:65" s="13" customFormat="1" ht="11.25" x14ac:dyDescent="0.2">
      <c r="B417" s="155"/>
      <c r="D417" s="145" t="s">
        <v>150</v>
      </c>
      <c r="E417" s="156" t="s">
        <v>1</v>
      </c>
      <c r="F417" s="157" t="s">
        <v>2252</v>
      </c>
      <c r="H417" s="158">
        <v>34.607999999999997</v>
      </c>
      <c r="I417" s="159"/>
      <c r="L417" s="155"/>
      <c r="M417" s="160"/>
      <c r="T417" s="161"/>
      <c r="AT417" s="156" t="s">
        <v>150</v>
      </c>
      <c r="AU417" s="156" t="s">
        <v>86</v>
      </c>
      <c r="AV417" s="13" t="s">
        <v>86</v>
      </c>
      <c r="AW417" s="13" t="s">
        <v>32</v>
      </c>
      <c r="AX417" s="13" t="s">
        <v>76</v>
      </c>
      <c r="AY417" s="156" t="s">
        <v>136</v>
      </c>
    </row>
    <row r="418" spans="2:65" s="13" customFormat="1" ht="11.25" x14ac:dyDescent="0.2">
      <c r="B418" s="155"/>
      <c r="D418" s="145" t="s">
        <v>150</v>
      </c>
      <c r="E418" s="156" t="s">
        <v>1</v>
      </c>
      <c r="F418" s="157" t="s">
        <v>2253</v>
      </c>
      <c r="H418" s="158">
        <v>3.1680000000000001</v>
      </c>
      <c r="I418" s="159"/>
      <c r="L418" s="155"/>
      <c r="M418" s="160"/>
      <c r="T418" s="161"/>
      <c r="AT418" s="156" t="s">
        <v>150</v>
      </c>
      <c r="AU418" s="156" t="s">
        <v>86</v>
      </c>
      <c r="AV418" s="13" t="s">
        <v>86</v>
      </c>
      <c r="AW418" s="13" t="s">
        <v>32</v>
      </c>
      <c r="AX418" s="13" t="s">
        <v>76</v>
      </c>
      <c r="AY418" s="156" t="s">
        <v>136</v>
      </c>
    </row>
    <row r="419" spans="2:65" s="14" customFormat="1" ht="11.25" x14ac:dyDescent="0.2">
      <c r="B419" s="165"/>
      <c r="D419" s="145" t="s">
        <v>150</v>
      </c>
      <c r="E419" s="166" t="s">
        <v>1</v>
      </c>
      <c r="F419" s="167" t="s">
        <v>318</v>
      </c>
      <c r="H419" s="168">
        <v>1647.5640000000001</v>
      </c>
      <c r="I419" s="169"/>
      <c r="L419" s="165"/>
      <c r="M419" s="170"/>
      <c r="T419" s="171"/>
      <c r="AT419" s="166" t="s">
        <v>150</v>
      </c>
      <c r="AU419" s="166" t="s">
        <v>86</v>
      </c>
      <c r="AV419" s="14" t="s">
        <v>135</v>
      </c>
      <c r="AW419" s="14" t="s">
        <v>32</v>
      </c>
      <c r="AX419" s="14" t="s">
        <v>84</v>
      </c>
      <c r="AY419" s="166" t="s">
        <v>136</v>
      </c>
    </row>
    <row r="420" spans="2:65" s="1" customFormat="1" ht="24.2" customHeight="1" x14ac:dyDescent="0.2">
      <c r="B420" s="32"/>
      <c r="C420" s="132" t="s">
        <v>688</v>
      </c>
      <c r="D420" s="132" t="s">
        <v>142</v>
      </c>
      <c r="E420" s="133" t="s">
        <v>2254</v>
      </c>
      <c r="F420" s="134" t="s">
        <v>2255</v>
      </c>
      <c r="G420" s="135" t="s">
        <v>561</v>
      </c>
      <c r="H420" s="136">
        <v>23.4</v>
      </c>
      <c r="I420" s="137"/>
      <c r="J420" s="138">
        <f>ROUND(I420*H420,2)</f>
        <v>0</v>
      </c>
      <c r="K420" s="134" t="s">
        <v>146</v>
      </c>
      <c r="L420" s="32"/>
      <c r="M420" s="139" t="s">
        <v>1</v>
      </c>
      <c r="N420" s="140" t="s">
        <v>41</v>
      </c>
      <c r="P420" s="141">
        <f>O420*H420</f>
        <v>0</v>
      </c>
      <c r="Q420" s="141">
        <v>0</v>
      </c>
      <c r="R420" s="141">
        <f>Q420*H420</f>
        <v>0</v>
      </c>
      <c r="S420" s="141">
        <v>0</v>
      </c>
      <c r="T420" s="142">
        <f>S420*H420</f>
        <v>0</v>
      </c>
      <c r="AR420" s="143" t="s">
        <v>135</v>
      </c>
      <c r="AT420" s="143" t="s">
        <v>142</v>
      </c>
      <c r="AU420" s="143" t="s">
        <v>86</v>
      </c>
      <c r="AY420" s="17" t="s">
        <v>136</v>
      </c>
      <c r="BE420" s="144">
        <f>IF(N420="základní",J420,0)</f>
        <v>0</v>
      </c>
      <c r="BF420" s="144">
        <f>IF(N420="snížená",J420,0)</f>
        <v>0</v>
      </c>
      <c r="BG420" s="144">
        <f>IF(N420="zákl. přenesená",J420,0)</f>
        <v>0</v>
      </c>
      <c r="BH420" s="144">
        <f>IF(N420="sníž. přenesená",J420,0)</f>
        <v>0</v>
      </c>
      <c r="BI420" s="144">
        <f>IF(N420="nulová",J420,0)</f>
        <v>0</v>
      </c>
      <c r="BJ420" s="17" t="s">
        <v>84</v>
      </c>
      <c r="BK420" s="144">
        <f>ROUND(I420*H420,2)</f>
        <v>0</v>
      </c>
      <c r="BL420" s="17" t="s">
        <v>135</v>
      </c>
      <c r="BM420" s="143" t="s">
        <v>2256</v>
      </c>
    </row>
    <row r="421" spans="2:65" s="1" customFormat="1" ht="19.5" x14ac:dyDescent="0.2">
      <c r="B421" s="32"/>
      <c r="D421" s="145" t="s">
        <v>149</v>
      </c>
      <c r="F421" s="146" t="s">
        <v>2257</v>
      </c>
      <c r="I421" s="147"/>
      <c r="L421" s="32"/>
      <c r="M421" s="148"/>
      <c r="T421" s="56"/>
      <c r="AT421" s="17" t="s">
        <v>149</v>
      </c>
      <c r="AU421" s="17" t="s">
        <v>86</v>
      </c>
    </row>
    <row r="422" spans="2:65" s="13" customFormat="1" ht="11.25" x14ac:dyDescent="0.2">
      <c r="B422" s="155"/>
      <c r="D422" s="145" t="s">
        <v>150</v>
      </c>
      <c r="E422" s="156" t="s">
        <v>1</v>
      </c>
      <c r="F422" s="157" t="s">
        <v>2241</v>
      </c>
      <c r="H422" s="158">
        <v>23.4</v>
      </c>
      <c r="I422" s="159"/>
      <c r="L422" s="155"/>
      <c r="M422" s="160"/>
      <c r="T422" s="161"/>
      <c r="AT422" s="156" t="s">
        <v>150</v>
      </c>
      <c r="AU422" s="156" t="s">
        <v>86</v>
      </c>
      <c r="AV422" s="13" t="s">
        <v>86</v>
      </c>
      <c r="AW422" s="13" t="s">
        <v>32</v>
      </c>
      <c r="AX422" s="13" t="s">
        <v>84</v>
      </c>
      <c r="AY422" s="156" t="s">
        <v>136</v>
      </c>
    </row>
    <row r="423" spans="2:65" s="1" customFormat="1" ht="24.2" customHeight="1" x14ac:dyDescent="0.2">
      <c r="B423" s="32"/>
      <c r="C423" s="132" t="s">
        <v>693</v>
      </c>
      <c r="D423" s="132" t="s">
        <v>142</v>
      </c>
      <c r="E423" s="133" t="s">
        <v>2258</v>
      </c>
      <c r="F423" s="134" t="s">
        <v>2259</v>
      </c>
      <c r="G423" s="135" t="s">
        <v>561</v>
      </c>
      <c r="H423" s="136">
        <v>66.912000000000006</v>
      </c>
      <c r="I423" s="137"/>
      <c r="J423" s="138">
        <f>ROUND(I423*H423,2)</f>
        <v>0</v>
      </c>
      <c r="K423" s="134" t="s">
        <v>146</v>
      </c>
      <c r="L423" s="32"/>
      <c r="M423" s="139" t="s">
        <v>1</v>
      </c>
      <c r="N423" s="140" t="s">
        <v>41</v>
      </c>
      <c r="P423" s="141">
        <f>O423*H423</f>
        <v>0</v>
      </c>
      <c r="Q423" s="141">
        <v>0</v>
      </c>
      <c r="R423" s="141">
        <f>Q423*H423</f>
        <v>0</v>
      </c>
      <c r="S423" s="141">
        <v>0</v>
      </c>
      <c r="T423" s="142">
        <f>S423*H423</f>
        <v>0</v>
      </c>
      <c r="AR423" s="143" t="s">
        <v>135</v>
      </c>
      <c r="AT423" s="143" t="s">
        <v>142</v>
      </c>
      <c r="AU423" s="143" t="s">
        <v>86</v>
      </c>
      <c r="AY423" s="17" t="s">
        <v>136</v>
      </c>
      <c r="BE423" s="144">
        <f>IF(N423="základní",J423,0)</f>
        <v>0</v>
      </c>
      <c r="BF423" s="144">
        <f>IF(N423="snížená",J423,0)</f>
        <v>0</v>
      </c>
      <c r="BG423" s="144">
        <f>IF(N423="zákl. přenesená",J423,0)</f>
        <v>0</v>
      </c>
      <c r="BH423" s="144">
        <f>IF(N423="sníž. přenesená",J423,0)</f>
        <v>0</v>
      </c>
      <c r="BI423" s="144">
        <f>IF(N423="nulová",J423,0)</f>
        <v>0</v>
      </c>
      <c r="BJ423" s="17" t="s">
        <v>84</v>
      </c>
      <c r="BK423" s="144">
        <f>ROUND(I423*H423,2)</f>
        <v>0</v>
      </c>
      <c r="BL423" s="17" t="s">
        <v>135</v>
      </c>
      <c r="BM423" s="143" t="s">
        <v>2260</v>
      </c>
    </row>
    <row r="424" spans="2:65" s="1" customFormat="1" ht="19.5" x14ac:dyDescent="0.2">
      <c r="B424" s="32"/>
      <c r="D424" s="145" t="s">
        <v>149</v>
      </c>
      <c r="F424" s="146" t="s">
        <v>2261</v>
      </c>
      <c r="I424" s="147"/>
      <c r="L424" s="32"/>
      <c r="M424" s="148"/>
      <c r="T424" s="56"/>
      <c r="AT424" s="17" t="s">
        <v>149</v>
      </c>
      <c r="AU424" s="17" t="s">
        <v>86</v>
      </c>
    </row>
    <row r="425" spans="2:65" s="13" customFormat="1" ht="11.25" x14ac:dyDescent="0.2">
      <c r="B425" s="155"/>
      <c r="D425" s="145" t="s">
        <v>150</v>
      </c>
      <c r="E425" s="156" t="s">
        <v>1</v>
      </c>
      <c r="F425" s="157" t="s">
        <v>2246</v>
      </c>
      <c r="H425" s="158">
        <v>66.912000000000006</v>
      </c>
      <c r="I425" s="159"/>
      <c r="L425" s="155"/>
      <c r="M425" s="160"/>
      <c r="T425" s="161"/>
      <c r="AT425" s="156" t="s">
        <v>150</v>
      </c>
      <c r="AU425" s="156" t="s">
        <v>86</v>
      </c>
      <c r="AV425" s="13" t="s">
        <v>86</v>
      </c>
      <c r="AW425" s="13" t="s">
        <v>32</v>
      </c>
      <c r="AX425" s="13" t="s">
        <v>84</v>
      </c>
      <c r="AY425" s="156" t="s">
        <v>136</v>
      </c>
    </row>
    <row r="426" spans="2:65" s="1" customFormat="1" ht="24.2" customHeight="1" x14ac:dyDescent="0.2">
      <c r="B426" s="32"/>
      <c r="C426" s="132" t="s">
        <v>699</v>
      </c>
      <c r="D426" s="132" t="s">
        <v>142</v>
      </c>
      <c r="E426" s="133" t="s">
        <v>2262</v>
      </c>
      <c r="F426" s="134" t="s">
        <v>2263</v>
      </c>
      <c r="G426" s="135" t="s">
        <v>561</v>
      </c>
      <c r="H426" s="136">
        <v>1.4419999999999999</v>
      </c>
      <c r="I426" s="137"/>
      <c r="J426" s="138">
        <f>ROUND(I426*H426,2)</f>
        <v>0</v>
      </c>
      <c r="K426" s="134" t="s">
        <v>146</v>
      </c>
      <c r="L426" s="32"/>
      <c r="M426" s="139" t="s">
        <v>1</v>
      </c>
      <c r="N426" s="140" t="s">
        <v>41</v>
      </c>
      <c r="P426" s="141">
        <f>O426*H426</f>
        <v>0</v>
      </c>
      <c r="Q426" s="141">
        <v>0</v>
      </c>
      <c r="R426" s="141">
        <f>Q426*H426</f>
        <v>0</v>
      </c>
      <c r="S426" s="141">
        <v>0</v>
      </c>
      <c r="T426" s="142">
        <f>S426*H426</f>
        <v>0</v>
      </c>
      <c r="AR426" s="143" t="s">
        <v>135</v>
      </c>
      <c r="AT426" s="143" t="s">
        <v>142</v>
      </c>
      <c r="AU426" s="143" t="s">
        <v>86</v>
      </c>
      <c r="AY426" s="17" t="s">
        <v>136</v>
      </c>
      <c r="BE426" s="144">
        <f>IF(N426="základní",J426,0)</f>
        <v>0</v>
      </c>
      <c r="BF426" s="144">
        <f>IF(N426="snížená",J426,0)</f>
        <v>0</v>
      </c>
      <c r="BG426" s="144">
        <f>IF(N426="zákl. přenesená",J426,0)</f>
        <v>0</v>
      </c>
      <c r="BH426" s="144">
        <f>IF(N426="sníž. přenesená",J426,0)</f>
        <v>0</v>
      </c>
      <c r="BI426" s="144">
        <f>IF(N426="nulová",J426,0)</f>
        <v>0</v>
      </c>
      <c r="BJ426" s="17" t="s">
        <v>84</v>
      </c>
      <c r="BK426" s="144">
        <f>ROUND(I426*H426,2)</f>
        <v>0</v>
      </c>
      <c r="BL426" s="17" t="s">
        <v>135</v>
      </c>
      <c r="BM426" s="143" t="s">
        <v>2264</v>
      </c>
    </row>
    <row r="427" spans="2:65" s="1" customFormat="1" ht="19.5" x14ac:dyDescent="0.2">
      <c r="B427" s="32"/>
      <c r="D427" s="145" t="s">
        <v>149</v>
      </c>
      <c r="F427" s="146" t="s">
        <v>2265</v>
      </c>
      <c r="I427" s="147"/>
      <c r="L427" s="32"/>
      <c r="M427" s="148"/>
      <c r="T427" s="56"/>
      <c r="AT427" s="17" t="s">
        <v>149</v>
      </c>
      <c r="AU427" s="17" t="s">
        <v>86</v>
      </c>
    </row>
    <row r="428" spans="2:65" s="13" customFormat="1" ht="11.25" x14ac:dyDescent="0.2">
      <c r="B428" s="155"/>
      <c r="D428" s="145" t="s">
        <v>150</v>
      </c>
      <c r="E428" s="156" t="s">
        <v>1</v>
      </c>
      <c r="F428" s="157" t="s">
        <v>2247</v>
      </c>
      <c r="H428" s="158">
        <v>1.4419999999999999</v>
      </c>
      <c r="I428" s="159"/>
      <c r="L428" s="155"/>
      <c r="M428" s="160"/>
      <c r="T428" s="161"/>
      <c r="AT428" s="156" t="s">
        <v>150</v>
      </c>
      <c r="AU428" s="156" t="s">
        <v>86</v>
      </c>
      <c r="AV428" s="13" t="s">
        <v>86</v>
      </c>
      <c r="AW428" s="13" t="s">
        <v>32</v>
      </c>
      <c r="AX428" s="13" t="s">
        <v>84</v>
      </c>
      <c r="AY428" s="156" t="s">
        <v>136</v>
      </c>
    </row>
    <row r="429" spans="2:65" s="1" customFormat="1" ht="21.75" customHeight="1" x14ac:dyDescent="0.2">
      <c r="B429" s="32"/>
      <c r="C429" s="132" t="s">
        <v>705</v>
      </c>
      <c r="D429" s="132" t="s">
        <v>142</v>
      </c>
      <c r="E429" s="133" t="s">
        <v>2266</v>
      </c>
      <c r="F429" s="134" t="s">
        <v>2267</v>
      </c>
      <c r="G429" s="135" t="s">
        <v>561</v>
      </c>
      <c r="H429" s="136">
        <v>0.13200000000000001</v>
      </c>
      <c r="I429" s="137"/>
      <c r="J429" s="138">
        <f>ROUND(I429*H429,2)</f>
        <v>0</v>
      </c>
      <c r="K429" s="134" t="s">
        <v>146</v>
      </c>
      <c r="L429" s="32"/>
      <c r="M429" s="139" t="s">
        <v>1</v>
      </c>
      <c r="N429" s="140" t="s">
        <v>41</v>
      </c>
      <c r="P429" s="141">
        <f>O429*H429</f>
        <v>0</v>
      </c>
      <c r="Q429" s="141">
        <v>0</v>
      </c>
      <c r="R429" s="141">
        <f>Q429*H429</f>
        <v>0</v>
      </c>
      <c r="S429" s="141">
        <v>0</v>
      </c>
      <c r="T429" s="142">
        <f>S429*H429</f>
        <v>0</v>
      </c>
      <c r="AR429" s="143" t="s">
        <v>135</v>
      </c>
      <c r="AT429" s="143" t="s">
        <v>142</v>
      </c>
      <c r="AU429" s="143" t="s">
        <v>86</v>
      </c>
      <c r="AY429" s="17" t="s">
        <v>136</v>
      </c>
      <c r="BE429" s="144">
        <f>IF(N429="základní",J429,0)</f>
        <v>0</v>
      </c>
      <c r="BF429" s="144">
        <f>IF(N429="snížená",J429,0)</f>
        <v>0</v>
      </c>
      <c r="BG429" s="144">
        <f>IF(N429="zákl. přenesená",J429,0)</f>
        <v>0</v>
      </c>
      <c r="BH429" s="144">
        <f>IF(N429="sníž. přenesená",J429,0)</f>
        <v>0</v>
      </c>
      <c r="BI429" s="144">
        <f>IF(N429="nulová",J429,0)</f>
        <v>0</v>
      </c>
      <c r="BJ429" s="17" t="s">
        <v>84</v>
      </c>
      <c r="BK429" s="144">
        <f>ROUND(I429*H429,2)</f>
        <v>0</v>
      </c>
      <c r="BL429" s="17" t="s">
        <v>135</v>
      </c>
      <c r="BM429" s="143" t="s">
        <v>2268</v>
      </c>
    </row>
    <row r="430" spans="2:65" s="1" customFormat="1" ht="11.25" x14ac:dyDescent="0.2">
      <c r="B430" s="32"/>
      <c r="D430" s="145" t="s">
        <v>149</v>
      </c>
      <c r="F430" s="146" t="s">
        <v>2269</v>
      </c>
      <c r="I430" s="147"/>
      <c r="L430" s="32"/>
      <c r="M430" s="148"/>
      <c r="T430" s="56"/>
      <c r="AT430" s="17" t="s">
        <v>149</v>
      </c>
      <c r="AU430" s="17" t="s">
        <v>86</v>
      </c>
    </row>
    <row r="431" spans="2:65" s="13" customFormat="1" ht="11.25" x14ac:dyDescent="0.2">
      <c r="B431" s="155"/>
      <c r="D431" s="145" t="s">
        <v>150</v>
      </c>
      <c r="E431" s="156" t="s">
        <v>1</v>
      </c>
      <c r="F431" s="157" t="s">
        <v>2248</v>
      </c>
      <c r="H431" s="158">
        <v>0.13200000000000001</v>
      </c>
      <c r="I431" s="159"/>
      <c r="L431" s="155"/>
      <c r="M431" s="160"/>
      <c r="T431" s="161"/>
      <c r="AT431" s="156" t="s">
        <v>150</v>
      </c>
      <c r="AU431" s="156" t="s">
        <v>86</v>
      </c>
      <c r="AV431" s="13" t="s">
        <v>86</v>
      </c>
      <c r="AW431" s="13" t="s">
        <v>32</v>
      </c>
      <c r="AX431" s="13" t="s">
        <v>84</v>
      </c>
      <c r="AY431" s="156" t="s">
        <v>136</v>
      </c>
    </row>
    <row r="432" spans="2:65" s="11" customFormat="1" ht="22.9" customHeight="1" x14ac:dyDescent="0.2">
      <c r="B432" s="120"/>
      <c r="D432" s="121" t="s">
        <v>75</v>
      </c>
      <c r="E432" s="130" t="s">
        <v>1605</v>
      </c>
      <c r="F432" s="130" t="s">
        <v>1606</v>
      </c>
      <c r="I432" s="123"/>
      <c r="J432" s="131">
        <f>BK432</f>
        <v>0</v>
      </c>
      <c r="L432" s="120"/>
      <c r="M432" s="125"/>
      <c r="P432" s="126">
        <f>SUM(P433:P434)</f>
        <v>0</v>
      </c>
      <c r="R432" s="126">
        <f>SUM(R433:R434)</f>
        <v>0</v>
      </c>
      <c r="T432" s="127">
        <f>SUM(T433:T434)</f>
        <v>0</v>
      </c>
      <c r="AR432" s="121" t="s">
        <v>84</v>
      </c>
      <c r="AT432" s="128" t="s">
        <v>75</v>
      </c>
      <c r="AU432" s="128" t="s">
        <v>84</v>
      </c>
      <c r="AY432" s="121" t="s">
        <v>136</v>
      </c>
      <c r="BK432" s="129">
        <f>SUM(BK433:BK434)</f>
        <v>0</v>
      </c>
    </row>
    <row r="433" spans="2:65" s="1" customFormat="1" ht="16.5" customHeight="1" x14ac:dyDescent="0.2">
      <c r="B433" s="32"/>
      <c r="C433" s="132" t="s">
        <v>710</v>
      </c>
      <c r="D433" s="132" t="s">
        <v>142</v>
      </c>
      <c r="E433" s="133" t="s">
        <v>2270</v>
      </c>
      <c r="F433" s="134" t="s">
        <v>2271</v>
      </c>
      <c r="G433" s="135" t="s">
        <v>561</v>
      </c>
      <c r="H433" s="136">
        <v>404.53300000000002</v>
      </c>
      <c r="I433" s="137"/>
      <c r="J433" s="138">
        <f>ROUND(I433*H433,2)</f>
        <v>0</v>
      </c>
      <c r="K433" s="134" t="s">
        <v>146</v>
      </c>
      <c r="L433" s="32"/>
      <c r="M433" s="139" t="s">
        <v>1</v>
      </c>
      <c r="N433" s="140" t="s">
        <v>41</v>
      </c>
      <c r="P433" s="141">
        <f>O433*H433</f>
        <v>0</v>
      </c>
      <c r="Q433" s="141">
        <v>0</v>
      </c>
      <c r="R433" s="141">
        <f>Q433*H433</f>
        <v>0</v>
      </c>
      <c r="S433" s="141">
        <v>0</v>
      </c>
      <c r="T433" s="142">
        <f>S433*H433</f>
        <v>0</v>
      </c>
      <c r="AR433" s="143" t="s">
        <v>135</v>
      </c>
      <c r="AT433" s="143" t="s">
        <v>142</v>
      </c>
      <c r="AU433" s="143" t="s">
        <v>86</v>
      </c>
      <c r="AY433" s="17" t="s">
        <v>136</v>
      </c>
      <c r="BE433" s="144">
        <f>IF(N433="základní",J433,0)</f>
        <v>0</v>
      </c>
      <c r="BF433" s="144">
        <f>IF(N433="snížená",J433,0)</f>
        <v>0</v>
      </c>
      <c r="BG433" s="144">
        <f>IF(N433="zákl. přenesená",J433,0)</f>
        <v>0</v>
      </c>
      <c r="BH433" s="144">
        <f>IF(N433="sníž. přenesená",J433,0)</f>
        <v>0</v>
      </c>
      <c r="BI433" s="144">
        <f>IF(N433="nulová",J433,0)</f>
        <v>0</v>
      </c>
      <c r="BJ433" s="17" t="s">
        <v>84</v>
      </c>
      <c r="BK433" s="144">
        <f>ROUND(I433*H433,2)</f>
        <v>0</v>
      </c>
      <c r="BL433" s="17" t="s">
        <v>135</v>
      </c>
      <c r="BM433" s="143" t="s">
        <v>1934</v>
      </c>
    </row>
    <row r="434" spans="2:65" s="1" customFormat="1" ht="11.25" x14ac:dyDescent="0.2">
      <c r="B434" s="32"/>
      <c r="D434" s="145" t="s">
        <v>149</v>
      </c>
      <c r="F434" s="146" t="s">
        <v>2272</v>
      </c>
      <c r="I434" s="147"/>
      <c r="L434" s="32"/>
      <c r="M434" s="189"/>
      <c r="N434" s="190"/>
      <c r="O434" s="190"/>
      <c r="P434" s="190"/>
      <c r="Q434" s="190"/>
      <c r="R434" s="190"/>
      <c r="S434" s="190"/>
      <c r="T434" s="191"/>
      <c r="AT434" s="17" t="s">
        <v>149</v>
      </c>
      <c r="AU434" s="17" t="s">
        <v>86</v>
      </c>
    </row>
    <row r="435" spans="2:65" s="1" customFormat="1" ht="6.95" customHeight="1" x14ac:dyDescent="0.2">
      <c r="B435" s="44"/>
      <c r="C435" s="45"/>
      <c r="D435" s="45"/>
      <c r="E435" s="45"/>
      <c r="F435" s="45"/>
      <c r="G435" s="45"/>
      <c r="H435" s="45"/>
      <c r="I435" s="45"/>
      <c r="J435" s="45"/>
      <c r="K435" s="45"/>
      <c r="L435" s="32"/>
    </row>
  </sheetData>
  <sheetProtection algorithmName="SHA-512" hashValue="BJm/zmb0xr5aQyBLnv3aobk0XSvjCRlsv6xmdrWqJBMh1cVB5g6cs/BrwJ54wiM4bXWRz+DcVVIntB3/RQ9yXg==" saltValue="GHUIJOdMBjpinGkuOTAnL/viK4zbqvx9Xyew0oArEoPpd/L2LCOR2IbTeF8qPmEtk95owQWu4Wg1QAm92vZyVw==" spinCount="100000" sheet="1" objects="1" scenarios="1" formatColumns="0" formatRows="0" autoFilter="0"/>
  <autoFilter ref="C122:K434" xr:uid="{00000000-0009-0000-0000-000004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382"/>
  <sheetViews>
    <sheetView showGridLines="0" workbookViewId="0"/>
  </sheetViews>
  <sheetFormatPr defaultRowHeight="1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7" t="s">
        <v>101</v>
      </c>
    </row>
    <row r="3" spans="2:46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86</v>
      </c>
    </row>
    <row r="4" spans="2:46" ht="24.95" customHeight="1" x14ac:dyDescent="0.2">
      <c r="B4" s="20"/>
      <c r="D4" s="21" t="s">
        <v>105</v>
      </c>
      <c r="L4" s="20"/>
      <c r="M4" s="88" t="s">
        <v>10</v>
      </c>
      <c r="AT4" s="17" t="s">
        <v>4</v>
      </c>
    </row>
    <row r="5" spans="2:46" ht="6.95" customHeight="1" x14ac:dyDescent="0.2">
      <c r="B5" s="20"/>
      <c r="L5" s="20"/>
    </row>
    <row r="6" spans="2:46" ht="12" customHeight="1" x14ac:dyDescent="0.2">
      <c r="B6" s="20"/>
      <c r="D6" s="27" t="s">
        <v>16</v>
      </c>
      <c r="L6" s="20"/>
    </row>
    <row r="7" spans="2:46" ht="16.5" customHeight="1" x14ac:dyDescent="0.2">
      <c r="B7" s="20"/>
      <c r="E7" s="230" t="str">
        <f>'Rekapitulace stavby'!K6</f>
        <v>Rekonstrukce ul. Pod Floriánem Pelhřimov</v>
      </c>
      <c r="F7" s="231"/>
      <c r="G7" s="231"/>
      <c r="H7" s="231"/>
      <c r="L7" s="20"/>
    </row>
    <row r="8" spans="2:46" s="1" customFormat="1" ht="12" customHeight="1" x14ac:dyDescent="0.2">
      <c r="B8" s="32"/>
      <c r="D8" s="27" t="s">
        <v>106</v>
      </c>
      <c r="L8" s="32"/>
    </row>
    <row r="9" spans="2:46" s="1" customFormat="1" ht="16.5" customHeight="1" x14ac:dyDescent="0.2">
      <c r="B9" s="32"/>
      <c r="E9" s="192" t="s">
        <v>2273</v>
      </c>
      <c r="F9" s="232"/>
      <c r="G9" s="232"/>
      <c r="H9" s="232"/>
      <c r="L9" s="32"/>
    </row>
    <row r="10" spans="2:46" s="1" customFormat="1" ht="11.25" x14ac:dyDescent="0.2">
      <c r="B10" s="32"/>
      <c r="L10" s="32"/>
    </row>
    <row r="11" spans="2:46" s="1" customFormat="1" ht="12" customHeight="1" x14ac:dyDescent="0.2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customHeight="1" x14ac:dyDescent="0.2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22. 5. 2024</v>
      </c>
      <c r="L12" s="32"/>
    </row>
    <row r="13" spans="2:46" s="1" customFormat="1" ht="10.9" customHeight="1" x14ac:dyDescent="0.2">
      <c r="B13" s="32"/>
      <c r="L13" s="32"/>
    </row>
    <row r="14" spans="2:46" s="1" customFormat="1" ht="12" customHeight="1" x14ac:dyDescent="0.2">
      <c r="B14" s="32"/>
      <c r="D14" s="27" t="s">
        <v>24</v>
      </c>
      <c r="I14" s="27" t="s">
        <v>25</v>
      </c>
      <c r="J14" s="25" t="s">
        <v>1</v>
      </c>
      <c r="L14" s="32"/>
    </row>
    <row r="15" spans="2:46" s="1" customFormat="1" ht="18" customHeight="1" x14ac:dyDescent="0.2">
      <c r="B15" s="32"/>
      <c r="E15" s="25" t="s">
        <v>26</v>
      </c>
      <c r="I15" s="27" t="s">
        <v>27</v>
      </c>
      <c r="J15" s="25" t="s">
        <v>1</v>
      </c>
      <c r="L15" s="32"/>
    </row>
    <row r="16" spans="2:46" s="1" customFormat="1" ht="6.95" customHeight="1" x14ac:dyDescent="0.2">
      <c r="B16" s="32"/>
      <c r="L16" s="32"/>
    </row>
    <row r="17" spans="2:12" s="1" customFormat="1" ht="12" customHeight="1" x14ac:dyDescent="0.2">
      <c r="B17" s="32"/>
      <c r="D17" s="27" t="s">
        <v>28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 x14ac:dyDescent="0.2">
      <c r="B18" s="32"/>
      <c r="E18" s="233" t="str">
        <f>'Rekapitulace stavby'!E14</f>
        <v>Vyplň údaj</v>
      </c>
      <c r="F18" s="214"/>
      <c r="G18" s="214"/>
      <c r="H18" s="214"/>
      <c r="I18" s="27" t="s">
        <v>27</v>
      </c>
      <c r="J18" s="28" t="str">
        <f>'Rekapitulace stavby'!AN14</f>
        <v>Vyplň údaj</v>
      </c>
      <c r="L18" s="32"/>
    </row>
    <row r="19" spans="2:12" s="1" customFormat="1" ht="6.95" customHeight="1" x14ac:dyDescent="0.2">
      <c r="B19" s="32"/>
      <c r="L19" s="32"/>
    </row>
    <row r="20" spans="2:12" s="1" customFormat="1" ht="12" customHeight="1" x14ac:dyDescent="0.2">
      <c r="B20" s="32"/>
      <c r="D20" s="27" t="s">
        <v>30</v>
      </c>
      <c r="I20" s="27" t="s">
        <v>25</v>
      </c>
      <c r="J20" s="25" t="s">
        <v>1</v>
      </c>
      <c r="L20" s="32"/>
    </row>
    <row r="21" spans="2:12" s="1" customFormat="1" ht="18" customHeight="1" x14ac:dyDescent="0.2">
      <c r="B21" s="32"/>
      <c r="E21" s="25" t="s">
        <v>31</v>
      </c>
      <c r="I21" s="27" t="s">
        <v>27</v>
      </c>
      <c r="J21" s="25" t="s">
        <v>1</v>
      </c>
      <c r="L21" s="32"/>
    </row>
    <row r="22" spans="2:12" s="1" customFormat="1" ht="6.95" customHeight="1" x14ac:dyDescent="0.2">
      <c r="B22" s="32"/>
      <c r="L22" s="32"/>
    </row>
    <row r="23" spans="2:12" s="1" customFormat="1" ht="12" customHeight="1" x14ac:dyDescent="0.2">
      <c r="B23" s="32"/>
      <c r="D23" s="27" t="s">
        <v>33</v>
      </c>
      <c r="I23" s="27" t="s">
        <v>25</v>
      </c>
      <c r="J23" s="25" t="str">
        <f>IF('Rekapitulace stavby'!AN19="","",'Rekapitulace stavby'!AN19)</f>
        <v/>
      </c>
      <c r="L23" s="32"/>
    </row>
    <row r="24" spans="2:12" s="1" customFormat="1" ht="18" customHeight="1" x14ac:dyDescent="0.2">
      <c r="B24" s="32"/>
      <c r="E24" s="25" t="str">
        <f>IF('Rekapitulace stavby'!E20="","",'Rekapitulace stavby'!E20)</f>
        <v xml:space="preserve"> </v>
      </c>
      <c r="I24" s="27" t="s">
        <v>27</v>
      </c>
      <c r="J24" s="25" t="str">
        <f>IF('Rekapitulace stavby'!AN20="","",'Rekapitulace stavby'!AN20)</f>
        <v/>
      </c>
      <c r="L24" s="32"/>
    </row>
    <row r="25" spans="2:12" s="1" customFormat="1" ht="6.95" customHeight="1" x14ac:dyDescent="0.2">
      <c r="B25" s="32"/>
      <c r="L25" s="32"/>
    </row>
    <row r="26" spans="2:12" s="1" customFormat="1" ht="12" customHeight="1" x14ac:dyDescent="0.2">
      <c r="B26" s="32"/>
      <c r="D26" s="27" t="s">
        <v>35</v>
      </c>
      <c r="L26" s="32"/>
    </row>
    <row r="27" spans="2:12" s="7" customFormat="1" ht="16.5" customHeight="1" x14ac:dyDescent="0.2">
      <c r="B27" s="89"/>
      <c r="E27" s="219" t="s">
        <v>1</v>
      </c>
      <c r="F27" s="219"/>
      <c r="G27" s="219"/>
      <c r="H27" s="219"/>
      <c r="L27" s="89"/>
    </row>
    <row r="28" spans="2:12" s="1" customFormat="1" ht="6.95" customHeight="1" x14ac:dyDescent="0.2">
      <c r="B28" s="32"/>
      <c r="L28" s="32"/>
    </row>
    <row r="29" spans="2:12" s="1" customFormat="1" ht="6.95" customHeight="1" x14ac:dyDescent="0.2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customHeight="1" x14ac:dyDescent="0.2">
      <c r="B30" s="32"/>
      <c r="D30" s="90" t="s">
        <v>36</v>
      </c>
      <c r="J30" s="66">
        <f>ROUND(J123, 2)</f>
        <v>0</v>
      </c>
      <c r="L30" s="32"/>
    </row>
    <row r="31" spans="2:12" s="1" customFormat="1" ht="6.95" customHeight="1" x14ac:dyDescent="0.2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5" customHeight="1" x14ac:dyDescent="0.2">
      <c r="B32" s="32"/>
      <c r="F32" s="35" t="s">
        <v>38</v>
      </c>
      <c r="I32" s="35" t="s">
        <v>37</v>
      </c>
      <c r="J32" s="35" t="s">
        <v>39</v>
      </c>
      <c r="L32" s="32"/>
    </row>
    <row r="33" spans="2:12" s="1" customFormat="1" ht="14.45" customHeight="1" x14ac:dyDescent="0.2">
      <c r="B33" s="32"/>
      <c r="D33" s="55" t="s">
        <v>40</v>
      </c>
      <c r="E33" s="27" t="s">
        <v>41</v>
      </c>
      <c r="F33" s="91">
        <f>ROUND((SUM(BE123:BE381)),  2)</f>
        <v>0</v>
      </c>
      <c r="I33" s="92">
        <v>0.21</v>
      </c>
      <c r="J33" s="91">
        <f>ROUND(((SUM(BE123:BE381))*I33),  2)</f>
        <v>0</v>
      </c>
      <c r="L33" s="32"/>
    </row>
    <row r="34" spans="2:12" s="1" customFormat="1" ht="14.45" customHeight="1" x14ac:dyDescent="0.2">
      <c r="B34" s="32"/>
      <c r="E34" s="27" t="s">
        <v>42</v>
      </c>
      <c r="F34" s="91">
        <f>ROUND((SUM(BF123:BF381)),  2)</f>
        <v>0</v>
      </c>
      <c r="I34" s="92">
        <v>0.12</v>
      </c>
      <c r="J34" s="91">
        <f>ROUND(((SUM(BF123:BF381))*I34),  2)</f>
        <v>0</v>
      </c>
      <c r="L34" s="32"/>
    </row>
    <row r="35" spans="2:12" s="1" customFormat="1" ht="14.45" hidden="1" customHeight="1" x14ac:dyDescent="0.2">
      <c r="B35" s="32"/>
      <c r="E35" s="27" t="s">
        <v>43</v>
      </c>
      <c r="F35" s="91">
        <f>ROUND((SUM(BG123:BG381)),  2)</f>
        <v>0</v>
      </c>
      <c r="I35" s="92">
        <v>0.21</v>
      </c>
      <c r="J35" s="91">
        <f>0</f>
        <v>0</v>
      </c>
      <c r="L35" s="32"/>
    </row>
    <row r="36" spans="2:12" s="1" customFormat="1" ht="14.45" hidden="1" customHeight="1" x14ac:dyDescent="0.2">
      <c r="B36" s="32"/>
      <c r="E36" s="27" t="s">
        <v>44</v>
      </c>
      <c r="F36" s="91">
        <f>ROUND((SUM(BH123:BH381)),  2)</f>
        <v>0</v>
      </c>
      <c r="I36" s="92">
        <v>0.12</v>
      </c>
      <c r="J36" s="91">
        <f>0</f>
        <v>0</v>
      </c>
      <c r="L36" s="32"/>
    </row>
    <row r="37" spans="2:12" s="1" customFormat="1" ht="14.45" hidden="1" customHeight="1" x14ac:dyDescent="0.2">
      <c r="B37" s="32"/>
      <c r="E37" s="27" t="s">
        <v>45</v>
      </c>
      <c r="F37" s="91">
        <f>ROUND((SUM(BI123:BI381)),  2)</f>
        <v>0</v>
      </c>
      <c r="I37" s="92">
        <v>0</v>
      </c>
      <c r="J37" s="91">
        <f>0</f>
        <v>0</v>
      </c>
      <c r="L37" s="32"/>
    </row>
    <row r="38" spans="2:12" s="1" customFormat="1" ht="6.95" customHeight="1" x14ac:dyDescent="0.2">
      <c r="B38" s="32"/>
      <c r="L38" s="32"/>
    </row>
    <row r="39" spans="2:12" s="1" customFormat="1" ht="25.35" customHeight="1" x14ac:dyDescent="0.2">
      <c r="B39" s="32"/>
      <c r="C39" s="93"/>
      <c r="D39" s="94" t="s">
        <v>46</v>
      </c>
      <c r="E39" s="57"/>
      <c r="F39" s="57"/>
      <c r="G39" s="95" t="s">
        <v>47</v>
      </c>
      <c r="H39" s="96" t="s">
        <v>48</v>
      </c>
      <c r="I39" s="57"/>
      <c r="J39" s="97">
        <f>SUM(J30:J37)</f>
        <v>0</v>
      </c>
      <c r="K39" s="98"/>
      <c r="L39" s="32"/>
    </row>
    <row r="40" spans="2:12" s="1" customFormat="1" ht="14.45" customHeight="1" x14ac:dyDescent="0.2">
      <c r="B40" s="32"/>
      <c r="L40" s="32"/>
    </row>
    <row r="41" spans="2:12" ht="14.45" customHeight="1" x14ac:dyDescent="0.2">
      <c r="B41" s="20"/>
      <c r="L41" s="20"/>
    </row>
    <row r="42" spans="2:12" ht="14.45" customHeight="1" x14ac:dyDescent="0.2">
      <c r="B42" s="20"/>
      <c r="L42" s="20"/>
    </row>
    <row r="43" spans="2:12" ht="14.45" customHeight="1" x14ac:dyDescent="0.2">
      <c r="B43" s="20"/>
      <c r="L43" s="20"/>
    </row>
    <row r="44" spans="2:12" ht="14.45" customHeight="1" x14ac:dyDescent="0.2">
      <c r="B44" s="20"/>
      <c r="L44" s="20"/>
    </row>
    <row r="45" spans="2:12" ht="14.45" customHeight="1" x14ac:dyDescent="0.2">
      <c r="B45" s="20"/>
      <c r="L45" s="20"/>
    </row>
    <row r="46" spans="2:12" ht="14.45" customHeight="1" x14ac:dyDescent="0.2">
      <c r="B46" s="20"/>
      <c r="L46" s="20"/>
    </row>
    <row r="47" spans="2:12" ht="14.45" customHeight="1" x14ac:dyDescent="0.2">
      <c r="B47" s="20"/>
      <c r="L47" s="20"/>
    </row>
    <row r="48" spans="2:12" ht="14.45" customHeight="1" x14ac:dyDescent="0.2">
      <c r="B48" s="20"/>
      <c r="L48" s="20"/>
    </row>
    <row r="49" spans="2:12" ht="14.45" customHeight="1" x14ac:dyDescent="0.2">
      <c r="B49" s="20"/>
      <c r="L49" s="20"/>
    </row>
    <row r="50" spans="2:12" s="1" customFormat="1" ht="14.45" customHeight="1" x14ac:dyDescent="0.2">
      <c r="B50" s="32"/>
      <c r="D50" s="41" t="s">
        <v>49</v>
      </c>
      <c r="E50" s="42"/>
      <c r="F50" s="42"/>
      <c r="G50" s="41" t="s">
        <v>50</v>
      </c>
      <c r="H50" s="42"/>
      <c r="I50" s="42"/>
      <c r="J50" s="42"/>
      <c r="K50" s="42"/>
      <c r="L50" s="32"/>
    </row>
    <row r="51" spans="2:12" ht="11.25" x14ac:dyDescent="0.2">
      <c r="B51" s="20"/>
      <c r="L51" s="20"/>
    </row>
    <row r="52" spans="2:12" ht="11.25" x14ac:dyDescent="0.2">
      <c r="B52" s="20"/>
      <c r="L52" s="20"/>
    </row>
    <row r="53" spans="2:12" ht="11.25" x14ac:dyDescent="0.2">
      <c r="B53" s="20"/>
      <c r="L53" s="20"/>
    </row>
    <row r="54" spans="2:12" ht="11.25" x14ac:dyDescent="0.2">
      <c r="B54" s="20"/>
      <c r="L54" s="20"/>
    </row>
    <row r="55" spans="2:12" ht="11.25" x14ac:dyDescent="0.2">
      <c r="B55" s="20"/>
      <c r="L55" s="20"/>
    </row>
    <row r="56" spans="2:12" ht="11.25" x14ac:dyDescent="0.2">
      <c r="B56" s="20"/>
      <c r="L56" s="20"/>
    </row>
    <row r="57" spans="2:12" ht="11.25" x14ac:dyDescent="0.2">
      <c r="B57" s="20"/>
      <c r="L57" s="20"/>
    </row>
    <row r="58" spans="2:12" ht="11.25" x14ac:dyDescent="0.2">
      <c r="B58" s="20"/>
      <c r="L58" s="20"/>
    </row>
    <row r="59" spans="2:12" ht="11.25" x14ac:dyDescent="0.2">
      <c r="B59" s="20"/>
      <c r="L59" s="20"/>
    </row>
    <row r="60" spans="2:12" ht="11.25" x14ac:dyDescent="0.2">
      <c r="B60" s="20"/>
      <c r="L60" s="20"/>
    </row>
    <row r="61" spans="2:12" s="1" customFormat="1" ht="12.75" x14ac:dyDescent="0.2">
      <c r="B61" s="32"/>
      <c r="D61" s="43" t="s">
        <v>51</v>
      </c>
      <c r="E61" s="34"/>
      <c r="F61" s="99" t="s">
        <v>52</v>
      </c>
      <c r="G61" s="43" t="s">
        <v>51</v>
      </c>
      <c r="H61" s="34"/>
      <c r="I61" s="34"/>
      <c r="J61" s="100" t="s">
        <v>52</v>
      </c>
      <c r="K61" s="34"/>
      <c r="L61" s="32"/>
    </row>
    <row r="62" spans="2:12" ht="11.25" x14ac:dyDescent="0.2">
      <c r="B62" s="20"/>
      <c r="L62" s="20"/>
    </row>
    <row r="63" spans="2:12" ht="11.25" x14ac:dyDescent="0.2">
      <c r="B63" s="20"/>
      <c r="L63" s="20"/>
    </row>
    <row r="64" spans="2:12" ht="11.25" x14ac:dyDescent="0.2">
      <c r="B64" s="20"/>
      <c r="L64" s="20"/>
    </row>
    <row r="65" spans="2:12" s="1" customFormat="1" ht="12.75" x14ac:dyDescent="0.2">
      <c r="B65" s="32"/>
      <c r="D65" s="41" t="s">
        <v>53</v>
      </c>
      <c r="E65" s="42"/>
      <c r="F65" s="42"/>
      <c r="G65" s="41" t="s">
        <v>54</v>
      </c>
      <c r="H65" s="42"/>
      <c r="I65" s="42"/>
      <c r="J65" s="42"/>
      <c r="K65" s="42"/>
      <c r="L65" s="32"/>
    </row>
    <row r="66" spans="2:12" ht="11.25" x14ac:dyDescent="0.2">
      <c r="B66" s="20"/>
      <c r="L66" s="20"/>
    </row>
    <row r="67" spans="2:12" ht="11.25" x14ac:dyDescent="0.2">
      <c r="B67" s="20"/>
      <c r="L67" s="20"/>
    </row>
    <row r="68" spans="2:12" ht="11.25" x14ac:dyDescent="0.2">
      <c r="B68" s="20"/>
      <c r="L68" s="20"/>
    </row>
    <row r="69" spans="2:12" ht="11.25" x14ac:dyDescent="0.2">
      <c r="B69" s="20"/>
      <c r="L69" s="20"/>
    </row>
    <row r="70" spans="2:12" ht="11.25" x14ac:dyDescent="0.2">
      <c r="B70" s="20"/>
      <c r="L70" s="20"/>
    </row>
    <row r="71" spans="2:12" ht="11.25" x14ac:dyDescent="0.2">
      <c r="B71" s="20"/>
      <c r="L71" s="20"/>
    </row>
    <row r="72" spans="2:12" ht="11.25" x14ac:dyDescent="0.2">
      <c r="B72" s="20"/>
      <c r="L72" s="20"/>
    </row>
    <row r="73" spans="2:12" ht="11.25" x14ac:dyDescent="0.2">
      <c r="B73" s="20"/>
      <c r="L73" s="20"/>
    </row>
    <row r="74" spans="2:12" ht="11.25" x14ac:dyDescent="0.2">
      <c r="B74" s="20"/>
      <c r="L74" s="20"/>
    </row>
    <row r="75" spans="2:12" ht="11.25" x14ac:dyDescent="0.2">
      <c r="B75" s="20"/>
      <c r="L75" s="20"/>
    </row>
    <row r="76" spans="2:12" s="1" customFormat="1" ht="12.75" x14ac:dyDescent="0.2">
      <c r="B76" s="32"/>
      <c r="D76" s="43" t="s">
        <v>51</v>
      </c>
      <c r="E76" s="34"/>
      <c r="F76" s="99" t="s">
        <v>52</v>
      </c>
      <c r="G76" s="43" t="s">
        <v>51</v>
      </c>
      <c r="H76" s="34"/>
      <c r="I76" s="34"/>
      <c r="J76" s="100" t="s">
        <v>52</v>
      </c>
      <c r="K76" s="34"/>
      <c r="L76" s="32"/>
    </row>
    <row r="77" spans="2:12" s="1" customFormat="1" ht="14.45" customHeight="1" x14ac:dyDescent="0.2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5" customHeight="1" x14ac:dyDescent="0.2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customHeight="1" x14ac:dyDescent="0.2">
      <c r="B82" s="32"/>
      <c r="C82" s="21" t="s">
        <v>108</v>
      </c>
      <c r="L82" s="32"/>
    </row>
    <row r="83" spans="2:47" s="1" customFormat="1" ht="6.95" customHeight="1" x14ac:dyDescent="0.2">
      <c r="B83" s="32"/>
      <c r="L83" s="32"/>
    </row>
    <row r="84" spans="2:47" s="1" customFormat="1" ht="12" customHeight="1" x14ac:dyDescent="0.2">
      <c r="B84" s="32"/>
      <c r="C84" s="27" t="s">
        <v>16</v>
      </c>
      <c r="L84" s="32"/>
    </row>
    <row r="85" spans="2:47" s="1" customFormat="1" ht="16.5" customHeight="1" x14ac:dyDescent="0.2">
      <c r="B85" s="32"/>
      <c r="E85" s="230" t="str">
        <f>E7</f>
        <v>Rekonstrukce ul. Pod Floriánem Pelhřimov</v>
      </c>
      <c r="F85" s="231"/>
      <c r="G85" s="231"/>
      <c r="H85" s="231"/>
      <c r="L85" s="32"/>
    </row>
    <row r="86" spans="2:47" s="1" customFormat="1" ht="12" customHeight="1" x14ac:dyDescent="0.2">
      <c r="B86" s="32"/>
      <c r="C86" s="27" t="s">
        <v>106</v>
      </c>
      <c r="L86" s="32"/>
    </row>
    <row r="87" spans="2:47" s="1" customFormat="1" ht="16.5" customHeight="1" x14ac:dyDescent="0.2">
      <c r="B87" s="32"/>
      <c r="E87" s="192" t="str">
        <f>E9</f>
        <v>303 - Vodovodní a kanalizační přípojky</v>
      </c>
      <c r="F87" s="232"/>
      <c r="G87" s="232"/>
      <c r="H87" s="232"/>
      <c r="L87" s="32"/>
    </row>
    <row r="88" spans="2:47" s="1" customFormat="1" ht="6.95" customHeight="1" x14ac:dyDescent="0.2">
      <c r="B88" s="32"/>
      <c r="L88" s="32"/>
    </row>
    <row r="89" spans="2:47" s="1" customFormat="1" ht="12" customHeight="1" x14ac:dyDescent="0.2">
      <c r="B89" s="32"/>
      <c r="C89" s="27" t="s">
        <v>20</v>
      </c>
      <c r="F89" s="25" t="str">
        <f>F12</f>
        <v>Pelhřimov</v>
      </c>
      <c r="I89" s="27" t="s">
        <v>22</v>
      </c>
      <c r="J89" s="52" t="str">
        <f>IF(J12="","",J12)</f>
        <v>22. 5. 2024</v>
      </c>
      <c r="L89" s="32"/>
    </row>
    <row r="90" spans="2:47" s="1" customFormat="1" ht="6.95" customHeight="1" x14ac:dyDescent="0.2">
      <c r="B90" s="32"/>
      <c r="L90" s="32"/>
    </row>
    <row r="91" spans="2:47" s="1" customFormat="1" ht="15.2" customHeight="1" x14ac:dyDescent="0.2">
      <c r="B91" s="32"/>
      <c r="C91" s="27" t="s">
        <v>24</v>
      </c>
      <c r="F91" s="25" t="str">
        <f>E15</f>
        <v>Město Pelhřimov</v>
      </c>
      <c r="I91" s="27" t="s">
        <v>30</v>
      </c>
      <c r="J91" s="30" t="str">
        <f>E21</f>
        <v>WAY project s.r.o.</v>
      </c>
      <c r="L91" s="32"/>
    </row>
    <row r="92" spans="2:47" s="1" customFormat="1" ht="15.2" customHeight="1" x14ac:dyDescent="0.2">
      <c r="B92" s="32"/>
      <c r="C92" s="27" t="s">
        <v>28</v>
      </c>
      <c r="F92" s="25" t="str">
        <f>IF(E18="","",E18)</f>
        <v>Vyplň údaj</v>
      </c>
      <c r="I92" s="27" t="s">
        <v>33</v>
      </c>
      <c r="J92" s="30" t="str">
        <f>E24</f>
        <v xml:space="preserve"> </v>
      </c>
      <c r="L92" s="32"/>
    </row>
    <row r="93" spans="2:47" s="1" customFormat="1" ht="10.35" customHeight="1" x14ac:dyDescent="0.2">
      <c r="B93" s="32"/>
      <c r="L93" s="32"/>
    </row>
    <row r="94" spans="2:47" s="1" customFormat="1" ht="29.25" customHeight="1" x14ac:dyDescent="0.2">
      <c r="B94" s="32"/>
      <c r="C94" s="101" t="s">
        <v>109</v>
      </c>
      <c r="D94" s="93"/>
      <c r="E94" s="93"/>
      <c r="F94" s="93"/>
      <c r="G94" s="93"/>
      <c r="H94" s="93"/>
      <c r="I94" s="93"/>
      <c r="J94" s="102" t="s">
        <v>110</v>
      </c>
      <c r="K94" s="93"/>
      <c r="L94" s="32"/>
    </row>
    <row r="95" spans="2:47" s="1" customFormat="1" ht="10.35" customHeight="1" x14ac:dyDescent="0.2">
      <c r="B95" s="32"/>
      <c r="L95" s="32"/>
    </row>
    <row r="96" spans="2:47" s="1" customFormat="1" ht="22.9" customHeight="1" x14ac:dyDescent="0.2">
      <c r="B96" s="32"/>
      <c r="C96" s="103" t="s">
        <v>111</v>
      </c>
      <c r="J96" s="66">
        <f>J123</f>
        <v>0</v>
      </c>
      <c r="L96" s="32"/>
      <c r="AU96" s="17" t="s">
        <v>112</v>
      </c>
    </row>
    <row r="97" spans="2:12" s="8" customFormat="1" ht="24.95" customHeight="1" x14ac:dyDescent="0.2">
      <c r="B97" s="104"/>
      <c r="D97" s="105" t="s">
        <v>232</v>
      </c>
      <c r="E97" s="106"/>
      <c r="F97" s="106"/>
      <c r="G97" s="106"/>
      <c r="H97" s="106"/>
      <c r="I97" s="106"/>
      <c r="J97" s="107">
        <f>J124</f>
        <v>0</v>
      </c>
      <c r="L97" s="104"/>
    </row>
    <row r="98" spans="2:12" s="9" customFormat="1" ht="19.899999999999999" customHeight="1" x14ac:dyDescent="0.2">
      <c r="B98" s="108"/>
      <c r="D98" s="109" t="s">
        <v>233</v>
      </c>
      <c r="E98" s="110"/>
      <c r="F98" s="110"/>
      <c r="G98" s="110"/>
      <c r="H98" s="110"/>
      <c r="I98" s="110"/>
      <c r="J98" s="111">
        <f>J125</f>
        <v>0</v>
      </c>
      <c r="L98" s="108"/>
    </row>
    <row r="99" spans="2:12" s="9" customFormat="1" ht="19.899999999999999" customHeight="1" x14ac:dyDescent="0.2">
      <c r="B99" s="108"/>
      <c r="D99" s="109" t="s">
        <v>235</v>
      </c>
      <c r="E99" s="110"/>
      <c r="F99" s="110"/>
      <c r="G99" s="110"/>
      <c r="H99" s="110"/>
      <c r="I99" s="110"/>
      <c r="J99" s="111">
        <f>J228</f>
        <v>0</v>
      </c>
      <c r="L99" s="108"/>
    </row>
    <row r="100" spans="2:12" s="9" customFormat="1" ht="19.899999999999999" customHeight="1" x14ac:dyDescent="0.2">
      <c r="B100" s="108"/>
      <c r="D100" s="109" t="s">
        <v>236</v>
      </c>
      <c r="E100" s="110"/>
      <c r="F100" s="110"/>
      <c r="G100" s="110"/>
      <c r="H100" s="110"/>
      <c r="I100" s="110"/>
      <c r="J100" s="111">
        <f>J236</f>
        <v>0</v>
      </c>
      <c r="L100" s="108"/>
    </row>
    <row r="101" spans="2:12" s="9" customFormat="1" ht="19.899999999999999" customHeight="1" x14ac:dyDescent="0.2">
      <c r="B101" s="108"/>
      <c r="D101" s="109" t="s">
        <v>238</v>
      </c>
      <c r="E101" s="110"/>
      <c r="F101" s="110"/>
      <c r="G101" s="110"/>
      <c r="H101" s="110"/>
      <c r="I101" s="110"/>
      <c r="J101" s="111">
        <f>J244</f>
        <v>0</v>
      </c>
      <c r="L101" s="108"/>
    </row>
    <row r="102" spans="2:12" s="9" customFormat="1" ht="19.899999999999999" customHeight="1" x14ac:dyDescent="0.2">
      <c r="B102" s="108"/>
      <c r="D102" s="109" t="s">
        <v>240</v>
      </c>
      <c r="E102" s="110"/>
      <c r="F102" s="110"/>
      <c r="G102" s="110"/>
      <c r="H102" s="110"/>
      <c r="I102" s="110"/>
      <c r="J102" s="111">
        <f>J367</f>
        <v>0</v>
      </c>
      <c r="L102" s="108"/>
    </row>
    <row r="103" spans="2:12" s="9" customFormat="1" ht="19.899999999999999" customHeight="1" x14ac:dyDescent="0.2">
      <c r="B103" s="108"/>
      <c r="D103" s="109" t="s">
        <v>241</v>
      </c>
      <c r="E103" s="110"/>
      <c r="F103" s="110"/>
      <c r="G103" s="110"/>
      <c r="H103" s="110"/>
      <c r="I103" s="110"/>
      <c r="J103" s="111">
        <f>J379</f>
        <v>0</v>
      </c>
      <c r="L103" s="108"/>
    </row>
    <row r="104" spans="2:12" s="1" customFormat="1" ht="21.75" customHeight="1" x14ac:dyDescent="0.2">
      <c r="B104" s="32"/>
      <c r="L104" s="32"/>
    </row>
    <row r="105" spans="2:12" s="1" customFormat="1" ht="6.95" customHeight="1" x14ac:dyDescent="0.2">
      <c r="B105" s="44"/>
      <c r="C105" s="45"/>
      <c r="D105" s="45"/>
      <c r="E105" s="45"/>
      <c r="F105" s="45"/>
      <c r="G105" s="45"/>
      <c r="H105" s="45"/>
      <c r="I105" s="45"/>
      <c r="J105" s="45"/>
      <c r="K105" s="45"/>
      <c r="L105" s="32"/>
    </row>
    <row r="109" spans="2:12" s="1" customFormat="1" ht="6.95" customHeight="1" x14ac:dyDescent="0.2">
      <c r="B109" s="46"/>
      <c r="C109" s="47"/>
      <c r="D109" s="47"/>
      <c r="E109" s="47"/>
      <c r="F109" s="47"/>
      <c r="G109" s="47"/>
      <c r="H109" s="47"/>
      <c r="I109" s="47"/>
      <c r="J109" s="47"/>
      <c r="K109" s="47"/>
      <c r="L109" s="32"/>
    </row>
    <row r="110" spans="2:12" s="1" customFormat="1" ht="24.95" customHeight="1" x14ac:dyDescent="0.2">
      <c r="B110" s="32"/>
      <c r="C110" s="21" t="s">
        <v>120</v>
      </c>
      <c r="L110" s="32"/>
    </row>
    <row r="111" spans="2:12" s="1" customFormat="1" ht="6.95" customHeight="1" x14ac:dyDescent="0.2">
      <c r="B111" s="32"/>
      <c r="L111" s="32"/>
    </row>
    <row r="112" spans="2:12" s="1" customFormat="1" ht="12" customHeight="1" x14ac:dyDescent="0.2">
      <c r="B112" s="32"/>
      <c r="C112" s="27" t="s">
        <v>16</v>
      </c>
      <c r="L112" s="32"/>
    </row>
    <row r="113" spans="2:65" s="1" customFormat="1" ht="16.5" customHeight="1" x14ac:dyDescent="0.2">
      <c r="B113" s="32"/>
      <c r="E113" s="230" t="str">
        <f>E7</f>
        <v>Rekonstrukce ul. Pod Floriánem Pelhřimov</v>
      </c>
      <c r="F113" s="231"/>
      <c r="G113" s="231"/>
      <c r="H113" s="231"/>
      <c r="L113" s="32"/>
    </row>
    <row r="114" spans="2:65" s="1" customFormat="1" ht="12" customHeight="1" x14ac:dyDescent="0.2">
      <c r="B114" s="32"/>
      <c r="C114" s="27" t="s">
        <v>106</v>
      </c>
      <c r="L114" s="32"/>
    </row>
    <row r="115" spans="2:65" s="1" customFormat="1" ht="16.5" customHeight="1" x14ac:dyDescent="0.2">
      <c r="B115" s="32"/>
      <c r="E115" s="192" t="str">
        <f>E9</f>
        <v>303 - Vodovodní a kanalizační přípojky</v>
      </c>
      <c r="F115" s="232"/>
      <c r="G115" s="232"/>
      <c r="H115" s="232"/>
      <c r="L115" s="32"/>
    </row>
    <row r="116" spans="2:65" s="1" customFormat="1" ht="6.95" customHeight="1" x14ac:dyDescent="0.2">
      <c r="B116" s="32"/>
      <c r="L116" s="32"/>
    </row>
    <row r="117" spans="2:65" s="1" customFormat="1" ht="12" customHeight="1" x14ac:dyDescent="0.2">
      <c r="B117" s="32"/>
      <c r="C117" s="27" t="s">
        <v>20</v>
      </c>
      <c r="F117" s="25" t="str">
        <f>F12</f>
        <v>Pelhřimov</v>
      </c>
      <c r="I117" s="27" t="s">
        <v>22</v>
      </c>
      <c r="J117" s="52" t="str">
        <f>IF(J12="","",J12)</f>
        <v>22. 5. 2024</v>
      </c>
      <c r="L117" s="32"/>
    </row>
    <row r="118" spans="2:65" s="1" customFormat="1" ht="6.95" customHeight="1" x14ac:dyDescent="0.2">
      <c r="B118" s="32"/>
      <c r="L118" s="32"/>
    </row>
    <row r="119" spans="2:65" s="1" customFormat="1" ht="15.2" customHeight="1" x14ac:dyDescent="0.2">
      <c r="B119" s="32"/>
      <c r="C119" s="27" t="s">
        <v>24</v>
      </c>
      <c r="F119" s="25" t="str">
        <f>E15</f>
        <v>Město Pelhřimov</v>
      </c>
      <c r="I119" s="27" t="s">
        <v>30</v>
      </c>
      <c r="J119" s="30" t="str">
        <f>E21</f>
        <v>WAY project s.r.o.</v>
      </c>
      <c r="L119" s="32"/>
    </row>
    <row r="120" spans="2:65" s="1" customFormat="1" ht="15.2" customHeight="1" x14ac:dyDescent="0.2">
      <c r="B120" s="32"/>
      <c r="C120" s="27" t="s">
        <v>28</v>
      </c>
      <c r="F120" s="25" t="str">
        <f>IF(E18="","",E18)</f>
        <v>Vyplň údaj</v>
      </c>
      <c r="I120" s="27" t="s">
        <v>33</v>
      </c>
      <c r="J120" s="30" t="str">
        <f>E24</f>
        <v xml:space="preserve"> </v>
      </c>
      <c r="L120" s="32"/>
    </row>
    <row r="121" spans="2:65" s="1" customFormat="1" ht="10.35" customHeight="1" x14ac:dyDescent="0.2">
      <c r="B121" s="32"/>
      <c r="L121" s="32"/>
    </row>
    <row r="122" spans="2:65" s="10" customFormat="1" ht="29.25" customHeight="1" x14ac:dyDescent="0.2">
      <c r="B122" s="112"/>
      <c r="C122" s="113" t="s">
        <v>121</v>
      </c>
      <c r="D122" s="114" t="s">
        <v>61</v>
      </c>
      <c r="E122" s="114" t="s">
        <v>57</v>
      </c>
      <c r="F122" s="114" t="s">
        <v>58</v>
      </c>
      <c r="G122" s="114" t="s">
        <v>122</v>
      </c>
      <c r="H122" s="114" t="s">
        <v>123</v>
      </c>
      <c r="I122" s="114" t="s">
        <v>124</v>
      </c>
      <c r="J122" s="114" t="s">
        <v>110</v>
      </c>
      <c r="K122" s="115" t="s">
        <v>125</v>
      </c>
      <c r="L122" s="112"/>
      <c r="M122" s="59" t="s">
        <v>1</v>
      </c>
      <c r="N122" s="60" t="s">
        <v>40</v>
      </c>
      <c r="O122" s="60" t="s">
        <v>126</v>
      </c>
      <c r="P122" s="60" t="s">
        <v>127</v>
      </c>
      <c r="Q122" s="60" t="s">
        <v>128</v>
      </c>
      <c r="R122" s="60" t="s">
        <v>129</v>
      </c>
      <c r="S122" s="60" t="s">
        <v>130</v>
      </c>
      <c r="T122" s="61" t="s">
        <v>131</v>
      </c>
    </row>
    <row r="123" spans="2:65" s="1" customFormat="1" ht="22.9" customHeight="1" x14ac:dyDescent="0.25">
      <c r="B123" s="32"/>
      <c r="C123" s="64" t="s">
        <v>132</v>
      </c>
      <c r="J123" s="116">
        <f>BK123</f>
        <v>0</v>
      </c>
      <c r="L123" s="32"/>
      <c r="M123" s="62"/>
      <c r="N123" s="53"/>
      <c r="O123" s="53"/>
      <c r="P123" s="117">
        <f>P124</f>
        <v>0</v>
      </c>
      <c r="Q123" s="53"/>
      <c r="R123" s="117">
        <f>R124</f>
        <v>246.27642625999999</v>
      </c>
      <c r="S123" s="53"/>
      <c r="T123" s="118">
        <f>T124</f>
        <v>16</v>
      </c>
      <c r="AT123" s="17" t="s">
        <v>75</v>
      </c>
      <c r="AU123" s="17" t="s">
        <v>112</v>
      </c>
      <c r="BK123" s="119">
        <f>BK124</f>
        <v>0</v>
      </c>
    </row>
    <row r="124" spans="2:65" s="11" customFormat="1" ht="25.9" customHeight="1" x14ac:dyDescent="0.2">
      <c r="B124" s="120"/>
      <c r="D124" s="121" t="s">
        <v>75</v>
      </c>
      <c r="E124" s="122" t="s">
        <v>244</v>
      </c>
      <c r="F124" s="122" t="s">
        <v>245</v>
      </c>
      <c r="I124" s="123"/>
      <c r="J124" s="124">
        <f>BK124</f>
        <v>0</v>
      </c>
      <c r="L124" s="120"/>
      <c r="M124" s="125"/>
      <c r="P124" s="126">
        <f>P125+P228+P236+P244+P367+P379</f>
        <v>0</v>
      </c>
      <c r="R124" s="126">
        <f>R125+R228+R236+R244+R367+R379</f>
        <v>246.27642625999999</v>
      </c>
      <c r="T124" s="127">
        <f>T125+T228+T236+T244+T367+T379</f>
        <v>16</v>
      </c>
      <c r="AR124" s="121" t="s">
        <v>84</v>
      </c>
      <c r="AT124" s="128" t="s">
        <v>75</v>
      </c>
      <c r="AU124" s="128" t="s">
        <v>76</v>
      </c>
      <c r="AY124" s="121" t="s">
        <v>136</v>
      </c>
      <c r="BK124" s="129">
        <f>BK125+BK228+BK236+BK244+BK367+BK379</f>
        <v>0</v>
      </c>
    </row>
    <row r="125" spans="2:65" s="11" customFormat="1" ht="22.9" customHeight="1" x14ac:dyDescent="0.2">
      <c r="B125" s="120"/>
      <c r="D125" s="121" t="s">
        <v>75</v>
      </c>
      <c r="E125" s="130" t="s">
        <v>84</v>
      </c>
      <c r="F125" s="130" t="s">
        <v>246</v>
      </c>
      <c r="I125" s="123"/>
      <c r="J125" s="131">
        <f>BK125</f>
        <v>0</v>
      </c>
      <c r="L125" s="120"/>
      <c r="M125" s="125"/>
      <c r="P125" s="126">
        <f>SUM(P126:P227)</f>
        <v>0</v>
      </c>
      <c r="R125" s="126">
        <f>SUM(R126:R227)</f>
        <v>158.87052119999998</v>
      </c>
      <c r="T125" s="127">
        <f>SUM(T126:T227)</f>
        <v>0</v>
      </c>
      <c r="AR125" s="121" t="s">
        <v>84</v>
      </c>
      <c r="AT125" s="128" t="s">
        <v>75</v>
      </c>
      <c r="AU125" s="128" t="s">
        <v>84</v>
      </c>
      <c r="AY125" s="121" t="s">
        <v>136</v>
      </c>
      <c r="BK125" s="129">
        <f>SUM(BK126:BK227)</f>
        <v>0</v>
      </c>
    </row>
    <row r="126" spans="2:65" s="1" customFormat="1" ht="16.5" customHeight="1" x14ac:dyDescent="0.2">
      <c r="B126" s="32"/>
      <c r="C126" s="132" t="s">
        <v>84</v>
      </c>
      <c r="D126" s="132" t="s">
        <v>142</v>
      </c>
      <c r="E126" s="133" t="s">
        <v>1937</v>
      </c>
      <c r="F126" s="134" t="s">
        <v>1938</v>
      </c>
      <c r="G126" s="135" t="s">
        <v>1647</v>
      </c>
      <c r="H126" s="136">
        <v>160</v>
      </c>
      <c r="I126" s="137"/>
      <c r="J126" s="138">
        <f>ROUND(I126*H126,2)</f>
        <v>0</v>
      </c>
      <c r="K126" s="134" t="s">
        <v>146</v>
      </c>
      <c r="L126" s="32"/>
      <c r="M126" s="139" t="s">
        <v>1</v>
      </c>
      <c r="N126" s="140" t="s">
        <v>41</v>
      </c>
      <c r="P126" s="141">
        <f>O126*H126</f>
        <v>0</v>
      </c>
      <c r="Q126" s="141">
        <v>3.0000000000000001E-5</v>
      </c>
      <c r="R126" s="141">
        <f>Q126*H126</f>
        <v>4.8000000000000004E-3</v>
      </c>
      <c r="S126" s="141">
        <v>0</v>
      </c>
      <c r="T126" s="142">
        <f>S126*H126</f>
        <v>0</v>
      </c>
      <c r="AR126" s="143" t="s">
        <v>135</v>
      </c>
      <c r="AT126" s="143" t="s">
        <v>142</v>
      </c>
      <c r="AU126" s="143" t="s">
        <v>86</v>
      </c>
      <c r="AY126" s="17" t="s">
        <v>136</v>
      </c>
      <c r="BE126" s="144">
        <f>IF(N126="základní",J126,0)</f>
        <v>0</v>
      </c>
      <c r="BF126" s="144">
        <f>IF(N126="snížená",J126,0)</f>
        <v>0</v>
      </c>
      <c r="BG126" s="144">
        <f>IF(N126="zákl. přenesená",J126,0)</f>
        <v>0</v>
      </c>
      <c r="BH126" s="144">
        <f>IF(N126="sníž. přenesená",J126,0)</f>
        <v>0</v>
      </c>
      <c r="BI126" s="144">
        <f>IF(N126="nulová",J126,0)</f>
        <v>0</v>
      </c>
      <c r="BJ126" s="17" t="s">
        <v>84</v>
      </c>
      <c r="BK126" s="144">
        <f>ROUND(I126*H126,2)</f>
        <v>0</v>
      </c>
      <c r="BL126" s="17" t="s">
        <v>135</v>
      </c>
      <c r="BM126" s="143" t="s">
        <v>2274</v>
      </c>
    </row>
    <row r="127" spans="2:65" s="1" customFormat="1" ht="11.25" x14ac:dyDescent="0.2">
      <c r="B127" s="32"/>
      <c r="D127" s="145" t="s">
        <v>149</v>
      </c>
      <c r="F127" s="146" t="s">
        <v>1940</v>
      </c>
      <c r="I127" s="147"/>
      <c r="L127" s="32"/>
      <c r="M127" s="148"/>
      <c r="T127" s="56"/>
      <c r="AT127" s="17" t="s">
        <v>149</v>
      </c>
      <c r="AU127" s="17" t="s">
        <v>86</v>
      </c>
    </row>
    <row r="128" spans="2:65" s="12" customFormat="1" ht="11.25" x14ac:dyDescent="0.2">
      <c r="B128" s="149"/>
      <c r="D128" s="145" t="s">
        <v>150</v>
      </c>
      <c r="E128" s="150" t="s">
        <v>1</v>
      </c>
      <c r="F128" s="151" t="s">
        <v>1650</v>
      </c>
      <c r="H128" s="150" t="s">
        <v>1</v>
      </c>
      <c r="I128" s="152"/>
      <c r="L128" s="149"/>
      <c r="M128" s="153"/>
      <c r="T128" s="154"/>
      <c r="AT128" s="150" t="s">
        <v>150</v>
      </c>
      <c r="AU128" s="150" t="s">
        <v>86</v>
      </c>
      <c r="AV128" s="12" t="s">
        <v>84</v>
      </c>
      <c r="AW128" s="12" t="s">
        <v>32</v>
      </c>
      <c r="AX128" s="12" t="s">
        <v>76</v>
      </c>
      <c r="AY128" s="150" t="s">
        <v>136</v>
      </c>
    </row>
    <row r="129" spans="2:65" s="13" customFormat="1" ht="11.25" x14ac:dyDescent="0.2">
      <c r="B129" s="155"/>
      <c r="D129" s="145" t="s">
        <v>150</v>
      </c>
      <c r="E129" s="156" t="s">
        <v>1</v>
      </c>
      <c r="F129" s="157" t="s">
        <v>2275</v>
      </c>
      <c r="H129" s="158">
        <v>160</v>
      </c>
      <c r="I129" s="159"/>
      <c r="L129" s="155"/>
      <c r="M129" s="160"/>
      <c r="T129" s="161"/>
      <c r="AT129" s="156" t="s">
        <v>150</v>
      </c>
      <c r="AU129" s="156" t="s">
        <v>86</v>
      </c>
      <c r="AV129" s="13" t="s">
        <v>86</v>
      </c>
      <c r="AW129" s="13" t="s">
        <v>32</v>
      </c>
      <c r="AX129" s="13" t="s">
        <v>84</v>
      </c>
      <c r="AY129" s="156" t="s">
        <v>136</v>
      </c>
    </row>
    <row r="130" spans="2:65" s="1" customFormat="1" ht="21.75" customHeight="1" x14ac:dyDescent="0.2">
      <c r="B130" s="32"/>
      <c r="C130" s="132" t="s">
        <v>86</v>
      </c>
      <c r="D130" s="132" t="s">
        <v>142</v>
      </c>
      <c r="E130" s="133" t="s">
        <v>1652</v>
      </c>
      <c r="F130" s="134" t="s">
        <v>1653</v>
      </c>
      <c r="G130" s="135" t="s">
        <v>420</v>
      </c>
      <c r="H130" s="136">
        <v>328.685</v>
      </c>
      <c r="I130" s="137"/>
      <c r="J130" s="138">
        <f>ROUND(I130*H130,2)</f>
        <v>0</v>
      </c>
      <c r="K130" s="134" t="s">
        <v>146</v>
      </c>
      <c r="L130" s="32"/>
      <c r="M130" s="139" t="s">
        <v>1</v>
      </c>
      <c r="N130" s="140" t="s">
        <v>41</v>
      </c>
      <c r="P130" s="141">
        <f>O130*H130</f>
        <v>0</v>
      </c>
      <c r="Q130" s="141">
        <v>0</v>
      </c>
      <c r="R130" s="141">
        <f>Q130*H130</f>
        <v>0</v>
      </c>
      <c r="S130" s="141">
        <v>0</v>
      </c>
      <c r="T130" s="142">
        <f>S130*H130</f>
        <v>0</v>
      </c>
      <c r="AR130" s="143" t="s">
        <v>135</v>
      </c>
      <c r="AT130" s="143" t="s">
        <v>142</v>
      </c>
      <c r="AU130" s="143" t="s">
        <v>86</v>
      </c>
      <c r="AY130" s="17" t="s">
        <v>136</v>
      </c>
      <c r="BE130" s="144">
        <f>IF(N130="základní",J130,0)</f>
        <v>0</v>
      </c>
      <c r="BF130" s="144">
        <f>IF(N130="snížená",J130,0)</f>
        <v>0</v>
      </c>
      <c r="BG130" s="144">
        <f>IF(N130="zákl. přenesená",J130,0)</f>
        <v>0</v>
      </c>
      <c r="BH130" s="144">
        <f>IF(N130="sníž. přenesená",J130,0)</f>
        <v>0</v>
      </c>
      <c r="BI130" s="144">
        <f>IF(N130="nulová",J130,0)</f>
        <v>0</v>
      </c>
      <c r="BJ130" s="17" t="s">
        <v>84</v>
      </c>
      <c r="BK130" s="144">
        <f>ROUND(I130*H130,2)</f>
        <v>0</v>
      </c>
      <c r="BL130" s="17" t="s">
        <v>135</v>
      </c>
      <c r="BM130" s="143" t="s">
        <v>2276</v>
      </c>
    </row>
    <row r="131" spans="2:65" s="1" customFormat="1" ht="19.5" x14ac:dyDescent="0.2">
      <c r="B131" s="32"/>
      <c r="D131" s="145" t="s">
        <v>149</v>
      </c>
      <c r="F131" s="146" t="s">
        <v>1655</v>
      </c>
      <c r="I131" s="147"/>
      <c r="L131" s="32"/>
      <c r="M131" s="148"/>
      <c r="T131" s="56"/>
      <c r="AT131" s="17" t="s">
        <v>149</v>
      </c>
      <c r="AU131" s="17" t="s">
        <v>86</v>
      </c>
    </row>
    <row r="132" spans="2:65" s="12" customFormat="1" ht="11.25" x14ac:dyDescent="0.2">
      <c r="B132" s="149"/>
      <c r="D132" s="145" t="s">
        <v>150</v>
      </c>
      <c r="E132" s="150" t="s">
        <v>1</v>
      </c>
      <c r="F132" s="151" t="s">
        <v>1656</v>
      </c>
      <c r="H132" s="150" t="s">
        <v>1</v>
      </c>
      <c r="I132" s="152"/>
      <c r="L132" s="149"/>
      <c r="M132" s="153"/>
      <c r="T132" s="154"/>
      <c r="AT132" s="150" t="s">
        <v>150</v>
      </c>
      <c r="AU132" s="150" t="s">
        <v>86</v>
      </c>
      <c r="AV132" s="12" t="s">
        <v>84</v>
      </c>
      <c r="AW132" s="12" t="s">
        <v>32</v>
      </c>
      <c r="AX132" s="12" t="s">
        <v>76</v>
      </c>
      <c r="AY132" s="150" t="s">
        <v>136</v>
      </c>
    </row>
    <row r="133" spans="2:65" s="13" customFormat="1" ht="11.25" x14ac:dyDescent="0.2">
      <c r="B133" s="155"/>
      <c r="D133" s="145" t="s">
        <v>150</v>
      </c>
      <c r="E133" s="156" t="s">
        <v>1</v>
      </c>
      <c r="F133" s="157" t="s">
        <v>2277</v>
      </c>
      <c r="H133" s="158">
        <v>164.97499999999999</v>
      </c>
      <c r="I133" s="159"/>
      <c r="L133" s="155"/>
      <c r="M133" s="160"/>
      <c r="T133" s="161"/>
      <c r="AT133" s="156" t="s">
        <v>150</v>
      </c>
      <c r="AU133" s="156" t="s">
        <v>86</v>
      </c>
      <c r="AV133" s="13" t="s">
        <v>86</v>
      </c>
      <c r="AW133" s="13" t="s">
        <v>32</v>
      </c>
      <c r="AX133" s="13" t="s">
        <v>76</v>
      </c>
      <c r="AY133" s="156" t="s">
        <v>136</v>
      </c>
    </row>
    <row r="134" spans="2:65" s="13" customFormat="1" ht="11.25" x14ac:dyDescent="0.2">
      <c r="B134" s="155"/>
      <c r="D134" s="145" t="s">
        <v>150</v>
      </c>
      <c r="E134" s="156" t="s">
        <v>1</v>
      </c>
      <c r="F134" s="157" t="s">
        <v>2278</v>
      </c>
      <c r="H134" s="158">
        <v>163.71</v>
      </c>
      <c r="I134" s="159"/>
      <c r="L134" s="155"/>
      <c r="M134" s="160"/>
      <c r="T134" s="161"/>
      <c r="AT134" s="156" t="s">
        <v>150</v>
      </c>
      <c r="AU134" s="156" t="s">
        <v>86</v>
      </c>
      <c r="AV134" s="13" t="s">
        <v>86</v>
      </c>
      <c r="AW134" s="13" t="s">
        <v>32</v>
      </c>
      <c r="AX134" s="13" t="s">
        <v>76</v>
      </c>
      <c r="AY134" s="156" t="s">
        <v>136</v>
      </c>
    </row>
    <row r="135" spans="2:65" s="12" customFormat="1" ht="11.25" x14ac:dyDescent="0.2">
      <c r="B135" s="149"/>
      <c r="D135" s="145" t="s">
        <v>150</v>
      </c>
      <c r="E135" s="150" t="s">
        <v>1</v>
      </c>
      <c r="F135" s="151" t="s">
        <v>2279</v>
      </c>
      <c r="H135" s="150" t="s">
        <v>1</v>
      </c>
      <c r="I135" s="152"/>
      <c r="L135" s="149"/>
      <c r="M135" s="153"/>
      <c r="T135" s="154"/>
      <c r="AT135" s="150" t="s">
        <v>150</v>
      </c>
      <c r="AU135" s="150" t="s">
        <v>86</v>
      </c>
      <c r="AV135" s="12" t="s">
        <v>84</v>
      </c>
      <c r="AW135" s="12" t="s">
        <v>32</v>
      </c>
      <c r="AX135" s="12" t="s">
        <v>76</v>
      </c>
      <c r="AY135" s="150" t="s">
        <v>136</v>
      </c>
    </row>
    <row r="136" spans="2:65" s="14" customFormat="1" ht="11.25" x14ac:dyDescent="0.2">
      <c r="B136" s="165"/>
      <c r="D136" s="145" t="s">
        <v>150</v>
      </c>
      <c r="E136" s="166" t="s">
        <v>1</v>
      </c>
      <c r="F136" s="167" t="s">
        <v>318</v>
      </c>
      <c r="H136" s="168">
        <v>328.685</v>
      </c>
      <c r="I136" s="169"/>
      <c r="L136" s="165"/>
      <c r="M136" s="170"/>
      <c r="T136" s="171"/>
      <c r="AT136" s="166" t="s">
        <v>150</v>
      </c>
      <c r="AU136" s="166" t="s">
        <v>86</v>
      </c>
      <c r="AV136" s="14" t="s">
        <v>135</v>
      </c>
      <c r="AW136" s="14" t="s">
        <v>32</v>
      </c>
      <c r="AX136" s="14" t="s">
        <v>84</v>
      </c>
      <c r="AY136" s="166" t="s">
        <v>136</v>
      </c>
    </row>
    <row r="137" spans="2:65" s="1" customFormat="1" ht="21.75" customHeight="1" x14ac:dyDescent="0.2">
      <c r="B137" s="32"/>
      <c r="C137" s="132" t="s">
        <v>158</v>
      </c>
      <c r="D137" s="132" t="s">
        <v>142</v>
      </c>
      <c r="E137" s="133" t="s">
        <v>1659</v>
      </c>
      <c r="F137" s="134" t="s">
        <v>1660</v>
      </c>
      <c r="G137" s="135" t="s">
        <v>420</v>
      </c>
      <c r="H137" s="136">
        <v>262.94799999999998</v>
      </c>
      <c r="I137" s="137"/>
      <c r="J137" s="138">
        <f>ROUND(I137*H137,2)</f>
        <v>0</v>
      </c>
      <c r="K137" s="134" t="s">
        <v>146</v>
      </c>
      <c r="L137" s="32"/>
      <c r="M137" s="139" t="s">
        <v>1</v>
      </c>
      <c r="N137" s="140" t="s">
        <v>41</v>
      </c>
      <c r="P137" s="141">
        <f>O137*H137</f>
        <v>0</v>
      </c>
      <c r="Q137" s="141">
        <v>0</v>
      </c>
      <c r="R137" s="141">
        <f>Q137*H137</f>
        <v>0</v>
      </c>
      <c r="S137" s="141">
        <v>0</v>
      </c>
      <c r="T137" s="142">
        <f>S137*H137</f>
        <v>0</v>
      </c>
      <c r="AR137" s="143" t="s">
        <v>135</v>
      </c>
      <c r="AT137" s="143" t="s">
        <v>142</v>
      </c>
      <c r="AU137" s="143" t="s">
        <v>86</v>
      </c>
      <c r="AY137" s="17" t="s">
        <v>136</v>
      </c>
      <c r="BE137" s="144">
        <f>IF(N137="základní",J137,0)</f>
        <v>0</v>
      </c>
      <c r="BF137" s="144">
        <f>IF(N137="snížená",J137,0)</f>
        <v>0</v>
      </c>
      <c r="BG137" s="144">
        <f>IF(N137="zákl. přenesená",J137,0)</f>
        <v>0</v>
      </c>
      <c r="BH137" s="144">
        <f>IF(N137="sníž. přenesená",J137,0)</f>
        <v>0</v>
      </c>
      <c r="BI137" s="144">
        <f>IF(N137="nulová",J137,0)</f>
        <v>0</v>
      </c>
      <c r="BJ137" s="17" t="s">
        <v>84</v>
      </c>
      <c r="BK137" s="144">
        <f>ROUND(I137*H137,2)</f>
        <v>0</v>
      </c>
      <c r="BL137" s="17" t="s">
        <v>135</v>
      </c>
      <c r="BM137" s="143" t="s">
        <v>2280</v>
      </c>
    </row>
    <row r="138" spans="2:65" s="1" customFormat="1" ht="19.5" x14ac:dyDescent="0.2">
      <c r="B138" s="32"/>
      <c r="D138" s="145" t="s">
        <v>149</v>
      </c>
      <c r="F138" s="146" t="s">
        <v>1662</v>
      </c>
      <c r="I138" s="147"/>
      <c r="L138" s="32"/>
      <c r="M138" s="148"/>
      <c r="T138" s="56"/>
      <c r="AT138" s="17" t="s">
        <v>149</v>
      </c>
      <c r="AU138" s="17" t="s">
        <v>86</v>
      </c>
    </row>
    <row r="139" spans="2:65" s="12" customFormat="1" ht="11.25" x14ac:dyDescent="0.2">
      <c r="B139" s="149"/>
      <c r="D139" s="145" t="s">
        <v>150</v>
      </c>
      <c r="E139" s="150" t="s">
        <v>1</v>
      </c>
      <c r="F139" s="151" t="s">
        <v>1656</v>
      </c>
      <c r="H139" s="150" t="s">
        <v>1</v>
      </c>
      <c r="I139" s="152"/>
      <c r="L139" s="149"/>
      <c r="M139" s="153"/>
      <c r="T139" s="154"/>
      <c r="AT139" s="150" t="s">
        <v>150</v>
      </c>
      <c r="AU139" s="150" t="s">
        <v>86</v>
      </c>
      <c r="AV139" s="12" t="s">
        <v>84</v>
      </c>
      <c r="AW139" s="12" t="s">
        <v>32</v>
      </c>
      <c r="AX139" s="12" t="s">
        <v>76</v>
      </c>
      <c r="AY139" s="150" t="s">
        <v>136</v>
      </c>
    </row>
    <row r="140" spans="2:65" s="13" customFormat="1" ht="11.25" x14ac:dyDescent="0.2">
      <c r="B140" s="155"/>
      <c r="D140" s="145" t="s">
        <v>150</v>
      </c>
      <c r="E140" s="156" t="s">
        <v>1</v>
      </c>
      <c r="F140" s="157" t="s">
        <v>2281</v>
      </c>
      <c r="H140" s="158">
        <v>131.97999999999999</v>
      </c>
      <c r="I140" s="159"/>
      <c r="L140" s="155"/>
      <c r="M140" s="160"/>
      <c r="T140" s="161"/>
      <c r="AT140" s="156" t="s">
        <v>150</v>
      </c>
      <c r="AU140" s="156" t="s">
        <v>86</v>
      </c>
      <c r="AV140" s="13" t="s">
        <v>86</v>
      </c>
      <c r="AW140" s="13" t="s">
        <v>32</v>
      </c>
      <c r="AX140" s="13" t="s">
        <v>76</v>
      </c>
      <c r="AY140" s="156" t="s">
        <v>136</v>
      </c>
    </row>
    <row r="141" spans="2:65" s="13" customFormat="1" ht="11.25" x14ac:dyDescent="0.2">
      <c r="B141" s="155"/>
      <c r="D141" s="145" t="s">
        <v>150</v>
      </c>
      <c r="E141" s="156" t="s">
        <v>1</v>
      </c>
      <c r="F141" s="157" t="s">
        <v>2282</v>
      </c>
      <c r="H141" s="158">
        <v>130.96799999999999</v>
      </c>
      <c r="I141" s="159"/>
      <c r="L141" s="155"/>
      <c r="M141" s="160"/>
      <c r="T141" s="161"/>
      <c r="AT141" s="156" t="s">
        <v>150</v>
      </c>
      <c r="AU141" s="156" t="s">
        <v>86</v>
      </c>
      <c r="AV141" s="13" t="s">
        <v>86</v>
      </c>
      <c r="AW141" s="13" t="s">
        <v>32</v>
      </c>
      <c r="AX141" s="13" t="s">
        <v>76</v>
      </c>
      <c r="AY141" s="156" t="s">
        <v>136</v>
      </c>
    </row>
    <row r="142" spans="2:65" s="12" customFormat="1" ht="11.25" x14ac:dyDescent="0.2">
      <c r="B142" s="149"/>
      <c r="D142" s="145" t="s">
        <v>150</v>
      </c>
      <c r="E142" s="150" t="s">
        <v>1</v>
      </c>
      <c r="F142" s="151" t="s">
        <v>2279</v>
      </c>
      <c r="H142" s="150" t="s">
        <v>1</v>
      </c>
      <c r="I142" s="152"/>
      <c r="L142" s="149"/>
      <c r="M142" s="153"/>
      <c r="T142" s="154"/>
      <c r="AT142" s="150" t="s">
        <v>150</v>
      </c>
      <c r="AU142" s="150" t="s">
        <v>86</v>
      </c>
      <c r="AV142" s="12" t="s">
        <v>84</v>
      </c>
      <c r="AW142" s="12" t="s">
        <v>32</v>
      </c>
      <c r="AX142" s="12" t="s">
        <v>76</v>
      </c>
      <c r="AY142" s="150" t="s">
        <v>136</v>
      </c>
    </row>
    <row r="143" spans="2:65" s="14" customFormat="1" ht="11.25" x14ac:dyDescent="0.2">
      <c r="B143" s="165"/>
      <c r="D143" s="145" t="s">
        <v>150</v>
      </c>
      <c r="E143" s="166" t="s">
        <v>1</v>
      </c>
      <c r="F143" s="167" t="s">
        <v>318</v>
      </c>
      <c r="H143" s="168">
        <v>262.94799999999998</v>
      </c>
      <c r="I143" s="169"/>
      <c r="L143" s="165"/>
      <c r="M143" s="170"/>
      <c r="T143" s="171"/>
      <c r="AT143" s="166" t="s">
        <v>150</v>
      </c>
      <c r="AU143" s="166" t="s">
        <v>86</v>
      </c>
      <c r="AV143" s="14" t="s">
        <v>135</v>
      </c>
      <c r="AW143" s="14" t="s">
        <v>32</v>
      </c>
      <c r="AX143" s="14" t="s">
        <v>84</v>
      </c>
      <c r="AY143" s="166" t="s">
        <v>136</v>
      </c>
    </row>
    <row r="144" spans="2:65" s="1" customFormat="1" ht="21.75" customHeight="1" x14ac:dyDescent="0.2">
      <c r="B144" s="32"/>
      <c r="C144" s="132" t="s">
        <v>135</v>
      </c>
      <c r="D144" s="132" t="s">
        <v>142</v>
      </c>
      <c r="E144" s="133" t="s">
        <v>1664</v>
      </c>
      <c r="F144" s="134" t="s">
        <v>1665</v>
      </c>
      <c r="G144" s="135" t="s">
        <v>420</v>
      </c>
      <c r="H144" s="136">
        <v>65.736999999999995</v>
      </c>
      <c r="I144" s="137"/>
      <c r="J144" s="138">
        <f>ROUND(I144*H144,2)</f>
        <v>0</v>
      </c>
      <c r="K144" s="134" t="s">
        <v>146</v>
      </c>
      <c r="L144" s="32"/>
      <c r="M144" s="139" t="s">
        <v>1</v>
      </c>
      <c r="N144" s="140" t="s">
        <v>41</v>
      </c>
      <c r="P144" s="141">
        <f>O144*H144</f>
        <v>0</v>
      </c>
      <c r="Q144" s="141">
        <v>0</v>
      </c>
      <c r="R144" s="141">
        <f>Q144*H144</f>
        <v>0</v>
      </c>
      <c r="S144" s="141">
        <v>0</v>
      </c>
      <c r="T144" s="142">
        <f>S144*H144</f>
        <v>0</v>
      </c>
      <c r="AR144" s="143" t="s">
        <v>135</v>
      </c>
      <c r="AT144" s="143" t="s">
        <v>142</v>
      </c>
      <c r="AU144" s="143" t="s">
        <v>86</v>
      </c>
      <c r="AY144" s="17" t="s">
        <v>136</v>
      </c>
      <c r="BE144" s="144">
        <f>IF(N144="základní",J144,0)</f>
        <v>0</v>
      </c>
      <c r="BF144" s="144">
        <f>IF(N144="snížená",J144,0)</f>
        <v>0</v>
      </c>
      <c r="BG144" s="144">
        <f>IF(N144="zákl. přenesená",J144,0)</f>
        <v>0</v>
      </c>
      <c r="BH144" s="144">
        <f>IF(N144="sníž. přenesená",J144,0)</f>
        <v>0</v>
      </c>
      <c r="BI144" s="144">
        <f>IF(N144="nulová",J144,0)</f>
        <v>0</v>
      </c>
      <c r="BJ144" s="17" t="s">
        <v>84</v>
      </c>
      <c r="BK144" s="144">
        <f>ROUND(I144*H144,2)</f>
        <v>0</v>
      </c>
      <c r="BL144" s="17" t="s">
        <v>135</v>
      </c>
      <c r="BM144" s="143" t="s">
        <v>2283</v>
      </c>
    </row>
    <row r="145" spans="2:65" s="1" customFormat="1" ht="19.5" x14ac:dyDescent="0.2">
      <c r="B145" s="32"/>
      <c r="D145" s="145" t="s">
        <v>149</v>
      </c>
      <c r="F145" s="146" t="s">
        <v>1667</v>
      </c>
      <c r="I145" s="147"/>
      <c r="L145" s="32"/>
      <c r="M145" s="148"/>
      <c r="T145" s="56"/>
      <c r="AT145" s="17" t="s">
        <v>149</v>
      </c>
      <c r="AU145" s="17" t="s">
        <v>86</v>
      </c>
    </row>
    <row r="146" spans="2:65" s="12" customFormat="1" ht="11.25" x14ac:dyDescent="0.2">
      <c r="B146" s="149"/>
      <c r="D146" s="145" t="s">
        <v>150</v>
      </c>
      <c r="E146" s="150" t="s">
        <v>1</v>
      </c>
      <c r="F146" s="151" t="s">
        <v>1656</v>
      </c>
      <c r="H146" s="150" t="s">
        <v>1</v>
      </c>
      <c r="I146" s="152"/>
      <c r="L146" s="149"/>
      <c r="M146" s="153"/>
      <c r="T146" s="154"/>
      <c r="AT146" s="150" t="s">
        <v>150</v>
      </c>
      <c r="AU146" s="150" t="s">
        <v>86</v>
      </c>
      <c r="AV146" s="12" t="s">
        <v>84</v>
      </c>
      <c r="AW146" s="12" t="s">
        <v>32</v>
      </c>
      <c r="AX146" s="12" t="s">
        <v>76</v>
      </c>
      <c r="AY146" s="150" t="s">
        <v>136</v>
      </c>
    </row>
    <row r="147" spans="2:65" s="13" customFormat="1" ht="11.25" x14ac:dyDescent="0.2">
      <c r="B147" s="155"/>
      <c r="D147" s="145" t="s">
        <v>150</v>
      </c>
      <c r="E147" s="156" t="s">
        <v>1</v>
      </c>
      <c r="F147" s="157" t="s">
        <v>2284</v>
      </c>
      <c r="H147" s="158">
        <v>32.994999999999997</v>
      </c>
      <c r="I147" s="159"/>
      <c r="L147" s="155"/>
      <c r="M147" s="160"/>
      <c r="T147" s="161"/>
      <c r="AT147" s="156" t="s">
        <v>150</v>
      </c>
      <c r="AU147" s="156" t="s">
        <v>86</v>
      </c>
      <c r="AV147" s="13" t="s">
        <v>86</v>
      </c>
      <c r="AW147" s="13" t="s">
        <v>32</v>
      </c>
      <c r="AX147" s="13" t="s">
        <v>76</v>
      </c>
      <c r="AY147" s="156" t="s">
        <v>136</v>
      </c>
    </row>
    <row r="148" spans="2:65" s="13" customFormat="1" ht="11.25" x14ac:dyDescent="0.2">
      <c r="B148" s="155"/>
      <c r="D148" s="145" t="s">
        <v>150</v>
      </c>
      <c r="E148" s="156" t="s">
        <v>1</v>
      </c>
      <c r="F148" s="157" t="s">
        <v>2285</v>
      </c>
      <c r="H148" s="158">
        <v>32.741999999999997</v>
      </c>
      <c r="I148" s="159"/>
      <c r="L148" s="155"/>
      <c r="M148" s="160"/>
      <c r="T148" s="161"/>
      <c r="AT148" s="156" t="s">
        <v>150</v>
      </c>
      <c r="AU148" s="156" t="s">
        <v>86</v>
      </c>
      <c r="AV148" s="13" t="s">
        <v>86</v>
      </c>
      <c r="AW148" s="13" t="s">
        <v>32</v>
      </c>
      <c r="AX148" s="13" t="s">
        <v>76</v>
      </c>
      <c r="AY148" s="156" t="s">
        <v>136</v>
      </c>
    </row>
    <row r="149" spans="2:65" s="12" customFormat="1" ht="11.25" x14ac:dyDescent="0.2">
      <c r="B149" s="149"/>
      <c r="D149" s="145" t="s">
        <v>150</v>
      </c>
      <c r="E149" s="150" t="s">
        <v>1</v>
      </c>
      <c r="F149" s="151" t="s">
        <v>2279</v>
      </c>
      <c r="H149" s="150" t="s">
        <v>1</v>
      </c>
      <c r="I149" s="152"/>
      <c r="L149" s="149"/>
      <c r="M149" s="153"/>
      <c r="T149" s="154"/>
      <c r="AT149" s="150" t="s">
        <v>150</v>
      </c>
      <c r="AU149" s="150" t="s">
        <v>86</v>
      </c>
      <c r="AV149" s="12" t="s">
        <v>84</v>
      </c>
      <c r="AW149" s="12" t="s">
        <v>32</v>
      </c>
      <c r="AX149" s="12" t="s">
        <v>76</v>
      </c>
      <c r="AY149" s="150" t="s">
        <v>136</v>
      </c>
    </row>
    <row r="150" spans="2:65" s="14" customFormat="1" ht="11.25" x14ac:dyDescent="0.2">
      <c r="B150" s="165"/>
      <c r="D150" s="145" t="s">
        <v>150</v>
      </c>
      <c r="E150" s="166" t="s">
        <v>1</v>
      </c>
      <c r="F150" s="167" t="s">
        <v>318</v>
      </c>
      <c r="H150" s="168">
        <v>65.736999999999995</v>
      </c>
      <c r="I150" s="169"/>
      <c r="L150" s="165"/>
      <c r="M150" s="170"/>
      <c r="T150" s="171"/>
      <c r="AT150" s="166" t="s">
        <v>150</v>
      </c>
      <c r="AU150" s="166" t="s">
        <v>86</v>
      </c>
      <c r="AV150" s="14" t="s">
        <v>135</v>
      </c>
      <c r="AW150" s="14" t="s">
        <v>32</v>
      </c>
      <c r="AX150" s="14" t="s">
        <v>84</v>
      </c>
      <c r="AY150" s="166" t="s">
        <v>136</v>
      </c>
    </row>
    <row r="151" spans="2:65" s="1" customFormat="1" ht="16.5" customHeight="1" x14ac:dyDescent="0.2">
      <c r="B151" s="32"/>
      <c r="C151" s="132" t="s">
        <v>139</v>
      </c>
      <c r="D151" s="132" t="s">
        <v>142</v>
      </c>
      <c r="E151" s="133" t="s">
        <v>1675</v>
      </c>
      <c r="F151" s="134" t="s">
        <v>1676</v>
      </c>
      <c r="G151" s="135" t="s">
        <v>420</v>
      </c>
      <c r="H151" s="136">
        <v>131.46700000000001</v>
      </c>
      <c r="I151" s="137"/>
      <c r="J151" s="138">
        <f>ROUND(I151*H151,2)</f>
        <v>0</v>
      </c>
      <c r="K151" s="134" t="s">
        <v>146</v>
      </c>
      <c r="L151" s="32"/>
      <c r="M151" s="139" t="s">
        <v>1</v>
      </c>
      <c r="N151" s="140" t="s">
        <v>41</v>
      </c>
      <c r="P151" s="141">
        <f>O151*H151</f>
        <v>0</v>
      </c>
      <c r="Q151" s="141">
        <v>0</v>
      </c>
      <c r="R151" s="141">
        <f>Q151*H151</f>
        <v>0</v>
      </c>
      <c r="S151" s="141">
        <v>0</v>
      </c>
      <c r="T151" s="142">
        <f>S151*H151</f>
        <v>0</v>
      </c>
      <c r="AR151" s="143" t="s">
        <v>135</v>
      </c>
      <c r="AT151" s="143" t="s">
        <v>142</v>
      </c>
      <c r="AU151" s="143" t="s">
        <v>86</v>
      </c>
      <c r="AY151" s="17" t="s">
        <v>136</v>
      </c>
      <c r="BE151" s="144">
        <f>IF(N151="základní",J151,0)</f>
        <v>0</v>
      </c>
      <c r="BF151" s="144">
        <f>IF(N151="snížená",J151,0)</f>
        <v>0</v>
      </c>
      <c r="BG151" s="144">
        <f>IF(N151="zákl. přenesená",J151,0)</f>
        <v>0</v>
      </c>
      <c r="BH151" s="144">
        <f>IF(N151="sníž. přenesená",J151,0)</f>
        <v>0</v>
      </c>
      <c r="BI151" s="144">
        <f>IF(N151="nulová",J151,0)</f>
        <v>0</v>
      </c>
      <c r="BJ151" s="17" t="s">
        <v>84</v>
      </c>
      <c r="BK151" s="144">
        <f>ROUND(I151*H151,2)</f>
        <v>0</v>
      </c>
      <c r="BL151" s="17" t="s">
        <v>135</v>
      </c>
      <c r="BM151" s="143" t="s">
        <v>2286</v>
      </c>
    </row>
    <row r="152" spans="2:65" s="1" customFormat="1" ht="19.5" x14ac:dyDescent="0.2">
      <c r="B152" s="32"/>
      <c r="D152" s="145" t="s">
        <v>149</v>
      </c>
      <c r="F152" s="146" t="s">
        <v>1678</v>
      </c>
      <c r="I152" s="147"/>
      <c r="L152" s="32"/>
      <c r="M152" s="148"/>
      <c r="T152" s="56"/>
      <c r="AT152" s="17" t="s">
        <v>149</v>
      </c>
      <c r="AU152" s="17" t="s">
        <v>86</v>
      </c>
    </row>
    <row r="153" spans="2:65" s="12" customFormat="1" ht="11.25" x14ac:dyDescent="0.2">
      <c r="B153" s="149"/>
      <c r="D153" s="145" t="s">
        <v>150</v>
      </c>
      <c r="E153" s="150" t="s">
        <v>1</v>
      </c>
      <c r="F153" s="151" t="s">
        <v>2287</v>
      </c>
      <c r="H153" s="150" t="s">
        <v>1</v>
      </c>
      <c r="I153" s="152"/>
      <c r="L153" s="149"/>
      <c r="M153" s="153"/>
      <c r="T153" s="154"/>
      <c r="AT153" s="150" t="s">
        <v>150</v>
      </c>
      <c r="AU153" s="150" t="s">
        <v>86</v>
      </c>
      <c r="AV153" s="12" t="s">
        <v>84</v>
      </c>
      <c r="AW153" s="12" t="s">
        <v>32</v>
      </c>
      <c r="AX153" s="12" t="s">
        <v>76</v>
      </c>
      <c r="AY153" s="150" t="s">
        <v>136</v>
      </c>
    </row>
    <row r="154" spans="2:65" s="13" customFormat="1" ht="11.25" x14ac:dyDescent="0.2">
      <c r="B154" s="155"/>
      <c r="D154" s="145" t="s">
        <v>150</v>
      </c>
      <c r="E154" s="156" t="s">
        <v>1</v>
      </c>
      <c r="F154" s="157" t="s">
        <v>2288</v>
      </c>
      <c r="H154" s="158">
        <v>131.46700000000001</v>
      </c>
      <c r="I154" s="159"/>
      <c r="L154" s="155"/>
      <c r="M154" s="160"/>
      <c r="T154" s="161"/>
      <c r="AT154" s="156" t="s">
        <v>150</v>
      </c>
      <c r="AU154" s="156" t="s">
        <v>86</v>
      </c>
      <c r="AV154" s="13" t="s">
        <v>86</v>
      </c>
      <c r="AW154" s="13" t="s">
        <v>32</v>
      </c>
      <c r="AX154" s="13" t="s">
        <v>84</v>
      </c>
      <c r="AY154" s="156" t="s">
        <v>136</v>
      </c>
    </row>
    <row r="155" spans="2:65" s="1" customFormat="1" ht="16.5" customHeight="1" x14ac:dyDescent="0.2">
      <c r="B155" s="32"/>
      <c r="C155" s="132" t="s">
        <v>174</v>
      </c>
      <c r="D155" s="132" t="s">
        <v>142</v>
      </c>
      <c r="E155" s="133" t="s">
        <v>461</v>
      </c>
      <c r="F155" s="134" t="s">
        <v>462</v>
      </c>
      <c r="G155" s="135" t="s">
        <v>249</v>
      </c>
      <c r="H155" s="136">
        <v>1188.68</v>
      </c>
      <c r="I155" s="137"/>
      <c r="J155" s="138">
        <f>ROUND(I155*H155,2)</f>
        <v>0</v>
      </c>
      <c r="K155" s="134" t="s">
        <v>146</v>
      </c>
      <c r="L155" s="32"/>
      <c r="M155" s="139" t="s">
        <v>1</v>
      </c>
      <c r="N155" s="140" t="s">
        <v>41</v>
      </c>
      <c r="P155" s="141">
        <f>O155*H155</f>
        <v>0</v>
      </c>
      <c r="Q155" s="141">
        <v>8.4000000000000003E-4</v>
      </c>
      <c r="R155" s="141">
        <f>Q155*H155</f>
        <v>0.99849120000000013</v>
      </c>
      <c r="S155" s="141">
        <v>0</v>
      </c>
      <c r="T155" s="142">
        <f>S155*H155</f>
        <v>0</v>
      </c>
      <c r="AR155" s="143" t="s">
        <v>135</v>
      </c>
      <c r="AT155" s="143" t="s">
        <v>142</v>
      </c>
      <c r="AU155" s="143" t="s">
        <v>86</v>
      </c>
      <c r="AY155" s="17" t="s">
        <v>136</v>
      </c>
      <c r="BE155" s="144">
        <f>IF(N155="základní",J155,0)</f>
        <v>0</v>
      </c>
      <c r="BF155" s="144">
        <f>IF(N155="snížená",J155,0)</f>
        <v>0</v>
      </c>
      <c r="BG155" s="144">
        <f>IF(N155="zákl. přenesená",J155,0)</f>
        <v>0</v>
      </c>
      <c r="BH155" s="144">
        <f>IF(N155="sníž. přenesená",J155,0)</f>
        <v>0</v>
      </c>
      <c r="BI155" s="144">
        <f>IF(N155="nulová",J155,0)</f>
        <v>0</v>
      </c>
      <c r="BJ155" s="17" t="s">
        <v>84</v>
      </c>
      <c r="BK155" s="144">
        <f>ROUND(I155*H155,2)</f>
        <v>0</v>
      </c>
      <c r="BL155" s="17" t="s">
        <v>135</v>
      </c>
      <c r="BM155" s="143" t="s">
        <v>2289</v>
      </c>
    </row>
    <row r="156" spans="2:65" s="1" customFormat="1" ht="11.25" x14ac:dyDescent="0.2">
      <c r="B156" s="32"/>
      <c r="D156" s="145" t="s">
        <v>149</v>
      </c>
      <c r="F156" s="146" t="s">
        <v>464</v>
      </c>
      <c r="I156" s="147"/>
      <c r="L156" s="32"/>
      <c r="M156" s="148"/>
      <c r="T156" s="56"/>
      <c r="AT156" s="17" t="s">
        <v>149</v>
      </c>
      <c r="AU156" s="17" t="s">
        <v>86</v>
      </c>
    </row>
    <row r="157" spans="2:65" s="12" customFormat="1" ht="11.25" x14ac:dyDescent="0.2">
      <c r="B157" s="149"/>
      <c r="D157" s="145" t="s">
        <v>150</v>
      </c>
      <c r="E157" s="150" t="s">
        <v>1</v>
      </c>
      <c r="F157" s="151" t="s">
        <v>2290</v>
      </c>
      <c r="H157" s="150" t="s">
        <v>1</v>
      </c>
      <c r="I157" s="152"/>
      <c r="L157" s="149"/>
      <c r="M157" s="153"/>
      <c r="T157" s="154"/>
      <c r="AT157" s="150" t="s">
        <v>150</v>
      </c>
      <c r="AU157" s="150" t="s">
        <v>86</v>
      </c>
      <c r="AV157" s="12" t="s">
        <v>84</v>
      </c>
      <c r="AW157" s="12" t="s">
        <v>32</v>
      </c>
      <c r="AX157" s="12" t="s">
        <v>76</v>
      </c>
      <c r="AY157" s="150" t="s">
        <v>136</v>
      </c>
    </row>
    <row r="158" spans="2:65" s="13" customFormat="1" ht="11.25" x14ac:dyDescent="0.2">
      <c r="B158" s="155"/>
      <c r="D158" s="145" t="s">
        <v>150</v>
      </c>
      <c r="E158" s="156" t="s">
        <v>1</v>
      </c>
      <c r="F158" s="157" t="s">
        <v>2291</v>
      </c>
      <c r="H158" s="158">
        <v>824.88</v>
      </c>
      <c r="I158" s="159"/>
      <c r="L158" s="155"/>
      <c r="M158" s="160"/>
      <c r="T158" s="161"/>
      <c r="AT158" s="156" t="s">
        <v>150</v>
      </c>
      <c r="AU158" s="156" t="s">
        <v>86</v>
      </c>
      <c r="AV158" s="13" t="s">
        <v>86</v>
      </c>
      <c r="AW158" s="13" t="s">
        <v>32</v>
      </c>
      <c r="AX158" s="13" t="s">
        <v>76</v>
      </c>
      <c r="AY158" s="156" t="s">
        <v>136</v>
      </c>
    </row>
    <row r="159" spans="2:65" s="12" customFormat="1" ht="11.25" x14ac:dyDescent="0.2">
      <c r="B159" s="149"/>
      <c r="D159" s="145" t="s">
        <v>150</v>
      </c>
      <c r="E159" s="150" t="s">
        <v>1</v>
      </c>
      <c r="F159" s="151" t="s">
        <v>2292</v>
      </c>
      <c r="H159" s="150" t="s">
        <v>1</v>
      </c>
      <c r="I159" s="152"/>
      <c r="L159" s="149"/>
      <c r="M159" s="153"/>
      <c r="T159" s="154"/>
      <c r="AT159" s="150" t="s">
        <v>150</v>
      </c>
      <c r="AU159" s="150" t="s">
        <v>86</v>
      </c>
      <c r="AV159" s="12" t="s">
        <v>84</v>
      </c>
      <c r="AW159" s="12" t="s">
        <v>32</v>
      </c>
      <c r="AX159" s="12" t="s">
        <v>76</v>
      </c>
      <c r="AY159" s="150" t="s">
        <v>136</v>
      </c>
    </row>
    <row r="160" spans="2:65" s="13" customFormat="1" ht="11.25" x14ac:dyDescent="0.2">
      <c r="B160" s="155"/>
      <c r="D160" s="145" t="s">
        <v>150</v>
      </c>
      <c r="E160" s="156" t="s">
        <v>1</v>
      </c>
      <c r="F160" s="157" t="s">
        <v>2293</v>
      </c>
      <c r="H160" s="158">
        <v>363.8</v>
      </c>
      <c r="I160" s="159"/>
      <c r="L160" s="155"/>
      <c r="M160" s="160"/>
      <c r="T160" s="161"/>
      <c r="AT160" s="156" t="s">
        <v>150</v>
      </c>
      <c r="AU160" s="156" t="s">
        <v>86</v>
      </c>
      <c r="AV160" s="13" t="s">
        <v>86</v>
      </c>
      <c r="AW160" s="13" t="s">
        <v>32</v>
      </c>
      <c r="AX160" s="13" t="s">
        <v>76</v>
      </c>
      <c r="AY160" s="156" t="s">
        <v>136</v>
      </c>
    </row>
    <row r="161" spans="2:65" s="14" customFormat="1" ht="11.25" x14ac:dyDescent="0.2">
      <c r="B161" s="165"/>
      <c r="D161" s="145" t="s">
        <v>150</v>
      </c>
      <c r="E161" s="166" t="s">
        <v>1</v>
      </c>
      <c r="F161" s="167" t="s">
        <v>318</v>
      </c>
      <c r="H161" s="168">
        <v>1188.68</v>
      </c>
      <c r="I161" s="169"/>
      <c r="L161" s="165"/>
      <c r="M161" s="170"/>
      <c r="T161" s="171"/>
      <c r="AT161" s="166" t="s">
        <v>150</v>
      </c>
      <c r="AU161" s="166" t="s">
        <v>86</v>
      </c>
      <c r="AV161" s="14" t="s">
        <v>135</v>
      </c>
      <c r="AW161" s="14" t="s">
        <v>32</v>
      </c>
      <c r="AX161" s="14" t="s">
        <v>84</v>
      </c>
      <c r="AY161" s="166" t="s">
        <v>136</v>
      </c>
    </row>
    <row r="162" spans="2:65" s="1" customFormat="1" ht="16.5" customHeight="1" x14ac:dyDescent="0.2">
      <c r="B162" s="32"/>
      <c r="C162" s="132" t="s">
        <v>180</v>
      </c>
      <c r="D162" s="132" t="s">
        <v>142</v>
      </c>
      <c r="E162" s="133" t="s">
        <v>1967</v>
      </c>
      <c r="F162" s="134" t="s">
        <v>1968</v>
      </c>
      <c r="G162" s="135" t="s">
        <v>249</v>
      </c>
      <c r="H162" s="136">
        <v>363.8</v>
      </c>
      <c r="I162" s="137"/>
      <c r="J162" s="138">
        <f>ROUND(I162*H162,2)</f>
        <v>0</v>
      </c>
      <c r="K162" s="134" t="s">
        <v>146</v>
      </c>
      <c r="L162" s="32"/>
      <c r="M162" s="139" t="s">
        <v>1</v>
      </c>
      <c r="N162" s="140" t="s">
        <v>41</v>
      </c>
      <c r="P162" s="141">
        <f>O162*H162</f>
        <v>0</v>
      </c>
      <c r="Q162" s="141">
        <v>8.4999999999999995E-4</v>
      </c>
      <c r="R162" s="141">
        <f>Q162*H162</f>
        <v>0.30923</v>
      </c>
      <c r="S162" s="141">
        <v>0</v>
      </c>
      <c r="T162" s="142">
        <f>S162*H162</f>
        <v>0</v>
      </c>
      <c r="AR162" s="143" t="s">
        <v>135</v>
      </c>
      <c r="AT162" s="143" t="s">
        <v>142</v>
      </c>
      <c r="AU162" s="143" t="s">
        <v>86</v>
      </c>
      <c r="AY162" s="17" t="s">
        <v>136</v>
      </c>
      <c r="BE162" s="144">
        <f>IF(N162="základní",J162,0)</f>
        <v>0</v>
      </c>
      <c r="BF162" s="144">
        <f>IF(N162="snížená",J162,0)</f>
        <v>0</v>
      </c>
      <c r="BG162" s="144">
        <f>IF(N162="zákl. přenesená",J162,0)</f>
        <v>0</v>
      </c>
      <c r="BH162" s="144">
        <f>IF(N162="sníž. přenesená",J162,0)</f>
        <v>0</v>
      </c>
      <c r="BI162" s="144">
        <f>IF(N162="nulová",J162,0)</f>
        <v>0</v>
      </c>
      <c r="BJ162" s="17" t="s">
        <v>84</v>
      </c>
      <c r="BK162" s="144">
        <f>ROUND(I162*H162,2)</f>
        <v>0</v>
      </c>
      <c r="BL162" s="17" t="s">
        <v>135</v>
      </c>
      <c r="BM162" s="143" t="s">
        <v>2294</v>
      </c>
    </row>
    <row r="163" spans="2:65" s="1" customFormat="1" ht="11.25" x14ac:dyDescent="0.2">
      <c r="B163" s="32"/>
      <c r="D163" s="145" t="s">
        <v>149</v>
      </c>
      <c r="F163" s="146" t="s">
        <v>1970</v>
      </c>
      <c r="I163" s="147"/>
      <c r="L163" s="32"/>
      <c r="M163" s="148"/>
      <c r="T163" s="56"/>
      <c r="AT163" s="17" t="s">
        <v>149</v>
      </c>
      <c r="AU163" s="17" t="s">
        <v>86</v>
      </c>
    </row>
    <row r="164" spans="2:65" s="12" customFormat="1" ht="11.25" x14ac:dyDescent="0.2">
      <c r="B164" s="149"/>
      <c r="D164" s="145" t="s">
        <v>150</v>
      </c>
      <c r="E164" s="150" t="s">
        <v>1</v>
      </c>
      <c r="F164" s="151" t="s">
        <v>2292</v>
      </c>
      <c r="H164" s="150" t="s">
        <v>1</v>
      </c>
      <c r="I164" s="152"/>
      <c r="L164" s="149"/>
      <c r="M164" s="153"/>
      <c r="T164" s="154"/>
      <c r="AT164" s="150" t="s">
        <v>150</v>
      </c>
      <c r="AU164" s="150" t="s">
        <v>86</v>
      </c>
      <c r="AV164" s="12" t="s">
        <v>84</v>
      </c>
      <c r="AW164" s="12" t="s">
        <v>32</v>
      </c>
      <c r="AX164" s="12" t="s">
        <v>76</v>
      </c>
      <c r="AY164" s="150" t="s">
        <v>136</v>
      </c>
    </row>
    <row r="165" spans="2:65" s="13" customFormat="1" ht="11.25" x14ac:dyDescent="0.2">
      <c r="B165" s="155"/>
      <c r="D165" s="145" t="s">
        <v>150</v>
      </c>
      <c r="E165" s="156" t="s">
        <v>1</v>
      </c>
      <c r="F165" s="157" t="s">
        <v>2293</v>
      </c>
      <c r="H165" s="158">
        <v>363.8</v>
      </c>
      <c r="I165" s="159"/>
      <c r="L165" s="155"/>
      <c r="M165" s="160"/>
      <c r="T165" s="161"/>
      <c r="AT165" s="156" t="s">
        <v>150</v>
      </c>
      <c r="AU165" s="156" t="s">
        <v>86</v>
      </c>
      <c r="AV165" s="13" t="s">
        <v>86</v>
      </c>
      <c r="AW165" s="13" t="s">
        <v>32</v>
      </c>
      <c r="AX165" s="13" t="s">
        <v>84</v>
      </c>
      <c r="AY165" s="156" t="s">
        <v>136</v>
      </c>
    </row>
    <row r="166" spans="2:65" s="1" customFormat="1" ht="16.5" customHeight="1" x14ac:dyDescent="0.2">
      <c r="B166" s="32"/>
      <c r="C166" s="132" t="s">
        <v>185</v>
      </c>
      <c r="D166" s="132" t="s">
        <v>142</v>
      </c>
      <c r="E166" s="133" t="s">
        <v>469</v>
      </c>
      <c r="F166" s="134" t="s">
        <v>470</v>
      </c>
      <c r="G166" s="135" t="s">
        <v>249</v>
      </c>
      <c r="H166" s="136">
        <v>1188.68</v>
      </c>
      <c r="I166" s="137"/>
      <c r="J166" s="138">
        <f>ROUND(I166*H166,2)</f>
        <v>0</v>
      </c>
      <c r="K166" s="134" t="s">
        <v>146</v>
      </c>
      <c r="L166" s="32"/>
      <c r="M166" s="139" t="s">
        <v>1</v>
      </c>
      <c r="N166" s="140" t="s">
        <v>41</v>
      </c>
      <c r="P166" s="141">
        <f>O166*H166</f>
        <v>0</v>
      </c>
      <c r="Q166" s="141">
        <v>0</v>
      </c>
      <c r="R166" s="141">
        <f>Q166*H166</f>
        <v>0</v>
      </c>
      <c r="S166" s="141">
        <v>0</v>
      </c>
      <c r="T166" s="142">
        <f>S166*H166</f>
        <v>0</v>
      </c>
      <c r="AR166" s="143" t="s">
        <v>135</v>
      </c>
      <c r="AT166" s="143" t="s">
        <v>142</v>
      </c>
      <c r="AU166" s="143" t="s">
        <v>86</v>
      </c>
      <c r="AY166" s="17" t="s">
        <v>136</v>
      </c>
      <c r="BE166" s="144">
        <f>IF(N166="základní",J166,0)</f>
        <v>0</v>
      </c>
      <c r="BF166" s="144">
        <f>IF(N166="snížená",J166,0)</f>
        <v>0</v>
      </c>
      <c r="BG166" s="144">
        <f>IF(N166="zákl. přenesená",J166,0)</f>
        <v>0</v>
      </c>
      <c r="BH166" s="144">
        <f>IF(N166="sníž. přenesená",J166,0)</f>
        <v>0</v>
      </c>
      <c r="BI166" s="144">
        <f>IF(N166="nulová",J166,0)</f>
        <v>0</v>
      </c>
      <c r="BJ166" s="17" t="s">
        <v>84</v>
      </c>
      <c r="BK166" s="144">
        <f>ROUND(I166*H166,2)</f>
        <v>0</v>
      </c>
      <c r="BL166" s="17" t="s">
        <v>135</v>
      </c>
      <c r="BM166" s="143" t="s">
        <v>2295</v>
      </c>
    </row>
    <row r="167" spans="2:65" s="1" customFormat="1" ht="19.5" x14ac:dyDescent="0.2">
      <c r="B167" s="32"/>
      <c r="D167" s="145" t="s">
        <v>149</v>
      </c>
      <c r="F167" s="146" t="s">
        <v>472</v>
      </c>
      <c r="I167" s="147"/>
      <c r="L167" s="32"/>
      <c r="M167" s="148"/>
      <c r="T167" s="56"/>
      <c r="AT167" s="17" t="s">
        <v>149</v>
      </c>
      <c r="AU167" s="17" t="s">
        <v>86</v>
      </c>
    </row>
    <row r="168" spans="2:65" s="13" customFormat="1" ht="11.25" x14ac:dyDescent="0.2">
      <c r="B168" s="155"/>
      <c r="D168" s="145" t="s">
        <v>150</v>
      </c>
      <c r="E168" s="156" t="s">
        <v>1</v>
      </c>
      <c r="F168" s="157" t="s">
        <v>2296</v>
      </c>
      <c r="H168" s="158">
        <v>1188.68</v>
      </c>
      <c r="I168" s="159"/>
      <c r="L168" s="155"/>
      <c r="M168" s="160"/>
      <c r="T168" s="161"/>
      <c r="AT168" s="156" t="s">
        <v>150</v>
      </c>
      <c r="AU168" s="156" t="s">
        <v>86</v>
      </c>
      <c r="AV168" s="13" t="s">
        <v>86</v>
      </c>
      <c r="AW168" s="13" t="s">
        <v>32</v>
      </c>
      <c r="AX168" s="13" t="s">
        <v>84</v>
      </c>
      <c r="AY168" s="156" t="s">
        <v>136</v>
      </c>
    </row>
    <row r="169" spans="2:65" s="1" customFormat="1" ht="16.5" customHeight="1" x14ac:dyDescent="0.2">
      <c r="B169" s="32"/>
      <c r="C169" s="132" t="s">
        <v>194</v>
      </c>
      <c r="D169" s="132" t="s">
        <v>142</v>
      </c>
      <c r="E169" s="133" t="s">
        <v>1977</v>
      </c>
      <c r="F169" s="134" t="s">
        <v>1978</v>
      </c>
      <c r="G169" s="135" t="s">
        <v>249</v>
      </c>
      <c r="H169" s="136">
        <v>363.8</v>
      </c>
      <c r="I169" s="137"/>
      <c r="J169" s="138">
        <f>ROUND(I169*H169,2)</f>
        <v>0</v>
      </c>
      <c r="K169" s="134" t="s">
        <v>146</v>
      </c>
      <c r="L169" s="32"/>
      <c r="M169" s="139" t="s">
        <v>1</v>
      </c>
      <c r="N169" s="140" t="s">
        <v>41</v>
      </c>
      <c r="P169" s="141">
        <f>O169*H169</f>
        <v>0</v>
      </c>
      <c r="Q169" s="141">
        <v>0</v>
      </c>
      <c r="R169" s="141">
        <f>Q169*H169</f>
        <v>0</v>
      </c>
      <c r="S169" s="141">
        <v>0</v>
      </c>
      <c r="T169" s="142">
        <f>S169*H169</f>
        <v>0</v>
      </c>
      <c r="AR169" s="143" t="s">
        <v>135</v>
      </c>
      <c r="AT169" s="143" t="s">
        <v>142</v>
      </c>
      <c r="AU169" s="143" t="s">
        <v>86</v>
      </c>
      <c r="AY169" s="17" t="s">
        <v>136</v>
      </c>
      <c r="BE169" s="144">
        <f>IF(N169="základní",J169,0)</f>
        <v>0</v>
      </c>
      <c r="BF169" s="144">
        <f>IF(N169="snížená",J169,0)</f>
        <v>0</v>
      </c>
      <c r="BG169" s="144">
        <f>IF(N169="zákl. přenesená",J169,0)</f>
        <v>0</v>
      </c>
      <c r="BH169" s="144">
        <f>IF(N169="sníž. přenesená",J169,0)</f>
        <v>0</v>
      </c>
      <c r="BI169" s="144">
        <f>IF(N169="nulová",J169,0)</f>
        <v>0</v>
      </c>
      <c r="BJ169" s="17" t="s">
        <v>84</v>
      </c>
      <c r="BK169" s="144">
        <f>ROUND(I169*H169,2)</f>
        <v>0</v>
      </c>
      <c r="BL169" s="17" t="s">
        <v>135</v>
      </c>
      <c r="BM169" s="143" t="s">
        <v>2297</v>
      </c>
    </row>
    <row r="170" spans="2:65" s="1" customFormat="1" ht="19.5" x14ac:dyDescent="0.2">
      <c r="B170" s="32"/>
      <c r="D170" s="145" t="s">
        <v>149</v>
      </c>
      <c r="F170" s="146" t="s">
        <v>1980</v>
      </c>
      <c r="I170" s="147"/>
      <c r="L170" s="32"/>
      <c r="M170" s="148"/>
      <c r="T170" s="56"/>
      <c r="AT170" s="17" t="s">
        <v>149</v>
      </c>
      <c r="AU170" s="17" t="s">
        <v>86</v>
      </c>
    </row>
    <row r="171" spans="2:65" s="13" customFormat="1" ht="11.25" x14ac:dyDescent="0.2">
      <c r="B171" s="155"/>
      <c r="D171" s="145" t="s">
        <v>150</v>
      </c>
      <c r="E171" s="156" t="s">
        <v>1</v>
      </c>
      <c r="F171" s="157" t="s">
        <v>2298</v>
      </c>
      <c r="H171" s="158">
        <v>363.8</v>
      </c>
      <c r="I171" s="159"/>
      <c r="L171" s="155"/>
      <c r="M171" s="160"/>
      <c r="T171" s="161"/>
      <c r="AT171" s="156" t="s">
        <v>150</v>
      </c>
      <c r="AU171" s="156" t="s">
        <v>86</v>
      </c>
      <c r="AV171" s="13" t="s">
        <v>86</v>
      </c>
      <c r="AW171" s="13" t="s">
        <v>32</v>
      </c>
      <c r="AX171" s="13" t="s">
        <v>84</v>
      </c>
      <c r="AY171" s="156" t="s">
        <v>136</v>
      </c>
    </row>
    <row r="172" spans="2:65" s="1" customFormat="1" ht="21.75" customHeight="1" x14ac:dyDescent="0.2">
      <c r="B172" s="32"/>
      <c r="C172" s="132" t="s">
        <v>201</v>
      </c>
      <c r="D172" s="132" t="s">
        <v>142</v>
      </c>
      <c r="E172" s="133" t="s">
        <v>528</v>
      </c>
      <c r="F172" s="134" t="s">
        <v>529</v>
      </c>
      <c r="G172" s="135" t="s">
        <v>420</v>
      </c>
      <c r="H172" s="136">
        <v>101.03100000000001</v>
      </c>
      <c r="I172" s="137"/>
      <c r="J172" s="138">
        <f>ROUND(I172*H172,2)</f>
        <v>0</v>
      </c>
      <c r="K172" s="134" t="s">
        <v>146</v>
      </c>
      <c r="L172" s="32"/>
      <c r="M172" s="139" t="s">
        <v>1</v>
      </c>
      <c r="N172" s="140" t="s">
        <v>41</v>
      </c>
      <c r="P172" s="141">
        <f>O172*H172</f>
        <v>0</v>
      </c>
      <c r="Q172" s="141">
        <v>0</v>
      </c>
      <c r="R172" s="141">
        <f>Q172*H172</f>
        <v>0</v>
      </c>
      <c r="S172" s="141">
        <v>0</v>
      </c>
      <c r="T172" s="142">
        <f>S172*H172</f>
        <v>0</v>
      </c>
      <c r="AR172" s="143" t="s">
        <v>135</v>
      </c>
      <c r="AT172" s="143" t="s">
        <v>142</v>
      </c>
      <c r="AU172" s="143" t="s">
        <v>86</v>
      </c>
      <c r="AY172" s="17" t="s">
        <v>136</v>
      </c>
      <c r="BE172" s="144">
        <f>IF(N172="základní",J172,0)</f>
        <v>0</v>
      </c>
      <c r="BF172" s="144">
        <f>IF(N172="snížená",J172,0)</f>
        <v>0</v>
      </c>
      <c r="BG172" s="144">
        <f>IF(N172="zákl. přenesená",J172,0)</f>
        <v>0</v>
      </c>
      <c r="BH172" s="144">
        <f>IF(N172="sníž. přenesená",J172,0)</f>
        <v>0</v>
      </c>
      <c r="BI172" s="144">
        <f>IF(N172="nulová",J172,0)</f>
        <v>0</v>
      </c>
      <c r="BJ172" s="17" t="s">
        <v>84</v>
      </c>
      <c r="BK172" s="144">
        <f>ROUND(I172*H172,2)</f>
        <v>0</v>
      </c>
      <c r="BL172" s="17" t="s">
        <v>135</v>
      </c>
      <c r="BM172" s="143" t="s">
        <v>2299</v>
      </c>
    </row>
    <row r="173" spans="2:65" s="1" customFormat="1" ht="19.5" x14ac:dyDescent="0.2">
      <c r="B173" s="32"/>
      <c r="D173" s="145" t="s">
        <v>149</v>
      </c>
      <c r="F173" s="146" t="s">
        <v>531</v>
      </c>
      <c r="I173" s="147"/>
      <c r="L173" s="32"/>
      <c r="M173" s="148"/>
      <c r="T173" s="56"/>
      <c r="AT173" s="17" t="s">
        <v>149</v>
      </c>
      <c r="AU173" s="17" t="s">
        <v>86</v>
      </c>
    </row>
    <row r="174" spans="2:65" s="12" customFormat="1" ht="11.25" x14ac:dyDescent="0.2">
      <c r="B174" s="149"/>
      <c r="D174" s="145" t="s">
        <v>150</v>
      </c>
      <c r="E174" s="150" t="s">
        <v>1</v>
      </c>
      <c r="F174" s="151" t="s">
        <v>533</v>
      </c>
      <c r="H174" s="150" t="s">
        <v>1</v>
      </c>
      <c r="I174" s="152"/>
      <c r="L174" s="149"/>
      <c r="M174" s="153"/>
      <c r="T174" s="154"/>
      <c r="AT174" s="150" t="s">
        <v>150</v>
      </c>
      <c r="AU174" s="150" t="s">
        <v>86</v>
      </c>
      <c r="AV174" s="12" t="s">
        <v>84</v>
      </c>
      <c r="AW174" s="12" t="s">
        <v>32</v>
      </c>
      <c r="AX174" s="12" t="s">
        <v>76</v>
      </c>
      <c r="AY174" s="150" t="s">
        <v>136</v>
      </c>
    </row>
    <row r="175" spans="2:65" s="13" customFormat="1" ht="11.25" x14ac:dyDescent="0.2">
      <c r="B175" s="155"/>
      <c r="D175" s="145" t="s">
        <v>150</v>
      </c>
      <c r="E175" s="156" t="s">
        <v>1</v>
      </c>
      <c r="F175" s="157" t="s">
        <v>2300</v>
      </c>
      <c r="H175" s="158">
        <v>328.685</v>
      </c>
      <c r="I175" s="159"/>
      <c r="L175" s="155"/>
      <c r="M175" s="160"/>
      <c r="T175" s="161"/>
      <c r="AT175" s="156" t="s">
        <v>150</v>
      </c>
      <c r="AU175" s="156" t="s">
        <v>86</v>
      </c>
      <c r="AV175" s="13" t="s">
        <v>86</v>
      </c>
      <c r="AW175" s="13" t="s">
        <v>32</v>
      </c>
      <c r="AX175" s="13" t="s">
        <v>76</v>
      </c>
      <c r="AY175" s="156" t="s">
        <v>136</v>
      </c>
    </row>
    <row r="176" spans="2:65" s="13" customFormat="1" ht="11.25" x14ac:dyDescent="0.2">
      <c r="B176" s="155"/>
      <c r="D176" s="145" t="s">
        <v>150</v>
      </c>
      <c r="E176" s="156" t="s">
        <v>1</v>
      </c>
      <c r="F176" s="157" t="s">
        <v>2301</v>
      </c>
      <c r="H176" s="158">
        <v>-227.654</v>
      </c>
      <c r="I176" s="159"/>
      <c r="L176" s="155"/>
      <c r="M176" s="160"/>
      <c r="T176" s="161"/>
      <c r="AT176" s="156" t="s">
        <v>150</v>
      </c>
      <c r="AU176" s="156" t="s">
        <v>86</v>
      </c>
      <c r="AV176" s="13" t="s">
        <v>86</v>
      </c>
      <c r="AW176" s="13" t="s">
        <v>32</v>
      </c>
      <c r="AX176" s="13" t="s">
        <v>76</v>
      </c>
      <c r="AY176" s="156" t="s">
        <v>136</v>
      </c>
    </row>
    <row r="177" spans="2:65" s="14" customFormat="1" ht="11.25" x14ac:dyDescent="0.2">
      <c r="B177" s="165"/>
      <c r="D177" s="145" t="s">
        <v>150</v>
      </c>
      <c r="E177" s="166" t="s">
        <v>1</v>
      </c>
      <c r="F177" s="167" t="s">
        <v>318</v>
      </c>
      <c r="H177" s="168">
        <v>101.03100000000001</v>
      </c>
      <c r="I177" s="169"/>
      <c r="L177" s="165"/>
      <c r="M177" s="170"/>
      <c r="T177" s="171"/>
      <c r="AT177" s="166" t="s">
        <v>150</v>
      </c>
      <c r="AU177" s="166" t="s">
        <v>86</v>
      </c>
      <c r="AV177" s="14" t="s">
        <v>135</v>
      </c>
      <c r="AW177" s="14" t="s">
        <v>32</v>
      </c>
      <c r="AX177" s="14" t="s">
        <v>84</v>
      </c>
      <c r="AY177" s="166" t="s">
        <v>136</v>
      </c>
    </row>
    <row r="178" spans="2:65" s="1" customFormat="1" ht="24.2" customHeight="1" x14ac:dyDescent="0.2">
      <c r="B178" s="32"/>
      <c r="C178" s="132" t="s">
        <v>208</v>
      </c>
      <c r="D178" s="132" t="s">
        <v>142</v>
      </c>
      <c r="E178" s="133" t="s">
        <v>539</v>
      </c>
      <c r="F178" s="134" t="s">
        <v>540</v>
      </c>
      <c r="G178" s="135" t="s">
        <v>420</v>
      </c>
      <c r="H178" s="136">
        <v>1515.4649999999999</v>
      </c>
      <c r="I178" s="137"/>
      <c r="J178" s="138">
        <f>ROUND(I178*H178,2)</f>
        <v>0</v>
      </c>
      <c r="K178" s="134" t="s">
        <v>146</v>
      </c>
      <c r="L178" s="32"/>
      <c r="M178" s="139" t="s">
        <v>1</v>
      </c>
      <c r="N178" s="140" t="s">
        <v>41</v>
      </c>
      <c r="P178" s="141">
        <f>O178*H178</f>
        <v>0</v>
      </c>
      <c r="Q178" s="141">
        <v>0</v>
      </c>
      <c r="R178" s="141">
        <f>Q178*H178</f>
        <v>0</v>
      </c>
      <c r="S178" s="141">
        <v>0</v>
      </c>
      <c r="T178" s="142">
        <f>S178*H178</f>
        <v>0</v>
      </c>
      <c r="AR178" s="143" t="s">
        <v>135</v>
      </c>
      <c r="AT178" s="143" t="s">
        <v>142</v>
      </c>
      <c r="AU178" s="143" t="s">
        <v>86</v>
      </c>
      <c r="AY178" s="17" t="s">
        <v>136</v>
      </c>
      <c r="BE178" s="144">
        <f>IF(N178="základní",J178,0)</f>
        <v>0</v>
      </c>
      <c r="BF178" s="144">
        <f>IF(N178="snížená",J178,0)</f>
        <v>0</v>
      </c>
      <c r="BG178" s="144">
        <f>IF(N178="zákl. přenesená",J178,0)</f>
        <v>0</v>
      </c>
      <c r="BH178" s="144">
        <f>IF(N178="sníž. přenesená",J178,0)</f>
        <v>0</v>
      </c>
      <c r="BI178" s="144">
        <f>IF(N178="nulová",J178,0)</f>
        <v>0</v>
      </c>
      <c r="BJ178" s="17" t="s">
        <v>84</v>
      </c>
      <c r="BK178" s="144">
        <f>ROUND(I178*H178,2)</f>
        <v>0</v>
      </c>
      <c r="BL178" s="17" t="s">
        <v>135</v>
      </c>
      <c r="BM178" s="143" t="s">
        <v>2302</v>
      </c>
    </row>
    <row r="179" spans="2:65" s="1" customFormat="1" ht="19.5" x14ac:dyDescent="0.2">
      <c r="B179" s="32"/>
      <c r="D179" s="145" t="s">
        <v>149</v>
      </c>
      <c r="F179" s="146" t="s">
        <v>2303</v>
      </c>
      <c r="I179" s="147"/>
      <c r="L179" s="32"/>
      <c r="M179" s="148"/>
      <c r="T179" s="56"/>
      <c r="AT179" s="17" t="s">
        <v>149</v>
      </c>
      <c r="AU179" s="17" t="s">
        <v>86</v>
      </c>
    </row>
    <row r="180" spans="2:65" s="12" customFormat="1" ht="11.25" x14ac:dyDescent="0.2">
      <c r="B180" s="149"/>
      <c r="D180" s="145" t="s">
        <v>150</v>
      </c>
      <c r="E180" s="150" t="s">
        <v>1</v>
      </c>
      <c r="F180" s="151" t="s">
        <v>533</v>
      </c>
      <c r="H180" s="150" t="s">
        <v>1</v>
      </c>
      <c r="I180" s="152"/>
      <c r="L180" s="149"/>
      <c r="M180" s="153"/>
      <c r="T180" s="154"/>
      <c r="AT180" s="150" t="s">
        <v>150</v>
      </c>
      <c r="AU180" s="150" t="s">
        <v>86</v>
      </c>
      <c r="AV180" s="12" t="s">
        <v>84</v>
      </c>
      <c r="AW180" s="12" t="s">
        <v>32</v>
      </c>
      <c r="AX180" s="12" t="s">
        <v>76</v>
      </c>
      <c r="AY180" s="150" t="s">
        <v>136</v>
      </c>
    </row>
    <row r="181" spans="2:65" s="13" customFormat="1" ht="11.25" x14ac:dyDescent="0.2">
      <c r="B181" s="155"/>
      <c r="D181" s="145" t="s">
        <v>150</v>
      </c>
      <c r="E181" s="156" t="s">
        <v>1</v>
      </c>
      <c r="F181" s="157" t="s">
        <v>2304</v>
      </c>
      <c r="H181" s="158">
        <v>1515.4649999999999</v>
      </c>
      <c r="I181" s="159"/>
      <c r="L181" s="155"/>
      <c r="M181" s="160"/>
      <c r="T181" s="161"/>
      <c r="AT181" s="156" t="s">
        <v>150</v>
      </c>
      <c r="AU181" s="156" t="s">
        <v>86</v>
      </c>
      <c r="AV181" s="13" t="s">
        <v>86</v>
      </c>
      <c r="AW181" s="13" t="s">
        <v>32</v>
      </c>
      <c r="AX181" s="13" t="s">
        <v>84</v>
      </c>
      <c r="AY181" s="156" t="s">
        <v>136</v>
      </c>
    </row>
    <row r="182" spans="2:65" s="1" customFormat="1" ht="21.75" customHeight="1" x14ac:dyDescent="0.2">
      <c r="B182" s="32"/>
      <c r="C182" s="132" t="s">
        <v>8</v>
      </c>
      <c r="D182" s="132" t="s">
        <v>142</v>
      </c>
      <c r="E182" s="133" t="s">
        <v>545</v>
      </c>
      <c r="F182" s="134" t="s">
        <v>546</v>
      </c>
      <c r="G182" s="135" t="s">
        <v>420</v>
      </c>
      <c r="H182" s="136">
        <v>101.03100000000001</v>
      </c>
      <c r="I182" s="137"/>
      <c r="J182" s="138">
        <f>ROUND(I182*H182,2)</f>
        <v>0</v>
      </c>
      <c r="K182" s="134" t="s">
        <v>146</v>
      </c>
      <c r="L182" s="32"/>
      <c r="M182" s="139" t="s">
        <v>1</v>
      </c>
      <c r="N182" s="140" t="s">
        <v>41</v>
      </c>
      <c r="P182" s="141">
        <f>O182*H182</f>
        <v>0</v>
      </c>
      <c r="Q182" s="141">
        <v>0</v>
      </c>
      <c r="R182" s="141">
        <f>Q182*H182</f>
        <v>0</v>
      </c>
      <c r="S182" s="141">
        <v>0</v>
      </c>
      <c r="T182" s="142">
        <f>S182*H182</f>
        <v>0</v>
      </c>
      <c r="AR182" s="143" t="s">
        <v>135</v>
      </c>
      <c r="AT182" s="143" t="s">
        <v>142</v>
      </c>
      <c r="AU182" s="143" t="s">
        <v>86</v>
      </c>
      <c r="AY182" s="17" t="s">
        <v>136</v>
      </c>
      <c r="BE182" s="144">
        <f>IF(N182="základní",J182,0)</f>
        <v>0</v>
      </c>
      <c r="BF182" s="144">
        <f>IF(N182="snížená",J182,0)</f>
        <v>0</v>
      </c>
      <c r="BG182" s="144">
        <f>IF(N182="zákl. přenesená",J182,0)</f>
        <v>0</v>
      </c>
      <c r="BH182" s="144">
        <f>IF(N182="sníž. přenesená",J182,0)</f>
        <v>0</v>
      </c>
      <c r="BI182" s="144">
        <f>IF(N182="nulová",J182,0)</f>
        <v>0</v>
      </c>
      <c r="BJ182" s="17" t="s">
        <v>84</v>
      </c>
      <c r="BK182" s="144">
        <f>ROUND(I182*H182,2)</f>
        <v>0</v>
      </c>
      <c r="BL182" s="17" t="s">
        <v>135</v>
      </c>
      <c r="BM182" s="143" t="s">
        <v>2305</v>
      </c>
    </row>
    <row r="183" spans="2:65" s="1" customFormat="1" ht="19.5" x14ac:dyDescent="0.2">
      <c r="B183" s="32"/>
      <c r="D183" s="145" t="s">
        <v>149</v>
      </c>
      <c r="F183" s="146" t="s">
        <v>548</v>
      </c>
      <c r="I183" s="147"/>
      <c r="L183" s="32"/>
      <c r="M183" s="148"/>
      <c r="T183" s="56"/>
      <c r="AT183" s="17" t="s">
        <v>149</v>
      </c>
      <c r="AU183" s="17" t="s">
        <v>86</v>
      </c>
    </row>
    <row r="184" spans="2:65" s="12" customFormat="1" ht="11.25" x14ac:dyDescent="0.2">
      <c r="B184" s="149"/>
      <c r="D184" s="145" t="s">
        <v>150</v>
      </c>
      <c r="E184" s="150" t="s">
        <v>1</v>
      </c>
      <c r="F184" s="151" t="s">
        <v>533</v>
      </c>
      <c r="H184" s="150" t="s">
        <v>1</v>
      </c>
      <c r="I184" s="152"/>
      <c r="L184" s="149"/>
      <c r="M184" s="153"/>
      <c r="T184" s="154"/>
      <c r="AT184" s="150" t="s">
        <v>150</v>
      </c>
      <c r="AU184" s="150" t="s">
        <v>86</v>
      </c>
      <c r="AV184" s="12" t="s">
        <v>84</v>
      </c>
      <c r="AW184" s="12" t="s">
        <v>32</v>
      </c>
      <c r="AX184" s="12" t="s">
        <v>76</v>
      </c>
      <c r="AY184" s="150" t="s">
        <v>136</v>
      </c>
    </row>
    <row r="185" spans="2:65" s="13" customFormat="1" ht="11.25" x14ac:dyDescent="0.2">
      <c r="B185" s="155"/>
      <c r="D185" s="145" t="s">
        <v>150</v>
      </c>
      <c r="E185" s="156" t="s">
        <v>1</v>
      </c>
      <c r="F185" s="157" t="s">
        <v>2306</v>
      </c>
      <c r="H185" s="158">
        <v>328.685</v>
      </c>
      <c r="I185" s="159"/>
      <c r="L185" s="155"/>
      <c r="M185" s="160"/>
      <c r="T185" s="161"/>
      <c r="AT185" s="156" t="s">
        <v>150</v>
      </c>
      <c r="AU185" s="156" t="s">
        <v>86</v>
      </c>
      <c r="AV185" s="13" t="s">
        <v>86</v>
      </c>
      <c r="AW185" s="13" t="s">
        <v>32</v>
      </c>
      <c r="AX185" s="13" t="s">
        <v>76</v>
      </c>
      <c r="AY185" s="156" t="s">
        <v>136</v>
      </c>
    </row>
    <row r="186" spans="2:65" s="13" customFormat="1" ht="11.25" x14ac:dyDescent="0.2">
      <c r="B186" s="155"/>
      <c r="D186" s="145" t="s">
        <v>150</v>
      </c>
      <c r="E186" s="156" t="s">
        <v>1</v>
      </c>
      <c r="F186" s="157" t="s">
        <v>2301</v>
      </c>
      <c r="H186" s="158">
        <v>-227.654</v>
      </c>
      <c r="I186" s="159"/>
      <c r="L186" s="155"/>
      <c r="M186" s="160"/>
      <c r="T186" s="161"/>
      <c r="AT186" s="156" t="s">
        <v>150</v>
      </c>
      <c r="AU186" s="156" t="s">
        <v>86</v>
      </c>
      <c r="AV186" s="13" t="s">
        <v>86</v>
      </c>
      <c r="AW186" s="13" t="s">
        <v>32</v>
      </c>
      <c r="AX186" s="13" t="s">
        <v>76</v>
      </c>
      <c r="AY186" s="156" t="s">
        <v>136</v>
      </c>
    </row>
    <row r="187" spans="2:65" s="14" customFormat="1" ht="11.25" x14ac:dyDescent="0.2">
      <c r="B187" s="165"/>
      <c r="D187" s="145" t="s">
        <v>150</v>
      </c>
      <c r="E187" s="166" t="s">
        <v>1</v>
      </c>
      <c r="F187" s="167" t="s">
        <v>318</v>
      </c>
      <c r="H187" s="168">
        <v>101.03100000000001</v>
      </c>
      <c r="I187" s="169"/>
      <c r="L187" s="165"/>
      <c r="M187" s="170"/>
      <c r="T187" s="171"/>
      <c r="AT187" s="166" t="s">
        <v>150</v>
      </c>
      <c r="AU187" s="166" t="s">
        <v>86</v>
      </c>
      <c r="AV187" s="14" t="s">
        <v>135</v>
      </c>
      <c r="AW187" s="14" t="s">
        <v>32</v>
      </c>
      <c r="AX187" s="14" t="s">
        <v>84</v>
      </c>
      <c r="AY187" s="166" t="s">
        <v>136</v>
      </c>
    </row>
    <row r="188" spans="2:65" s="1" customFormat="1" ht="24.2" customHeight="1" x14ac:dyDescent="0.2">
      <c r="B188" s="32"/>
      <c r="C188" s="132" t="s">
        <v>220</v>
      </c>
      <c r="D188" s="132" t="s">
        <v>142</v>
      </c>
      <c r="E188" s="133" t="s">
        <v>553</v>
      </c>
      <c r="F188" s="134" t="s">
        <v>554</v>
      </c>
      <c r="G188" s="135" t="s">
        <v>420</v>
      </c>
      <c r="H188" s="136">
        <v>1515.4649999999999</v>
      </c>
      <c r="I188" s="137"/>
      <c r="J188" s="138">
        <f>ROUND(I188*H188,2)</f>
        <v>0</v>
      </c>
      <c r="K188" s="134" t="s">
        <v>146</v>
      </c>
      <c r="L188" s="32"/>
      <c r="M188" s="139" t="s">
        <v>1</v>
      </c>
      <c r="N188" s="140" t="s">
        <v>41</v>
      </c>
      <c r="P188" s="141">
        <f>O188*H188</f>
        <v>0</v>
      </c>
      <c r="Q188" s="141">
        <v>0</v>
      </c>
      <c r="R188" s="141">
        <f>Q188*H188</f>
        <v>0</v>
      </c>
      <c r="S188" s="141">
        <v>0</v>
      </c>
      <c r="T188" s="142">
        <f>S188*H188</f>
        <v>0</v>
      </c>
      <c r="AR188" s="143" t="s">
        <v>135</v>
      </c>
      <c r="AT188" s="143" t="s">
        <v>142</v>
      </c>
      <c r="AU188" s="143" t="s">
        <v>86</v>
      </c>
      <c r="AY188" s="17" t="s">
        <v>136</v>
      </c>
      <c r="BE188" s="144">
        <f>IF(N188="základní",J188,0)</f>
        <v>0</v>
      </c>
      <c r="BF188" s="144">
        <f>IF(N188="snížená",J188,0)</f>
        <v>0</v>
      </c>
      <c r="BG188" s="144">
        <f>IF(N188="zákl. přenesená",J188,0)</f>
        <v>0</v>
      </c>
      <c r="BH188" s="144">
        <f>IF(N188="sníž. přenesená",J188,0)</f>
        <v>0</v>
      </c>
      <c r="BI188" s="144">
        <f>IF(N188="nulová",J188,0)</f>
        <v>0</v>
      </c>
      <c r="BJ188" s="17" t="s">
        <v>84</v>
      </c>
      <c r="BK188" s="144">
        <f>ROUND(I188*H188,2)</f>
        <v>0</v>
      </c>
      <c r="BL188" s="17" t="s">
        <v>135</v>
      </c>
      <c r="BM188" s="143" t="s">
        <v>2307</v>
      </c>
    </row>
    <row r="189" spans="2:65" s="1" customFormat="1" ht="19.5" x14ac:dyDescent="0.2">
      <c r="B189" s="32"/>
      <c r="D189" s="145" t="s">
        <v>149</v>
      </c>
      <c r="F189" s="146" t="s">
        <v>2308</v>
      </c>
      <c r="I189" s="147"/>
      <c r="L189" s="32"/>
      <c r="M189" s="148"/>
      <c r="T189" s="56"/>
      <c r="AT189" s="17" t="s">
        <v>149</v>
      </c>
      <c r="AU189" s="17" t="s">
        <v>86</v>
      </c>
    </row>
    <row r="190" spans="2:65" s="12" customFormat="1" ht="11.25" x14ac:dyDescent="0.2">
      <c r="B190" s="149"/>
      <c r="D190" s="145" t="s">
        <v>150</v>
      </c>
      <c r="E190" s="150" t="s">
        <v>1</v>
      </c>
      <c r="F190" s="151" t="s">
        <v>533</v>
      </c>
      <c r="H190" s="150" t="s">
        <v>1</v>
      </c>
      <c r="I190" s="152"/>
      <c r="L190" s="149"/>
      <c r="M190" s="153"/>
      <c r="T190" s="154"/>
      <c r="AT190" s="150" t="s">
        <v>150</v>
      </c>
      <c r="AU190" s="150" t="s">
        <v>86</v>
      </c>
      <c r="AV190" s="12" t="s">
        <v>84</v>
      </c>
      <c r="AW190" s="12" t="s">
        <v>32</v>
      </c>
      <c r="AX190" s="12" t="s">
        <v>76</v>
      </c>
      <c r="AY190" s="150" t="s">
        <v>136</v>
      </c>
    </row>
    <row r="191" spans="2:65" s="13" customFormat="1" ht="11.25" x14ac:dyDescent="0.2">
      <c r="B191" s="155"/>
      <c r="D191" s="145" t="s">
        <v>150</v>
      </c>
      <c r="E191" s="156" t="s">
        <v>1</v>
      </c>
      <c r="F191" s="157" t="s">
        <v>2304</v>
      </c>
      <c r="H191" s="158">
        <v>1515.4649999999999</v>
      </c>
      <c r="I191" s="159"/>
      <c r="L191" s="155"/>
      <c r="M191" s="160"/>
      <c r="T191" s="161"/>
      <c r="AT191" s="156" t="s">
        <v>150</v>
      </c>
      <c r="AU191" s="156" t="s">
        <v>86</v>
      </c>
      <c r="AV191" s="13" t="s">
        <v>86</v>
      </c>
      <c r="AW191" s="13" t="s">
        <v>32</v>
      </c>
      <c r="AX191" s="13" t="s">
        <v>84</v>
      </c>
      <c r="AY191" s="156" t="s">
        <v>136</v>
      </c>
    </row>
    <row r="192" spans="2:65" s="1" customFormat="1" ht="16.5" customHeight="1" x14ac:dyDescent="0.2">
      <c r="B192" s="32"/>
      <c r="C192" s="132" t="s">
        <v>227</v>
      </c>
      <c r="D192" s="132" t="s">
        <v>142</v>
      </c>
      <c r="E192" s="133" t="s">
        <v>559</v>
      </c>
      <c r="F192" s="134" t="s">
        <v>560</v>
      </c>
      <c r="G192" s="135" t="s">
        <v>561</v>
      </c>
      <c r="H192" s="136">
        <v>363.71199999999999</v>
      </c>
      <c r="I192" s="137"/>
      <c r="J192" s="138">
        <f>ROUND(I192*H192,2)</f>
        <v>0</v>
      </c>
      <c r="K192" s="134" t="s">
        <v>146</v>
      </c>
      <c r="L192" s="32"/>
      <c r="M192" s="139" t="s">
        <v>1</v>
      </c>
      <c r="N192" s="140" t="s">
        <v>41</v>
      </c>
      <c r="P192" s="141">
        <f>O192*H192</f>
        <v>0</v>
      </c>
      <c r="Q192" s="141">
        <v>0</v>
      </c>
      <c r="R192" s="141">
        <f>Q192*H192</f>
        <v>0</v>
      </c>
      <c r="S192" s="141">
        <v>0</v>
      </c>
      <c r="T192" s="142">
        <f>S192*H192</f>
        <v>0</v>
      </c>
      <c r="AR192" s="143" t="s">
        <v>135</v>
      </c>
      <c r="AT192" s="143" t="s">
        <v>142</v>
      </c>
      <c r="AU192" s="143" t="s">
        <v>86</v>
      </c>
      <c r="AY192" s="17" t="s">
        <v>136</v>
      </c>
      <c r="BE192" s="144">
        <f>IF(N192="základní",J192,0)</f>
        <v>0</v>
      </c>
      <c r="BF192" s="144">
        <f>IF(N192="snížená",J192,0)</f>
        <v>0</v>
      </c>
      <c r="BG192" s="144">
        <f>IF(N192="zákl. přenesená",J192,0)</f>
        <v>0</v>
      </c>
      <c r="BH192" s="144">
        <f>IF(N192="sníž. přenesená",J192,0)</f>
        <v>0</v>
      </c>
      <c r="BI192" s="144">
        <f>IF(N192="nulová",J192,0)</f>
        <v>0</v>
      </c>
      <c r="BJ192" s="17" t="s">
        <v>84</v>
      </c>
      <c r="BK192" s="144">
        <f>ROUND(I192*H192,2)</f>
        <v>0</v>
      </c>
      <c r="BL192" s="17" t="s">
        <v>135</v>
      </c>
      <c r="BM192" s="143" t="s">
        <v>2309</v>
      </c>
    </row>
    <row r="193" spans="2:65" s="1" customFormat="1" ht="19.5" x14ac:dyDescent="0.2">
      <c r="B193" s="32"/>
      <c r="D193" s="145" t="s">
        <v>149</v>
      </c>
      <c r="F193" s="146" t="s">
        <v>563</v>
      </c>
      <c r="I193" s="147"/>
      <c r="L193" s="32"/>
      <c r="M193" s="148"/>
      <c r="T193" s="56"/>
      <c r="AT193" s="17" t="s">
        <v>149</v>
      </c>
      <c r="AU193" s="17" t="s">
        <v>86</v>
      </c>
    </row>
    <row r="194" spans="2:65" s="13" customFormat="1" ht="11.25" x14ac:dyDescent="0.2">
      <c r="B194" s="155"/>
      <c r="D194" s="145" t="s">
        <v>150</v>
      </c>
      <c r="E194" s="156" t="s">
        <v>1</v>
      </c>
      <c r="F194" s="157" t="s">
        <v>2310</v>
      </c>
      <c r="H194" s="158">
        <v>363.71199999999999</v>
      </c>
      <c r="I194" s="159"/>
      <c r="L194" s="155"/>
      <c r="M194" s="160"/>
      <c r="T194" s="161"/>
      <c r="AT194" s="156" t="s">
        <v>150</v>
      </c>
      <c r="AU194" s="156" t="s">
        <v>86</v>
      </c>
      <c r="AV194" s="13" t="s">
        <v>86</v>
      </c>
      <c r="AW194" s="13" t="s">
        <v>32</v>
      </c>
      <c r="AX194" s="13" t="s">
        <v>84</v>
      </c>
      <c r="AY194" s="156" t="s">
        <v>136</v>
      </c>
    </row>
    <row r="195" spans="2:65" s="1" customFormat="1" ht="16.5" customHeight="1" x14ac:dyDescent="0.2">
      <c r="B195" s="32"/>
      <c r="C195" s="132" t="s">
        <v>325</v>
      </c>
      <c r="D195" s="132" t="s">
        <v>142</v>
      </c>
      <c r="E195" s="133" t="s">
        <v>586</v>
      </c>
      <c r="F195" s="134" t="s">
        <v>587</v>
      </c>
      <c r="G195" s="135" t="s">
        <v>420</v>
      </c>
      <c r="H195" s="136">
        <v>455.30799999999999</v>
      </c>
      <c r="I195" s="137"/>
      <c r="J195" s="138">
        <f>ROUND(I195*H195,2)</f>
        <v>0</v>
      </c>
      <c r="K195" s="134" t="s">
        <v>146</v>
      </c>
      <c r="L195" s="32"/>
      <c r="M195" s="139" t="s">
        <v>1</v>
      </c>
      <c r="N195" s="140" t="s">
        <v>41</v>
      </c>
      <c r="P195" s="141">
        <f>O195*H195</f>
        <v>0</v>
      </c>
      <c r="Q195" s="141">
        <v>0</v>
      </c>
      <c r="R195" s="141">
        <f>Q195*H195</f>
        <v>0</v>
      </c>
      <c r="S195" s="141">
        <v>0</v>
      </c>
      <c r="T195" s="142">
        <f>S195*H195</f>
        <v>0</v>
      </c>
      <c r="AR195" s="143" t="s">
        <v>135</v>
      </c>
      <c r="AT195" s="143" t="s">
        <v>142</v>
      </c>
      <c r="AU195" s="143" t="s">
        <v>86</v>
      </c>
      <c r="AY195" s="17" t="s">
        <v>136</v>
      </c>
      <c r="BE195" s="144">
        <f>IF(N195="základní",J195,0)</f>
        <v>0</v>
      </c>
      <c r="BF195" s="144">
        <f>IF(N195="snížená",J195,0)</f>
        <v>0</v>
      </c>
      <c r="BG195" s="144">
        <f>IF(N195="zákl. přenesená",J195,0)</f>
        <v>0</v>
      </c>
      <c r="BH195" s="144">
        <f>IF(N195="sníž. přenesená",J195,0)</f>
        <v>0</v>
      </c>
      <c r="BI195" s="144">
        <f>IF(N195="nulová",J195,0)</f>
        <v>0</v>
      </c>
      <c r="BJ195" s="17" t="s">
        <v>84</v>
      </c>
      <c r="BK195" s="144">
        <f>ROUND(I195*H195,2)</f>
        <v>0</v>
      </c>
      <c r="BL195" s="17" t="s">
        <v>135</v>
      </c>
      <c r="BM195" s="143" t="s">
        <v>2311</v>
      </c>
    </row>
    <row r="196" spans="2:65" s="1" customFormat="1" ht="19.5" x14ac:dyDescent="0.2">
      <c r="B196" s="32"/>
      <c r="D196" s="145" t="s">
        <v>149</v>
      </c>
      <c r="F196" s="146" t="s">
        <v>589</v>
      </c>
      <c r="I196" s="147"/>
      <c r="L196" s="32"/>
      <c r="M196" s="148"/>
      <c r="T196" s="56"/>
      <c r="AT196" s="17" t="s">
        <v>149</v>
      </c>
      <c r="AU196" s="17" t="s">
        <v>86</v>
      </c>
    </row>
    <row r="197" spans="2:65" s="13" customFormat="1" ht="11.25" x14ac:dyDescent="0.2">
      <c r="B197" s="155"/>
      <c r="D197" s="145" t="s">
        <v>150</v>
      </c>
      <c r="E197" s="156" t="s">
        <v>1</v>
      </c>
      <c r="F197" s="157" t="s">
        <v>2312</v>
      </c>
      <c r="H197" s="158">
        <v>657.37</v>
      </c>
      <c r="I197" s="159"/>
      <c r="L197" s="155"/>
      <c r="M197" s="160"/>
      <c r="T197" s="161"/>
      <c r="AT197" s="156" t="s">
        <v>150</v>
      </c>
      <c r="AU197" s="156" t="s">
        <v>86</v>
      </c>
      <c r="AV197" s="13" t="s">
        <v>86</v>
      </c>
      <c r="AW197" s="13" t="s">
        <v>32</v>
      </c>
      <c r="AX197" s="13" t="s">
        <v>76</v>
      </c>
      <c r="AY197" s="156" t="s">
        <v>136</v>
      </c>
    </row>
    <row r="198" spans="2:65" s="13" customFormat="1" ht="11.25" x14ac:dyDescent="0.2">
      <c r="B198" s="155"/>
      <c r="D198" s="145" t="s">
        <v>150</v>
      </c>
      <c r="E198" s="156" t="s">
        <v>1</v>
      </c>
      <c r="F198" s="157" t="s">
        <v>2313</v>
      </c>
      <c r="H198" s="158">
        <v>-154.73400000000001</v>
      </c>
      <c r="I198" s="159"/>
      <c r="L198" s="155"/>
      <c r="M198" s="160"/>
      <c r="T198" s="161"/>
      <c r="AT198" s="156" t="s">
        <v>150</v>
      </c>
      <c r="AU198" s="156" t="s">
        <v>86</v>
      </c>
      <c r="AV198" s="13" t="s">
        <v>86</v>
      </c>
      <c r="AW198" s="13" t="s">
        <v>32</v>
      </c>
      <c r="AX198" s="13" t="s">
        <v>76</v>
      </c>
      <c r="AY198" s="156" t="s">
        <v>136</v>
      </c>
    </row>
    <row r="199" spans="2:65" s="12" customFormat="1" ht="11.25" x14ac:dyDescent="0.2">
      <c r="B199" s="149"/>
      <c r="D199" s="145" t="s">
        <v>150</v>
      </c>
      <c r="E199" s="150" t="s">
        <v>1</v>
      </c>
      <c r="F199" s="151" t="s">
        <v>2314</v>
      </c>
      <c r="H199" s="150" t="s">
        <v>1</v>
      </c>
      <c r="I199" s="152"/>
      <c r="L199" s="149"/>
      <c r="M199" s="153"/>
      <c r="T199" s="154"/>
      <c r="AT199" s="150" t="s">
        <v>150</v>
      </c>
      <c r="AU199" s="150" t="s">
        <v>86</v>
      </c>
      <c r="AV199" s="12" t="s">
        <v>84</v>
      </c>
      <c r="AW199" s="12" t="s">
        <v>32</v>
      </c>
      <c r="AX199" s="12" t="s">
        <v>76</v>
      </c>
      <c r="AY199" s="150" t="s">
        <v>136</v>
      </c>
    </row>
    <row r="200" spans="2:65" s="13" customFormat="1" ht="11.25" x14ac:dyDescent="0.2">
      <c r="B200" s="155"/>
      <c r="D200" s="145" t="s">
        <v>150</v>
      </c>
      <c r="E200" s="156" t="s">
        <v>1</v>
      </c>
      <c r="F200" s="157" t="s">
        <v>2315</v>
      </c>
      <c r="H200" s="158">
        <v>-23.568000000000001</v>
      </c>
      <c r="I200" s="159"/>
      <c r="L200" s="155"/>
      <c r="M200" s="160"/>
      <c r="T200" s="161"/>
      <c r="AT200" s="156" t="s">
        <v>150</v>
      </c>
      <c r="AU200" s="156" t="s">
        <v>86</v>
      </c>
      <c r="AV200" s="13" t="s">
        <v>86</v>
      </c>
      <c r="AW200" s="13" t="s">
        <v>32</v>
      </c>
      <c r="AX200" s="13" t="s">
        <v>76</v>
      </c>
      <c r="AY200" s="156" t="s">
        <v>136</v>
      </c>
    </row>
    <row r="201" spans="2:65" s="12" customFormat="1" ht="11.25" x14ac:dyDescent="0.2">
      <c r="B201" s="149"/>
      <c r="D201" s="145" t="s">
        <v>150</v>
      </c>
      <c r="E201" s="150" t="s">
        <v>1</v>
      </c>
      <c r="F201" s="151" t="s">
        <v>2316</v>
      </c>
      <c r="H201" s="150" t="s">
        <v>1</v>
      </c>
      <c r="I201" s="152"/>
      <c r="L201" s="149"/>
      <c r="M201" s="153"/>
      <c r="T201" s="154"/>
      <c r="AT201" s="150" t="s">
        <v>150</v>
      </c>
      <c r="AU201" s="150" t="s">
        <v>86</v>
      </c>
      <c r="AV201" s="12" t="s">
        <v>84</v>
      </c>
      <c r="AW201" s="12" t="s">
        <v>32</v>
      </c>
      <c r="AX201" s="12" t="s">
        <v>76</v>
      </c>
      <c r="AY201" s="150" t="s">
        <v>136</v>
      </c>
    </row>
    <row r="202" spans="2:65" s="13" customFormat="1" ht="11.25" x14ac:dyDescent="0.2">
      <c r="B202" s="155"/>
      <c r="D202" s="145" t="s">
        <v>150</v>
      </c>
      <c r="E202" s="156" t="s">
        <v>1</v>
      </c>
      <c r="F202" s="157" t="s">
        <v>2317</v>
      </c>
      <c r="H202" s="158">
        <v>-16.370999999999999</v>
      </c>
      <c r="I202" s="159"/>
      <c r="L202" s="155"/>
      <c r="M202" s="160"/>
      <c r="T202" s="161"/>
      <c r="AT202" s="156" t="s">
        <v>150</v>
      </c>
      <c r="AU202" s="156" t="s">
        <v>86</v>
      </c>
      <c r="AV202" s="13" t="s">
        <v>86</v>
      </c>
      <c r="AW202" s="13" t="s">
        <v>32</v>
      </c>
      <c r="AX202" s="13" t="s">
        <v>76</v>
      </c>
      <c r="AY202" s="156" t="s">
        <v>136</v>
      </c>
    </row>
    <row r="203" spans="2:65" s="12" customFormat="1" ht="11.25" x14ac:dyDescent="0.2">
      <c r="B203" s="149"/>
      <c r="D203" s="145" t="s">
        <v>150</v>
      </c>
      <c r="E203" s="150" t="s">
        <v>1</v>
      </c>
      <c r="F203" s="151" t="s">
        <v>2318</v>
      </c>
      <c r="H203" s="150" t="s">
        <v>1</v>
      </c>
      <c r="I203" s="152"/>
      <c r="L203" s="149"/>
      <c r="M203" s="153"/>
      <c r="T203" s="154"/>
      <c r="AT203" s="150" t="s">
        <v>150</v>
      </c>
      <c r="AU203" s="150" t="s">
        <v>86</v>
      </c>
      <c r="AV203" s="12" t="s">
        <v>84</v>
      </c>
      <c r="AW203" s="12" t="s">
        <v>32</v>
      </c>
      <c r="AX203" s="12" t="s">
        <v>76</v>
      </c>
      <c r="AY203" s="150" t="s">
        <v>136</v>
      </c>
    </row>
    <row r="204" spans="2:65" s="13" customFormat="1" ht="11.25" x14ac:dyDescent="0.2">
      <c r="B204" s="155"/>
      <c r="D204" s="145" t="s">
        <v>150</v>
      </c>
      <c r="E204" s="156" t="s">
        <v>1</v>
      </c>
      <c r="F204" s="157" t="s">
        <v>2319</v>
      </c>
      <c r="H204" s="158">
        <v>-4.9400000000000004</v>
      </c>
      <c r="I204" s="159"/>
      <c r="L204" s="155"/>
      <c r="M204" s="160"/>
      <c r="T204" s="161"/>
      <c r="AT204" s="156" t="s">
        <v>150</v>
      </c>
      <c r="AU204" s="156" t="s">
        <v>86</v>
      </c>
      <c r="AV204" s="13" t="s">
        <v>86</v>
      </c>
      <c r="AW204" s="13" t="s">
        <v>32</v>
      </c>
      <c r="AX204" s="13" t="s">
        <v>76</v>
      </c>
      <c r="AY204" s="156" t="s">
        <v>136</v>
      </c>
    </row>
    <row r="205" spans="2:65" s="12" customFormat="1" ht="11.25" x14ac:dyDescent="0.2">
      <c r="B205" s="149"/>
      <c r="D205" s="145" t="s">
        <v>150</v>
      </c>
      <c r="E205" s="150" t="s">
        <v>1</v>
      </c>
      <c r="F205" s="151" t="s">
        <v>2320</v>
      </c>
      <c r="H205" s="150" t="s">
        <v>1</v>
      </c>
      <c r="I205" s="152"/>
      <c r="L205" s="149"/>
      <c r="M205" s="153"/>
      <c r="T205" s="154"/>
      <c r="AT205" s="150" t="s">
        <v>150</v>
      </c>
      <c r="AU205" s="150" t="s">
        <v>86</v>
      </c>
      <c r="AV205" s="12" t="s">
        <v>84</v>
      </c>
      <c r="AW205" s="12" t="s">
        <v>32</v>
      </c>
      <c r="AX205" s="12" t="s">
        <v>76</v>
      </c>
      <c r="AY205" s="150" t="s">
        <v>136</v>
      </c>
    </row>
    <row r="206" spans="2:65" s="13" customFormat="1" ht="11.25" x14ac:dyDescent="0.2">
      <c r="B206" s="155"/>
      <c r="D206" s="145" t="s">
        <v>150</v>
      </c>
      <c r="E206" s="156" t="s">
        <v>1</v>
      </c>
      <c r="F206" s="157" t="s">
        <v>2321</v>
      </c>
      <c r="H206" s="158">
        <v>-2.4489999999999998</v>
      </c>
      <c r="I206" s="159"/>
      <c r="L206" s="155"/>
      <c r="M206" s="160"/>
      <c r="T206" s="161"/>
      <c r="AT206" s="156" t="s">
        <v>150</v>
      </c>
      <c r="AU206" s="156" t="s">
        <v>86</v>
      </c>
      <c r="AV206" s="13" t="s">
        <v>86</v>
      </c>
      <c r="AW206" s="13" t="s">
        <v>32</v>
      </c>
      <c r="AX206" s="13" t="s">
        <v>76</v>
      </c>
      <c r="AY206" s="156" t="s">
        <v>136</v>
      </c>
    </row>
    <row r="207" spans="2:65" s="12" customFormat="1" ht="11.25" x14ac:dyDescent="0.2">
      <c r="B207" s="149"/>
      <c r="D207" s="145" t="s">
        <v>150</v>
      </c>
      <c r="E207" s="150" t="s">
        <v>1</v>
      </c>
      <c r="F207" s="151" t="s">
        <v>2322</v>
      </c>
      <c r="H207" s="150" t="s">
        <v>1</v>
      </c>
      <c r="I207" s="152"/>
      <c r="L207" s="149"/>
      <c r="M207" s="153"/>
      <c r="T207" s="154"/>
      <c r="AT207" s="150" t="s">
        <v>150</v>
      </c>
      <c r="AU207" s="150" t="s">
        <v>86</v>
      </c>
      <c r="AV207" s="12" t="s">
        <v>84</v>
      </c>
      <c r="AW207" s="12" t="s">
        <v>32</v>
      </c>
      <c r="AX207" s="12" t="s">
        <v>76</v>
      </c>
      <c r="AY207" s="150" t="s">
        <v>136</v>
      </c>
    </row>
    <row r="208" spans="2:65" s="14" customFormat="1" ht="11.25" x14ac:dyDescent="0.2">
      <c r="B208" s="165"/>
      <c r="D208" s="145" t="s">
        <v>150</v>
      </c>
      <c r="E208" s="166" t="s">
        <v>1</v>
      </c>
      <c r="F208" s="167" t="s">
        <v>318</v>
      </c>
      <c r="H208" s="168">
        <v>455.30799999999999</v>
      </c>
      <c r="I208" s="169"/>
      <c r="L208" s="165"/>
      <c r="M208" s="170"/>
      <c r="T208" s="171"/>
      <c r="AT208" s="166" t="s">
        <v>150</v>
      </c>
      <c r="AU208" s="166" t="s">
        <v>86</v>
      </c>
      <c r="AV208" s="14" t="s">
        <v>135</v>
      </c>
      <c r="AW208" s="14" t="s">
        <v>32</v>
      </c>
      <c r="AX208" s="14" t="s">
        <v>84</v>
      </c>
      <c r="AY208" s="166" t="s">
        <v>136</v>
      </c>
    </row>
    <row r="209" spans="2:65" s="1" customFormat="1" ht="16.5" customHeight="1" x14ac:dyDescent="0.2">
      <c r="B209" s="32"/>
      <c r="C209" s="132" t="s">
        <v>331</v>
      </c>
      <c r="D209" s="132" t="s">
        <v>142</v>
      </c>
      <c r="E209" s="133" t="s">
        <v>1704</v>
      </c>
      <c r="F209" s="134" t="s">
        <v>1705</v>
      </c>
      <c r="G209" s="135" t="s">
        <v>420</v>
      </c>
      <c r="H209" s="136">
        <v>150.875</v>
      </c>
      <c r="I209" s="137"/>
      <c r="J209" s="138">
        <f>ROUND(I209*H209,2)</f>
        <v>0</v>
      </c>
      <c r="K209" s="134" t="s">
        <v>146</v>
      </c>
      <c r="L209" s="32"/>
      <c r="M209" s="139" t="s">
        <v>1</v>
      </c>
      <c r="N209" s="140" t="s">
        <v>41</v>
      </c>
      <c r="P209" s="141">
        <f>O209*H209</f>
        <v>0</v>
      </c>
      <c r="Q209" s="141">
        <v>0</v>
      </c>
      <c r="R209" s="141">
        <f>Q209*H209</f>
        <v>0</v>
      </c>
      <c r="S209" s="141">
        <v>0</v>
      </c>
      <c r="T209" s="142">
        <f>S209*H209</f>
        <v>0</v>
      </c>
      <c r="AR209" s="143" t="s">
        <v>135</v>
      </c>
      <c r="AT209" s="143" t="s">
        <v>142</v>
      </c>
      <c r="AU209" s="143" t="s">
        <v>86</v>
      </c>
      <c r="AY209" s="17" t="s">
        <v>136</v>
      </c>
      <c r="BE209" s="144">
        <f>IF(N209="základní",J209,0)</f>
        <v>0</v>
      </c>
      <c r="BF209" s="144">
        <f>IF(N209="snížená",J209,0)</f>
        <v>0</v>
      </c>
      <c r="BG209" s="144">
        <f>IF(N209="zákl. přenesená",J209,0)</f>
        <v>0</v>
      </c>
      <c r="BH209" s="144">
        <f>IF(N209="sníž. přenesená",J209,0)</f>
        <v>0</v>
      </c>
      <c r="BI209" s="144">
        <f>IF(N209="nulová",J209,0)</f>
        <v>0</v>
      </c>
      <c r="BJ209" s="17" t="s">
        <v>84</v>
      </c>
      <c r="BK209" s="144">
        <f>ROUND(I209*H209,2)</f>
        <v>0</v>
      </c>
      <c r="BL209" s="17" t="s">
        <v>135</v>
      </c>
      <c r="BM209" s="143" t="s">
        <v>2323</v>
      </c>
    </row>
    <row r="210" spans="2:65" s="1" customFormat="1" ht="19.5" x14ac:dyDescent="0.2">
      <c r="B210" s="32"/>
      <c r="D210" s="145" t="s">
        <v>149</v>
      </c>
      <c r="F210" s="146" t="s">
        <v>1707</v>
      </c>
      <c r="I210" s="147"/>
      <c r="L210" s="32"/>
      <c r="M210" s="148"/>
      <c r="T210" s="56"/>
      <c r="AT210" s="17" t="s">
        <v>149</v>
      </c>
      <c r="AU210" s="17" t="s">
        <v>86</v>
      </c>
    </row>
    <row r="211" spans="2:65" s="12" customFormat="1" ht="11.25" x14ac:dyDescent="0.2">
      <c r="B211" s="149"/>
      <c r="D211" s="145" t="s">
        <v>150</v>
      </c>
      <c r="E211" s="150" t="s">
        <v>1</v>
      </c>
      <c r="F211" s="151" t="s">
        <v>2324</v>
      </c>
      <c r="H211" s="150" t="s">
        <v>1</v>
      </c>
      <c r="I211" s="152"/>
      <c r="L211" s="149"/>
      <c r="M211" s="153"/>
      <c r="T211" s="154"/>
      <c r="AT211" s="150" t="s">
        <v>150</v>
      </c>
      <c r="AU211" s="150" t="s">
        <v>86</v>
      </c>
      <c r="AV211" s="12" t="s">
        <v>84</v>
      </c>
      <c r="AW211" s="12" t="s">
        <v>32</v>
      </c>
      <c r="AX211" s="12" t="s">
        <v>76</v>
      </c>
      <c r="AY211" s="150" t="s">
        <v>136</v>
      </c>
    </row>
    <row r="212" spans="2:65" s="13" customFormat="1" ht="11.25" x14ac:dyDescent="0.2">
      <c r="B212" s="155"/>
      <c r="D212" s="145" t="s">
        <v>150</v>
      </c>
      <c r="E212" s="156" t="s">
        <v>1</v>
      </c>
      <c r="F212" s="157" t="s">
        <v>2325</v>
      </c>
      <c r="H212" s="158">
        <v>61.195</v>
      </c>
      <c r="I212" s="159"/>
      <c r="L212" s="155"/>
      <c r="M212" s="160"/>
      <c r="T212" s="161"/>
      <c r="AT212" s="156" t="s">
        <v>150</v>
      </c>
      <c r="AU212" s="156" t="s">
        <v>86</v>
      </c>
      <c r="AV212" s="13" t="s">
        <v>86</v>
      </c>
      <c r="AW212" s="13" t="s">
        <v>32</v>
      </c>
      <c r="AX212" s="13" t="s">
        <v>76</v>
      </c>
      <c r="AY212" s="156" t="s">
        <v>136</v>
      </c>
    </row>
    <row r="213" spans="2:65" s="13" customFormat="1" ht="11.25" x14ac:dyDescent="0.2">
      <c r="B213" s="155"/>
      <c r="D213" s="145" t="s">
        <v>150</v>
      </c>
      <c r="E213" s="156" t="s">
        <v>1</v>
      </c>
      <c r="F213" s="157" t="s">
        <v>2326</v>
      </c>
      <c r="H213" s="158">
        <v>17.584</v>
      </c>
      <c r="I213" s="159"/>
      <c r="L213" s="155"/>
      <c r="M213" s="160"/>
      <c r="T213" s="161"/>
      <c r="AT213" s="156" t="s">
        <v>150</v>
      </c>
      <c r="AU213" s="156" t="s">
        <v>86</v>
      </c>
      <c r="AV213" s="13" t="s">
        <v>86</v>
      </c>
      <c r="AW213" s="13" t="s">
        <v>32</v>
      </c>
      <c r="AX213" s="13" t="s">
        <v>76</v>
      </c>
      <c r="AY213" s="156" t="s">
        <v>136</v>
      </c>
    </row>
    <row r="214" spans="2:65" s="12" customFormat="1" ht="11.25" x14ac:dyDescent="0.2">
      <c r="B214" s="149"/>
      <c r="D214" s="145" t="s">
        <v>150</v>
      </c>
      <c r="E214" s="150" t="s">
        <v>1</v>
      </c>
      <c r="F214" s="151" t="s">
        <v>2327</v>
      </c>
      <c r="H214" s="150" t="s">
        <v>1</v>
      </c>
      <c r="I214" s="152"/>
      <c r="L214" s="149"/>
      <c r="M214" s="153"/>
      <c r="T214" s="154"/>
      <c r="AT214" s="150" t="s">
        <v>150</v>
      </c>
      <c r="AU214" s="150" t="s">
        <v>86</v>
      </c>
      <c r="AV214" s="12" t="s">
        <v>84</v>
      </c>
      <c r="AW214" s="12" t="s">
        <v>32</v>
      </c>
      <c r="AX214" s="12" t="s">
        <v>76</v>
      </c>
      <c r="AY214" s="150" t="s">
        <v>136</v>
      </c>
    </row>
    <row r="215" spans="2:65" s="15" customFormat="1" ht="11.25" x14ac:dyDescent="0.2">
      <c r="B215" s="182"/>
      <c r="D215" s="145" t="s">
        <v>150</v>
      </c>
      <c r="E215" s="183" t="s">
        <v>1</v>
      </c>
      <c r="F215" s="184" t="s">
        <v>1499</v>
      </c>
      <c r="H215" s="185">
        <v>78.778999999999996</v>
      </c>
      <c r="I215" s="186"/>
      <c r="L215" s="182"/>
      <c r="M215" s="187"/>
      <c r="T215" s="188"/>
      <c r="AT215" s="183" t="s">
        <v>150</v>
      </c>
      <c r="AU215" s="183" t="s">
        <v>86</v>
      </c>
      <c r="AV215" s="15" t="s">
        <v>158</v>
      </c>
      <c r="AW215" s="15" t="s">
        <v>32</v>
      </c>
      <c r="AX215" s="15" t="s">
        <v>76</v>
      </c>
      <c r="AY215" s="183" t="s">
        <v>136</v>
      </c>
    </row>
    <row r="216" spans="2:65" s="13" customFormat="1" ht="11.25" x14ac:dyDescent="0.2">
      <c r="B216" s="155"/>
      <c r="D216" s="145" t="s">
        <v>150</v>
      </c>
      <c r="E216" s="156" t="s">
        <v>1</v>
      </c>
      <c r="F216" s="157" t="s">
        <v>2328</v>
      </c>
      <c r="H216" s="158">
        <v>67.855000000000004</v>
      </c>
      <c r="I216" s="159"/>
      <c r="L216" s="155"/>
      <c r="M216" s="160"/>
      <c r="T216" s="161"/>
      <c r="AT216" s="156" t="s">
        <v>150</v>
      </c>
      <c r="AU216" s="156" t="s">
        <v>86</v>
      </c>
      <c r="AV216" s="13" t="s">
        <v>86</v>
      </c>
      <c r="AW216" s="13" t="s">
        <v>32</v>
      </c>
      <c r="AX216" s="13" t="s">
        <v>76</v>
      </c>
      <c r="AY216" s="156" t="s">
        <v>136</v>
      </c>
    </row>
    <row r="217" spans="2:65" s="13" customFormat="1" ht="11.25" x14ac:dyDescent="0.2">
      <c r="B217" s="155"/>
      <c r="D217" s="145" t="s">
        <v>150</v>
      </c>
      <c r="E217" s="156" t="s">
        <v>1</v>
      </c>
      <c r="F217" s="157" t="s">
        <v>2329</v>
      </c>
      <c r="H217" s="158">
        <v>8.1</v>
      </c>
      <c r="I217" s="159"/>
      <c r="L217" s="155"/>
      <c r="M217" s="160"/>
      <c r="T217" s="161"/>
      <c r="AT217" s="156" t="s">
        <v>150</v>
      </c>
      <c r="AU217" s="156" t="s">
        <v>86</v>
      </c>
      <c r="AV217" s="13" t="s">
        <v>86</v>
      </c>
      <c r="AW217" s="13" t="s">
        <v>32</v>
      </c>
      <c r="AX217" s="13" t="s">
        <v>76</v>
      </c>
      <c r="AY217" s="156" t="s">
        <v>136</v>
      </c>
    </row>
    <row r="218" spans="2:65" s="15" customFormat="1" ht="11.25" x14ac:dyDescent="0.2">
      <c r="B218" s="182"/>
      <c r="D218" s="145" t="s">
        <v>150</v>
      </c>
      <c r="E218" s="183" t="s">
        <v>1</v>
      </c>
      <c r="F218" s="184" t="s">
        <v>1499</v>
      </c>
      <c r="H218" s="185">
        <v>75.954999999999998</v>
      </c>
      <c r="I218" s="186"/>
      <c r="L218" s="182"/>
      <c r="M218" s="187"/>
      <c r="T218" s="188"/>
      <c r="AT218" s="183" t="s">
        <v>150</v>
      </c>
      <c r="AU218" s="183" t="s">
        <v>86</v>
      </c>
      <c r="AV218" s="15" t="s">
        <v>158</v>
      </c>
      <c r="AW218" s="15" t="s">
        <v>32</v>
      </c>
      <c r="AX218" s="15" t="s">
        <v>76</v>
      </c>
      <c r="AY218" s="183" t="s">
        <v>136</v>
      </c>
    </row>
    <row r="219" spans="2:65" s="12" customFormat="1" ht="11.25" x14ac:dyDescent="0.2">
      <c r="B219" s="149"/>
      <c r="D219" s="145" t="s">
        <v>150</v>
      </c>
      <c r="E219" s="150" t="s">
        <v>1</v>
      </c>
      <c r="F219" s="151" t="s">
        <v>607</v>
      </c>
      <c r="H219" s="150" t="s">
        <v>1</v>
      </c>
      <c r="I219" s="152"/>
      <c r="L219" s="149"/>
      <c r="M219" s="153"/>
      <c r="T219" s="154"/>
      <c r="AT219" s="150" t="s">
        <v>150</v>
      </c>
      <c r="AU219" s="150" t="s">
        <v>86</v>
      </c>
      <c r="AV219" s="12" t="s">
        <v>84</v>
      </c>
      <c r="AW219" s="12" t="s">
        <v>32</v>
      </c>
      <c r="AX219" s="12" t="s">
        <v>76</v>
      </c>
      <c r="AY219" s="150" t="s">
        <v>136</v>
      </c>
    </row>
    <row r="220" spans="2:65" s="13" customFormat="1" ht="11.25" x14ac:dyDescent="0.2">
      <c r="B220" s="155"/>
      <c r="D220" s="145" t="s">
        <v>150</v>
      </c>
      <c r="E220" s="156" t="s">
        <v>1</v>
      </c>
      <c r="F220" s="157" t="s">
        <v>2330</v>
      </c>
      <c r="H220" s="158">
        <v>-3.294</v>
      </c>
      <c r="I220" s="159"/>
      <c r="L220" s="155"/>
      <c r="M220" s="160"/>
      <c r="T220" s="161"/>
      <c r="AT220" s="156" t="s">
        <v>150</v>
      </c>
      <c r="AU220" s="156" t="s">
        <v>86</v>
      </c>
      <c r="AV220" s="13" t="s">
        <v>86</v>
      </c>
      <c r="AW220" s="13" t="s">
        <v>32</v>
      </c>
      <c r="AX220" s="13" t="s">
        <v>76</v>
      </c>
      <c r="AY220" s="156" t="s">
        <v>136</v>
      </c>
    </row>
    <row r="221" spans="2:65" s="13" customFormat="1" ht="11.25" x14ac:dyDescent="0.2">
      <c r="B221" s="155"/>
      <c r="D221" s="145" t="s">
        <v>150</v>
      </c>
      <c r="E221" s="156" t="s">
        <v>1</v>
      </c>
      <c r="F221" s="157" t="s">
        <v>2331</v>
      </c>
      <c r="H221" s="158">
        <v>-0.56499999999999995</v>
      </c>
      <c r="I221" s="159"/>
      <c r="L221" s="155"/>
      <c r="M221" s="160"/>
      <c r="T221" s="161"/>
      <c r="AT221" s="156" t="s">
        <v>150</v>
      </c>
      <c r="AU221" s="156" t="s">
        <v>86</v>
      </c>
      <c r="AV221" s="13" t="s">
        <v>86</v>
      </c>
      <c r="AW221" s="13" t="s">
        <v>32</v>
      </c>
      <c r="AX221" s="13" t="s">
        <v>76</v>
      </c>
      <c r="AY221" s="156" t="s">
        <v>136</v>
      </c>
    </row>
    <row r="222" spans="2:65" s="12" customFormat="1" ht="11.25" x14ac:dyDescent="0.2">
      <c r="B222" s="149"/>
      <c r="D222" s="145" t="s">
        <v>150</v>
      </c>
      <c r="E222" s="150" t="s">
        <v>1</v>
      </c>
      <c r="F222" s="151" t="s">
        <v>2332</v>
      </c>
      <c r="H222" s="150" t="s">
        <v>1</v>
      </c>
      <c r="I222" s="152"/>
      <c r="L222" s="149"/>
      <c r="M222" s="153"/>
      <c r="T222" s="154"/>
      <c r="AT222" s="150" t="s">
        <v>150</v>
      </c>
      <c r="AU222" s="150" t="s">
        <v>86</v>
      </c>
      <c r="AV222" s="12" t="s">
        <v>84</v>
      </c>
      <c r="AW222" s="12" t="s">
        <v>32</v>
      </c>
      <c r="AX222" s="12" t="s">
        <v>76</v>
      </c>
      <c r="AY222" s="150" t="s">
        <v>136</v>
      </c>
    </row>
    <row r="223" spans="2:65" s="12" customFormat="1" ht="11.25" x14ac:dyDescent="0.2">
      <c r="B223" s="149"/>
      <c r="D223" s="145" t="s">
        <v>150</v>
      </c>
      <c r="E223" s="150" t="s">
        <v>1</v>
      </c>
      <c r="F223" s="151" t="s">
        <v>610</v>
      </c>
      <c r="H223" s="150" t="s">
        <v>1</v>
      </c>
      <c r="I223" s="152"/>
      <c r="L223" s="149"/>
      <c r="M223" s="153"/>
      <c r="T223" s="154"/>
      <c r="AT223" s="150" t="s">
        <v>150</v>
      </c>
      <c r="AU223" s="150" t="s">
        <v>86</v>
      </c>
      <c r="AV223" s="12" t="s">
        <v>84</v>
      </c>
      <c r="AW223" s="12" t="s">
        <v>32</v>
      </c>
      <c r="AX223" s="12" t="s">
        <v>76</v>
      </c>
      <c r="AY223" s="150" t="s">
        <v>136</v>
      </c>
    </row>
    <row r="224" spans="2:65" s="14" customFormat="1" ht="11.25" x14ac:dyDescent="0.2">
      <c r="B224" s="165"/>
      <c r="D224" s="145" t="s">
        <v>150</v>
      </c>
      <c r="E224" s="166" t="s">
        <v>1</v>
      </c>
      <c r="F224" s="167" t="s">
        <v>318</v>
      </c>
      <c r="H224" s="168">
        <v>150.875</v>
      </c>
      <c r="I224" s="169"/>
      <c r="L224" s="165"/>
      <c r="M224" s="170"/>
      <c r="T224" s="171"/>
      <c r="AT224" s="166" t="s">
        <v>150</v>
      </c>
      <c r="AU224" s="166" t="s">
        <v>86</v>
      </c>
      <c r="AV224" s="14" t="s">
        <v>135</v>
      </c>
      <c r="AW224" s="14" t="s">
        <v>32</v>
      </c>
      <c r="AX224" s="14" t="s">
        <v>84</v>
      </c>
      <c r="AY224" s="166" t="s">
        <v>136</v>
      </c>
    </row>
    <row r="225" spans="2:65" s="1" customFormat="1" ht="16.5" customHeight="1" x14ac:dyDescent="0.2">
      <c r="B225" s="32"/>
      <c r="C225" s="172" t="s">
        <v>341</v>
      </c>
      <c r="D225" s="172" t="s">
        <v>641</v>
      </c>
      <c r="E225" s="173" t="s">
        <v>1713</v>
      </c>
      <c r="F225" s="174" t="s">
        <v>1714</v>
      </c>
      <c r="G225" s="175" t="s">
        <v>561</v>
      </c>
      <c r="H225" s="176">
        <v>157.55799999999999</v>
      </c>
      <c r="I225" s="177"/>
      <c r="J225" s="178">
        <f>ROUND(I225*H225,2)</f>
        <v>0</v>
      </c>
      <c r="K225" s="174" t="s">
        <v>146</v>
      </c>
      <c r="L225" s="179"/>
      <c r="M225" s="180" t="s">
        <v>1</v>
      </c>
      <c r="N225" s="181" t="s">
        <v>41</v>
      </c>
      <c r="P225" s="141">
        <f>O225*H225</f>
        <v>0</v>
      </c>
      <c r="Q225" s="141">
        <v>1</v>
      </c>
      <c r="R225" s="141">
        <f>Q225*H225</f>
        <v>157.55799999999999</v>
      </c>
      <c r="S225" s="141">
        <v>0</v>
      </c>
      <c r="T225" s="142">
        <f>S225*H225</f>
        <v>0</v>
      </c>
      <c r="AR225" s="143" t="s">
        <v>185</v>
      </c>
      <c r="AT225" s="143" t="s">
        <v>641</v>
      </c>
      <c r="AU225" s="143" t="s">
        <v>86</v>
      </c>
      <c r="AY225" s="17" t="s">
        <v>136</v>
      </c>
      <c r="BE225" s="144">
        <f>IF(N225="základní",J225,0)</f>
        <v>0</v>
      </c>
      <c r="BF225" s="144">
        <f>IF(N225="snížená",J225,0)</f>
        <v>0</v>
      </c>
      <c r="BG225" s="144">
        <f>IF(N225="zákl. přenesená",J225,0)</f>
        <v>0</v>
      </c>
      <c r="BH225" s="144">
        <f>IF(N225="sníž. přenesená",J225,0)</f>
        <v>0</v>
      </c>
      <c r="BI225" s="144">
        <f>IF(N225="nulová",J225,0)</f>
        <v>0</v>
      </c>
      <c r="BJ225" s="17" t="s">
        <v>84</v>
      </c>
      <c r="BK225" s="144">
        <f>ROUND(I225*H225,2)</f>
        <v>0</v>
      </c>
      <c r="BL225" s="17" t="s">
        <v>135</v>
      </c>
      <c r="BM225" s="143" t="s">
        <v>2333</v>
      </c>
    </row>
    <row r="226" spans="2:65" s="1" customFormat="1" ht="11.25" x14ac:dyDescent="0.2">
      <c r="B226" s="32"/>
      <c r="D226" s="145" t="s">
        <v>149</v>
      </c>
      <c r="F226" s="146" t="s">
        <v>1714</v>
      </c>
      <c r="I226" s="147"/>
      <c r="L226" s="32"/>
      <c r="M226" s="148"/>
      <c r="T226" s="56"/>
      <c r="AT226" s="17" t="s">
        <v>149</v>
      </c>
      <c r="AU226" s="17" t="s">
        <v>86</v>
      </c>
    </row>
    <row r="227" spans="2:65" s="13" customFormat="1" ht="11.25" x14ac:dyDescent="0.2">
      <c r="B227" s="155"/>
      <c r="D227" s="145" t="s">
        <v>150</v>
      </c>
      <c r="E227" s="156" t="s">
        <v>1</v>
      </c>
      <c r="F227" s="157" t="s">
        <v>2334</v>
      </c>
      <c r="H227" s="158">
        <v>157.55799999999999</v>
      </c>
      <c r="I227" s="159"/>
      <c r="L227" s="155"/>
      <c r="M227" s="160"/>
      <c r="T227" s="161"/>
      <c r="AT227" s="156" t="s">
        <v>150</v>
      </c>
      <c r="AU227" s="156" t="s">
        <v>86</v>
      </c>
      <c r="AV227" s="13" t="s">
        <v>86</v>
      </c>
      <c r="AW227" s="13" t="s">
        <v>32</v>
      </c>
      <c r="AX227" s="13" t="s">
        <v>84</v>
      </c>
      <c r="AY227" s="156" t="s">
        <v>136</v>
      </c>
    </row>
    <row r="228" spans="2:65" s="11" customFormat="1" ht="22.9" customHeight="1" x14ac:dyDescent="0.2">
      <c r="B228" s="120"/>
      <c r="D228" s="121" t="s">
        <v>75</v>
      </c>
      <c r="E228" s="130" t="s">
        <v>158</v>
      </c>
      <c r="F228" s="130" t="s">
        <v>752</v>
      </c>
      <c r="I228" s="123"/>
      <c r="J228" s="131">
        <f>BK228</f>
        <v>0</v>
      </c>
      <c r="L228" s="120"/>
      <c r="M228" s="125"/>
      <c r="P228" s="126">
        <f>SUM(P229:P235)</f>
        <v>0</v>
      </c>
      <c r="R228" s="126">
        <f>SUM(R229:R235)</f>
        <v>0</v>
      </c>
      <c r="T228" s="127">
        <f>SUM(T229:T235)</f>
        <v>0</v>
      </c>
      <c r="AR228" s="121" t="s">
        <v>84</v>
      </c>
      <c r="AT228" s="128" t="s">
        <v>75</v>
      </c>
      <c r="AU228" s="128" t="s">
        <v>84</v>
      </c>
      <c r="AY228" s="121" t="s">
        <v>136</v>
      </c>
      <c r="BK228" s="129">
        <f>SUM(BK229:BK235)</f>
        <v>0</v>
      </c>
    </row>
    <row r="229" spans="2:65" s="1" customFormat="1" ht="16.5" customHeight="1" x14ac:dyDescent="0.2">
      <c r="B229" s="32"/>
      <c r="C229" s="132" t="s">
        <v>349</v>
      </c>
      <c r="D229" s="132" t="s">
        <v>142</v>
      </c>
      <c r="E229" s="133" t="s">
        <v>2026</v>
      </c>
      <c r="F229" s="134" t="s">
        <v>2027</v>
      </c>
      <c r="G229" s="135" t="s">
        <v>420</v>
      </c>
      <c r="H229" s="136">
        <v>6.28</v>
      </c>
      <c r="I229" s="137"/>
      <c r="J229" s="138">
        <f>ROUND(I229*H229,2)</f>
        <v>0</v>
      </c>
      <c r="K229" s="134" t="s">
        <v>146</v>
      </c>
      <c r="L229" s="32"/>
      <c r="M229" s="139" t="s">
        <v>1</v>
      </c>
      <c r="N229" s="140" t="s">
        <v>41</v>
      </c>
      <c r="P229" s="141">
        <f>O229*H229</f>
        <v>0</v>
      </c>
      <c r="Q229" s="141">
        <v>0</v>
      </c>
      <c r="R229" s="141">
        <f>Q229*H229</f>
        <v>0</v>
      </c>
      <c r="S229" s="141">
        <v>0</v>
      </c>
      <c r="T229" s="142">
        <f>S229*H229</f>
        <v>0</v>
      </c>
      <c r="AR229" s="143" t="s">
        <v>135</v>
      </c>
      <c r="AT229" s="143" t="s">
        <v>142</v>
      </c>
      <c r="AU229" s="143" t="s">
        <v>86</v>
      </c>
      <c r="AY229" s="17" t="s">
        <v>136</v>
      </c>
      <c r="BE229" s="144">
        <f>IF(N229="základní",J229,0)</f>
        <v>0</v>
      </c>
      <c r="BF229" s="144">
        <f>IF(N229="snížená",J229,0)</f>
        <v>0</v>
      </c>
      <c r="BG229" s="144">
        <f>IF(N229="zákl. přenesená",J229,0)</f>
        <v>0</v>
      </c>
      <c r="BH229" s="144">
        <f>IF(N229="sníž. přenesená",J229,0)</f>
        <v>0</v>
      </c>
      <c r="BI229" s="144">
        <f>IF(N229="nulová",J229,0)</f>
        <v>0</v>
      </c>
      <c r="BJ229" s="17" t="s">
        <v>84</v>
      </c>
      <c r="BK229" s="144">
        <f>ROUND(I229*H229,2)</f>
        <v>0</v>
      </c>
      <c r="BL229" s="17" t="s">
        <v>135</v>
      </c>
      <c r="BM229" s="143" t="s">
        <v>2335</v>
      </c>
    </row>
    <row r="230" spans="2:65" s="1" customFormat="1" ht="11.25" x14ac:dyDescent="0.2">
      <c r="B230" s="32"/>
      <c r="D230" s="145" t="s">
        <v>149</v>
      </c>
      <c r="F230" s="146" t="s">
        <v>2029</v>
      </c>
      <c r="I230" s="147"/>
      <c r="L230" s="32"/>
      <c r="M230" s="148"/>
      <c r="T230" s="56"/>
      <c r="AT230" s="17" t="s">
        <v>149</v>
      </c>
      <c r="AU230" s="17" t="s">
        <v>86</v>
      </c>
    </row>
    <row r="231" spans="2:65" s="12" customFormat="1" ht="11.25" x14ac:dyDescent="0.2">
      <c r="B231" s="149"/>
      <c r="D231" s="145" t="s">
        <v>150</v>
      </c>
      <c r="E231" s="150" t="s">
        <v>1</v>
      </c>
      <c r="F231" s="151" t="s">
        <v>2336</v>
      </c>
      <c r="H231" s="150" t="s">
        <v>1</v>
      </c>
      <c r="I231" s="152"/>
      <c r="L231" s="149"/>
      <c r="M231" s="153"/>
      <c r="T231" s="154"/>
      <c r="AT231" s="150" t="s">
        <v>150</v>
      </c>
      <c r="AU231" s="150" t="s">
        <v>86</v>
      </c>
      <c r="AV231" s="12" t="s">
        <v>84</v>
      </c>
      <c r="AW231" s="12" t="s">
        <v>32</v>
      </c>
      <c r="AX231" s="12" t="s">
        <v>76</v>
      </c>
      <c r="AY231" s="150" t="s">
        <v>136</v>
      </c>
    </row>
    <row r="232" spans="2:65" s="13" customFormat="1" ht="11.25" x14ac:dyDescent="0.2">
      <c r="B232" s="155"/>
      <c r="D232" s="145" t="s">
        <v>150</v>
      </c>
      <c r="E232" s="156" t="s">
        <v>1</v>
      </c>
      <c r="F232" s="157" t="s">
        <v>2337</v>
      </c>
      <c r="H232" s="158">
        <v>6.28</v>
      </c>
      <c r="I232" s="159"/>
      <c r="L232" s="155"/>
      <c r="M232" s="160"/>
      <c r="T232" s="161"/>
      <c r="AT232" s="156" t="s">
        <v>150</v>
      </c>
      <c r="AU232" s="156" t="s">
        <v>86</v>
      </c>
      <c r="AV232" s="13" t="s">
        <v>86</v>
      </c>
      <c r="AW232" s="13" t="s">
        <v>32</v>
      </c>
      <c r="AX232" s="13" t="s">
        <v>76</v>
      </c>
      <c r="AY232" s="156" t="s">
        <v>136</v>
      </c>
    </row>
    <row r="233" spans="2:65" s="14" customFormat="1" ht="11.25" x14ac:dyDescent="0.2">
      <c r="B233" s="165"/>
      <c r="D233" s="145" t="s">
        <v>150</v>
      </c>
      <c r="E233" s="166" t="s">
        <v>1</v>
      </c>
      <c r="F233" s="167" t="s">
        <v>318</v>
      </c>
      <c r="H233" s="168">
        <v>6.28</v>
      </c>
      <c r="I233" s="169"/>
      <c r="L233" s="165"/>
      <c r="M233" s="170"/>
      <c r="T233" s="171"/>
      <c r="AT233" s="166" t="s">
        <v>150</v>
      </c>
      <c r="AU233" s="166" t="s">
        <v>86</v>
      </c>
      <c r="AV233" s="14" t="s">
        <v>135</v>
      </c>
      <c r="AW233" s="14" t="s">
        <v>32</v>
      </c>
      <c r="AX233" s="14" t="s">
        <v>84</v>
      </c>
      <c r="AY233" s="166" t="s">
        <v>136</v>
      </c>
    </row>
    <row r="234" spans="2:65" s="12" customFormat="1" ht="11.25" x14ac:dyDescent="0.2">
      <c r="B234" s="149"/>
      <c r="D234" s="145" t="s">
        <v>150</v>
      </c>
      <c r="E234" s="150" t="s">
        <v>1</v>
      </c>
      <c r="F234" s="151" t="s">
        <v>2033</v>
      </c>
      <c r="H234" s="150" t="s">
        <v>1</v>
      </c>
      <c r="I234" s="152"/>
      <c r="L234" s="149"/>
      <c r="M234" s="153"/>
      <c r="T234" s="154"/>
      <c r="AT234" s="150" t="s">
        <v>150</v>
      </c>
      <c r="AU234" s="150" t="s">
        <v>86</v>
      </c>
      <c r="AV234" s="12" t="s">
        <v>84</v>
      </c>
      <c r="AW234" s="12" t="s">
        <v>32</v>
      </c>
      <c r="AX234" s="12" t="s">
        <v>76</v>
      </c>
      <c r="AY234" s="150" t="s">
        <v>136</v>
      </c>
    </row>
    <row r="235" spans="2:65" s="12" customFormat="1" ht="11.25" x14ac:dyDescent="0.2">
      <c r="B235" s="149"/>
      <c r="D235" s="145" t="s">
        <v>150</v>
      </c>
      <c r="E235" s="150" t="s">
        <v>1</v>
      </c>
      <c r="F235" s="151" t="s">
        <v>584</v>
      </c>
      <c r="H235" s="150" t="s">
        <v>1</v>
      </c>
      <c r="I235" s="152"/>
      <c r="L235" s="149"/>
      <c r="M235" s="153"/>
      <c r="T235" s="154"/>
      <c r="AT235" s="150" t="s">
        <v>150</v>
      </c>
      <c r="AU235" s="150" t="s">
        <v>86</v>
      </c>
      <c r="AV235" s="12" t="s">
        <v>84</v>
      </c>
      <c r="AW235" s="12" t="s">
        <v>32</v>
      </c>
      <c r="AX235" s="12" t="s">
        <v>76</v>
      </c>
      <c r="AY235" s="150" t="s">
        <v>136</v>
      </c>
    </row>
    <row r="236" spans="2:65" s="11" customFormat="1" ht="22.9" customHeight="1" x14ac:dyDescent="0.2">
      <c r="B236" s="120"/>
      <c r="D236" s="121" t="s">
        <v>75</v>
      </c>
      <c r="E236" s="130" t="s">
        <v>135</v>
      </c>
      <c r="F236" s="130" t="s">
        <v>788</v>
      </c>
      <c r="I236" s="123"/>
      <c r="J236" s="131">
        <f>BK236</f>
        <v>0</v>
      </c>
      <c r="L236" s="120"/>
      <c r="M236" s="125"/>
      <c r="P236" s="126">
        <f>SUM(P237:P243)</f>
        <v>0</v>
      </c>
      <c r="R236" s="126">
        <f>SUM(R237:R243)</f>
        <v>75.515463030000006</v>
      </c>
      <c r="T236" s="127">
        <f>SUM(T237:T243)</f>
        <v>0</v>
      </c>
      <c r="AR236" s="121" t="s">
        <v>84</v>
      </c>
      <c r="AT236" s="128" t="s">
        <v>75</v>
      </c>
      <c r="AU236" s="128" t="s">
        <v>84</v>
      </c>
      <c r="AY236" s="121" t="s">
        <v>136</v>
      </c>
      <c r="BK236" s="129">
        <f>SUM(BK237:BK243)</f>
        <v>0</v>
      </c>
    </row>
    <row r="237" spans="2:65" s="1" customFormat="1" ht="16.5" customHeight="1" x14ac:dyDescent="0.2">
      <c r="B237" s="32"/>
      <c r="C237" s="132" t="s">
        <v>357</v>
      </c>
      <c r="D237" s="132" t="s">
        <v>142</v>
      </c>
      <c r="E237" s="133" t="s">
        <v>790</v>
      </c>
      <c r="F237" s="134" t="s">
        <v>791</v>
      </c>
      <c r="G237" s="135" t="s">
        <v>420</v>
      </c>
      <c r="H237" s="136">
        <v>39.939</v>
      </c>
      <c r="I237" s="137"/>
      <c r="J237" s="138">
        <f>ROUND(I237*H237,2)</f>
        <v>0</v>
      </c>
      <c r="K237" s="134" t="s">
        <v>146</v>
      </c>
      <c r="L237" s="32"/>
      <c r="M237" s="139" t="s">
        <v>1</v>
      </c>
      <c r="N237" s="140" t="s">
        <v>41</v>
      </c>
      <c r="P237" s="141">
        <f>O237*H237</f>
        <v>0</v>
      </c>
      <c r="Q237" s="141">
        <v>1.8907700000000001</v>
      </c>
      <c r="R237" s="141">
        <f>Q237*H237</f>
        <v>75.515463030000006</v>
      </c>
      <c r="S237" s="141">
        <v>0</v>
      </c>
      <c r="T237" s="142">
        <f>S237*H237</f>
        <v>0</v>
      </c>
      <c r="AR237" s="143" t="s">
        <v>135</v>
      </c>
      <c r="AT237" s="143" t="s">
        <v>142</v>
      </c>
      <c r="AU237" s="143" t="s">
        <v>86</v>
      </c>
      <c r="AY237" s="17" t="s">
        <v>136</v>
      </c>
      <c r="BE237" s="144">
        <f>IF(N237="základní",J237,0)</f>
        <v>0</v>
      </c>
      <c r="BF237" s="144">
        <f>IF(N237="snížená",J237,0)</f>
        <v>0</v>
      </c>
      <c r="BG237" s="144">
        <f>IF(N237="zákl. přenesená",J237,0)</f>
        <v>0</v>
      </c>
      <c r="BH237" s="144">
        <f>IF(N237="sníž. přenesená",J237,0)</f>
        <v>0</v>
      </c>
      <c r="BI237" s="144">
        <f>IF(N237="nulová",J237,0)</f>
        <v>0</v>
      </c>
      <c r="BJ237" s="17" t="s">
        <v>84</v>
      </c>
      <c r="BK237" s="144">
        <f>ROUND(I237*H237,2)</f>
        <v>0</v>
      </c>
      <c r="BL237" s="17" t="s">
        <v>135</v>
      </c>
      <c r="BM237" s="143" t="s">
        <v>2338</v>
      </c>
    </row>
    <row r="238" spans="2:65" s="1" customFormat="1" ht="11.25" x14ac:dyDescent="0.2">
      <c r="B238" s="32"/>
      <c r="D238" s="145" t="s">
        <v>149</v>
      </c>
      <c r="F238" s="146" t="s">
        <v>793</v>
      </c>
      <c r="I238" s="147"/>
      <c r="L238" s="32"/>
      <c r="M238" s="148"/>
      <c r="T238" s="56"/>
      <c r="AT238" s="17" t="s">
        <v>149</v>
      </c>
      <c r="AU238" s="17" t="s">
        <v>86</v>
      </c>
    </row>
    <row r="239" spans="2:65" s="12" customFormat="1" ht="11.25" x14ac:dyDescent="0.2">
      <c r="B239" s="149"/>
      <c r="D239" s="145" t="s">
        <v>150</v>
      </c>
      <c r="E239" s="150" t="s">
        <v>1</v>
      </c>
      <c r="F239" s="151" t="s">
        <v>2339</v>
      </c>
      <c r="H239" s="150" t="s">
        <v>1</v>
      </c>
      <c r="I239" s="152"/>
      <c r="L239" s="149"/>
      <c r="M239" s="153"/>
      <c r="T239" s="154"/>
      <c r="AT239" s="150" t="s">
        <v>150</v>
      </c>
      <c r="AU239" s="150" t="s">
        <v>86</v>
      </c>
      <c r="AV239" s="12" t="s">
        <v>84</v>
      </c>
      <c r="AW239" s="12" t="s">
        <v>32</v>
      </c>
      <c r="AX239" s="12" t="s">
        <v>76</v>
      </c>
      <c r="AY239" s="150" t="s">
        <v>136</v>
      </c>
    </row>
    <row r="240" spans="2:65" s="13" customFormat="1" ht="11.25" x14ac:dyDescent="0.2">
      <c r="B240" s="155"/>
      <c r="D240" s="145" t="s">
        <v>150</v>
      </c>
      <c r="E240" s="156" t="s">
        <v>1</v>
      </c>
      <c r="F240" s="157" t="s">
        <v>2340</v>
      </c>
      <c r="H240" s="158">
        <v>23.568000000000001</v>
      </c>
      <c r="I240" s="159"/>
      <c r="L240" s="155"/>
      <c r="M240" s="160"/>
      <c r="T240" s="161"/>
      <c r="AT240" s="156" t="s">
        <v>150</v>
      </c>
      <c r="AU240" s="156" t="s">
        <v>86</v>
      </c>
      <c r="AV240" s="13" t="s">
        <v>86</v>
      </c>
      <c r="AW240" s="13" t="s">
        <v>32</v>
      </c>
      <c r="AX240" s="13" t="s">
        <v>76</v>
      </c>
      <c r="AY240" s="156" t="s">
        <v>136</v>
      </c>
    </row>
    <row r="241" spans="2:65" s="12" customFormat="1" ht="11.25" x14ac:dyDescent="0.2">
      <c r="B241" s="149"/>
      <c r="D241" s="145" t="s">
        <v>150</v>
      </c>
      <c r="E241" s="150" t="s">
        <v>1</v>
      </c>
      <c r="F241" s="151" t="s">
        <v>2341</v>
      </c>
      <c r="H241" s="150" t="s">
        <v>1</v>
      </c>
      <c r="I241" s="152"/>
      <c r="L241" s="149"/>
      <c r="M241" s="153"/>
      <c r="T241" s="154"/>
      <c r="AT241" s="150" t="s">
        <v>150</v>
      </c>
      <c r="AU241" s="150" t="s">
        <v>86</v>
      </c>
      <c r="AV241" s="12" t="s">
        <v>84</v>
      </c>
      <c r="AW241" s="12" t="s">
        <v>32</v>
      </c>
      <c r="AX241" s="12" t="s">
        <v>76</v>
      </c>
      <c r="AY241" s="150" t="s">
        <v>136</v>
      </c>
    </row>
    <row r="242" spans="2:65" s="13" customFormat="1" ht="11.25" x14ac:dyDescent="0.2">
      <c r="B242" s="155"/>
      <c r="D242" s="145" t="s">
        <v>150</v>
      </c>
      <c r="E242" s="156" t="s">
        <v>1</v>
      </c>
      <c r="F242" s="157" t="s">
        <v>2342</v>
      </c>
      <c r="H242" s="158">
        <v>16.370999999999999</v>
      </c>
      <c r="I242" s="159"/>
      <c r="L242" s="155"/>
      <c r="M242" s="160"/>
      <c r="T242" s="161"/>
      <c r="AT242" s="156" t="s">
        <v>150</v>
      </c>
      <c r="AU242" s="156" t="s">
        <v>86</v>
      </c>
      <c r="AV242" s="13" t="s">
        <v>86</v>
      </c>
      <c r="AW242" s="13" t="s">
        <v>32</v>
      </c>
      <c r="AX242" s="13" t="s">
        <v>76</v>
      </c>
      <c r="AY242" s="156" t="s">
        <v>136</v>
      </c>
    </row>
    <row r="243" spans="2:65" s="14" customFormat="1" ht="11.25" x14ac:dyDescent="0.2">
      <c r="B243" s="165"/>
      <c r="D243" s="145" t="s">
        <v>150</v>
      </c>
      <c r="E243" s="166" t="s">
        <v>1</v>
      </c>
      <c r="F243" s="167" t="s">
        <v>318</v>
      </c>
      <c r="H243" s="168">
        <v>39.939</v>
      </c>
      <c r="I243" s="169"/>
      <c r="L243" s="165"/>
      <c r="M243" s="170"/>
      <c r="T243" s="171"/>
      <c r="AT243" s="166" t="s">
        <v>150</v>
      </c>
      <c r="AU243" s="166" t="s">
        <v>86</v>
      </c>
      <c r="AV243" s="14" t="s">
        <v>135</v>
      </c>
      <c r="AW243" s="14" t="s">
        <v>32</v>
      </c>
      <c r="AX243" s="14" t="s">
        <v>84</v>
      </c>
      <c r="AY243" s="166" t="s">
        <v>136</v>
      </c>
    </row>
    <row r="244" spans="2:65" s="11" customFormat="1" ht="22.9" customHeight="1" x14ac:dyDescent="0.2">
      <c r="B244" s="120"/>
      <c r="D244" s="121" t="s">
        <v>75</v>
      </c>
      <c r="E244" s="130" t="s">
        <v>185</v>
      </c>
      <c r="F244" s="130" t="s">
        <v>1040</v>
      </c>
      <c r="I244" s="123"/>
      <c r="J244" s="131">
        <f>BK244</f>
        <v>0</v>
      </c>
      <c r="L244" s="120"/>
      <c r="M244" s="125"/>
      <c r="P244" s="126">
        <f>SUM(P245:P366)</f>
        <v>0</v>
      </c>
      <c r="R244" s="126">
        <f>SUM(R245:R366)</f>
        <v>11.890442029999999</v>
      </c>
      <c r="T244" s="127">
        <f>SUM(T245:T366)</f>
        <v>16</v>
      </c>
      <c r="AR244" s="121" t="s">
        <v>84</v>
      </c>
      <c r="AT244" s="128" t="s">
        <v>75</v>
      </c>
      <c r="AU244" s="128" t="s">
        <v>84</v>
      </c>
      <c r="AY244" s="121" t="s">
        <v>136</v>
      </c>
      <c r="BK244" s="129">
        <f>SUM(BK245:BK366)</f>
        <v>0</v>
      </c>
    </row>
    <row r="245" spans="2:65" s="1" customFormat="1" ht="16.5" customHeight="1" x14ac:dyDescent="0.2">
      <c r="B245" s="32"/>
      <c r="C245" s="132" t="s">
        <v>365</v>
      </c>
      <c r="D245" s="132" t="s">
        <v>142</v>
      </c>
      <c r="E245" s="133" t="s">
        <v>2063</v>
      </c>
      <c r="F245" s="134" t="s">
        <v>2064</v>
      </c>
      <c r="G245" s="135" t="s">
        <v>394</v>
      </c>
      <c r="H245" s="136">
        <v>50</v>
      </c>
      <c r="I245" s="137"/>
      <c r="J245" s="138">
        <f>ROUND(I245*H245,2)</f>
        <v>0</v>
      </c>
      <c r="K245" s="134" t="s">
        <v>146</v>
      </c>
      <c r="L245" s="32"/>
      <c r="M245" s="139" t="s">
        <v>1</v>
      </c>
      <c r="N245" s="140" t="s">
        <v>41</v>
      </c>
      <c r="P245" s="141">
        <f>O245*H245</f>
        <v>0</v>
      </c>
      <c r="Q245" s="141">
        <v>0</v>
      </c>
      <c r="R245" s="141">
        <f>Q245*H245</f>
        <v>0</v>
      </c>
      <c r="S245" s="141">
        <v>0.32</v>
      </c>
      <c r="T245" s="142">
        <f>S245*H245</f>
        <v>16</v>
      </c>
      <c r="AR245" s="143" t="s">
        <v>135</v>
      </c>
      <c r="AT245" s="143" t="s">
        <v>142</v>
      </c>
      <c r="AU245" s="143" t="s">
        <v>86</v>
      </c>
      <c r="AY245" s="17" t="s">
        <v>136</v>
      </c>
      <c r="BE245" s="144">
        <f>IF(N245="základní",J245,0)</f>
        <v>0</v>
      </c>
      <c r="BF245" s="144">
        <f>IF(N245="snížená",J245,0)</f>
        <v>0</v>
      </c>
      <c r="BG245" s="144">
        <f>IF(N245="zákl. přenesená",J245,0)</f>
        <v>0</v>
      </c>
      <c r="BH245" s="144">
        <f>IF(N245="sníž. přenesená",J245,0)</f>
        <v>0</v>
      </c>
      <c r="BI245" s="144">
        <f>IF(N245="nulová",J245,0)</f>
        <v>0</v>
      </c>
      <c r="BJ245" s="17" t="s">
        <v>84</v>
      </c>
      <c r="BK245" s="144">
        <f>ROUND(I245*H245,2)</f>
        <v>0</v>
      </c>
      <c r="BL245" s="17" t="s">
        <v>135</v>
      </c>
      <c r="BM245" s="143" t="s">
        <v>2343</v>
      </c>
    </row>
    <row r="246" spans="2:65" s="1" customFormat="1" ht="11.25" x14ac:dyDescent="0.2">
      <c r="B246" s="32"/>
      <c r="D246" s="145" t="s">
        <v>149</v>
      </c>
      <c r="F246" s="146" t="s">
        <v>2066</v>
      </c>
      <c r="I246" s="147"/>
      <c r="L246" s="32"/>
      <c r="M246" s="148"/>
      <c r="T246" s="56"/>
      <c r="AT246" s="17" t="s">
        <v>149</v>
      </c>
      <c r="AU246" s="17" t="s">
        <v>86</v>
      </c>
    </row>
    <row r="247" spans="2:65" s="12" customFormat="1" ht="11.25" x14ac:dyDescent="0.2">
      <c r="B247" s="149"/>
      <c r="D247" s="145" t="s">
        <v>150</v>
      </c>
      <c r="E247" s="150" t="s">
        <v>1</v>
      </c>
      <c r="F247" s="151" t="s">
        <v>2344</v>
      </c>
      <c r="H247" s="150" t="s">
        <v>1</v>
      </c>
      <c r="I247" s="152"/>
      <c r="L247" s="149"/>
      <c r="M247" s="153"/>
      <c r="T247" s="154"/>
      <c r="AT247" s="150" t="s">
        <v>150</v>
      </c>
      <c r="AU247" s="150" t="s">
        <v>86</v>
      </c>
      <c r="AV247" s="12" t="s">
        <v>84</v>
      </c>
      <c r="AW247" s="12" t="s">
        <v>32</v>
      </c>
      <c r="AX247" s="12" t="s">
        <v>76</v>
      </c>
      <c r="AY247" s="150" t="s">
        <v>136</v>
      </c>
    </row>
    <row r="248" spans="2:65" s="13" customFormat="1" ht="11.25" x14ac:dyDescent="0.2">
      <c r="B248" s="155"/>
      <c r="D248" s="145" t="s">
        <v>150</v>
      </c>
      <c r="E248" s="156" t="s">
        <v>1</v>
      </c>
      <c r="F248" s="157" t="s">
        <v>2345</v>
      </c>
      <c r="H248" s="158">
        <v>50</v>
      </c>
      <c r="I248" s="159"/>
      <c r="L248" s="155"/>
      <c r="M248" s="160"/>
      <c r="T248" s="161"/>
      <c r="AT248" s="156" t="s">
        <v>150</v>
      </c>
      <c r="AU248" s="156" t="s">
        <v>86</v>
      </c>
      <c r="AV248" s="13" t="s">
        <v>86</v>
      </c>
      <c r="AW248" s="13" t="s">
        <v>32</v>
      </c>
      <c r="AX248" s="13" t="s">
        <v>84</v>
      </c>
      <c r="AY248" s="156" t="s">
        <v>136</v>
      </c>
    </row>
    <row r="249" spans="2:65" s="1" customFormat="1" ht="16.5" customHeight="1" x14ac:dyDescent="0.2">
      <c r="B249" s="32"/>
      <c r="C249" s="132" t="s">
        <v>7</v>
      </c>
      <c r="D249" s="132" t="s">
        <v>142</v>
      </c>
      <c r="E249" s="133" t="s">
        <v>2346</v>
      </c>
      <c r="F249" s="134" t="s">
        <v>2347</v>
      </c>
      <c r="G249" s="135" t="s">
        <v>394</v>
      </c>
      <c r="H249" s="136">
        <v>231.8</v>
      </c>
      <c r="I249" s="137"/>
      <c r="J249" s="138">
        <f>ROUND(I249*H249,2)</f>
        <v>0</v>
      </c>
      <c r="K249" s="134" t="s">
        <v>146</v>
      </c>
      <c r="L249" s="32"/>
      <c r="M249" s="139" t="s">
        <v>1</v>
      </c>
      <c r="N249" s="140" t="s">
        <v>41</v>
      </c>
      <c r="P249" s="141">
        <f>O249*H249</f>
        <v>0</v>
      </c>
      <c r="Q249" s="141">
        <v>0</v>
      </c>
      <c r="R249" s="141">
        <f>Q249*H249</f>
        <v>0</v>
      </c>
      <c r="S249" s="141">
        <v>0</v>
      </c>
      <c r="T249" s="142">
        <f>S249*H249</f>
        <v>0</v>
      </c>
      <c r="AR249" s="143" t="s">
        <v>135</v>
      </c>
      <c r="AT249" s="143" t="s">
        <v>142</v>
      </c>
      <c r="AU249" s="143" t="s">
        <v>86</v>
      </c>
      <c r="AY249" s="17" t="s">
        <v>136</v>
      </c>
      <c r="BE249" s="144">
        <f>IF(N249="základní",J249,0)</f>
        <v>0</v>
      </c>
      <c r="BF249" s="144">
        <f>IF(N249="snížená",J249,0)</f>
        <v>0</v>
      </c>
      <c r="BG249" s="144">
        <f>IF(N249="zákl. přenesená",J249,0)</f>
        <v>0</v>
      </c>
      <c r="BH249" s="144">
        <f>IF(N249="sníž. přenesená",J249,0)</f>
        <v>0</v>
      </c>
      <c r="BI249" s="144">
        <f>IF(N249="nulová",J249,0)</f>
        <v>0</v>
      </c>
      <c r="BJ249" s="17" t="s">
        <v>84</v>
      </c>
      <c r="BK249" s="144">
        <f>ROUND(I249*H249,2)</f>
        <v>0</v>
      </c>
      <c r="BL249" s="17" t="s">
        <v>135</v>
      </c>
      <c r="BM249" s="143" t="s">
        <v>2348</v>
      </c>
    </row>
    <row r="250" spans="2:65" s="1" customFormat="1" ht="11.25" x14ac:dyDescent="0.2">
      <c r="B250" s="32"/>
      <c r="D250" s="145" t="s">
        <v>149</v>
      </c>
      <c r="F250" s="146" t="s">
        <v>2349</v>
      </c>
      <c r="I250" s="147"/>
      <c r="L250" s="32"/>
      <c r="M250" s="148"/>
      <c r="T250" s="56"/>
      <c r="AT250" s="17" t="s">
        <v>149</v>
      </c>
      <c r="AU250" s="17" t="s">
        <v>86</v>
      </c>
    </row>
    <row r="251" spans="2:65" s="13" customFormat="1" ht="11.25" x14ac:dyDescent="0.2">
      <c r="B251" s="155"/>
      <c r="D251" s="145" t="s">
        <v>150</v>
      </c>
      <c r="E251" s="156" t="s">
        <v>1</v>
      </c>
      <c r="F251" s="157" t="s">
        <v>2350</v>
      </c>
      <c r="H251" s="158">
        <v>231.8</v>
      </c>
      <c r="I251" s="159"/>
      <c r="L251" s="155"/>
      <c r="M251" s="160"/>
      <c r="T251" s="161"/>
      <c r="AT251" s="156" t="s">
        <v>150</v>
      </c>
      <c r="AU251" s="156" t="s">
        <v>86</v>
      </c>
      <c r="AV251" s="13" t="s">
        <v>86</v>
      </c>
      <c r="AW251" s="13" t="s">
        <v>32</v>
      </c>
      <c r="AX251" s="13" t="s">
        <v>84</v>
      </c>
      <c r="AY251" s="156" t="s">
        <v>136</v>
      </c>
    </row>
    <row r="252" spans="2:65" s="1" customFormat="1" ht="16.5" customHeight="1" x14ac:dyDescent="0.2">
      <c r="B252" s="32"/>
      <c r="C252" s="172" t="s">
        <v>376</v>
      </c>
      <c r="D252" s="172" t="s">
        <v>641</v>
      </c>
      <c r="E252" s="173" t="s">
        <v>2351</v>
      </c>
      <c r="F252" s="174" t="s">
        <v>2352</v>
      </c>
      <c r="G252" s="175" t="s">
        <v>394</v>
      </c>
      <c r="H252" s="176">
        <v>235.27699999999999</v>
      </c>
      <c r="I252" s="177"/>
      <c r="J252" s="178">
        <f>ROUND(I252*H252,2)</f>
        <v>0</v>
      </c>
      <c r="K252" s="174" t="s">
        <v>146</v>
      </c>
      <c r="L252" s="179"/>
      <c r="M252" s="180" t="s">
        <v>1</v>
      </c>
      <c r="N252" s="181" t="s">
        <v>41</v>
      </c>
      <c r="P252" s="141">
        <f>O252*H252</f>
        <v>0</v>
      </c>
      <c r="Q252" s="141">
        <v>2.7E-4</v>
      </c>
      <c r="R252" s="141">
        <f>Q252*H252</f>
        <v>6.3524789999999998E-2</v>
      </c>
      <c r="S252" s="141">
        <v>0</v>
      </c>
      <c r="T252" s="142">
        <f>S252*H252</f>
        <v>0</v>
      </c>
      <c r="AR252" s="143" t="s">
        <v>185</v>
      </c>
      <c r="AT252" s="143" t="s">
        <v>641</v>
      </c>
      <c r="AU252" s="143" t="s">
        <v>86</v>
      </c>
      <c r="AY252" s="17" t="s">
        <v>136</v>
      </c>
      <c r="BE252" s="144">
        <f>IF(N252="základní",J252,0)</f>
        <v>0</v>
      </c>
      <c r="BF252" s="144">
        <f>IF(N252="snížená",J252,0)</f>
        <v>0</v>
      </c>
      <c r="BG252" s="144">
        <f>IF(N252="zákl. přenesená",J252,0)</f>
        <v>0</v>
      </c>
      <c r="BH252" s="144">
        <f>IF(N252="sníž. přenesená",J252,0)</f>
        <v>0</v>
      </c>
      <c r="BI252" s="144">
        <f>IF(N252="nulová",J252,0)</f>
        <v>0</v>
      </c>
      <c r="BJ252" s="17" t="s">
        <v>84</v>
      </c>
      <c r="BK252" s="144">
        <f>ROUND(I252*H252,2)</f>
        <v>0</v>
      </c>
      <c r="BL252" s="17" t="s">
        <v>135</v>
      </c>
      <c r="BM252" s="143" t="s">
        <v>2353</v>
      </c>
    </row>
    <row r="253" spans="2:65" s="1" customFormat="1" ht="11.25" x14ac:dyDescent="0.2">
      <c r="B253" s="32"/>
      <c r="D253" s="145" t="s">
        <v>149</v>
      </c>
      <c r="F253" s="146" t="s">
        <v>2352</v>
      </c>
      <c r="I253" s="147"/>
      <c r="L253" s="32"/>
      <c r="M253" s="148"/>
      <c r="T253" s="56"/>
      <c r="AT253" s="17" t="s">
        <v>149</v>
      </c>
      <c r="AU253" s="17" t="s">
        <v>86</v>
      </c>
    </row>
    <row r="254" spans="2:65" s="13" customFormat="1" ht="11.25" x14ac:dyDescent="0.2">
      <c r="B254" s="155"/>
      <c r="D254" s="145" t="s">
        <v>150</v>
      </c>
      <c r="E254" s="156" t="s">
        <v>1</v>
      </c>
      <c r="F254" s="157" t="s">
        <v>2354</v>
      </c>
      <c r="H254" s="158">
        <v>231.8</v>
      </c>
      <c r="I254" s="159"/>
      <c r="L254" s="155"/>
      <c r="M254" s="160"/>
      <c r="T254" s="161"/>
      <c r="AT254" s="156" t="s">
        <v>150</v>
      </c>
      <c r="AU254" s="156" t="s">
        <v>86</v>
      </c>
      <c r="AV254" s="13" t="s">
        <v>86</v>
      </c>
      <c r="AW254" s="13" t="s">
        <v>32</v>
      </c>
      <c r="AX254" s="13" t="s">
        <v>84</v>
      </c>
      <c r="AY254" s="156" t="s">
        <v>136</v>
      </c>
    </row>
    <row r="255" spans="2:65" s="13" customFormat="1" ht="11.25" x14ac:dyDescent="0.2">
      <c r="B255" s="155"/>
      <c r="D255" s="145" t="s">
        <v>150</v>
      </c>
      <c r="F255" s="157" t="s">
        <v>2355</v>
      </c>
      <c r="H255" s="158">
        <v>235.27699999999999</v>
      </c>
      <c r="I255" s="159"/>
      <c r="L255" s="155"/>
      <c r="M255" s="160"/>
      <c r="T255" s="161"/>
      <c r="AT255" s="156" t="s">
        <v>150</v>
      </c>
      <c r="AU255" s="156" t="s">
        <v>86</v>
      </c>
      <c r="AV255" s="13" t="s">
        <v>86</v>
      </c>
      <c r="AW255" s="13" t="s">
        <v>4</v>
      </c>
      <c r="AX255" s="13" t="s">
        <v>84</v>
      </c>
      <c r="AY255" s="156" t="s">
        <v>136</v>
      </c>
    </row>
    <row r="256" spans="2:65" s="1" customFormat="1" ht="16.5" customHeight="1" x14ac:dyDescent="0.2">
      <c r="B256" s="32"/>
      <c r="C256" s="132" t="s">
        <v>383</v>
      </c>
      <c r="D256" s="132" t="s">
        <v>142</v>
      </c>
      <c r="E256" s="133" t="s">
        <v>2356</v>
      </c>
      <c r="F256" s="134" t="s">
        <v>2357</v>
      </c>
      <c r="G256" s="135" t="s">
        <v>394</v>
      </c>
      <c r="H256" s="136">
        <v>62.8</v>
      </c>
      <c r="I256" s="137"/>
      <c r="J256" s="138">
        <f>ROUND(I256*H256,2)</f>
        <v>0</v>
      </c>
      <c r="K256" s="134" t="s">
        <v>146</v>
      </c>
      <c r="L256" s="32"/>
      <c r="M256" s="139" t="s">
        <v>1</v>
      </c>
      <c r="N256" s="140" t="s">
        <v>41</v>
      </c>
      <c r="P256" s="141">
        <f>O256*H256</f>
        <v>0</v>
      </c>
      <c r="Q256" s="141">
        <v>0</v>
      </c>
      <c r="R256" s="141">
        <f>Q256*H256</f>
        <v>0</v>
      </c>
      <c r="S256" s="141">
        <v>0</v>
      </c>
      <c r="T256" s="142">
        <f>S256*H256</f>
        <v>0</v>
      </c>
      <c r="AR256" s="143" t="s">
        <v>135</v>
      </c>
      <c r="AT256" s="143" t="s">
        <v>142</v>
      </c>
      <c r="AU256" s="143" t="s">
        <v>86</v>
      </c>
      <c r="AY256" s="17" t="s">
        <v>136</v>
      </c>
      <c r="BE256" s="144">
        <f>IF(N256="základní",J256,0)</f>
        <v>0</v>
      </c>
      <c r="BF256" s="144">
        <f>IF(N256="snížená",J256,0)</f>
        <v>0</v>
      </c>
      <c r="BG256" s="144">
        <f>IF(N256="zákl. přenesená",J256,0)</f>
        <v>0</v>
      </c>
      <c r="BH256" s="144">
        <f>IF(N256="sníž. přenesená",J256,0)</f>
        <v>0</v>
      </c>
      <c r="BI256" s="144">
        <f>IF(N256="nulová",J256,0)</f>
        <v>0</v>
      </c>
      <c r="BJ256" s="17" t="s">
        <v>84</v>
      </c>
      <c r="BK256" s="144">
        <f>ROUND(I256*H256,2)</f>
        <v>0</v>
      </c>
      <c r="BL256" s="17" t="s">
        <v>135</v>
      </c>
      <c r="BM256" s="143" t="s">
        <v>2358</v>
      </c>
    </row>
    <row r="257" spans="2:65" s="1" customFormat="1" ht="11.25" x14ac:dyDescent="0.2">
      <c r="B257" s="32"/>
      <c r="D257" s="145" t="s">
        <v>149</v>
      </c>
      <c r="F257" s="146" t="s">
        <v>2359</v>
      </c>
      <c r="I257" s="147"/>
      <c r="L257" s="32"/>
      <c r="M257" s="148"/>
      <c r="T257" s="56"/>
      <c r="AT257" s="17" t="s">
        <v>149</v>
      </c>
      <c r="AU257" s="17" t="s">
        <v>86</v>
      </c>
    </row>
    <row r="258" spans="2:65" s="13" customFormat="1" ht="11.25" x14ac:dyDescent="0.2">
      <c r="B258" s="155"/>
      <c r="D258" s="145" t="s">
        <v>150</v>
      </c>
      <c r="E258" s="156" t="s">
        <v>1</v>
      </c>
      <c r="F258" s="157" t="s">
        <v>2360</v>
      </c>
      <c r="H258" s="158">
        <v>62.8</v>
      </c>
      <c r="I258" s="159"/>
      <c r="L258" s="155"/>
      <c r="M258" s="160"/>
      <c r="T258" s="161"/>
      <c r="AT258" s="156" t="s">
        <v>150</v>
      </c>
      <c r="AU258" s="156" t="s">
        <v>86</v>
      </c>
      <c r="AV258" s="13" t="s">
        <v>86</v>
      </c>
      <c r="AW258" s="13" t="s">
        <v>32</v>
      </c>
      <c r="AX258" s="13" t="s">
        <v>84</v>
      </c>
      <c r="AY258" s="156" t="s">
        <v>136</v>
      </c>
    </row>
    <row r="259" spans="2:65" s="1" customFormat="1" ht="16.5" customHeight="1" x14ac:dyDescent="0.2">
      <c r="B259" s="32"/>
      <c r="C259" s="172" t="s">
        <v>391</v>
      </c>
      <c r="D259" s="172" t="s">
        <v>641</v>
      </c>
      <c r="E259" s="173" t="s">
        <v>2361</v>
      </c>
      <c r="F259" s="174" t="s">
        <v>2362</v>
      </c>
      <c r="G259" s="175" t="s">
        <v>394</v>
      </c>
      <c r="H259" s="176">
        <v>63.741999999999997</v>
      </c>
      <c r="I259" s="177"/>
      <c r="J259" s="178">
        <f>ROUND(I259*H259,2)</f>
        <v>0</v>
      </c>
      <c r="K259" s="174" t="s">
        <v>146</v>
      </c>
      <c r="L259" s="179"/>
      <c r="M259" s="180" t="s">
        <v>1</v>
      </c>
      <c r="N259" s="181" t="s">
        <v>41</v>
      </c>
      <c r="P259" s="141">
        <f>O259*H259</f>
        <v>0</v>
      </c>
      <c r="Q259" s="141">
        <v>6.7000000000000002E-4</v>
      </c>
      <c r="R259" s="141">
        <f>Q259*H259</f>
        <v>4.2707139999999998E-2</v>
      </c>
      <c r="S259" s="141">
        <v>0</v>
      </c>
      <c r="T259" s="142">
        <f>S259*H259</f>
        <v>0</v>
      </c>
      <c r="AR259" s="143" t="s">
        <v>185</v>
      </c>
      <c r="AT259" s="143" t="s">
        <v>641</v>
      </c>
      <c r="AU259" s="143" t="s">
        <v>86</v>
      </c>
      <c r="AY259" s="17" t="s">
        <v>136</v>
      </c>
      <c r="BE259" s="144">
        <f>IF(N259="základní",J259,0)</f>
        <v>0</v>
      </c>
      <c r="BF259" s="144">
        <f>IF(N259="snížená",J259,0)</f>
        <v>0</v>
      </c>
      <c r="BG259" s="144">
        <f>IF(N259="zákl. přenesená",J259,0)</f>
        <v>0</v>
      </c>
      <c r="BH259" s="144">
        <f>IF(N259="sníž. přenesená",J259,0)</f>
        <v>0</v>
      </c>
      <c r="BI259" s="144">
        <f>IF(N259="nulová",J259,0)</f>
        <v>0</v>
      </c>
      <c r="BJ259" s="17" t="s">
        <v>84</v>
      </c>
      <c r="BK259" s="144">
        <f>ROUND(I259*H259,2)</f>
        <v>0</v>
      </c>
      <c r="BL259" s="17" t="s">
        <v>135</v>
      </c>
      <c r="BM259" s="143" t="s">
        <v>2363</v>
      </c>
    </row>
    <row r="260" spans="2:65" s="1" customFormat="1" ht="11.25" x14ac:dyDescent="0.2">
      <c r="B260" s="32"/>
      <c r="D260" s="145" t="s">
        <v>149</v>
      </c>
      <c r="F260" s="146" t="s">
        <v>2362</v>
      </c>
      <c r="I260" s="147"/>
      <c r="L260" s="32"/>
      <c r="M260" s="148"/>
      <c r="T260" s="56"/>
      <c r="AT260" s="17" t="s">
        <v>149</v>
      </c>
      <c r="AU260" s="17" t="s">
        <v>86</v>
      </c>
    </row>
    <row r="261" spans="2:65" s="13" customFormat="1" ht="11.25" x14ac:dyDescent="0.2">
      <c r="B261" s="155"/>
      <c r="D261" s="145" t="s">
        <v>150</v>
      </c>
      <c r="E261" s="156" t="s">
        <v>1</v>
      </c>
      <c r="F261" s="157" t="s">
        <v>2364</v>
      </c>
      <c r="H261" s="158">
        <v>62.8</v>
      </c>
      <c r="I261" s="159"/>
      <c r="L261" s="155"/>
      <c r="M261" s="160"/>
      <c r="T261" s="161"/>
      <c r="AT261" s="156" t="s">
        <v>150</v>
      </c>
      <c r="AU261" s="156" t="s">
        <v>86</v>
      </c>
      <c r="AV261" s="13" t="s">
        <v>86</v>
      </c>
      <c r="AW261" s="13" t="s">
        <v>32</v>
      </c>
      <c r="AX261" s="13" t="s">
        <v>84</v>
      </c>
      <c r="AY261" s="156" t="s">
        <v>136</v>
      </c>
    </row>
    <row r="262" spans="2:65" s="13" customFormat="1" ht="11.25" x14ac:dyDescent="0.2">
      <c r="B262" s="155"/>
      <c r="D262" s="145" t="s">
        <v>150</v>
      </c>
      <c r="F262" s="157" t="s">
        <v>2365</v>
      </c>
      <c r="H262" s="158">
        <v>63.741999999999997</v>
      </c>
      <c r="I262" s="159"/>
      <c r="L262" s="155"/>
      <c r="M262" s="160"/>
      <c r="T262" s="161"/>
      <c r="AT262" s="156" t="s">
        <v>150</v>
      </c>
      <c r="AU262" s="156" t="s">
        <v>86</v>
      </c>
      <c r="AV262" s="13" t="s">
        <v>86</v>
      </c>
      <c r="AW262" s="13" t="s">
        <v>4</v>
      </c>
      <c r="AX262" s="13" t="s">
        <v>84</v>
      </c>
      <c r="AY262" s="156" t="s">
        <v>136</v>
      </c>
    </row>
    <row r="263" spans="2:65" s="1" customFormat="1" ht="16.5" customHeight="1" x14ac:dyDescent="0.2">
      <c r="B263" s="32"/>
      <c r="C263" s="132" t="s">
        <v>399</v>
      </c>
      <c r="D263" s="132" t="s">
        <v>142</v>
      </c>
      <c r="E263" s="133" t="s">
        <v>2366</v>
      </c>
      <c r="F263" s="134" t="s">
        <v>2367</v>
      </c>
      <c r="G263" s="135" t="s">
        <v>394</v>
      </c>
      <c r="H263" s="136">
        <v>163.9</v>
      </c>
      <c r="I263" s="137"/>
      <c r="J263" s="138">
        <f>ROUND(I263*H263,2)</f>
        <v>0</v>
      </c>
      <c r="K263" s="134" t="s">
        <v>146</v>
      </c>
      <c r="L263" s="32"/>
      <c r="M263" s="139" t="s">
        <v>1</v>
      </c>
      <c r="N263" s="140" t="s">
        <v>41</v>
      </c>
      <c r="P263" s="141">
        <f>O263*H263</f>
        <v>0</v>
      </c>
      <c r="Q263" s="141">
        <v>1.0000000000000001E-5</v>
      </c>
      <c r="R263" s="141">
        <f>Q263*H263</f>
        <v>1.6390000000000003E-3</v>
      </c>
      <c r="S263" s="141">
        <v>0</v>
      </c>
      <c r="T263" s="142">
        <f>S263*H263</f>
        <v>0</v>
      </c>
      <c r="AR263" s="143" t="s">
        <v>135</v>
      </c>
      <c r="AT263" s="143" t="s">
        <v>142</v>
      </c>
      <c r="AU263" s="143" t="s">
        <v>86</v>
      </c>
      <c r="AY263" s="17" t="s">
        <v>136</v>
      </c>
      <c r="BE263" s="144">
        <f>IF(N263="základní",J263,0)</f>
        <v>0</v>
      </c>
      <c r="BF263" s="144">
        <f>IF(N263="snížená",J263,0)</f>
        <v>0</v>
      </c>
      <c r="BG263" s="144">
        <f>IF(N263="zákl. přenesená",J263,0)</f>
        <v>0</v>
      </c>
      <c r="BH263" s="144">
        <f>IF(N263="sníž. přenesená",J263,0)</f>
        <v>0</v>
      </c>
      <c r="BI263" s="144">
        <f>IF(N263="nulová",J263,0)</f>
        <v>0</v>
      </c>
      <c r="BJ263" s="17" t="s">
        <v>84</v>
      </c>
      <c r="BK263" s="144">
        <f>ROUND(I263*H263,2)</f>
        <v>0</v>
      </c>
      <c r="BL263" s="17" t="s">
        <v>135</v>
      </c>
      <c r="BM263" s="143" t="s">
        <v>2368</v>
      </c>
    </row>
    <row r="264" spans="2:65" s="1" customFormat="1" ht="11.25" x14ac:dyDescent="0.2">
      <c r="B264" s="32"/>
      <c r="D264" s="145" t="s">
        <v>149</v>
      </c>
      <c r="F264" s="146" t="s">
        <v>2369</v>
      </c>
      <c r="I264" s="147"/>
      <c r="L264" s="32"/>
      <c r="M264" s="148"/>
      <c r="T264" s="56"/>
      <c r="AT264" s="17" t="s">
        <v>149</v>
      </c>
      <c r="AU264" s="17" t="s">
        <v>86</v>
      </c>
    </row>
    <row r="265" spans="2:65" s="13" customFormat="1" ht="11.25" x14ac:dyDescent="0.2">
      <c r="B265" s="155"/>
      <c r="D265" s="145" t="s">
        <v>150</v>
      </c>
      <c r="E265" s="156" t="s">
        <v>1</v>
      </c>
      <c r="F265" s="157" t="s">
        <v>2370</v>
      </c>
      <c r="H265" s="158">
        <v>163.9</v>
      </c>
      <c r="I265" s="159"/>
      <c r="L265" s="155"/>
      <c r="M265" s="160"/>
      <c r="T265" s="161"/>
      <c r="AT265" s="156" t="s">
        <v>150</v>
      </c>
      <c r="AU265" s="156" t="s">
        <v>86</v>
      </c>
      <c r="AV265" s="13" t="s">
        <v>86</v>
      </c>
      <c r="AW265" s="13" t="s">
        <v>32</v>
      </c>
      <c r="AX265" s="13" t="s">
        <v>84</v>
      </c>
      <c r="AY265" s="156" t="s">
        <v>136</v>
      </c>
    </row>
    <row r="266" spans="2:65" s="1" customFormat="1" ht="16.5" customHeight="1" x14ac:dyDescent="0.2">
      <c r="B266" s="32"/>
      <c r="C266" s="172" t="s">
        <v>405</v>
      </c>
      <c r="D266" s="172" t="s">
        <v>641</v>
      </c>
      <c r="E266" s="173" t="s">
        <v>2371</v>
      </c>
      <c r="F266" s="174" t="s">
        <v>2372</v>
      </c>
      <c r="G266" s="175" t="s">
        <v>394</v>
      </c>
      <c r="H266" s="176">
        <v>166.35900000000001</v>
      </c>
      <c r="I266" s="177"/>
      <c r="J266" s="178">
        <f>ROUND(I266*H266,2)</f>
        <v>0</v>
      </c>
      <c r="K266" s="174" t="s">
        <v>146</v>
      </c>
      <c r="L266" s="179"/>
      <c r="M266" s="180" t="s">
        <v>1</v>
      </c>
      <c r="N266" s="181" t="s">
        <v>41</v>
      </c>
      <c r="P266" s="141">
        <f>O266*H266</f>
        <v>0</v>
      </c>
      <c r="Q266" s="141">
        <v>3.3E-3</v>
      </c>
      <c r="R266" s="141">
        <f>Q266*H266</f>
        <v>0.54898469999999999</v>
      </c>
      <c r="S266" s="141">
        <v>0</v>
      </c>
      <c r="T266" s="142">
        <f>S266*H266</f>
        <v>0</v>
      </c>
      <c r="AR266" s="143" t="s">
        <v>185</v>
      </c>
      <c r="AT266" s="143" t="s">
        <v>641</v>
      </c>
      <c r="AU266" s="143" t="s">
        <v>86</v>
      </c>
      <c r="AY266" s="17" t="s">
        <v>136</v>
      </c>
      <c r="BE266" s="144">
        <f>IF(N266="základní",J266,0)</f>
        <v>0</v>
      </c>
      <c r="BF266" s="144">
        <f>IF(N266="snížená",J266,0)</f>
        <v>0</v>
      </c>
      <c r="BG266" s="144">
        <f>IF(N266="zákl. přenesená",J266,0)</f>
        <v>0</v>
      </c>
      <c r="BH266" s="144">
        <f>IF(N266="sníž. přenesená",J266,0)</f>
        <v>0</v>
      </c>
      <c r="BI266" s="144">
        <f>IF(N266="nulová",J266,0)</f>
        <v>0</v>
      </c>
      <c r="BJ266" s="17" t="s">
        <v>84</v>
      </c>
      <c r="BK266" s="144">
        <f>ROUND(I266*H266,2)</f>
        <v>0</v>
      </c>
      <c r="BL266" s="17" t="s">
        <v>135</v>
      </c>
      <c r="BM266" s="143" t="s">
        <v>2373</v>
      </c>
    </row>
    <row r="267" spans="2:65" s="1" customFormat="1" ht="11.25" x14ac:dyDescent="0.2">
      <c r="B267" s="32"/>
      <c r="D267" s="145" t="s">
        <v>149</v>
      </c>
      <c r="F267" s="146" t="s">
        <v>2372</v>
      </c>
      <c r="I267" s="147"/>
      <c r="L267" s="32"/>
      <c r="M267" s="148"/>
      <c r="T267" s="56"/>
      <c r="AT267" s="17" t="s">
        <v>149</v>
      </c>
      <c r="AU267" s="17" t="s">
        <v>86</v>
      </c>
    </row>
    <row r="268" spans="2:65" s="13" customFormat="1" ht="11.25" x14ac:dyDescent="0.2">
      <c r="B268" s="155"/>
      <c r="D268" s="145" t="s">
        <v>150</v>
      </c>
      <c r="E268" s="156" t="s">
        <v>1</v>
      </c>
      <c r="F268" s="157" t="s">
        <v>2374</v>
      </c>
      <c r="H268" s="158">
        <v>163.9</v>
      </c>
      <c r="I268" s="159"/>
      <c r="L268" s="155"/>
      <c r="M268" s="160"/>
      <c r="T268" s="161"/>
      <c r="AT268" s="156" t="s">
        <v>150</v>
      </c>
      <c r="AU268" s="156" t="s">
        <v>86</v>
      </c>
      <c r="AV268" s="13" t="s">
        <v>86</v>
      </c>
      <c r="AW268" s="13" t="s">
        <v>32</v>
      </c>
      <c r="AX268" s="13" t="s">
        <v>84</v>
      </c>
      <c r="AY268" s="156" t="s">
        <v>136</v>
      </c>
    </row>
    <row r="269" spans="2:65" s="13" customFormat="1" ht="11.25" x14ac:dyDescent="0.2">
      <c r="B269" s="155"/>
      <c r="D269" s="145" t="s">
        <v>150</v>
      </c>
      <c r="F269" s="157" t="s">
        <v>2375</v>
      </c>
      <c r="H269" s="158">
        <v>166.35900000000001</v>
      </c>
      <c r="I269" s="159"/>
      <c r="L269" s="155"/>
      <c r="M269" s="160"/>
      <c r="T269" s="161"/>
      <c r="AT269" s="156" t="s">
        <v>150</v>
      </c>
      <c r="AU269" s="156" t="s">
        <v>86</v>
      </c>
      <c r="AV269" s="13" t="s">
        <v>86</v>
      </c>
      <c r="AW269" s="13" t="s">
        <v>4</v>
      </c>
      <c r="AX269" s="13" t="s">
        <v>84</v>
      </c>
      <c r="AY269" s="156" t="s">
        <v>136</v>
      </c>
    </row>
    <row r="270" spans="2:65" s="1" customFormat="1" ht="16.5" customHeight="1" x14ac:dyDescent="0.2">
      <c r="B270" s="32"/>
      <c r="C270" s="132" t="s">
        <v>411</v>
      </c>
      <c r="D270" s="132" t="s">
        <v>142</v>
      </c>
      <c r="E270" s="133" t="s">
        <v>1042</v>
      </c>
      <c r="F270" s="134" t="s">
        <v>1043</v>
      </c>
      <c r="G270" s="135" t="s">
        <v>394</v>
      </c>
      <c r="H270" s="136">
        <v>18</v>
      </c>
      <c r="I270" s="137"/>
      <c r="J270" s="138">
        <f>ROUND(I270*H270,2)</f>
        <v>0</v>
      </c>
      <c r="K270" s="134" t="s">
        <v>146</v>
      </c>
      <c r="L270" s="32"/>
      <c r="M270" s="139" t="s">
        <v>1</v>
      </c>
      <c r="N270" s="140" t="s">
        <v>41</v>
      </c>
      <c r="P270" s="141">
        <f>O270*H270</f>
        <v>0</v>
      </c>
      <c r="Q270" s="141">
        <v>1.0000000000000001E-5</v>
      </c>
      <c r="R270" s="141">
        <f>Q270*H270</f>
        <v>1.8000000000000001E-4</v>
      </c>
      <c r="S270" s="141">
        <v>0</v>
      </c>
      <c r="T270" s="142">
        <f>S270*H270</f>
        <v>0</v>
      </c>
      <c r="AR270" s="143" t="s">
        <v>135</v>
      </c>
      <c r="AT270" s="143" t="s">
        <v>142</v>
      </c>
      <c r="AU270" s="143" t="s">
        <v>86</v>
      </c>
      <c r="AY270" s="17" t="s">
        <v>136</v>
      </c>
      <c r="BE270" s="144">
        <f>IF(N270="základní",J270,0)</f>
        <v>0</v>
      </c>
      <c r="BF270" s="144">
        <f>IF(N270="snížená",J270,0)</f>
        <v>0</v>
      </c>
      <c r="BG270" s="144">
        <f>IF(N270="zákl. přenesená",J270,0)</f>
        <v>0</v>
      </c>
      <c r="BH270" s="144">
        <f>IF(N270="sníž. přenesená",J270,0)</f>
        <v>0</v>
      </c>
      <c r="BI270" s="144">
        <f>IF(N270="nulová",J270,0)</f>
        <v>0</v>
      </c>
      <c r="BJ270" s="17" t="s">
        <v>84</v>
      </c>
      <c r="BK270" s="144">
        <f>ROUND(I270*H270,2)</f>
        <v>0</v>
      </c>
      <c r="BL270" s="17" t="s">
        <v>135</v>
      </c>
      <c r="BM270" s="143" t="s">
        <v>2376</v>
      </c>
    </row>
    <row r="271" spans="2:65" s="1" customFormat="1" ht="11.25" x14ac:dyDescent="0.2">
      <c r="B271" s="32"/>
      <c r="D271" s="145" t="s">
        <v>149</v>
      </c>
      <c r="F271" s="146" t="s">
        <v>1045</v>
      </c>
      <c r="I271" s="147"/>
      <c r="L271" s="32"/>
      <c r="M271" s="148"/>
      <c r="T271" s="56"/>
      <c r="AT271" s="17" t="s">
        <v>149</v>
      </c>
      <c r="AU271" s="17" t="s">
        <v>86</v>
      </c>
    </row>
    <row r="272" spans="2:65" s="13" customFormat="1" ht="11.25" x14ac:dyDescent="0.2">
      <c r="B272" s="155"/>
      <c r="D272" s="145" t="s">
        <v>150</v>
      </c>
      <c r="E272" s="156" t="s">
        <v>1</v>
      </c>
      <c r="F272" s="157" t="s">
        <v>2377</v>
      </c>
      <c r="H272" s="158">
        <v>18</v>
      </c>
      <c r="I272" s="159"/>
      <c r="L272" s="155"/>
      <c r="M272" s="160"/>
      <c r="T272" s="161"/>
      <c r="AT272" s="156" t="s">
        <v>150</v>
      </c>
      <c r="AU272" s="156" t="s">
        <v>86</v>
      </c>
      <c r="AV272" s="13" t="s">
        <v>86</v>
      </c>
      <c r="AW272" s="13" t="s">
        <v>32</v>
      </c>
      <c r="AX272" s="13" t="s">
        <v>84</v>
      </c>
      <c r="AY272" s="156" t="s">
        <v>136</v>
      </c>
    </row>
    <row r="273" spans="2:65" s="1" customFormat="1" ht="16.5" customHeight="1" x14ac:dyDescent="0.2">
      <c r="B273" s="32"/>
      <c r="C273" s="172" t="s">
        <v>417</v>
      </c>
      <c r="D273" s="172" t="s">
        <v>641</v>
      </c>
      <c r="E273" s="173" t="s">
        <v>1048</v>
      </c>
      <c r="F273" s="174" t="s">
        <v>1049</v>
      </c>
      <c r="G273" s="175" t="s">
        <v>394</v>
      </c>
      <c r="H273" s="176">
        <v>18.27</v>
      </c>
      <c r="I273" s="177"/>
      <c r="J273" s="178">
        <f>ROUND(I273*H273,2)</f>
        <v>0</v>
      </c>
      <c r="K273" s="174" t="s">
        <v>146</v>
      </c>
      <c r="L273" s="179"/>
      <c r="M273" s="180" t="s">
        <v>1</v>
      </c>
      <c r="N273" s="181" t="s">
        <v>41</v>
      </c>
      <c r="P273" s="141">
        <f>O273*H273</f>
        <v>0</v>
      </c>
      <c r="Q273" s="141">
        <v>4.8199999999999996E-3</v>
      </c>
      <c r="R273" s="141">
        <f>Q273*H273</f>
        <v>8.8061399999999998E-2</v>
      </c>
      <c r="S273" s="141">
        <v>0</v>
      </c>
      <c r="T273" s="142">
        <f>S273*H273</f>
        <v>0</v>
      </c>
      <c r="AR273" s="143" t="s">
        <v>185</v>
      </c>
      <c r="AT273" s="143" t="s">
        <v>641</v>
      </c>
      <c r="AU273" s="143" t="s">
        <v>86</v>
      </c>
      <c r="AY273" s="17" t="s">
        <v>136</v>
      </c>
      <c r="BE273" s="144">
        <f>IF(N273="základní",J273,0)</f>
        <v>0</v>
      </c>
      <c r="BF273" s="144">
        <f>IF(N273="snížená",J273,0)</f>
        <v>0</v>
      </c>
      <c r="BG273" s="144">
        <f>IF(N273="zákl. přenesená",J273,0)</f>
        <v>0</v>
      </c>
      <c r="BH273" s="144">
        <f>IF(N273="sníž. přenesená",J273,0)</f>
        <v>0</v>
      </c>
      <c r="BI273" s="144">
        <f>IF(N273="nulová",J273,0)</f>
        <v>0</v>
      </c>
      <c r="BJ273" s="17" t="s">
        <v>84</v>
      </c>
      <c r="BK273" s="144">
        <f>ROUND(I273*H273,2)</f>
        <v>0</v>
      </c>
      <c r="BL273" s="17" t="s">
        <v>135</v>
      </c>
      <c r="BM273" s="143" t="s">
        <v>2378</v>
      </c>
    </row>
    <row r="274" spans="2:65" s="1" customFormat="1" ht="11.25" x14ac:dyDescent="0.2">
      <c r="B274" s="32"/>
      <c r="D274" s="145" t="s">
        <v>149</v>
      </c>
      <c r="F274" s="146" t="s">
        <v>1049</v>
      </c>
      <c r="I274" s="147"/>
      <c r="L274" s="32"/>
      <c r="M274" s="148"/>
      <c r="T274" s="56"/>
      <c r="AT274" s="17" t="s">
        <v>149</v>
      </c>
      <c r="AU274" s="17" t="s">
        <v>86</v>
      </c>
    </row>
    <row r="275" spans="2:65" s="13" customFormat="1" ht="11.25" x14ac:dyDescent="0.2">
      <c r="B275" s="155"/>
      <c r="D275" s="145" t="s">
        <v>150</v>
      </c>
      <c r="E275" s="156" t="s">
        <v>1</v>
      </c>
      <c r="F275" s="157" t="s">
        <v>2379</v>
      </c>
      <c r="H275" s="158">
        <v>18</v>
      </c>
      <c r="I275" s="159"/>
      <c r="L275" s="155"/>
      <c r="M275" s="160"/>
      <c r="T275" s="161"/>
      <c r="AT275" s="156" t="s">
        <v>150</v>
      </c>
      <c r="AU275" s="156" t="s">
        <v>86</v>
      </c>
      <c r="AV275" s="13" t="s">
        <v>86</v>
      </c>
      <c r="AW275" s="13" t="s">
        <v>32</v>
      </c>
      <c r="AX275" s="13" t="s">
        <v>84</v>
      </c>
      <c r="AY275" s="156" t="s">
        <v>136</v>
      </c>
    </row>
    <row r="276" spans="2:65" s="13" customFormat="1" ht="11.25" x14ac:dyDescent="0.2">
      <c r="B276" s="155"/>
      <c r="D276" s="145" t="s">
        <v>150</v>
      </c>
      <c r="F276" s="157" t="s">
        <v>2380</v>
      </c>
      <c r="H276" s="158">
        <v>18.27</v>
      </c>
      <c r="I276" s="159"/>
      <c r="L276" s="155"/>
      <c r="M276" s="160"/>
      <c r="T276" s="161"/>
      <c r="AT276" s="156" t="s">
        <v>150</v>
      </c>
      <c r="AU276" s="156" t="s">
        <v>86</v>
      </c>
      <c r="AV276" s="13" t="s">
        <v>86</v>
      </c>
      <c r="AW276" s="13" t="s">
        <v>4</v>
      </c>
      <c r="AX276" s="13" t="s">
        <v>84</v>
      </c>
      <c r="AY276" s="156" t="s">
        <v>136</v>
      </c>
    </row>
    <row r="277" spans="2:65" s="1" customFormat="1" ht="21.75" customHeight="1" x14ac:dyDescent="0.2">
      <c r="B277" s="32"/>
      <c r="C277" s="132" t="s">
        <v>426</v>
      </c>
      <c r="D277" s="132" t="s">
        <v>142</v>
      </c>
      <c r="E277" s="133" t="s">
        <v>2381</v>
      </c>
      <c r="F277" s="134" t="s">
        <v>2382</v>
      </c>
      <c r="G277" s="135" t="s">
        <v>255</v>
      </c>
      <c r="H277" s="136">
        <v>13</v>
      </c>
      <c r="I277" s="137"/>
      <c r="J277" s="138">
        <f>ROUND(I277*H277,2)</f>
        <v>0</v>
      </c>
      <c r="K277" s="134" t="s">
        <v>146</v>
      </c>
      <c r="L277" s="32"/>
      <c r="M277" s="139" t="s">
        <v>1</v>
      </c>
      <c r="N277" s="140" t="s">
        <v>41</v>
      </c>
      <c r="P277" s="141">
        <f>O277*H277</f>
        <v>0</v>
      </c>
      <c r="Q277" s="141">
        <v>0</v>
      </c>
      <c r="R277" s="141">
        <f>Q277*H277</f>
        <v>0</v>
      </c>
      <c r="S277" s="141">
        <v>0</v>
      </c>
      <c r="T277" s="142">
        <f>S277*H277</f>
        <v>0</v>
      </c>
      <c r="AR277" s="143" t="s">
        <v>135</v>
      </c>
      <c r="AT277" s="143" t="s">
        <v>142</v>
      </c>
      <c r="AU277" s="143" t="s">
        <v>86</v>
      </c>
      <c r="AY277" s="17" t="s">
        <v>136</v>
      </c>
      <c r="BE277" s="144">
        <f>IF(N277="základní",J277,0)</f>
        <v>0</v>
      </c>
      <c r="BF277" s="144">
        <f>IF(N277="snížená",J277,0)</f>
        <v>0</v>
      </c>
      <c r="BG277" s="144">
        <f>IF(N277="zákl. přenesená",J277,0)</f>
        <v>0</v>
      </c>
      <c r="BH277" s="144">
        <f>IF(N277="sníž. přenesená",J277,0)</f>
        <v>0</v>
      </c>
      <c r="BI277" s="144">
        <f>IF(N277="nulová",J277,0)</f>
        <v>0</v>
      </c>
      <c r="BJ277" s="17" t="s">
        <v>84</v>
      </c>
      <c r="BK277" s="144">
        <f>ROUND(I277*H277,2)</f>
        <v>0</v>
      </c>
      <c r="BL277" s="17" t="s">
        <v>135</v>
      </c>
      <c r="BM277" s="143" t="s">
        <v>2383</v>
      </c>
    </row>
    <row r="278" spans="2:65" s="1" customFormat="1" ht="11.25" x14ac:dyDescent="0.2">
      <c r="B278" s="32"/>
      <c r="D278" s="145" t="s">
        <v>149</v>
      </c>
      <c r="F278" s="146" t="s">
        <v>2384</v>
      </c>
      <c r="I278" s="147"/>
      <c r="L278" s="32"/>
      <c r="M278" s="148"/>
      <c r="T278" s="56"/>
      <c r="AT278" s="17" t="s">
        <v>149</v>
      </c>
      <c r="AU278" s="17" t="s">
        <v>86</v>
      </c>
    </row>
    <row r="279" spans="2:65" s="13" customFormat="1" ht="11.25" x14ac:dyDescent="0.2">
      <c r="B279" s="155"/>
      <c r="D279" s="145" t="s">
        <v>150</v>
      </c>
      <c r="E279" s="156" t="s">
        <v>1</v>
      </c>
      <c r="F279" s="157" t="s">
        <v>2385</v>
      </c>
      <c r="H279" s="158">
        <v>13</v>
      </c>
      <c r="I279" s="159"/>
      <c r="L279" s="155"/>
      <c r="M279" s="160"/>
      <c r="T279" s="161"/>
      <c r="AT279" s="156" t="s">
        <v>150</v>
      </c>
      <c r="AU279" s="156" t="s">
        <v>86</v>
      </c>
      <c r="AV279" s="13" t="s">
        <v>86</v>
      </c>
      <c r="AW279" s="13" t="s">
        <v>32</v>
      </c>
      <c r="AX279" s="13" t="s">
        <v>84</v>
      </c>
      <c r="AY279" s="156" t="s">
        <v>136</v>
      </c>
    </row>
    <row r="280" spans="2:65" s="1" customFormat="1" ht="16.5" customHeight="1" x14ac:dyDescent="0.2">
      <c r="B280" s="32"/>
      <c r="C280" s="172" t="s">
        <v>432</v>
      </c>
      <c r="D280" s="172" t="s">
        <v>641</v>
      </c>
      <c r="E280" s="173" t="s">
        <v>2386</v>
      </c>
      <c r="F280" s="174" t="s">
        <v>2387</v>
      </c>
      <c r="G280" s="175" t="s">
        <v>255</v>
      </c>
      <c r="H280" s="176">
        <v>13</v>
      </c>
      <c r="I280" s="177"/>
      <c r="J280" s="178">
        <f>ROUND(I280*H280,2)</f>
        <v>0</v>
      </c>
      <c r="K280" s="174" t="s">
        <v>146</v>
      </c>
      <c r="L280" s="179"/>
      <c r="M280" s="180" t="s">
        <v>1</v>
      </c>
      <c r="N280" s="181" t="s">
        <v>41</v>
      </c>
      <c r="P280" s="141">
        <f>O280*H280</f>
        <v>0</v>
      </c>
      <c r="Q280" s="141">
        <v>1.14E-3</v>
      </c>
      <c r="R280" s="141">
        <f>Q280*H280</f>
        <v>1.482E-2</v>
      </c>
      <c r="S280" s="141">
        <v>0</v>
      </c>
      <c r="T280" s="142">
        <f>S280*H280</f>
        <v>0</v>
      </c>
      <c r="AR280" s="143" t="s">
        <v>185</v>
      </c>
      <c r="AT280" s="143" t="s">
        <v>641</v>
      </c>
      <c r="AU280" s="143" t="s">
        <v>86</v>
      </c>
      <c r="AY280" s="17" t="s">
        <v>136</v>
      </c>
      <c r="BE280" s="144">
        <f>IF(N280="základní",J280,0)</f>
        <v>0</v>
      </c>
      <c r="BF280" s="144">
        <f>IF(N280="snížená",J280,0)</f>
        <v>0</v>
      </c>
      <c r="BG280" s="144">
        <f>IF(N280="zákl. přenesená",J280,0)</f>
        <v>0</v>
      </c>
      <c r="BH280" s="144">
        <f>IF(N280="sníž. přenesená",J280,0)</f>
        <v>0</v>
      </c>
      <c r="BI280" s="144">
        <f>IF(N280="nulová",J280,0)</f>
        <v>0</v>
      </c>
      <c r="BJ280" s="17" t="s">
        <v>84</v>
      </c>
      <c r="BK280" s="144">
        <f>ROUND(I280*H280,2)</f>
        <v>0</v>
      </c>
      <c r="BL280" s="17" t="s">
        <v>135</v>
      </c>
      <c r="BM280" s="143" t="s">
        <v>2388</v>
      </c>
    </row>
    <row r="281" spans="2:65" s="1" customFormat="1" ht="11.25" x14ac:dyDescent="0.2">
      <c r="B281" s="32"/>
      <c r="D281" s="145" t="s">
        <v>149</v>
      </c>
      <c r="F281" s="146" t="s">
        <v>2387</v>
      </c>
      <c r="I281" s="147"/>
      <c r="L281" s="32"/>
      <c r="M281" s="148"/>
      <c r="T281" s="56"/>
      <c r="AT281" s="17" t="s">
        <v>149</v>
      </c>
      <c r="AU281" s="17" t="s">
        <v>86</v>
      </c>
    </row>
    <row r="282" spans="2:65" s="13" customFormat="1" ht="11.25" x14ac:dyDescent="0.2">
      <c r="B282" s="155"/>
      <c r="D282" s="145" t="s">
        <v>150</v>
      </c>
      <c r="E282" s="156" t="s">
        <v>1</v>
      </c>
      <c r="F282" s="157" t="s">
        <v>2389</v>
      </c>
      <c r="H282" s="158">
        <v>13</v>
      </c>
      <c r="I282" s="159"/>
      <c r="L282" s="155"/>
      <c r="M282" s="160"/>
      <c r="T282" s="161"/>
      <c r="AT282" s="156" t="s">
        <v>150</v>
      </c>
      <c r="AU282" s="156" t="s">
        <v>86</v>
      </c>
      <c r="AV282" s="13" t="s">
        <v>86</v>
      </c>
      <c r="AW282" s="13" t="s">
        <v>32</v>
      </c>
      <c r="AX282" s="13" t="s">
        <v>84</v>
      </c>
      <c r="AY282" s="156" t="s">
        <v>136</v>
      </c>
    </row>
    <row r="283" spans="2:65" s="1" customFormat="1" ht="21.75" customHeight="1" x14ac:dyDescent="0.2">
      <c r="B283" s="32"/>
      <c r="C283" s="132" t="s">
        <v>439</v>
      </c>
      <c r="D283" s="132" t="s">
        <v>142</v>
      </c>
      <c r="E283" s="133" t="s">
        <v>1054</v>
      </c>
      <c r="F283" s="134" t="s">
        <v>1055</v>
      </c>
      <c r="G283" s="135" t="s">
        <v>255</v>
      </c>
      <c r="H283" s="136">
        <v>15</v>
      </c>
      <c r="I283" s="137"/>
      <c r="J283" s="138">
        <f>ROUND(I283*H283,2)</f>
        <v>0</v>
      </c>
      <c r="K283" s="134" t="s">
        <v>146</v>
      </c>
      <c r="L283" s="32"/>
      <c r="M283" s="139" t="s">
        <v>1</v>
      </c>
      <c r="N283" s="140" t="s">
        <v>41</v>
      </c>
      <c r="P283" s="141">
        <f>O283*H283</f>
        <v>0</v>
      </c>
      <c r="Q283" s="141">
        <v>0</v>
      </c>
      <c r="R283" s="141">
        <f>Q283*H283</f>
        <v>0</v>
      </c>
      <c r="S283" s="141">
        <v>0</v>
      </c>
      <c r="T283" s="142">
        <f>S283*H283</f>
        <v>0</v>
      </c>
      <c r="AR283" s="143" t="s">
        <v>135</v>
      </c>
      <c r="AT283" s="143" t="s">
        <v>142</v>
      </c>
      <c r="AU283" s="143" t="s">
        <v>86</v>
      </c>
      <c r="AY283" s="17" t="s">
        <v>136</v>
      </c>
      <c r="BE283" s="144">
        <f>IF(N283="základní",J283,0)</f>
        <v>0</v>
      </c>
      <c r="BF283" s="144">
        <f>IF(N283="snížená",J283,0)</f>
        <v>0</v>
      </c>
      <c r="BG283" s="144">
        <f>IF(N283="zákl. přenesená",J283,0)</f>
        <v>0</v>
      </c>
      <c r="BH283" s="144">
        <f>IF(N283="sníž. přenesená",J283,0)</f>
        <v>0</v>
      </c>
      <c r="BI283" s="144">
        <f>IF(N283="nulová",J283,0)</f>
        <v>0</v>
      </c>
      <c r="BJ283" s="17" t="s">
        <v>84</v>
      </c>
      <c r="BK283" s="144">
        <f>ROUND(I283*H283,2)</f>
        <v>0</v>
      </c>
      <c r="BL283" s="17" t="s">
        <v>135</v>
      </c>
      <c r="BM283" s="143" t="s">
        <v>2390</v>
      </c>
    </row>
    <row r="284" spans="2:65" s="1" customFormat="1" ht="11.25" x14ac:dyDescent="0.2">
      <c r="B284" s="32"/>
      <c r="D284" s="145" t="s">
        <v>149</v>
      </c>
      <c r="F284" s="146" t="s">
        <v>1057</v>
      </c>
      <c r="I284" s="147"/>
      <c r="L284" s="32"/>
      <c r="M284" s="148"/>
      <c r="T284" s="56"/>
      <c r="AT284" s="17" t="s">
        <v>149</v>
      </c>
      <c r="AU284" s="17" t="s">
        <v>86</v>
      </c>
    </row>
    <row r="285" spans="2:65" s="13" customFormat="1" ht="11.25" x14ac:dyDescent="0.2">
      <c r="B285" s="155"/>
      <c r="D285" s="145" t="s">
        <v>150</v>
      </c>
      <c r="E285" s="156" t="s">
        <v>1</v>
      </c>
      <c r="F285" s="157" t="s">
        <v>2391</v>
      </c>
      <c r="H285" s="158">
        <v>15</v>
      </c>
      <c r="I285" s="159"/>
      <c r="L285" s="155"/>
      <c r="M285" s="160"/>
      <c r="T285" s="161"/>
      <c r="AT285" s="156" t="s">
        <v>150</v>
      </c>
      <c r="AU285" s="156" t="s">
        <v>86</v>
      </c>
      <c r="AV285" s="13" t="s">
        <v>86</v>
      </c>
      <c r="AW285" s="13" t="s">
        <v>32</v>
      </c>
      <c r="AX285" s="13" t="s">
        <v>84</v>
      </c>
      <c r="AY285" s="156" t="s">
        <v>136</v>
      </c>
    </row>
    <row r="286" spans="2:65" s="1" customFormat="1" ht="16.5" customHeight="1" x14ac:dyDescent="0.2">
      <c r="B286" s="32"/>
      <c r="C286" s="172" t="s">
        <v>445</v>
      </c>
      <c r="D286" s="172" t="s">
        <v>641</v>
      </c>
      <c r="E286" s="173" t="s">
        <v>1061</v>
      </c>
      <c r="F286" s="174" t="s">
        <v>1062</v>
      </c>
      <c r="G286" s="175" t="s">
        <v>255</v>
      </c>
      <c r="H286" s="176">
        <v>15</v>
      </c>
      <c r="I286" s="177"/>
      <c r="J286" s="178">
        <f>ROUND(I286*H286,2)</f>
        <v>0</v>
      </c>
      <c r="K286" s="174" t="s">
        <v>1</v>
      </c>
      <c r="L286" s="179"/>
      <c r="M286" s="180" t="s">
        <v>1</v>
      </c>
      <c r="N286" s="181" t="s">
        <v>41</v>
      </c>
      <c r="P286" s="141">
        <f>O286*H286</f>
        <v>0</v>
      </c>
      <c r="Q286" s="141">
        <v>1.2999999999999999E-3</v>
      </c>
      <c r="R286" s="141">
        <f>Q286*H286</f>
        <v>1.95E-2</v>
      </c>
      <c r="S286" s="141">
        <v>0</v>
      </c>
      <c r="T286" s="142">
        <f>S286*H286</f>
        <v>0</v>
      </c>
      <c r="AR286" s="143" t="s">
        <v>185</v>
      </c>
      <c r="AT286" s="143" t="s">
        <v>641</v>
      </c>
      <c r="AU286" s="143" t="s">
        <v>86</v>
      </c>
      <c r="AY286" s="17" t="s">
        <v>136</v>
      </c>
      <c r="BE286" s="144">
        <f>IF(N286="základní",J286,0)</f>
        <v>0</v>
      </c>
      <c r="BF286" s="144">
        <f>IF(N286="snížená",J286,0)</f>
        <v>0</v>
      </c>
      <c r="BG286" s="144">
        <f>IF(N286="zákl. přenesená",J286,0)</f>
        <v>0</v>
      </c>
      <c r="BH286" s="144">
        <f>IF(N286="sníž. přenesená",J286,0)</f>
        <v>0</v>
      </c>
      <c r="BI286" s="144">
        <f>IF(N286="nulová",J286,0)</f>
        <v>0</v>
      </c>
      <c r="BJ286" s="17" t="s">
        <v>84</v>
      </c>
      <c r="BK286" s="144">
        <f>ROUND(I286*H286,2)</f>
        <v>0</v>
      </c>
      <c r="BL286" s="17" t="s">
        <v>135</v>
      </c>
      <c r="BM286" s="143" t="s">
        <v>2392</v>
      </c>
    </row>
    <row r="287" spans="2:65" s="1" customFormat="1" ht="11.25" x14ac:dyDescent="0.2">
      <c r="B287" s="32"/>
      <c r="D287" s="145" t="s">
        <v>149</v>
      </c>
      <c r="F287" s="146" t="s">
        <v>1062</v>
      </c>
      <c r="I287" s="147"/>
      <c r="L287" s="32"/>
      <c r="M287" s="148"/>
      <c r="T287" s="56"/>
      <c r="AT287" s="17" t="s">
        <v>149</v>
      </c>
      <c r="AU287" s="17" t="s">
        <v>86</v>
      </c>
    </row>
    <row r="288" spans="2:65" s="12" customFormat="1" ht="11.25" x14ac:dyDescent="0.2">
      <c r="B288" s="149"/>
      <c r="D288" s="145" t="s">
        <v>150</v>
      </c>
      <c r="E288" s="150" t="s">
        <v>1</v>
      </c>
      <c r="F288" s="151" t="s">
        <v>2393</v>
      </c>
      <c r="H288" s="150" t="s">
        <v>1</v>
      </c>
      <c r="I288" s="152"/>
      <c r="L288" s="149"/>
      <c r="M288" s="153"/>
      <c r="T288" s="154"/>
      <c r="AT288" s="150" t="s">
        <v>150</v>
      </c>
      <c r="AU288" s="150" t="s">
        <v>86</v>
      </c>
      <c r="AV288" s="12" t="s">
        <v>84</v>
      </c>
      <c r="AW288" s="12" t="s">
        <v>32</v>
      </c>
      <c r="AX288" s="12" t="s">
        <v>76</v>
      </c>
      <c r="AY288" s="150" t="s">
        <v>136</v>
      </c>
    </row>
    <row r="289" spans="2:65" s="13" customFormat="1" ht="11.25" x14ac:dyDescent="0.2">
      <c r="B289" s="155"/>
      <c r="D289" s="145" t="s">
        <v>150</v>
      </c>
      <c r="E289" s="156" t="s">
        <v>1</v>
      </c>
      <c r="F289" s="157" t="s">
        <v>2394</v>
      </c>
      <c r="H289" s="158">
        <v>15</v>
      </c>
      <c r="I289" s="159"/>
      <c r="L289" s="155"/>
      <c r="M289" s="160"/>
      <c r="T289" s="161"/>
      <c r="AT289" s="156" t="s">
        <v>150</v>
      </c>
      <c r="AU289" s="156" t="s">
        <v>86</v>
      </c>
      <c r="AV289" s="13" t="s">
        <v>86</v>
      </c>
      <c r="AW289" s="13" t="s">
        <v>32</v>
      </c>
      <c r="AX289" s="13" t="s">
        <v>84</v>
      </c>
      <c r="AY289" s="156" t="s">
        <v>136</v>
      </c>
    </row>
    <row r="290" spans="2:65" s="1" customFormat="1" ht="16.5" customHeight="1" x14ac:dyDescent="0.2">
      <c r="B290" s="32"/>
      <c r="C290" s="132" t="s">
        <v>452</v>
      </c>
      <c r="D290" s="132" t="s">
        <v>142</v>
      </c>
      <c r="E290" s="133" t="s">
        <v>2395</v>
      </c>
      <c r="F290" s="134" t="s">
        <v>2396</v>
      </c>
      <c r="G290" s="135" t="s">
        <v>255</v>
      </c>
      <c r="H290" s="136">
        <v>20</v>
      </c>
      <c r="I290" s="137"/>
      <c r="J290" s="138">
        <f>ROUND(I290*H290,2)</f>
        <v>0</v>
      </c>
      <c r="K290" s="134" t="s">
        <v>146</v>
      </c>
      <c r="L290" s="32"/>
      <c r="M290" s="139" t="s">
        <v>1</v>
      </c>
      <c r="N290" s="140" t="s">
        <v>41</v>
      </c>
      <c r="P290" s="141">
        <f>O290*H290</f>
        <v>0</v>
      </c>
      <c r="Q290" s="141">
        <v>3.8000000000000002E-4</v>
      </c>
      <c r="R290" s="141">
        <f>Q290*H290</f>
        <v>7.6000000000000009E-3</v>
      </c>
      <c r="S290" s="141">
        <v>0</v>
      </c>
      <c r="T290" s="142">
        <f>S290*H290</f>
        <v>0</v>
      </c>
      <c r="AR290" s="143" t="s">
        <v>135</v>
      </c>
      <c r="AT290" s="143" t="s">
        <v>142</v>
      </c>
      <c r="AU290" s="143" t="s">
        <v>86</v>
      </c>
      <c r="AY290" s="17" t="s">
        <v>136</v>
      </c>
      <c r="BE290" s="144">
        <f>IF(N290="základní",J290,0)</f>
        <v>0</v>
      </c>
      <c r="BF290" s="144">
        <f>IF(N290="snížená",J290,0)</f>
        <v>0</v>
      </c>
      <c r="BG290" s="144">
        <f>IF(N290="zákl. přenesená",J290,0)</f>
        <v>0</v>
      </c>
      <c r="BH290" s="144">
        <f>IF(N290="sníž. přenesená",J290,0)</f>
        <v>0</v>
      </c>
      <c r="BI290" s="144">
        <f>IF(N290="nulová",J290,0)</f>
        <v>0</v>
      </c>
      <c r="BJ290" s="17" t="s">
        <v>84</v>
      </c>
      <c r="BK290" s="144">
        <f>ROUND(I290*H290,2)</f>
        <v>0</v>
      </c>
      <c r="BL290" s="17" t="s">
        <v>135</v>
      </c>
      <c r="BM290" s="143" t="s">
        <v>2397</v>
      </c>
    </row>
    <row r="291" spans="2:65" s="1" customFormat="1" ht="11.25" x14ac:dyDescent="0.2">
      <c r="B291" s="32"/>
      <c r="D291" s="145" t="s">
        <v>149</v>
      </c>
      <c r="F291" s="146" t="s">
        <v>2398</v>
      </c>
      <c r="I291" s="147"/>
      <c r="L291" s="32"/>
      <c r="M291" s="148"/>
      <c r="T291" s="56"/>
      <c r="AT291" s="17" t="s">
        <v>149</v>
      </c>
      <c r="AU291" s="17" t="s">
        <v>86</v>
      </c>
    </row>
    <row r="292" spans="2:65" s="12" customFormat="1" ht="11.25" x14ac:dyDescent="0.2">
      <c r="B292" s="149"/>
      <c r="D292" s="145" t="s">
        <v>150</v>
      </c>
      <c r="E292" s="150" t="s">
        <v>1</v>
      </c>
      <c r="F292" s="151" t="s">
        <v>2399</v>
      </c>
      <c r="H292" s="150" t="s">
        <v>1</v>
      </c>
      <c r="I292" s="152"/>
      <c r="L292" s="149"/>
      <c r="M292" s="153"/>
      <c r="T292" s="154"/>
      <c r="AT292" s="150" t="s">
        <v>150</v>
      </c>
      <c r="AU292" s="150" t="s">
        <v>86</v>
      </c>
      <c r="AV292" s="12" t="s">
        <v>84</v>
      </c>
      <c r="AW292" s="12" t="s">
        <v>32</v>
      </c>
      <c r="AX292" s="12" t="s">
        <v>76</v>
      </c>
      <c r="AY292" s="150" t="s">
        <v>136</v>
      </c>
    </row>
    <row r="293" spans="2:65" s="13" customFormat="1" ht="11.25" x14ac:dyDescent="0.2">
      <c r="B293" s="155"/>
      <c r="D293" s="145" t="s">
        <v>150</v>
      </c>
      <c r="E293" s="156" t="s">
        <v>1</v>
      </c>
      <c r="F293" s="157" t="s">
        <v>2400</v>
      </c>
      <c r="H293" s="158">
        <v>20</v>
      </c>
      <c r="I293" s="159"/>
      <c r="L293" s="155"/>
      <c r="M293" s="160"/>
      <c r="T293" s="161"/>
      <c r="AT293" s="156" t="s">
        <v>150</v>
      </c>
      <c r="AU293" s="156" t="s">
        <v>86</v>
      </c>
      <c r="AV293" s="13" t="s">
        <v>86</v>
      </c>
      <c r="AW293" s="13" t="s">
        <v>32</v>
      </c>
      <c r="AX293" s="13" t="s">
        <v>84</v>
      </c>
      <c r="AY293" s="156" t="s">
        <v>136</v>
      </c>
    </row>
    <row r="294" spans="2:65" s="1" customFormat="1" ht="16.5" customHeight="1" x14ac:dyDescent="0.2">
      <c r="B294" s="32"/>
      <c r="C294" s="172" t="s">
        <v>460</v>
      </c>
      <c r="D294" s="172" t="s">
        <v>641</v>
      </c>
      <c r="E294" s="173" t="s">
        <v>2401</v>
      </c>
      <c r="F294" s="174" t="s">
        <v>2402</v>
      </c>
      <c r="G294" s="175" t="s">
        <v>255</v>
      </c>
      <c r="H294" s="176">
        <v>20</v>
      </c>
      <c r="I294" s="177"/>
      <c r="J294" s="178">
        <f>ROUND(I294*H294,2)</f>
        <v>0</v>
      </c>
      <c r="K294" s="174" t="s">
        <v>1</v>
      </c>
      <c r="L294" s="179"/>
      <c r="M294" s="180" t="s">
        <v>1</v>
      </c>
      <c r="N294" s="181" t="s">
        <v>41</v>
      </c>
      <c r="P294" s="141">
        <f>O294*H294</f>
        <v>0</v>
      </c>
      <c r="Q294" s="141">
        <v>1.4999999999999999E-4</v>
      </c>
      <c r="R294" s="141">
        <f>Q294*H294</f>
        <v>2.9999999999999996E-3</v>
      </c>
      <c r="S294" s="141">
        <v>0</v>
      </c>
      <c r="T294" s="142">
        <f>S294*H294</f>
        <v>0</v>
      </c>
      <c r="AR294" s="143" t="s">
        <v>185</v>
      </c>
      <c r="AT294" s="143" t="s">
        <v>641</v>
      </c>
      <c r="AU294" s="143" t="s">
        <v>86</v>
      </c>
      <c r="AY294" s="17" t="s">
        <v>136</v>
      </c>
      <c r="BE294" s="144">
        <f>IF(N294="základní",J294,0)</f>
        <v>0</v>
      </c>
      <c r="BF294" s="144">
        <f>IF(N294="snížená",J294,0)</f>
        <v>0</v>
      </c>
      <c r="BG294" s="144">
        <f>IF(N294="zákl. přenesená",J294,0)</f>
        <v>0</v>
      </c>
      <c r="BH294" s="144">
        <f>IF(N294="sníž. přenesená",J294,0)</f>
        <v>0</v>
      </c>
      <c r="BI294" s="144">
        <f>IF(N294="nulová",J294,0)</f>
        <v>0</v>
      </c>
      <c r="BJ294" s="17" t="s">
        <v>84</v>
      </c>
      <c r="BK294" s="144">
        <f>ROUND(I294*H294,2)</f>
        <v>0</v>
      </c>
      <c r="BL294" s="17" t="s">
        <v>135</v>
      </c>
      <c r="BM294" s="143" t="s">
        <v>2403</v>
      </c>
    </row>
    <row r="295" spans="2:65" s="1" customFormat="1" ht="11.25" x14ac:dyDescent="0.2">
      <c r="B295" s="32"/>
      <c r="D295" s="145" t="s">
        <v>149</v>
      </c>
      <c r="F295" s="146" t="s">
        <v>2402</v>
      </c>
      <c r="I295" s="147"/>
      <c r="L295" s="32"/>
      <c r="M295" s="148"/>
      <c r="T295" s="56"/>
      <c r="AT295" s="17" t="s">
        <v>149</v>
      </c>
      <c r="AU295" s="17" t="s">
        <v>86</v>
      </c>
    </row>
    <row r="296" spans="2:65" s="13" customFormat="1" ht="11.25" x14ac:dyDescent="0.2">
      <c r="B296" s="155"/>
      <c r="D296" s="145" t="s">
        <v>150</v>
      </c>
      <c r="E296" s="156" t="s">
        <v>1</v>
      </c>
      <c r="F296" s="157" t="s">
        <v>2404</v>
      </c>
      <c r="H296" s="158">
        <v>20</v>
      </c>
      <c r="I296" s="159"/>
      <c r="L296" s="155"/>
      <c r="M296" s="160"/>
      <c r="T296" s="161"/>
      <c r="AT296" s="156" t="s">
        <v>150</v>
      </c>
      <c r="AU296" s="156" t="s">
        <v>86</v>
      </c>
      <c r="AV296" s="13" t="s">
        <v>86</v>
      </c>
      <c r="AW296" s="13" t="s">
        <v>32</v>
      </c>
      <c r="AX296" s="13" t="s">
        <v>84</v>
      </c>
      <c r="AY296" s="156" t="s">
        <v>136</v>
      </c>
    </row>
    <row r="297" spans="2:65" s="1" customFormat="1" ht="16.5" customHeight="1" x14ac:dyDescent="0.2">
      <c r="B297" s="32"/>
      <c r="C297" s="132" t="s">
        <v>468</v>
      </c>
      <c r="D297" s="132" t="s">
        <v>142</v>
      </c>
      <c r="E297" s="133" t="s">
        <v>2405</v>
      </c>
      <c r="F297" s="134" t="s">
        <v>2406</v>
      </c>
      <c r="G297" s="135" t="s">
        <v>255</v>
      </c>
      <c r="H297" s="136">
        <v>4</v>
      </c>
      <c r="I297" s="137"/>
      <c r="J297" s="138">
        <f>ROUND(I297*H297,2)</f>
        <v>0</v>
      </c>
      <c r="K297" s="134" t="s">
        <v>146</v>
      </c>
      <c r="L297" s="32"/>
      <c r="M297" s="139" t="s">
        <v>1</v>
      </c>
      <c r="N297" s="140" t="s">
        <v>41</v>
      </c>
      <c r="P297" s="141">
        <f>O297*H297</f>
        <v>0</v>
      </c>
      <c r="Q297" s="141">
        <v>8.8999999999999995E-4</v>
      </c>
      <c r="R297" s="141">
        <f>Q297*H297</f>
        <v>3.5599999999999998E-3</v>
      </c>
      <c r="S297" s="141">
        <v>0</v>
      </c>
      <c r="T297" s="142">
        <f>S297*H297</f>
        <v>0</v>
      </c>
      <c r="AR297" s="143" t="s">
        <v>135</v>
      </c>
      <c r="AT297" s="143" t="s">
        <v>142</v>
      </c>
      <c r="AU297" s="143" t="s">
        <v>86</v>
      </c>
      <c r="AY297" s="17" t="s">
        <v>136</v>
      </c>
      <c r="BE297" s="144">
        <f>IF(N297="základní",J297,0)</f>
        <v>0</v>
      </c>
      <c r="BF297" s="144">
        <f>IF(N297="snížená",J297,0)</f>
        <v>0</v>
      </c>
      <c r="BG297" s="144">
        <f>IF(N297="zákl. přenesená",J297,0)</f>
        <v>0</v>
      </c>
      <c r="BH297" s="144">
        <f>IF(N297="sníž. přenesená",J297,0)</f>
        <v>0</v>
      </c>
      <c r="BI297" s="144">
        <f>IF(N297="nulová",J297,0)</f>
        <v>0</v>
      </c>
      <c r="BJ297" s="17" t="s">
        <v>84</v>
      </c>
      <c r="BK297" s="144">
        <f>ROUND(I297*H297,2)</f>
        <v>0</v>
      </c>
      <c r="BL297" s="17" t="s">
        <v>135</v>
      </c>
      <c r="BM297" s="143" t="s">
        <v>2407</v>
      </c>
    </row>
    <row r="298" spans="2:65" s="1" customFormat="1" ht="11.25" x14ac:dyDescent="0.2">
      <c r="B298" s="32"/>
      <c r="D298" s="145" t="s">
        <v>149</v>
      </c>
      <c r="F298" s="146" t="s">
        <v>2408</v>
      </c>
      <c r="I298" s="147"/>
      <c r="L298" s="32"/>
      <c r="M298" s="148"/>
      <c r="T298" s="56"/>
      <c r="AT298" s="17" t="s">
        <v>149</v>
      </c>
      <c r="AU298" s="17" t="s">
        <v>86</v>
      </c>
    </row>
    <row r="299" spans="2:65" s="12" customFormat="1" ht="11.25" x14ac:dyDescent="0.2">
      <c r="B299" s="149"/>
      <c r="D299" s="145" t="s">
        <v>150</v>
      </c>
      <c r="E299" s="150" t="s">
        <v>1</v>
      </c>
      <c r="F299" s="151" t="s">
        <v>2399</v>
      </c>
      <c r="H299" s="150" t="s">
        <v>1</v>
      </c>
      <c r="I299" s="152"/>
      <c r="L299" s="149"/>
      <c r="M299" s="153"/>
      <c r="T299" s="154"/>
      <c r="AT299" s="150" t="s">
        <v>150</v>
      </c>
      <c r="AU299" s="150" t="s">
        <v>86</v>
      </c>
      <c r="AV299" s="12" t="s">
        <v>84</v>
      </c>
      <c r="AW299" s="12" t="s">
        <v>32</v>
      </c>
      <c r="AX299" s="12" t="s">
        <v>76</v>
      </c>
      <c r="AY299" s="150" t="s">
        <v>136</v>
      </c>
    </row>
    <row r="300" spans="2:65" s="13" customFormat="1" ht="11.25" x14ac:dyDescent="0.2">
      <c r="B300" s="155"/>
      <c r="D300" s="145" t="s">
        <v>150</v>
      </c>
      <c r="E300" s="156" t="s">
        <v>1</v>
      </c>
      <c r="F300" s="157" t="s">
        <v>2409</v>
      </c>
      <c r="H300" s="158">
        <v>4</v>
      </c>
      <c r="I300" s="159"/>
      <c r="L300" s="155"/>
      <c r="M300" s="160"/>
      <c r="T300" s="161"/>
      <c r="AT300" s="156" t="s">
        <v>150</v>
      </c>
      <c r="AU300" s="156" t="s">
        <v>86</v>
      </c>
      <c r="AV300" s="13" t="s">
        <v>86</v>
      </c>
      <c r="AW300" s="13" t="s">
        <v>32</v>
      </c>
      <c r="AX300" s="13" t="s">
        <v>84</v>
      </c>
      <c r="AY300" s="156" t="s">
        <v>136</v>
      </c>
    </row>
    <row r="301" spans="2:65" s="1" customFormat="1" ht="16.5" customHeight="1" x14ac:dyDescent="0.2">
      <c r="B301" s="32"/>
      <c r="C301" s="172" t="s">
        <v>474</v>
      </c>
      <c r="D301" s="172" t="s">
        <v>641</v>
      </c>
      <c r="E301" s="173" t="s">
        <v>2410</v>
      </c>
      <c r="F301" s="174" t="s">
        <v>2411</v>
      </c>
      <c r="G301" s="175" t="s">
        <v>255</v>
      </c>
      <c r="H301" s="176">
        <v>4</v>
      </c>
      <c r="I301" s="177"/>
      <c r="J301" s="178">
        <f>ROUND(I301*H301,2)</f>
        <v>0</v>
      </c>
      <c r="K301" s="174" t="s">
        <v>1</v>
      </c>
      <c r="L301" s="179"/>
      <c r="M301" s="180" t="s">
        <v>1</v>
      </c>
      <c r="N301" s="181" t="s">
        <v>41</v>
      </c>
      <c r="P301" s="141">
        <f>O301*H301</f>
        <v>0</v>
      </c>
      <c r="Q301" s="141">
        <v>5.0000000000000001E-4</v>
      </c>
      <c r="R301" s="141">
        <f>Q301*H301</f>
        <v>2E-3</v>
      </c>
      <c r="S301" s="141">
        <v>0</v>
      </c>
      <c r="T301" s="142">
        <f>S301*H301</f>
        <v>0</v>
      </c>
      <c r="AR301" s="143" t="s">
        <v>185</v>
      </c>
      <c r="AT301" s="143" t="s">
        <v>641</v>
      </c>
      <c r="AU301" s="143" t="s">
        <v>86</v>
      </c>
      <c r="AY301" s="17" t="s">
        <v>136</v>
      </c>
      <c r="BE301" s="144">
        <f>IF(N301="základní",J301,0)</f>
        <v>0</v>
      </c>
      <c r="BF301" s="144">
        <f>IF(N301="snížená",J301,0)</f>
        <v>0</v>
      </c>
      <c r="BG301" s="144">
        <f>IF(N301="zákl. přenesená",J301,0)</f>
        <v>0</v>
      </c>
      <c r="BH301" s="144">
        <f>IF(N301="sníž. přenesená",J301,0)</f>
        <v>0</v>
      </c>
      <c r="BI301" s="144">
        <f>IF(N301="nulová",J301,0)</f>
        <v>0</v>
      </c>
      <c r="BJ301" s="17" t="s">
        <v>84</v>
      </c>
      <c r="BK301" s="144">
        <f>ROUND(I301*H301,2)</f>
        <v>0</v>
      </c>
      <c r="BL301" s="17" t="s">
        <v>135</v>
      </c>
      <c r="BM301" s="143" t="s">
        <v>2412</v>
      </c>
    </row>
    <row r="302" spans="2:65" s="1" customFormat="1" ht="11.25" x14ac:dyDescent="0.2">
      <c r="B302" s="32"/>
      <c r="D302" s="145" t="s">
        <v>149</v>
      </c>
      <c r="F302" s="146" t="s">
        <v>2411</v>
      </c>
      <c r="I302" s="147"/>
      <c r="L302" s="32"/>
      <c r="M302" s="148"/>
      <c r="T302" s="56"/>
      <c r="AT302" s="17" t="s">
        <v>149</v>
      </c>
      <c r="AU302" s="17" t="s">
        <v>86</v>
      </c>
    </row>
    <row r="303" spans="2:65" s="13" customFormat="1" ht="11.25" x14ac:dyDescent="0.2">
      <c r="B303" s="155"/>
      <c r="D303" s="145" t="s">
        <v>150</v>
      </c>
      <c r="E303" s="156" t="s">
        <v>1</v>
      </c>
      <c r="F303" s="157" t="s">
        <v>1840</v>
      </c>
      <c r="H303" s="158">
        <v>4</v>
      </c>
      <c r="I303" s="159"/>
      <c r="L303" s="155"/>
      <c r="M303" s="160"/>
      <c r="T303" s="161"/>
      <c r="AT303" s="156" t="s">
        <v>150</v>
      </c>
      <c r="AU303" s="156" t="s">
        <v>86</v>
      </c>
      <c r="AV303" s="13" t="s">
        <v>86</v>
      </c>
      <c r="AW303" s="13" t="s">
        <v>32</v>
      </c>
      <c r="AX303" s="13" t="s">
        <v>84</v>
      </c>
      <c r="AY303" s="156" t="s">
        <v>136</v>
      </c>
    </row>
    <row r="304" spans="2:65" s="1" customFormat="1" ht="16.5" customHeight="1" x14ac:dyDescent="0.2">
      <c r="B304" s="32"/>
      <c r="C304" s="132" t="s">
        <v>479</v>
      </c>
      <c r="D304" s="132" t="s">
        <v>142</v>
      </c>
      <c r="E304" s="133" t="s">
        <v>2413</v>
      </c>
      <c r="F304" s="134" t="s">
        <v>2414</v>
      </c>
      <c r="G304" s="135" t="s">
        <v>255</v>
      </c>
      <c r="H304" s="136">
        <v>24</v>
      </c>
      <c r="I304" s="137"/>
      <c r="J304" s="138">
        <f>ROUND(I304*H304,2)</f>
        <v>0</v>
      </c>
      <c r="K304" s="134" t="s">
        <v>146</v>
      </c>
      <c r="L304" s="32"/>
      <c r="M304" s="139" t="s">
        <v>1</v>
      </c>
      <c r="N304" s="140" t="s">
        <v>41</v>
      </c>
      <c r="P304" s="141">
        <f>O304*H304</f>
        <v>0</v>
      </c>
      <c r="Q304" s="141">
        <v>0</v>
      </c>
      <c r="R304" s="141">
        <f>Q304*H304</f>
        <v>0</v>
      </c>
      <c r="S304" s="141">
        <v>0</v>
      </c>
      <c r="T304" s="142">
        <f>S304*H304</f>
        <v>0</v>
      </c>
      <c r="AR304" s="143" t="s">
        <v>135</v>
      </c>
      <c r="AT304" s="143" t="s">
        <v>142</v>
      </c>
      <c r="AU304" s="143" t="s">
        <v>86</v>
      </c>
      <c r="AY304" s="17" t="s">
        <v>136</v>
      </c>
      <c r="BE304" s="144">
        <f>IF(N304="základní",J304,0)</f>
        <v>0</v>
      </c>
      <c r="BF304" s="144">
        <f>IF(N304="snížená",J304,0)</f>
        <v>0</v>
      </c>
      <c r="BG304" s="144">
        <f>IF(N304="zákl. přenesená",J304,0)</f>
        <v>0</v>
      </c>
      <c r="BH304" s="144">
        <f>IF(N304="sníž. přenesená",J304,0)</f>
        <v>0</v>
      </c>
      <c r="BI304" s="144">
        <f>IF(N304="nulová",J304,0)</f>
        <v>0</v>
      </c>
      <c r="BJ304" s="17" t="s">
        <v>84</v>
      </c>
      <c r="BK304" s="144">
        <f>ROUND(I304*H304,2)</f>
        <v>0</v>
      </c>
      <c r="BL304" s="17" t="s">
        <v>135</v>
      </c>
      <c r="BM304" s="143" t="s">
        <v>2415</v>
      </c>
    </row>
    <row r="305" spans="2:65" s="1" customFormat="1" ht="19.5" x14ac:dyDescent="0.2">
      <c r="B305" s="32"/>
      <c r="D305" s="145" t="s">
        <v>149</v>
      </c>
      <c r="F305" s="146" t="s">
        <v>2416</v>
      </c>
      <c r="I305" s="147"/>
      <c r="L305" s="32"/>
      <c r="M305" s="148"/>
      <c r="T305" s="56"/>
      <c r="AT305" s="17" t="s">
        <v>149</v>
      </c>
      <c r="AU305" s="17" t="s">
        <v>86</v>
      </c>
    </row>
    <row r="306" spans="2:65" s="12" customFormat="1" ht="11.25" x14ac:dyDescent="0.2">
      <c r="B306" s="149"/>
      <c r="D306" s="145" t="s">
        <v>150</v>
      </c>
      <c r="E306" s="150" t="s">
        <v>1</v>
      </c>
      <c r="F306" s="151" t="s">
        <v>2417</v>
      </c>
      <c r="H306" s="150" t="s">
        <v>1</v>
      </c>
      <c r="I306" s="152"/>
      <c r="L306" s="149"/>
      <c r="M306" s="153"/>
      <c r="T306" s="154"/>
      <c r="AT306" s="150" t="s">
        <v>150</v>
      </c>
      <c r="AU306" s="150" t="s">
        <v>86</v>
      </c>
      <c r="AV306" s="12" t="s">
        <v>84</v>
      </c>
      <c r="AW306" s="12" t="s">
        <v>32</v>
      </c>
      <c r="AX306" s="12" t="s">
        <v>76</v>
      </c>
      <c r="AY306" s="150" t="s">
        <v>136</v>
      </c>
    </row>
    <row r="307" spans="2:65" s="13" customFormat="1" ht="11.25" x14ac:dyDescent="0.2">
      <c r="B307" s="155"/>
      <c r="D307" s="145" t="s">
        <v>150</v>
      </c>
      <c r="E307" s="156" t="s">
        <v>1</v>
      </c>
      <c r="F307" s="157" t="s">
        <v>2418</v>
      </c>
      <c r="H307" s="158">
        <v>20</v>
      </c>
      <c r="I307" s="159"/>
      <c r="L307" s="155"/>
      <c r="M307" s="160"/>
      <c r="T307" s="161"/>
      <c r="AT307" s="156" t="s">
        <v>150</v>
      </c>
      <c r="AU307" s="156" t="s">
        <v>86</v>
      </c>
      <c r="AV307" s="13" t="s">
        <v>86</v>
      </c>
      <c r="AW307" s="13" t="s">
        <v>32</v>
      </c>
      <c r="AX307" s="13" t="s">
        <v>76</v>
      </c>
      <c r="AY307" s="156" t="s">
        <v>136</v>
      </c>
    </row>
    <row r="308" spans="2:65" s="13" customFormat="1" ht="11.25" x14ac:dyDescent="0.2">
      <c r="B308" s="155"/>
      <c r="D308" s="145" t="s">
        <v>150</v>
      </c>
      <c r="E308" s="156" t="s">
        <v>1</v>
      </c>
      <c r="F308" s="157" t="s">
        <v>2419</v>
      </c>
      <c r="H308" s="158">
        <v>4</v>
      </c>
      <c r="I308" s="159"/>
      <c r="L308" s="155"/>
      <c r="M308" s="160"/>
      <c r="T308" s="161"/>
      <c r="AT308" s="156" t="s">
        <v>150</v>
      </c>
      <c r="AU308" s="156" t="s">
        <v>86</v>
      </c>
      <c r="AV308" s="13" t="s">
        <v>86</v>
      </c>
      <c r="AW308" s="13" t="s">
        <v>32</v>
      </c>
      <c r="AX308" s="13" t="s">
        <v>76</v>
      </c>
      <c r="AY308" s="156" t="s">
        <v>136</v>
      </c>
    </row>
    <row r="309" spans="2:65" s="14" customFormat="1" ht="11.25" x14ac:dyDescent="0.2">
      <c r="B309" s="165"/>
      <c r="D309" s="145" t="s">
        <v>150</v>
      </c>
      <c r="E309" s="166" t="s">
        <v>1</v>
      </c>
      <c r="F309" s="167" t="s">
        <v>318</v>
      </c>
      <c r="H309" s="168">
        <v>24</v>
      </c>
      <c r="I309" s="169"/>
      <c r="L309" s="165"/>
      <c r="M309" s="170"/>
      <c r="T309" s="171"/>
      <c r="AT309" s="166" t="s">
        <v>150</v>
      </c>
      <c r="AU309" s="166" t="s">
        <v>86</v>
      </c>
      <c r="AV309" s="14" t="s">
        <v>135</v>
      </c>
      <c r="AW309" s="14" t="s">
        <v>32</v>
      </c>
      <c r="AX309" s="14" t="s">
        <v>84</v>
      </c>
      <c r="AY309" s="166" t="s">
        <v>136</v>
      </c>
    </row>
    <row r="310" spans="2:65" s="1" customFormat="1" ht="16.5" customHeight="1" x14ac:dyDescent="0.2">
      <c r="B310" s="32"/>
      <c r="C310" s="172" t="s">
        <v>485</v>
      </c>
      <c r="D310" s="172" t="s">
        <v>641</v>
      </c>
      <c r="E310" s="173" t="s">
        <v>2420</v>
      </c>
      <c r="F310" s="174" t="s">
        <v>2421</v>
      </c>
      <c r="G310" s="175" t="s">
        <v>255</v>
      </c>
      <c r="H310" s="176">
        <v>20</v>
      </c>
      <c r="I310" s="177"/>
      <c r="J310" s="178">
        <f>ROUND(I310*H310,2)</f>
        <v>0</v>
      </c>
      <c r="K310" s="174" t="s">
        <v>1</v>
      </c>
      <c r="L310" s="179"/>
      <c r="M310" s="180" t="s">
        <v>1</v>
      </c>
      <c r="N310" s="181" t="s">
        <v>41</v>
      </c>
      <c r="P310" s="141">
        <f>O310*H310</f>
        <v>0</v>
      </c>
      <c r="Q310" s="141">
        <v>3.7499999999999999E-3</v>
      </c>
      <c r="R310" s="141">
        <f>Q310*H310</f>
        <v>7.4999999999999997E-2</v>
      </c>
      <c r="S310" s="141">
        <v>0</v>
      </c>
      <c r="T310" s="142">
        <f>S310*H310</f>
        <v>0</v>
      </c>
      <c r="AR310" s="143" t="s">
        <v>185</v>
      </c>
      <c r="AT310" s="143" t="s">
        <v>641</v>
      </c>
      <c r="AU310" s="143" t="s">
        <v>86</v>
      </c>
      <c r="AY310" s="17" t="s">
        <v>136</v>
      </c>
      <c r="BE310" s="144">
        <f>IF(N310="základní",J310,0)</f>
        <v>0</v>
      </c>
      <c r="BF310" s="144">
        <f>IF(N310="snížená",J310,0)</f>
        <v>0</v>
      </c>
      <c r="BG310" s="144">
        <f>IF(N310="zákl. přenesená",J310,0)</f>
        <v>0</v>
      </c>
      <c r="BH310" s="144">
        <f>IF(N310="sníž. přenesená",J310,0)</f>
        <v>0</v>
      </c>
      <c r="BI310" s="144">
        <f>IF(N310="nulová",J310,0)</f>
        <v>0</v>
      </c>
      <c r="BJ310" s="17" t="s">
        <v>84</v>
      </c>
      <c r="BK310" s="144">
        <f>ROUND(I310*H310,2)</f>
        <v>0</v>
      </c>
      <c r="BL310" s="17" t="s">
        <v>135</v>
      </c>
      <c r="BM310" s="143" t="s">
        <v>2422</v>
      </c>
    </row>
    <row r="311" spans="2:65" s="1" customFormat="1" ht="11.25" x14ac:dyDescent="0.2">
      <c r="B311" s="32"/>
      <c r="D311" s="145" t="s">
        <v>149</v>
      </c>
      <c r="F311" s="146" t="s">
        <v>2421</v>
      </c>
      <c r="I311" s="147"/>
      <c r="L311" s="32"/>
      <c r="M311" s="148"/>
      <c r="T311" s="56"/>
      <c r="AT311" s="17" t="s">
        <v>149</v>
      </c>
      <c r="AU311" s="17" t="s">
        <v>86</v>
      </c>
    </row>
    <row r="312" spans="2:65" s="12" customFormat="1" ht="11.25" x14ac:dyDescent="0.2">
      <c r="B312" s="149"/>
      <c r="D312" s="145" t="s">
        <v>150</v>
      </c>
      <c r="E312" s="150" t="s">
        <v>1</v>
      </c>
      <c r="F312" s="151" t="s">
        <v>2423</v>
      </c>
      <c r="H312" s="150" t="s">
        <v>1</v>
      </c>
      <c r="I312" s="152"/>
      <c r="L312" s="149"/>
      <c r="M312" s="153"/>
      <c r="T312" s="154"/>
      <c r="AT312" s="150" t="s">
        <v>150</v>
      </c>
      <c r="AU312" s="150" t="s">
        <v>86</v>
      </c>
      <c r="AV312" s="12" t="s">
        <v>84</v>
      </c>
      <c r="AW312" s="12" t="s">
        <v>32</v>
      </c>
      <c r="AX312" s="12" t="s">
        <v>76</v>
      </c>
      <c r="AY312" s="150" t="s">
        <v>136</v>
      </c>
    </row>
    <row r="313" spans="2:65" s="13" customFormat="1" ht="11.25" x14ac:dyDescent="0.2">
      <c r="B313" s="155"/>
      <c r="D313" s="145" t="s">
        <v>150</v>
      </c>
      <c r="E313" s="156" t="s">
        <v>1</v>
      </c>
      <c r="F313" s="157" t="s">
        <v>2424</v>
      </c>
      <c r="H313" s="158">
        <v>20</v>
      </c>
      <c r="I313" s="159"/>
      <c r="L313" s="155"/>
      <c r="M313" s="160"/>
      <c r="T313" s="161"/>
      <c r="AT313" s="156" t="s">
        <v>150</v>
      </c>
      <c r="AU313" s="156" t="s">
        <v>86</v>
      </c>
      <c r="AV313" s="13" t="s">
        <v>86</v>
      </c>
      <c r="AW313" s="13" t="s">
        <v>32</v>
      </c>
      <c r="AX313" s="13" t="s">
        <v>84</v>
      </c>
      <c r="AY313" s="156" t="s">
        <v>136</v>
      </c>
    </row>
    <row r="314" spans="2:65" s="1" customFormat="1" ht="16.5" customHeight="1" x14ac:dyDescent="0.2">
      <c r="B314" s="32"/>
      <c r="C314" s="172" t="s">
        <v>490</v>
      </c>
      <c r="D314" s="172" t="s">
        <v>641</v>
      </c>
      <c r="E314" s="173" t="s">
        <v>2425</v>
      </c>
      <c r="F314" s="174" t="s">
        <v>2426</v>
      </c>
      <c r="G314" s="175" t="s">
        <v>255</v>
      </c>
      <c r="H314" s="176">
        <v>4</v>
      </c>
      <c r="I314" s="177"/>
      <c r="J314" s="178">
        <f>ROUND(I314*H314,2)</f>
        <v>0</v>
      </c>
      <c r="K314" s="174" t="s">
        <v>1</v>
      </c>
      <c r="L314" s="179"/>
      <c r="M314" s="180" t="s">
        <v>1</v>
      </c>
      <c r="N314" s="181" t="s">
        <v>41</v>
      </c>
      <c r="P314" s="141">
        <f>O314*H314</f>
        <v>0</v>
      </c>
      <c r="Q314" s="141">
        <v>3.7499999999999999E-3</v>
      </c>
      <c r="R314" s="141">
        <f>Q314*H314</f>
        <v>1.4999999999999999E-2</v>
      </c>
      <c r="S314" s="141">
        <v>0</v>
      </c>
      <c r="T314" s="142">
        <f>S314*H314</f>
        <v>0</v>
      </c>
      <c r="AR314" s="143" t="s">
        <v>185</v>
      </c>
      <c r="AT314" s="143" t="s">
        <v>641</v>
      </c>
      <c r="AU314" s="143" t="s">
        <v>86</v>
      </c>
      <c r="AY314" s="17" t="s">
        <v>136</v>
      </c>
      <c r="BE314" s="144">
        <f>IF(N314="základní",J314,0)</f>
        <v>0</v>
      </c>
      <c r="BF314" s="144">
        <f>IF(N314="snížená",J314,0)</f>
        <v>0</v>
      </c>
      <c r="BG314" s="144">
        <f>IF(N314="zákl. přenesená",J314,0)</f>
        <v>0</v>
      </c>
      <c r="BH314" s="144">
        <f>IF(N314="sníž. přenesená",J314,0)</f>
        <v>0</v>
      </c>
      <c r="BI314" s="144">
        <f>IF(N314="nulová",J314,0)</f>
        <v>0</v>
      </c>
      <c r="BJ314" s="17" t="s">
        <v>84</v>
      </c>
      <c r="BK314" s="144">
        <f>ROUND(I314*H314,2)</f>
        <v>0</v>
      </c>
      <c r="BL314" s="17" t="s">
        <v>135</v>
      </c>
      <c r="BM314" s="143" t="s">
        <v>2427</v>
      </c>
    </row>
    <row r="315" spans="2:65" s="1" customFormat="1" ht="11.25" x14ac:dyDescent="0.2">
      <c r="B315" s="32"/>
      <c r="D315" s="145" t="s">
        <v>149</v>
      </c>
      <c r="F315" s="146" t="s">
        <v>2426</v>
      </c>
      <c r="I315" s="147"/>
      <c r="L315" s="32"/>
      <c r="M315" s="148"/>
      <c r="T315" s="56"/>
      <c r="AT315" s="17" t="s">
        <v>149</v>
      </c>
      <c r="AU315" s="17" t="s">
        <v>86</v>
      </c>
    </row>
    <row r="316" spans="2:65" s="12" customFormat="1" ht="11.25" x14ac:dyDescent="0.2">
      <c r="B316" s="149"/>
      <c r="D316" s="145" t="s">
        <v>150</v>
      </c>
      <c r="E316" s="150" t="s">
        <v>1</v>
      </c>
      <c r="F316" s="151" t="s">
        <v>2423</v>
      </c>
      <c r="H316" s="150" t="s">
        <v>1</v>
      </c>
      <c r="I316" s="152"/>
      <c r="L316" s="149"/>
      <c r="M316" s="153"/>
      <c r="T316" s="154"/>
      <c r="AT316" s="150" t="s">
        <v>150</v>
      </c>
      <c r="AU316" s="150" t="s">
        <v>86</v>
      </c>
      <c r="AV316" s="12" t="s">
        <v>84</v>
      </c>
      <c r="AW316" s="12" t="s">
        <v>32</v>
      </c>
      <c r="AX316" s="12" t="s">
        <v>76</v>
      </c>
      <c r="AY316" s="150" t="s">
        <v>136</v>
      </c>
    </row>
    <row r="317" spans="2:65" s="13" customFormat="1" ht="11.25" x14ac:dyDescent="0.2">
      <c r="B317" s="155"/>
      <c r="D317" s="145" t="s">
        <v>150</v>
      </c>
      <c r="E317" s="156" t="s">
        <v>1</v>
      </c>
      <c r="F317" s="157" t="s">
        <v>2428</v>
      </c>
      <c r="H317" s="158">
        <v>4</v>
      </c>
      <c r="I317" s="159"/>
      <c r="L317" s="155"/>
      <c r="M317" s="160"/>
      <c r="T317" s="161"/>
      <c r="AT317" s="156" t="s">
        <v>150</v>
      </c>
      <c r="AU317" s="156" t="s">
        <v>86</v>
      </c>
      <c r="AV317" s="13" t="s">
        <v>86</v>
      </c>
      <c r="AW317" s="13" t="s">
        <v>32</v>
      </c>
      <c r="AX317" s="13" t="s">
        <v>84</v>
      </c>
      <c r="AY317" s="156" t="s">
        <v>136</v>
      </c>
    </row>
    <row r="318" spans="2:65" s="1" customFormat="1" ht="16.5" customHeight="1" x14ac:dyDescent="0.2">
      <c r="B318" s="32"/>
      <c r="C318" s="172" t="s">
        <v>497</v>
      </c>
      <c r="D318" s="172" t="s">
        <v>641</v>
      </c>
      <c r="E318" s="173" t="s">
        <v>2429</v>
      </c>
      <c r="F318" s="174" t="s">
        <v>2430</v>
      </c>
      <c r="G318" s="175" t="s">
        <v>255</v>
      </c>
      <c r="H318" s="176">
        <v>20</v>
      </c>
      <c r="I318" s="177"/>
      <c r="J318" s="178">
        <f>ROUND(I318*H318,2)</f>
        <v>0</v>
      </c>
      <c r="K318" s="174" t="s">
        <v>1</v>
      </c>
      <c r="L318" s="179"/>
      <c r="M318" s="180" t="s">
        <v>1</v>
      </c>
      <c r="N318" s="181" t="s">
        <v>41</v>
      </c>
      <c r="P318" s="141">
        <f>O318*H318</f>
        <v>0</v>
      </c>
      <c r="Q318" s="141">
        <v>2.4299999999999999E-3</v>
      </c>
      <c r="R318" s="141">
        <f>Q318*H318</f>
        <v>4.8599999999999997E-2</v>
      </c>
      <c r="S318" s="141">
        <v>0</v>
      </c>
      <c r="T318" s="142">
        <f>S318*H318</f>
        <v>0</v>
      </c>
      <c r="AR318" s="143" t="s">
        <v>185</v>
      </c>
      <c r="AT318" s="143" t="s">
        <v>641</v>
      </c>
      <c r="AU318" s="143" t="s">
        <v>86</v>
      </c>
      <c r="AY318" s="17" t="s">
        <v>136</v>
      </c>
      <c r="BE318" s="144">
        <f>IF(N318="základní",J318,0)</f>
        <v>0</v>
      </c>
      <c r="BF318" s="144">
        <f>IF(N318="snížená",J318,0)</f>
        <v>0</v>
      </c>
      <c r="BG318" s="144">
        <f>IF(N318="zákl. přenesená",J318,0)</f>
        <v>0</v>
      </c>
      <c r="BH318" s="144">
        <f>IF(N318="sníž. přenesená",J318,0)</f>
        <v>0</v>
      </c>
      <c r="BI318" s="144">
        <f>IF(N318="nulová",J318,0)</f>
        <v>0</v>
      </c>
      <c r="BJ318" s="17" t="s">
        <v>84</v>
      </c>
      <c r="BK318" s="144">
        <f>ROUND(I318*H318,2)</f>
        <v>0</v>
      </c>
      <c r="BL318" s="17" t="s">
        <v>135</v>
      </c>
      <c r="BM318" s="143" t="s">
        <v>2431</v>
      </c>
    </row>
    <row r="319" spans="2:65" s="1" customFormat="1" ht="11.25" x14ac:dyDescent="0.2">
      <c r="B319" s="32"/>
      <c r="D319" s="145" t="s">
        <v>149</v>
      </c>
      <c r="F319" s="146" t="s">
        <v>2430</v>
      </c>
      <c r="I319" s="147"/>
      <c r="L319" s="32"/>
      <c r="M319" s="148"/>
      <c r="T319" s="56"/>
      <c r="AT319" s="17" t="s">
        <v>149</v>
      </c>
      <c r="AU319" s="17" t="s">
        <v>86</v>
      </c>
    </row>
    <row r="320" spans="2:65" s="13" customFormat="1" ht="11.25" x14ac:dyDescent="0.2">
      <c r="B320" s="155"/>
      <c r="D320" s="145" t="s">
        <v>150</v>
      </c>
      <c r="E320" s="156" t="s">
        <v>1</v>
      </c>
      <c r="F320" s="157" t="s">
        <v>2424</v>
      </c>
      <c r="H320" s="158">
        <v>20</v>
      </c>
      <c r="I320" s="159"/>
      <c r="L320" s="155"/>
      <c r="M320" s="160"/>
      <c r="T320" s="161"/>
      <c r="AT320" s="156" t="s">
        <v>150</v>
      </c>
      <c r="AU320" s="156" t="s">
        <v>86</v>
      </c>
      <c r="AV320" s="13" t="s">
        <v>86</v>
      </c>
      <c r="AW320" s="13" t="s">
        <v>32</v>
      </c>
      <c r="AX320" s="13" t="s">
        <v>84</v>
      </c>
      <c r="AY320" s="156" t="s">
        <v>136</v>
      </c>
    </row>
    <row r="321" spans="2:65" s="1" customFormat="1" ht="16.5" customHeight="1" x14ac:dyDescent="0.2">
      <c r="B321" s="32"/>
      <c r="C321" s="172" t="s">
        <v>502</v>
      </c>
      <c r="D321" s="172" t="s">
        <v>641</v>
      </c>
      <c r="E321" s="173" t="s">
        <v>2432</v>
      </c>
      <c r="F321" s="174" t="s">
        <v>2433</v>
      </c>
      <c r="G321" s="175" t="s">
        <v>255</v>
      </c>
      <c r="H321" s="176">
        <v>4</v>
      </c>
      <c r="I321" s="177"/>
      <c r="J321" s="178">
        <f>ROUND(I321*H321,2)</f>
        <v>0</v>
      </c>
      <c r="K321" s="174" t="s">
        <v>1</v>
      </c>
      <c r="L321" s="179"/>
      <c r="M321" s="180" t="s">
        <v>1</v>
      </c>
      <c r="N321" s="181" t="s">
        <v>41</v>
      </c>
      <c r="P321" s="141">
        <f>O321*H321</f>
        <v>0</v>
      </c>
      <c r="Q321" s="141">
        <v>5.1999999999999998E-3</v>
      </c>
      <c r="R321" s="141">
        <f>Q321*H321</f>
        <v>2.0799999999999999E-2</v>
      </c>
      <c r="S321" s="141">
        <v>0</v>
      </c>
      <c r="T321" s="142">
        <f>S321*H321</f>
        <v>0</v>
      </c>
      <c r="AR321" s="143" t="s">
        <v>185</v>
      </c>
      <c r="AT321" s="143" t="s">
        <v>641</v>
      </c>
      <c r="AU321" s="143" t="s">
        <v>86</v>
      </c>
      <c r="AY321" s="17" t="s">
        <v>136</v>
      </c>
      <c r="BE321" s="144">
        <f>IF(N321="základní",J321,0)</f>
        <v>0</v>
      </c>
      <c r="BF321" s="144">
        <f>IF(N321="snížená",J321,0)</f>
        <v>0</v>
      </c>
      <c r="BG321" s="144">
        <f>IF(N321="zákl. přenesená",J321,0)</f>
        <v>0</v>
      </c>
      <c r="BH321" s="144">
        <f>IF(N321="sníž. přenesená",J321,0)</f>
        <v>0</v>
      </c>
      <c r="BI321" s="144">
        <f>IF(N321="nulová",J321,0)</f>
        <v>0</v>
      </c>
      <c r="BJ321" s="17" t="s">
        <v>84</v>
      </c>
      <c r="BK321" s="144">
        <f>ROUND(I321*H321,2)</f>
        <v>0</v>
      </c>
      <c r="BL321" s="17" t="s">
        <v>135</v>
      </c>
      <c r="BM321" s="143" t="s">
        <v>2434</v>
      </c>
    </row>
    <row r="322" spans="2:65" s="1" customFormat="1" ht="11.25" x14ac:dyDescent="0.2">
      <c r="B322" s="32"/>
      <c r="D322" s="145" t="s">
        <v>149</v>
      </c>
      <c r="F322" s="146" t="s">
        <v>2433</v>
      </c>
      <c r="I322" s="147"/>
      <c r="L322" s="32"/>
      <c r="M322" s="148"/>
      <c r="T322" s="56"/>
      <c r="AT322" s="17" t="s">
        <v>149</v>
      </c>
      <c r="AU322" s="17" t="s">
        <v>86</v>
      </c>
    </row>
    <row r="323" spans="2:65" s="13" customFormat="1" ht="11.25" x14ac:dyDescent="0.2">
      <c r="B323" s="155"/>
      <c r="D323" s="145" t="s">
        <v>150</v>
      </c>
      <c r="E323" s="156" t="s">
        <v>1</v>
      </c>
      <c r="F323" s="157" t="s">
        <v>2428</v>
      </c>
      <c r="H323" s="158">
        <v>4</v>
      </c>
      <c r="I323" s="159"/>
      <c r="L323" s="155"/>
      <c r="M323" s="160"/>
      <c r="T323" s="161"/>
      <c r="AT323" s="156" t="s">
        <v>150</v>
      </c>
      <c r="AU323" s="156" t="s">
        <v>86</v>
      </c>
      <c r="AV323" s="13" t="s">
        <v>86</v>
      </c>
      <c r="AW323" s="13" t="s">
        <v>32</v>
      </c>
      <c r="AX323" s="13" t="s">
        <v>84</v>
      </c>
      <c r="AY323" s="156" t="s">
        <v>136</v>
      </c>
    </row>
    <row r="324" spans="2:65" s="1" customFormat="1" ht="16.5" customHeight="1" x14ac:dyDescent="0.2">
      <c r="B324" s="32"/>
      <c r="C324" s="172" t="s">
        <v>508</v>
      </c>
      <c r="D324" s="172" t="s">
        <v>641</v>
      </c>
      <c r="E324" s="173" t="s">
        <v>2435</v>
      </c>
      <c r="F324" s="174" t="s">
        <v>2436</v>
      </c>
      <c r="G324" s="175" t="s">
        <v>255</v>
      </c>
      <c r="H324" s="176">
        <v>24</v>
      </c>
      <c r="I324" s="177"/>
      <c r="J324" s="178">
        <f>ROUND(I324*H324,2)</f>
        <v>0</v>
      </c>
      <c r="K324" s="174" t="s">
        <v>1</v>
      </c>
      <c r="L324" s="179"/>
      <c r="M324" s="180" t="s">
        <v>1</v>
      </c>
      <c r="N324" s="181" t="s">
        <v>41</v>
      </c>
      <c r="P324" s="141">
        <f>O324*H324</f>
        <v>0</v>
      </c>
      <c r="Q324" s="141">
        <v>3.3999999999999998E-3</v>
      </c>
      <c r="R324" s="141">
        <f>Q324*H324</f>
        <v>8.1599999999999992E-2</v>
      </c>
      <c r="S324" s="141">
        <v>0</v>
      </c>
      <c r="T324" s="142">
        <f>S324*H324</f>
        <v>0</v>
      </c>
      <c r="AR324" s="143" t="s">
        <v>185</v>
      </c>
      <c r="AT324" s="143" t="s">
        <v>641</v>
      </c>
      <c r="AU324" s="143" t="s">
        <v>86</v>
      </c>
      <c r="AY324" s="17" t="s">
        <v>136</v>
      </c>
      <c r="BE324" s="144">
        <f>IF(N324="základní",J324,0)</f>
        <v>0</v>
      </c>
      <c r="BF324" s="144">
        <f>IF(N324="snížená",J324,0)</f>
        <v>0</v>
      </c>
      <c r="BG324" s="144">
        <f>IF(N324="zákl. přenesená",J324,0)</f>
        <v>0</v>
      </c>
      <c r="BH324" s="144">
        <f>IF(N324="sníž. přenesená",J324,0)</f>
        <v>0</v>
      </c>
      <c r="BI324" s="144">
        <f>IF(N324="nulová",J324,0)</f>
        <v>0</v>
      </c>
      <c r="BJ324" s="17" t="s">
        <v>84</v>
      </c>
      <c r="BK324" s="144">
        <f>ROUND(I324*H324,2)</f>
        <v>0</v>
      </c>
      <c r="BL324" s="17" t="s">
        <v>135</v>
      </c>
      <c r="BM324" s="143" t="s">
        <v>2437</v>
      </c>
    </row>
    <row r="325" spans="2:65" s="1" customFormat="1" ht="11.25" x14ac:dyDescent="0.2">
      <c r="B325" s="32"/>
      <c r="D325" s="145" t="s">
        <v>149</v>
      </c>
      <c r="F325" s="146" t="s">
        <v>2436</v>
      </c>
      <c r="I325" s="147"/>
      <c r="L325" s="32"/>
      <c r="M325" s="148"/>
      <c r="T325" s="56"/>
      <c r="AT325" s="17" t="s">
        <v>149</v>
      </c>
      <c r="AU325" s="17" t="s">
        <v>86</v>
      </c>
    </row>
    <row r="326" spans="2:65" s="13" customFormat="1" ht="11.25" x14ac:dyDescent="0.2">
      <c r="B326" s="155"/>
      <c r="D326" s="145" t="s">
        <v>150</v>
      </c>
      <c r="E326" s="156" t="s">
        <v>1</v>
      </c>
      <c r="F326" s="157" t="s">
        <v>2438</v>
      </c>
      <c r="H326" s="158">
        <v>24</v>
      </c>
      <c r="I326" s="159"/>
      <c r="L326" s="155"/>
      <c r="M326" s="160"/>
      <c r="T326" s="161"/>
      <c r="AT326" s="156" t="s">
        <v>150</v>
      </c>
      <c r="AU326" s="156" t="s">
        <v>86</v>
      </c>
      <c r="AV326" s="13" t="s">
        <v>86</v>
      </c>
      <c r="AW326" s="13" t="s">
        <v>32</v>
      </c>
      <c r="AX326" s="13" t="s">
        <v>84</v>
      </c>
      <c r="AY326" s="156" t="s">
        <v>136</v>
      </c>
    </row>
    <row r="327" spans="2:65" s="1" customFormat="1" ht="16.5" customHeight="1" x14ac:dyDescent="0.2">
      <c r="B327" s="32"/>
      <c r="C327" s="132" t="s">
        <v>514</v>
      </c>
      <c r="D327" s="132" t="s">
        <v>142</v>
      </c>
      <c r="E327" s="133" t="s">
        <v>2439</v>
      </c>
      <c r="F327" s="134" t="s">
        <v>2440</v>
      </c>
      <c r="G327" s="135" t="s">
        <v>394</v>
      </c>
      <c r="H327" s="136">
        <v>294.60000000000002</v>
      </c>
      <c r="I327" s="137"/>
      <c r="J327" s="138">
        <f>ROUND(I327*H327,2)</f>
        <v>0</v>
      </c>
      <c r="K327" s="134" t="s">
        <v>146</v>
      </c>
      <c r="L327" s="32"/>
      <c r="M327" s="139" t="s">
        <v>1</v>
      </c>
      <c r="N327" s="140" t="s">
        <v>41</v>
      </c>
      <c r="P327" s="141">
        <f>O327*H327</f>
        <v>0</v>
      </c>
      <c r="Q327" s="141">
        <v>0</v>
      </c>
      <c r="R327" s="141">
        <f>Q327*H327</f>
        <v>0</v>
      </c>
      <c r="S327" s="141">
        <v>0</v>
      </c>
      <c r="T327" s="142">
        <f>S327*H327</f>
        <v>0</v>
      </c>
      <c r="AR327" s="143" t="s">
        <v>135</v>
      </c>
      <c r="AT327" s="143" t="s">
        <v>142</v>
      </c>
      <c r="AU327" s="143" t="s">
        <v>86</v>
      </c>
      <c r="AY327" s="17" t="s">
        <v>136</v>
      </c>
      <c r="BE327" s="144">
        <f>IF(N327="základní",J327,0)</f>
        <v>0</v>
      </c>
      <c r="BF327" s="144">
        <f>IF(N327="snížená",J327,0)</f>
        <v>0</v>
      </c>
      <c r="BG327" s="144">
        <f>IF(N327="zákl. přenesená",J327,0)</f>
        <v>0</v>
      </c>
      <c r="BH327" s="144">
        <f>IF(N327="sníž. přenesená",J327,0)</f>
        <v>0</v>
      </c>
      <c r="BI327" s="144">
        <f>IF(N327="nulová",J327,0)</f>
        <v>0</v>
      </c>
      <c r="BJ327" s="17" t="s">
        <v>84</v>
      </c>
      <c r="BK327" s="144">
        <f>ROUND(I327*H327,2)</f>
        <v>0</v>
      </c>
      <c r="BL327" s="17" t="s">
        <v>135</v>
      </c>
      <c r="BM327" s="143" t="s">
        <v>2441</v>
      </c>
    </row>
    <row r="328" spans="2:65" s="1" customFormat="1" ht="11.25" x14ac:dyDescent="0.2">
      <c r="B328" s="32"/>
      <c r="D328" s="145" t="s">
        <v>149</v>
      </c>
      <c r="F328" s="146" t="s">
        <v>2440</v>
      </c>
      <c r="I328" s="147"/>
      <c r="L328" s="32"/>
      <c r="M328" s="148"/>
      <c r="T328" s="56"/>
      <c r="AT328" s="17" t="s">
        <v>149</v>
      </c>
      <c r="AU328" s="17" t="s">
        <v>86</v>
      </c>
    </row>
    <row r="329" spans="2:65" s="13" customFormat="1" ht="11.25" x14ac:dyDescent="0.2">
      <c r="B329" s="155"/>
      <c r="D329" s="145" t="s">
        <v>150</v>
      </c>
      <c r="E329" s="156" t="s">
        <v>1</v>
      </c>
      <c r="F329" s="157" t="s">
        <v>2442</v>
      </c>
      <c r="H329" s="158">
        <v>294.60000000000002</v>
      </c>
      <c r="I329" s="159"/>
      <c r="L329" s="155"/>
      <c r="M329" s="160"/>
      <c r="T329" s="161"/>
      <c r="AT329" s="156" t="s">
        <v>150</v>
      </c>
      <c r="AU329" s="156" t="s">
        <v>86</v>
      </c>
      <c r="AV329" s="13" t="s">
        <v>86</v>
      </c>
      <c r="AW329" s="13" t="s">
        <v>32</v>
      </c>
      <c r="AX329" s="13" t="s">
        <v>84</v>
      </c>
      <c r="AY329" s="156" t="s">
        <v>136</v>
      </c>
    </row>
    <row r="330" spans="2:65" s="1" customFormat="1" ht="16.5" customHeight="1" x14ac:dyDescent="0.2">
      <c r="B330" s="32"/>
      <c r="C330" s="132" t="s">
        <v>521</v>
      </c>
      <c r="D330" s="132" t="s">
        <v>142</v>
      </c>
      <c r="E330" s="133" t="s">
        <v>2443</v>
      </c>
      <c r="F330" s="134" t="s">
        <v>2444</v>
      </c>
      <c r="G330" s="135" t="s">
        <v>394</v>
      </c>
      <c r="H330" s="136">
        <v>294.60000000000002</v>
      </c>
      <c r="I330" s="137"/>
      <c r="J330" s="138">
        <f>ROUND(I330*H330,2)</f>
        <v>0</v>
      </c>
      <c r="K330" s="134" t="s">
        <v>146</v>
      </c>
      <c r="L330" s="32"/>
      <c r="M330" s="139" t="s">
        <v>1</v>
      </c>
      <c r="N330" s="140" t="s">
        <v>41</v>
      </c>
      <c r="P330" s="141">
        <f>O330*H330</f>
        <v>0</v>
      </c>
      <c r="Q330" s="141">
        <v>0</v>
      </c>
      <c r="R330" s="141">
        <f>Q330*H330</f>
        <v>0</v>
      </c>
      <c r="S330" s="141">
        <v>0</v>
      </c>
      <c r="T330" s="142">
        <f>S330*H330</f>
        <v>0</v>
      </c>
      <c r="AR330" s="143" t="s">
        <v>135</v>
      </c>
      <c r="AT330" s="143" t="s">
        <v>142</v>
      </c>
      <c r="AU330" s="143" t="s">
        <v>86</v>
      </c>
      <c r="AY330" s="17" t="s">
        <v>136</v>
      </c>
      <c r="BE330" s="144">
        <f>IF(N330="základní",J330,0)</f>
        <v>0</v>
      </c>
      <c r="BF330" s="144">
        <f>IF(N330="snížená",J330,0)</f>
        <v>0</v>
      </c>
      <c r="BG330" s="144">
        <f>IF(N330="zákl. přenesená",J330,0)</f>
        <v>0</v>
      </c>
      <c r="BH330" s="144">
        <f>IF(N330="sníž. přenesená",J330,0)</f>
        <v>0</v>
      </c>
      <c r="BI330" s="144">
        <f>IF(N330="nulová",J330,0)</f>
        <v>0</v>
      </c>
      <c r="BJ330" s="17" t="s">
        <v>84</v>
      </c>
      <c r="BK330" s="144">
        <f>ROUND(I330*H330,2)</f>
        <v>0</v>
      </c>
      <c r="BL330" s="17" t="s">
        <v>135</v>
      </c>
      <c r="BM330" s="143" t="s">
        <v>2445</v>
      </c>
    </row>
    <row r="331" spans="2:65" s="1" customFormat="1" ht="11.25" x14ac:dyDescent="0.2">
      <c r="B331" s="32"/>
      <c r="D331" s="145" t="s">
        <v>149</v>
      </c>
      <c r="F331" s="146" t="s">
        <v>2446</v>
      </c>
      <c r="I331" s="147"/>
      <c r="L331" s="32"/>
      <c r="M331" s="148"/>
      <c r="T331" s="56"/>
      <c r="AT331" s="17" t="s">
        <v>149</v>
      </c>
      <c r="AU331" s="17" t="s">
        <v>86</v>
      </c>
    </row>
    <row r="332" spans="2:65" s="13" customFormat="1" ht="11.25" x14ac:dyDescent="0.2">
      <c r="B332" s="155"/>
      <c r="D332" s="145" t="s">
        <v>150</v>
      </c>
      <c r="E332" s="156" t="s">
        <v>1</v>
      </c>
      <c r="F332" s="157" t="s">
        <v>2447</v>
      </c>
      <c r="H332" s="158">
        <v>294.60000000000002</v>
      </c>
      <c r="I332" s="159"/>
      <c r="L332" s="155"/>
      <c r="M332" s="160"/>
      <c r="T332" s="161"/>
      <c r="AT332" s="156" t="s">
        <v>150</v>
      </c>
      <c r="AU332" s="156" t="s">
        <v>86</v>
      </c>
      <c r="AV332" s="13" t="s">
        <v>86</v>
      </c>
      <c r="AW332" s="13" t="s">
        <v>32</v>
      </c>
      <c r="AX332" s="13" t="s">
        <v>84</v>
      </c>
      <c r="AY332" s="156" t="s">
        <v>136</v>
      </c>
    </row>
    <row r="333" spans="2:65" s="1" customFormat="1" ht="21.75" customHeight="1" x14ac:dyDescent="0.2">
      <c r="B333" s="32"/>
      <c r="C333" s="132" t="s">
        <v>527</v>
      </c>
      <c r="D333" s="132" t="s">
        <v>142</v>
      </c>
      <c r="E333" s="133" t="s">
        <v>2448</v>
      </c>
      <c r="F333" s="134" t="s">
        <v>2449</v>
      </c>
      <c r="G333" s="135" t="s">
        <v>255</v>
      </c>
      <c r="H333" s="136">
        <v>19</v>
      </c>
      <c r="I333" s="137"/>
      <c r="J333" s="138">
        <f>ROUND(I333*H333,2)</f>
        <v>0</v>
      </c>
      <c r="K333" s="134" t="s">
        <v>146</v>
      </c>
      <c r="L333" s="32"/>
      <c r="M333" s="139" t="s">
        <v>1</v>
      </c>
      <c r="N333" s="140" t="s">
        <v>41</v>
      </c>
      <c r="P333" s="141">
        <f>O333*H333</f>
        <v>0</v>
      </c>
      <c r="Q333" s="141">
        <v>0.36191000000000001</v>
      </c>
      <c r="R333" s="141">
        <f>Q333*H333</f>
        <v>6.87629</v>
      </c>
      <c r="S333" s="141">
        <v>0</v>
      </c>
      <c r="T333" s="142">
        <f>S333*H333</f>
        <v>0</v>
      </c>
      <c r="AR333" s="143" t="s">
        <v>135</v>
      </c>
      <c r="AT333" s="143" t="s">
        <v>142</v>
      </c>
      <c r="AU333" s="143" t="s">
        <v>86</v>
      </c>
      <c r="AY333" s="17" t="s">
        <v>136</v>
      </c>
      <c r="BE333" s="144">
        <f>IF(N333="základní",J333,0)</f>
        <v>0</v>
      </c>
      <c r="BF333" s="144">
        <f>IF(N333="snížená",J333,0)</f>
        <v>0</v>
      </c>
      <c r="BG333" s="144">
        <f>IF(N333="zákl. přenesená",J333,0)</f>
        <v>0</v>
      </c>
      <c r="BH333" s="144">
        <f>IF(N333="sníž. přenesená",J333,0)</f>
        <v>0</v>
      </c>
      <c r="BI333" s="144">
        <f>IF(N333="nulová",J333,0)</f>
        <v>0</v>
      </c>
      <c r="BJ333" s="17" t="s">
        <v>84</v>
      </c>
      <c r="BK333" s="144">
        <f>ROUND(I333*H333,2)</f>
        <v>0</v>
      </c>
      <c r="BL333" s="17" t="s">
        <v>135</v>
      </c>
      <c r="BM333" s="143" t="s">
        <v>2450</v>
      </c>
    </row>
    <row r="334" spans="2:65" s="1" customFormat="1" ht="19.5" x14ac:dyDescent="0.2">
      <c r="B334" s="32"/>
      <c r="D334" s="145" t="s">
        <v>149</v>
      </c>
      <c r="F334" s="146" t="s">
        <v>2451</v>
      </c>
      <c r="I334" s="147"/>
      <c r="L334" s="32"/>
      <c r="M334" s="148"/>
      <c r="T334" s="56"/>
      <c r="AT334" s="17" t="s">
        <v>149</v>
      </c>
      <c r="AU334" s="17" t="s">
        <v>86</v>
      </c>
    </row>
    <row r="335" spans="2:65" s="13" customFormat="1" ht="11.25" x14ac:dyDescent="0.2">
      <c r="B335" s="155"/>
      <c r="D335" s="145" t="s">
        <v>150</v>
      </c>
      <c r="E335" s="156" t="s">
        <v>1</v>
      </c>
      <c r="F335" s="157" t="s">
        <v>2452</v>
      </c>
      <c r="H335" s="158">
        <v>19</v>
      </c>
      <c r="I335" s="159"/>
      <c r="L335" s="155"/>
      <c r="M335" s="160"/>
      <c r="T335" s="161"/>
      <c r="AT335" s="156" t="s">
        <v>150</v>
      </c>
      <c r="AU335" s="156" t="s">
        <v>86</v>
      </c>
      <c r="AV335" s="13" t="s">
        <v>86</v>
      </c>
      <c r="AW335" s="13" t="s">
        <v>32</v>
      </c>
      <c r="AX335" s="13" t="s">
        <v>84</v>
      </c>
      <c r="AY335" s="156" t="s">
        <v>136</v>
      </c>
    </row>
    <row r="336" spans="2:65" s="1" customFormat="1" ht="16.5" customHeight="1" x14ac:dyDescent="0.2">
      <c r="B336" s="32"/>
      <c r="C336" s="172" t="s">
        <v>538</v>
      </c>
      <c r="D336" s="172" t="s">
        <v>641</v>
      </c>
      <c r="E336" s="173" t="s">
        <v>2453</v>
      </c>
      <c r="F336" s="174" t="s">
        <v>2454</v>
      </c>
      <c r="G336" s="175" t="s">
        <v>255</v>
      </c>
      <c r="H336" s="176">
        <v>19</v>
      </c>
      <c r="I336" s="177"/>
      <c r="J336" s="178">
        <f>ROUND(I336*H336,2)</f>
        <v>0</v>
      </c>
      <c r="K336" s="174" t="s">
        <v>1</v>
      </c>
      <c r="L336" s="179"/>
      <c r="M336" s="180" t="s">
        <v>1</v>
      </c>
      <c r="N336" s="181" t="s">
        <v>41</v>
      </c>
      <c r="P336" s="141">
        <f>O336*H336</f>
        <v>0</v>
      </c>
      <c r="Q336" s="141">
        <v>0.11</v>
      </c>
      <c r="R336" s="141">
        <f>Q336*H336</f>
        <v>2.09</v>
      </c>
      <c r="S336" s="141">
        <v>0</v>
      </c>
      <c r="T336" s="142">
        <f>S336*H336</f>
        <v>0</v>
      </c>
      <c r="AR336" s="143" t="s">
        <v>185</v>
      </c>
      <c r="AT336" s="143" t="s">
        <v>641</v>
      </c>
      <c r="AU336" s="143" t="s">
        <v>86</v>
      </c>
      <c r="AY336" s="17" t="s">
        <v>136</v>
      </c>
      <c r="BE336" s="144">
        <f>IF(N336="základní",J336,0)</f>
        <v>0</v>
      </c>
      <c r="BF336" s="144">
        <f>IF(N336="snížená",J336,0)</f>
        <v>0</v>
      </c>
      <c r="BG336" s="144">
        <f>IF(N336="zákl. přenesená",J336,0)</f>
        <v>0</v>
      </c>
      <c r="BH336" s="144">
        <f>IF(N336="sníž. přenesená",J336,0)</f>
        <v>0</v>
      </c>
      <c r="BI336" s="144">
        <f>IF(N336="nulová",J336,0)</f>
        <v>0</v>
      </c>
      <c r="BJ336" s="17" t="s">
        <v>84</v>
      </c>
      <c r="BK336" s="144">
        <f>ROUND(I336*H336,2)</f>
        <v>0</v>
      </c>
      <c r="BL336" s="17" t="s">
        <v>135</v>
      </c>
      <c r="BM336" s="143" t="s">
        <v>2455</v>
      </c>
    </row>
    <row r="337" spans="2:65" s="1" customFormat="1" ht="11.25" x14ac:dyDescent="0.2">
      <c r="B337" s="32"/>
      <c r="D337" s="145" t="s">
        <v>149</v>
      </c>
      <c r="F337" s="146" t="s">
        <v>2454</v>
      </c>
      <c r="I337" s="147"/>
      <c r="L337" s="32"/>
      <c r="M337" s="148"/>
      <c r="T337" s="56"/>
      <c r="AT337" s="17" t="s">
        <v>149</v>
      </c>
      <c r="AU337" s="17" t="s">
        <v>86</v>
      </c>
    </row>
    <row r="338" spans="2:65" s="13" customFormat="1" ht="11.25" x14ac:dyDescent="0.2">
      <c r="B338" s="155"/>
      <c r="D338" s="145" t="s">
        <v>150</v>
      </c>
      <c r="E338" s="156" t="s">
        <v>1</v>
      </c>
      <c r="F338" s="157" t="s">
        <v>2456</v>
      </c>
      <c r="H338" s="158">
        <v>19</v>
      </c>
      <c r="I338" s="159"/>
      <c r="L338" s="155"/>
      <c r="M338" s="160"/>
      <c r="T338" s="161"/>
      <c r="AT338" s="156" t="s">
        <v>150</v>
      </c>
      <c r="AU338" s="156" t="s">
        <v>86</v>
      </c>
      <c r="AV338" s="13" t="s">
        <v>86</v>
      </c>
      <c r="AW338" s="13" t="s">
        <v>32</v>
      </c>
      <c r="AX338" s="13" t="s">
        <v>84</v>
      </c>
      <c r="AY338" s="156" t="s">
        <v>136</v>
      </c>
    </row>
    <row r="339" spans="2:65" s="12" customFormat="1" ht="11.25" x14ac:dyDescent="0.2">
      <c r="B339" s="149"/>
      <c r="D339" s="145" t="s">
        <v>150</v>
      </c>
      <c r="E339" s="150" t="s">
        <v>1</v>
      </c>
      <c r="F339" s="151" t="s">
        <v>2457</v>
      </c>
      <c r="H339" s="150" t="s">
        <v>1</v>
      </c>
      <c r="I339" s="152"/>
      <c r="L339" s="149"/>
      <c r="M339" s="153"/>
      <c r="T339" s="154"/>
      <c r="AT339" s="150" t="s">
        <v>150</v>
      </c>
      <c r="AU339" s="150" t="s">
        <v>86</v>
      </c>
      <c r="AV339" s="12" t="s">
        <v>84</v>
      </c>
      <c r="AW339" s="12" t="s">
        <v>32</v>
      </c>
      <c r="AX339" s="12" t="s">
        <v>76</v>
      </c>
      <c r="AY339" s="150" t="s">
        <v>136</v>
      </c>
    </row>
    <row r="340" spans="2:65" s="12" customFormat="1" ht="11.25" x14ac:dyDescent="0.2">
      <c r="B340" s="149"/>
      <c r="D340" s="145" t="s">
        <v>150</v>
      </c>
      <c r="E340" s="150" t="s">
        <v>1</v>
      </c>
      <c r="F340" s="151" t="s">
        <v>2458</v>
      </c>
      <c r="H340" s="150" t="s">
        <v>1</v>
      </c>
      <c r="I340" s="152"/>
      <c r="L340" s="149"/>
      <c r="M340" s="153"/>
      <c r="T340" s="154"/>
      <c r="AT340" s="150" t="s">
        <v>150</v>
      </c>
      <c r="AU340" s="150" t="s">
        <v>86</v>
      </c>
      <c r="AV340" s="12" t="s">
        <v>84</v>
      </c>
      <c r="AW340" s="12" t="s">
        <v>32</v>
      </c>
      <c r="AX340" s="12" t="s">
        <v>76</v>
      </c>
      <c r="AY340" s="150" t="s">
        <v>136</v>
      </c>
    </row>
    <row r="341" spans="2:65" s="1" customFormat="1" ht="16.5" customHeight="1" x14ac:dyDescent="0.2">
      <c r="B341" s="32"/>
      <c r="C341" s="132" t="s">
        <v>544</v>
      </c>
      <c r="D341" s="132" t="s">
        <v>142</v>
      </c>
      <c r="E341" s="133" t="s">
        <v>2459</v>
      </c>
      <c r="F341" s="134" t="s">
        <v>2460</v>
      </c>
      <c r="G341" s="135" t="s">
        <v>255</v>
      </c>
      <c r="H341" s="136">
        <v>13</v>
      </c>
      <c r="I341" s="137"/>
      <c r="J341" s="138">
        <f>ROUND(I341*H341,2)</f>
        <v>0</v>
      </c>
      <c r="K341" s="134" t="s">
        <v>146</v>
      </c>
      <c r="L341" s="32"/>
      <c r="M341" s="139" t="s">
        <v>1</v>
      </c>
      <c r="N341" s="140" t="s">
        <v>41</v>
      </c>
      <c r="P341" s="141">
        <f>O341*H341</f>
        <v>0</v>
      </c>
      <c r="Q341" s="141">
        <v>4.6940000000000003E-2</v>
      </c>
      <c r="R341" s="141">
        <f>Q341*H341</f>
        <v>0.61021999999999998</v>
      </c>
      <c r="S341" s="141">
        <v>0</v>
      </c>
      <c r="T341" s="142">
        <f>S341*H341</f>
        <v>0</v>
      </c>
      <c r="AR341" s="143" t="s">
        <v>135</v>
      </c>
      <c r="AT341" s="143" t="s">
        <v>142</v>
      </c>
      <c r="AU341" s="143" t="s">
        <v>86</v>
      </c>
      <c r="AY341" s="17" t="s">
        <v>136</v>
      </c>
      <c r="BE341" s="144">
        <f>IF(N341="základní",J341,0)</f>
        <v>0</v>
      </c>
      <c r="BF341" s="144">
        <f>IF(N341="snížená",J341,0)</f>
        <v>0</v>
      </c>
      <c r="BG341" s="144">
        <f>IF(N341="zákl. přenesená",J341,0)</f>
        <v>0</v>
      </c>
      <c r="BH341" s="144">
        <f>IF(N341="sníž. přenesená",J341,0)</f>
        <v>0</v>
      </c>
      <c r="BI341" s="144">
        <f>IF(N341="nulová",J341,0)</f>
        <v>0</v>
      </c>
      <c r="BJ341" s="17" t="s">
        <v>84</v>
      </c>
      <c r="BK341" s="144">
        <f>ROUND(I341*H341,2)</f>
        <v>0</v>
      </c>
      <c r="BL341" s="17" t="s">
        <v>135</v>
      </c>
      <c r="BM341" s="143" t="s">
        <v>2461</v>
      </c>
    </row>
    <row r="342" spans="2:65" s="1" customFormat="1" ht="19.5" x14ac:dyDescent="0.2">
      <c r="B342" s="32"/>
      <c r="D342" s="145" t="s">
        <v>149</v>
      </c>
      <c r="F342" s="146" t="s">
        <v>2462</v>
      </c>
      <c r="I342" s="147"/>
      <c r="L342" s="32"/>
      <c r="M342" s="148"/>
      <c r="T342" s="56"/>
      <c r="AT342" s="17" t="s">
        <v>149</v>
      </c>
      <c r="AU342" s="17" t="s">
        <v>86</v>
      </c>
    </row>
    <row r="343" spans="2:65" s="13" customFormat="1" ht="11.25" x14ac:dyDescent="0.2">
      <c r="B343" s="155"/>
      <c r="D343" s="145" t="s">
        <v>150</v>
      </c>
      <c r="E343" s="156" t="s">
        <v>1</v>
      </c>
      <c r="F343" s="157" t="s">
        <v>2463</v>
      </c>
      <c r="H343" s="158">
        <v>13</v>
      </c>
      <c r="I343" s="159"/>
      <c r="L343" s="155"/>
      <c r="M343" s="160"/>
      <c r="T343" s="161"/>
      <c r="AT343" s="156" t="s">
        <v>150</v>
      </c>
      <c r="AU343" s="156" t="s">
        <v>86</v>
      </c>
      <c r="AV343" s="13" t="s">
        <v>86</v>
      </c>
      <c r="AW343" s="13" t="s">
        <v>32</v>
      </c>
      <c r="AX343" s="13" t="s">
        <v>84</v>
      </c>
      <c r="AY343" s="156" t="s">
        <v>136</v>
      </c>
    </row>
    <row r="344" spans="2:65" s="12" customFormat="1" ht="11.25" x14ac:dyDescent="0.2">
      <c r="B344" s="149"/>
      <c r="D344" s="145" t="s">
        <v>150</v>
      </c>
      <c r="E344" s="150" t="s">
        <v>1</v>
      </c>
      <c r="F344" s="151" t="s">
        <v>2458</v>
      </c>
      <c r="H344" s="150" t="s">
        <v>1</v>
      </c>
      <c r="I344" s="152"/>
      <c r="L344" s="149"/>
      <c r="M344" s="153"/>
      <c r="T344" s="154"/>
      <c r="AT344" s="150" t="s">
        <v>150</v>
      </c>
      <c r="AU344" s="150" t="s">
        <v>86</v>
      </c>
      <c r="AV344" s="12" t="s">
        <v>84</v>
      </c>
      <c r="AW344" s="12" t="s">
        <v>32</v>
      </c>
      <c r="AX344" s="12" t="s">
        <v>76</v>
      </c>
      <c r="AY344" s="150" t="s">
        <v>136</v>
      </c>
    </row>
    <row r="345" spans="2:65" s="1" customFormat="1" ht="16.5" customHeight="1" x14ac:dyDescent="0.2">
      <c r="B345" s="32"/>
      <c r="C345" s="132" t="s">
        <v>552</v>
      </c>
      <c r="D345" s="132" t="s">
        <v>142</v>
      </c>
      <c r="E345" s="133" t="s">
        <v>2464</v>
      </c>
      <c r="F345" s="134" t="s">
        <v>2465</v>
      </c>
      <c r="G345" s="135" t="s">
        <v>255</v>
      </c>
      <c r="H345" s="136">
        <v>24</v>
      </c>
      <c r="I345" s="137"/>
      <c r="J345" s="138">
        <f>ROUND(I345*H345,2)</f>
        <v>0</v>
      </c>
      <c r="K345" s="134" t="s">
        <v>146</v>
      </c>
      <c r="L345" s="32"/>
      <c r="M345" s="139" t="s">
        <v>1</v>
      </c>
      <c r="N345" s="140" t="s">
        <v>41</v>
      </c>
      <c r="P345" s="141">
        <f>O345*H345</f>
        <v>0</v>
      </c>
      <c r="Q345" s="141">
        <v>0.04</v>
      </c>
      <c r="R345" s="141">
        <f>Q345*H345</f>
        <v>0.96</v>
      </c>
      <c r="S345" s="141">
        <v>0</v>
      </c>
      <c r="T345" s="142">
        <f>S345*H345</f>
        <v>0</v>
      </c>
      <c r="AR345" s="143" t="s">
        <v>135</v>
      </c>
      <c r="AT345" s="143" t="s">
        <v>142</v>
      </c>
      <c r="AU345" s="143" t="s">
        <v>86</v>
      </c>
      <c r="AY345" s="17" t="s">
        <v>136</v>
      </c>
      <c r="BE345" s="144">
        <f>IF(N345="základní",J345,0)</f>
        <v>0</v>
      </c>
      <c r="BF345" s="144">
        <f>IF(N345="snížená",J345,0)</f>
        <v>0</v>
      </c>
      <c r="BG345" s="144">
        <f>IF(N345="zákl. přenesená",J345,0)</f>
        <v>0</v>
      </c>
      <c r="BH345" s="144">
        <f>IF(N345="sníž. přenesená",J345,0)</f>
        <v>0</v>
      </c>
      <c r="BI345" s="144">
        <f>IF(N345="nulová",J345,0)</f>
        <v>0</v>
      </c>
      <c r="BJ345" s="17" t="s">
        <v>84</v>
      </c>
      <c r="BK345" s="144">
        <f>ROUND(I345*H345,2)</f>
        <v>0</v>
      </c>
      <c r="BL345" s="17" t="s">
        <v>135</v>
      </c>
      <c r="BM345" s="143" t="s">
        <v>2466</v>
      </c>
    </row>
    <row r="346" spans="2:65" s="1" customFormat="1" ht="11.25" x14ac:dyDescent="0.2">
      <c r="B346" s="32"/>
      <c r="D346" s="145" t="s">
        <v>149</v>
      </c>
      <c r="F346" s="146" t="s">
        <v>2465</v>
      </c>
      <c r="I346" s="147"/>
      <c r="L346" s="32"/>
      <c r="M346" s="148"/>
      <c r="T346" s="56"/>
      <c r="AT346" s="17" t="s">
        <v>149</v>
      </c>
      <c r="AU346" s="17" t="s">
        <v>86</v>
      </c>
    </row>
    <row r="347" spans="2:65" s="13" customFormat="1" ht="11.25" x14ac:dyDescent="0.2">
      <c r="B347" s="155"/>
      <c r="D347" s="145" t="s">
        <v>150</v>
      </c>
      <c r="E347" s="156" t="s">
        <v>1</v>
      </c>
      <c r="F347" s="157" t="s">
        <v>2467</v>
      </c>
      <c r="H347" s="158">
        <v>24</v>
      </c>
      <c r="I347" s="159"/>
      <c r="L347" s="155"/>
      <c r="M347" s="160"/>
      <c r="T347" s="161"/>
      <c r="AT347" s="156" t="s">
        <v>150</v>
      </c>
      <c r="AU347" s="156" t="s">
        <v>86</v>
      </c>
      <c r="AV347" s="13" t="s">
        <v>86</v>
      </c>
      <c r="AW347" s="13" t="s">
        <v>32</v>
      </c>
      <c r="AX347" s="13" t="s">
        <v>84</v>
      </c>
      <c r="AY347" s="156" t="s">
        <v>136</v>
      </c>
    </row>
    <row r="348" spans="2:65" s="1" customFormat="1" ht="16.5" customHeight="1" x14ac:dyDescent="0.2">
      <c r="B348" s="32"/>
      <c r="C348" s="172" t="s">
        <v>558</v>
      </c>
      <c r="D348" s="172" t="s">
        <v>641</v>
      </c>
      <c r="E348" s="173" t="s">
        <v>2468</v>
      </c>
      <c r="F348" s="174" t="s">
        <v>2469</v>
      </c>
      <c r="G348" s="175" t="s">
        <v>255</v>
      </c>
      <c r="H348" s="176">
        <v>24</v>
      </c>
      <c r="I348" s="177"/>
      <c r="J348" s="178">
        <f>ROUND(I348*H348,2)</f>
        <v>0</v>
      </c>
      <c r="K348" s="174" t="s">
        <v>146</v>
      </c>
      <c r="L348" s="179"/>
      <c r="M348" s="180" t="s">
        <v>1</v>
      </c>
      <c r="N348" s="181" t="s">
        <v>41</v>
      </c>
      <c r="P348" s="141">
        <f>O348*H348</f>
        <v>0</v>
      </c>
      <c r="Q348" s="141">
        <v>7.9000000000000008E-3</v>
      </c>
      <c r="R348" s="141">
        <f>Q348*H348</f>
        <v>0.18960000000000002</v>
      </c>
      <c r="S348" s="141">
        <v>0</v>
      </c>
      <c r="T348" s="142">
        <f>S348*H348</f>
        <v>0</v>
      </c>
      <c r="AR348" s="143" t="s">
        <v>185</v>
      </c>
      <c r="AT348" s="143" t="s">
        <v>641</v>
      </c>
      <c r="AU348" s="143" t="s">
        <v>86</v>
      </c>
      <c r="AY348" s="17" t="s">
        <v>136</v>
      </c>
      <c r="BE348" s="144">
        <f>IF(N348="základní",J348,0)</f>
        <v>0</v>
      </c>
      <c r="BF348" s="144">
        <f>IF(N348="snížená",J348,0)</f>
        <v>0</v>
      </c>
      <c r="BG348" s="144">
        <f>IF(N348="zákl. přenesená",J348,0)</f>
        <v>0</v>
      </c>
      <c r="BH348" s="144">
        <f>IF(N348="sníž. přenesená",J348,0)</f>
        <v>0</v>
      </c>
      <c r="BI348" s="144">
        <f>IF(N348="nulová",J348,0)</f>
        <v>0</v>
      </c>
      <c r="BJ348" s="17" t="s">
        <v>84</v>
      </c>
      <c r="BK348" s="144">
        <f>ROUND(I348*H348,2)</f>
        <v>0</v>
      </c>
      <c r="BL348" s="17" t="s">
        <v>135</v>
      </c>
      <c r="BM348" s="143" t="s">
        <v>2470</v>
      </c>
    </row>
    <row r="349" spans="2:65" s="1" customFormat="1" ht="11.25" x14ac:dyDescent="0.2">
      <c r="B349" s="32"/>
      <c r="D349" s="145" t="s">
        <v>149</v>
      </c>
      <c r="F349" s="146" t="s">
        <v>2469</v>
      </c>
      <c r="I349" s="147"/>
      <c r="L349" s="32"/>
      <c r="M349" s="148"/>
      <c r="T349" s="56"/>
      <c r="AT349" s="17" t="s">
        <v>149</v>
      </c>
      <c r="AU349" s="17" t="s">
        <v>86</v>
      </c>
    </row>
    <row r="350" spans="2:65" s="13" customFormat="1" ht="11.25" x14ac:dyDescent="0.2">
      <c r="B350" s="155"/>
      <c r="D350" s="145" t="s">
        <v>150</v>
      </c>
      <c r="E350" s="156" t="s">
        <v>1</v>
      </c>
      <c r="F350" s="157" t="s">
        <v>2471</v>
      </c>
      <c r="H350" s="158">
        <v>24</v>
      </c>
      <c r="I350" s="159"/>
      <c r="L350" s="155"/>
      <c r="M350" s="160"/>
      <c r="T350" s="161"/>
      <c r="AT350" s="156" t="s">
        <v>150</v>
      </c>
      <c r="AU350" s="156" t="s">
        <v>86</v>
      </c>
      <c r="AV350" s="13" t="s">
        <v>86</v>
      </c>
      <c r="AW350" s="13" t="s">
        <v>32</v>
      </c>
      <c r="AX350" s="13" t="s">
        <v>84</v>
      </c>
      <c r="AY350" s="156" t="s">
        <v>136</v>
      </c>
    </row>
    <row r="351" spans="2:65" s="12" customFormat="1" ht="11.25" x14ac:dyDescent="0.2">
      <c r="B351" s="149"/>
      <c r="D351" s="145" t="s">
        <v>150</v>
      </c>
      <c r="E351" s="150" t="s">
        <v>1</v>
      </c>
      <c r="F351" s="151" t="s">
        <v>1900</v>
      </c>
      <c r="H351" s="150" t="s">
        <v>1</v>
      </c>
      <c r="I351" s="152"/>
      <c r="L351" s="149"/>
      <c r="M351" s="153"/>
      <c r="T351" s="154"/>
      <c r="AT351" s="150" t="s">
        <v>150</v>
      </c>
      <c r="AU351" s="150" t="s">
        <v>86</v>
      </c>
      <c r="AV351" s="12" t="s">
        <v>84</v>
      </c>
      <c r="AW351" s="12" t="s">
        <v>32</v>
      </c>
      <c r="AX351" s="12" t="s">
        <v>76</v>
      </c>
      <c r="AY351" s="150" t="s">
        <v>136</v>
      </c>
    </row>
    <row r="352" spans="2:65" s="1" customFormat="1" ht="16.5" customHeight="1" x14ac:dyDescent="0.2">
      <c r="B352" s="32"/>
      <c r="C352" s="172" t="s">
        <v>565</v>
      </c>
      <c r="D352" s="172" t="s">
        <v>641</v>
      </c>
      <c r="E352" s="173" t="s">
        <v>2472</v>
      </c>
      <c r="F352" s="174" t="s">
        <v>2473</v>
      </c>
      <c r="G352" s="175" t="s">
        <v>255</v>
      </c>
      <c r="H352" s="176">
        <v>24</v>
      </c>
      <c r="I352" s="177"/>
      <c r="J352" s="178">
        <f>ROUND(I352*H352,2)</f>
        <v>0</v>
      </c>
      <c r="K352" s="174" t="s">
        <v>146</v>
      </c>
      <c r="L352" s="179"/>
      <c r="M352" s="180" t="s">
        <v>1</v>
      </c>
      <c r="N352" s="181" t="s">
        <v>41</v>
      </c>
      <c r="P352" s="141">
        <f>O352*H352</f>
        <v>0</v>
      </c>
      <c r="Q352" s="141">
        <v>8.9999999999999998E-4</v>
      </c>
      <c r="R352" s="141">
        <f>Q352*H352</f>
        <v>2.1600000000000001E-2</v>
      </c>
      <c r="S352" s="141">
        <v>0</v>
      </c>
      <c r="T352" s="142">
        <f>S352*H352</f>
        <v>0</v>
      </c>
      <c r="AR352" s="143" t="s">
        <v>185</v>
      </c>
      <c r="AT352" s="143" t="s">
        <v>641</v>
      </c>
      <c r="AU352" s="143" t="s">
        <v>86</v>
      </c>
      <c r="AY352" s="17" t="s">
        <v>136</v>
      </c>
      <c r="BE352" s="144">
        <f>IF(N352="základní",J352,0)</f>
        <v>0</v>
      </c>
      <c r="BF352" s="144">
        <f>IF(N352="snížená",J352,0)</f>
        <v>0</v>
      </c>
      <c r="BG352" s="144">
        <f>IF(N352="zákl. přenesená",J352,0)</f>
        <v>0</v>
      </c>
      <c r="BH352" s="144">
        <f>IF(N352="sníž. přenesená",J352,0)</f>
        <v>0</v>
      </c>
      <c r="BI352" s="144">
        <f>IF(N352="nulová",J352,0)</f>
        <v>0</v>
      </c>
      <c r="BJ352" s="17" t="s">
        <v>84</v>
      </c>
      <c r="BK352" s="144">
        <f>ROUND(I352*H352,2)</f>
        <v>0</v>
      </c>
      <c r="BL352" s="17" t="s">
        <v>135</v>
      </c>
      <c r="BM352" s="143" t="s">
        <v>2474</v>
      </c>
    </row>
    <row r="353" spans="2:65" s="1" customFormat="1" ht="11.25" x14ac:dyDescent="0.2">
      <c r="B353" s="32"/>
      <c r="D353" s="145" t="s">
        <v>149</v>
      </c>
      <c r="F353" s="146" t="s">
        <v>2473</v>
      </c>
      <c r="I353" s="147"/>
      <c r="L353" s="32"/>
      <c r="M353" s="148"/>
      <c r="T353" s="56"/>
      <c r="AT353" s="17" t="s">
        <v>149</v>
      </c>
      <c r="AU353" s="17" t="s">
        <v>86</v>
      </c>
    </row>
    <row r="354" spans="2:65" s="13" customFormat="1" ht="11.25" x14ac:dyDescent="0.2">
      <c r="B354" s="155"/>
      <c r="D354" s="145" t="s">
        <v>150</v>
      </c>
      <c r="E354" s="156" t="s">
        <v>1</v>
      </c>
      <c r="F354" s="157" t="s">
        <v>2471</v>
      </c>
      <c r="H354" s="158">
        <v>24</v>
      </c>
      <c r="I354" s="159"/>
      <c r="L354" s="155"/>
      <c r="M354" s="160"/>
      <c r="T354" s="161"/>
      <c r="AT354" s="156" t="s">
        <v>150</v>
      </c>
      <c r="AU354" s="156" t="s">
        <v>86</v>
      </c>
      <c r="AV354" s="13" t="s">
        <v>86</v>
      </c>
      <c r="AW354" s="13" t="s">
        <v>32</v>
      </c>
      <c r="AX354" s="13" t="s">
        <v>84</v>
      </c>
      <c r="AY354" s="156" t="s">
        <v>136</v>
      </c>
    </row>
    <row r="355" spans="2:65" s="12" customFormat="1" ht="11.25" x14ac:dyDescent="0.2">
      <c r="B355" s="149"/>
      <c r="D355" s="145" t="s">
        <v>150</v>
      </c>
      <c r="E355" s="150" t="s">
        <v>1</v>
      </c>
      <c r="F355" s="151" t="s">
        <v>1890</v>
      </c>
      <c r="H355" s="150" t="s">
        <v>1</v>
      </c>
      <c r="I355" s="152"/>
      <c r="L355" s="149"/>
      <c r="M355" s="153"/>
      <c r="T355" s="154"/>
      <c r="AT355" s="150" t="s">
        <v>150</v>
      </c>
      <c r="AU355" s="150" t="s">
        <v>86</v>
      </c>
      <c r="AV355" s="12" t="s">
        <v>84</v>
      </c>
      <c r="AW355" s="12" t="s">
        <v>32</v>
      </c>
      <c r="AX355" s="12" t="s">
        <v>76</v>
      </c>
      <c r="AY355" s="150" t="s">
        <v>136</v>
      </c>
    </row>
    <row r="356" spans="2:65" s="12" customFormat="1" ht="11.25" x14ac:dyDescent="0.2">
      <c r="B356" s="149"/>
      <c r="D356" s="145" t="s">
        <v>150</v>
      </c>
      <c r="E356" s="150" t="s">
        <v>1</v>
      </c>
      <c r="F356" s="151" t="s">
        <v>1891</v>
      </c>
      <c r="H356" s="150" t="s">
        <v>1</v>
      </c>
      <c r="I356" s="152"/>
      <c r="L356" s="149"/>
      <c r="M356" s="153"/>
      <c r="T356" s="154"/>
      <c r="AT356" s="150" t="s">
        <v>150</v>
      </c>
      <c r="AU356" s="150" t="s">
        <v>86</v>
      </c>
      <c r="AV356" s="12" t="s">
        <v>84</v>
      </c>
      <c r="AW356" s="12" t="s">
        <v>32</v>
      </c>
      <c r="AX356" s="12" t="s">
        <v>76</v>
      </c>
      <c r="AY356" s="150" t="s">
        <v>136</v>
      </c>
    </row>
    <row r="357" spans="2:65" s="1" customFormat="1" ht="16.5" customHeight="1" x14ac:dyDescent="0.2">
      <c r="B357" s="32"/>
      <c r="C357" s="132" t="s">
        <v>572</v>
      </c>
      <c r="D357" s="132" t="s">
        <v>142</v>
      </c>
      <c r="E357" s="133" t="s">
        <v>1911</v>
      </c>
      <c r="F357" s="134" t="s">
        <v>1912</v>
      </c>
      <c r="G357" s="135" t="s">
        <v>394</v>
      </c>
      <c r="H357" s="136">
        <v>333</v>
      </c>
      <c r="I357" s="137"/>
      <c r="J357" s="138">
        <f>ROUND(I357*H357,2)</f>
        <v>0</v>
      </c>
      <c r="K357" s="134" t="s">
        <v>146</v>
      </c>
      <c r="L357" s="32"/>
      <c r="M357" s="139" t="s">
        <v>1</v>
      </c>
      <c r="N357" s="140" t="s">
        <v>41</v>
      </c>
      <c r="P357" s="141">
        <f>O357*H357</f>
        <v>0</v>
      </c>
      <c r="Q357" s="141">
        <v>1.9000000000000001E-4</v>
      </c>
      <c r="R357" s="141">
        <f>Q357*H357</f>
        <v>6.3270000000000007E-2</v>
      </c>
      <c r="S357" s="141">
        <v>0</v>
      </c>
      <c r="T357" s="142">
        <f>S357*H357</f>
        <v>0</v>
      </c>
      <c r="AR357" s="143" t="s">
        <v>135</v>
      </c>
      <c r="AT357" s="143" t="s">
        <v>142</v>
      </c>
      <c r="AU357" s="143" t="s">
        <v>86</v>
      </c>
      <c r="AY357" s="17" t="s">
        <v>136</v>
      </c>
      <c r="BE357" s="144">
        <f>IF(N357="základní",J357,0)</f>
        <v>0</v>
      </c>
      <c r="BF357" s="144">
        <f>IF(N357="snížená",J357,0)</f>
        <v>0</v>
      </c>
      <c r="BG357" s="144">
        <f>IF(N357="zákl. přenesená",J357,0)</f>
        <v>0</v>
      </c>
      <c r="BH357" s="144">
        <f>IF(N357="sníž. přenesená",J357,0)</f>
        <v>0</v>
      </c>
      <c r="BI357" s="144">
        <f>IF(N357="nulová",J357,0)</f>
        <v>0</v>
      </c>
      <c r="BJ357" s="17" t="s">
        <v>84</v>
      </c>
      <c r="BK357" s="144">
        <f>ROUND(I357*H357,2)</f>
        <v>0</v>
      </c>
      <c r="BL357" s="17" t="s">
        <v>135</v>
      </c>
      <c r="BM357" s="143" t="s">
        <v>2475</v>
      </c>
    </row>
    <row r="358" spans="2:65" s="1" customFormat="1" ht="11.25" x14ac:dyDescent="0.2">
      <c r="B358" s="32"/>
      <c r="D358" s="145" t="s">
        <v>149</v>
      </c>
      <c r="F358" s="146" t="s">
        <v>1914</v>
      </c>
      <c r="I358" s="147"/>
      <c r="L358" s="32"/>
      <c r="M358" s="148"/>
      <c r="T358" s="56"/>
      <c r="AT358" s="17" t="s">
        <v>149</v>
      </c>
      <c r="AU358" s="17" t="s">
        <v>86</v>
      </c>
    </row>
    <row r="359" spans="2:65" s="12" customFormat="1" ht="11.25" x14ac:dyDescent="0.2">
      <c r="B359" s="149"/>
      <c r="D359" s="145" t="s">
        <v>150</v>
      </c>
      <c r="E359" s="150" t="s">
        <v>1</v>
      </c>
      <c r="F359" s="151" t="s">
        <v>2476</v>
      </c>
      <c r="H359" s="150" t="s">
        <v>1</v>
      </c>
      <c r="I359" s="152"/>
      <c r="L359" s="149"/>
      <c r="M359" s="153"/>
      <c r="T359" s="154"/>
      <c r="AT359" s="150" t="s">
        <v>150</v>
      </c>
      <c r="AU359" s="150" t="s">
        <v>86</v>
      </c>
      <c r="AV359" s="12" t="s">
        <v>84</v>
      </c>
      <c r="AW359" s="12" t="s">
        <v>32</v>
      </c>
      <c r="AX359" s="12" t="s">
        <v>76</v>
      </c>
      <c r="AY359" s="150" t="s">
        <v>136</v>
      </c>
    </row>
    <row r="360" spans="2:65" s="13" customFormat="1" ht="11.25" x14ac:dyDescent="0.2">
      <c r="B360" s="155"/>
      <c r="D360" s="145" t="s">
        <v>150</v>
      </c>
      <c r="E360" s="156" t="s">
        <v>1</v>
      </c>
      <c r="F360" s="157" t="s">
        <v>2477</v>
      </c>
      <c r="H360" s="158">
        <v>333</v>
      </c>
      <c r="I360" s="159"/>
      <c r="L360" s="155"/>
      <c r="M360" s="160"/>
      <c r="T360" s="161"/>
      <c r="AT360" s="156" t="s">
        <v>150</v>
      </c>
      <c r="AU360" s="156" t="s">
        <v>86</v>
      </c>
      <c r="AV360" s="13" t="s">
        <v>86</v>
      </c>
      <c r="AW360" s="13" t="s">
        <v>32</v>
      </c>
      <c r="AX360" s="13" t="s">
        <v>84</v>
      </c>
      <c r="AY360" s="156" t="s">
        <v>136</v>
      </c>
    </row>
    <row r="361" spans="2:65" s="12" customFormat="1" ht="11.25" x14ac:dyDescent="0.2">
      <c r="B361" s="149"/>
      <c r="D361" s="145" t="s">
        <v>150</v>
      </c>
      <c r="E361" s="150" t="s">
        <v>1</v>
      </c>
      <c r="F361" s="151" t="s">
        <v>2478</v>
      </c>
      <c r="H361" s="150" t="s">
        <v>1</v>
      </c>
      <c r="I361" s="152"/>
      <c r="L361" s="149"/>
      <c r="M361" s="153"/>
      <c r="T361" s="154"/>
      <c r="AT361" s="150" t="s">
        <v>150</v>
      </c>
      <c r="AU361" s="150" t="s">
        <v>86</v>
      </c>
      <c r="AV361" s="12" t="s">
        <v>84</v>
      </c>
      <c r="AW361" s="12" t="s">
        <v>32</v>
      </c>
      <c r="AX361" s="12" t="s">
        <v>76</v>
      </c>
      <c r="AY361" s="150" t="s">
        <v>136</v>
      </c>
    </row>
    <row r="362" spans="2:65" s="1" customFormat="1" ht="16.5" customHeight="1" x14ac:dyDescent="0.2">
      <c r="B362" s="32"/>
      <c r="C362" s="132" t="s">
        <v>585</v>
      </c>
      <c r="D362" s="132" t="s">
        <v>142</v>
      </c>
      <c r="E362" s="133" t="s">
        <v>1917</v>
      </c>
      <c r="F362" s="134" t="s">
        <v>1918</v>
      </c>
      <c r="G362" s="135" t="s">
        <v>394</v>
      </c>
      <c r="H362" s="136">
        <v>476.5</v>
      </c>
      <c r="I362" s="137"/>
      <c r="J362" s="138">
        <f>ROUND(I362*H362,2)</f>
        <v>0</v>
      </c>
      <c r="K362" s="134" t="s">
        <v>146</v>
      </c>
      <c r="L362" s="32"/>
      <c r="M362" s="139" t="s">
        <v>1</v>
      </c>
      <c r="N362" s="140" t="s">
        <v>41</v>
      </c>
      <c r="P362" s="141">
        <f>O362*H362</f>
        <v>0</v>
      </c>
      <c r="Q362" s="141">
        <v>9.0000000000000006E-5</v>
      </c>
      <c r="R362" s="141">
        <f>Q362*H362</f>
        <v>4.2885E-2</v>
      </c>
      <c r="S362" s="141">
        <v>0</v>
      </c>
      <c r="T362" s="142">
        <f>S362*H362</f>
        <v>0</v>
      </c>
      <c r="AR362" s="143" t="s">
        <v>135</v>
      </c>
      <c r="AT362" s="143" t="s">
        <v>142</v>
      </c>
      <c r="AU362" s="143" t="s">
        <v>86</v>
      </c>
      <c r="AY362" s="17" t="s">
        <v>136</v>
      </c>
      <c r="BE362" s="144">
        <f>IF(N362="základní",J362,0)</f>
        <v>0</v>
      </c>
      <c r="BF362" s="144">
        <f>IF(N362="snížená",J362,0)</f>
        <v>0</v>
      </c>
      <c r="BG362" s="144">
        <f>IF(N362="zákl. přenesená",J362,0)</f>
        <v>0</v>
      </c>
      <c r="BH362" s="144">
        <f>IF(N362="sníž. přenesená",J362,0)</f>
        <v>0</v>
      </c>
      <c r="BI362" s="144">
        <f>IF(N362="nulová",J362,0)</f>
        <v>0</v>
      </c>
      <c r="BJ362" s="17" t="s">
        <v>84</v>
      </c>
      <c r="BK362" s="144">
        <f>ROUND(I362*H362,2)</f>
        <v>0</v>
      </c>
      <c r="BL362" s="17" t="s">
        <v>135</v>
      </c>
      <c r="BM362" s="143" t="s">
        <v>2479</v>
      </c>
    </row>
    <row r="363" spans="2:65" s="1" customFormat="1" ht="11.25" x14ac:dyDescent="0.2">
      <c r="B363" s="32"/>
      <c r="D363" s="145" t="s">
        <v>149</v>
      </c>
      <c r="F363" s="146" t="s">
        <v>1920</v>
      </c>
      <c r="I363" s="147"/>
      <c r="L363" s="32"/>
      <c r="M363" s="148"/>
      <c r="T363" s="56"/>
      <c r="AT363" s="17" t="s">
        <v>149</v>
      </c>
      <c r="AU363" s="17" t="s">
        <v>86</v>
      </c>
    </row>
    <row r="364" spans="2:65" s="13" customFormat="1" ht="11.25" x14ac:dyDescent="0.2">
      <c r="B364" s="155"/>
      <c r="D364" s="145" t="s">
        <v>150</v>
      </c>
      <c r="E364" s="156" t="s">
        <v>1</v>
      </c>
      <c r="F364" s="157" t="s">
        <v>2480</v>
      </c>
      <c r="H364" s="158">
        <v>294.60000000000002</v>
      </c>
      <c r="I364" s="159"/>
      <c r="L364" s="155"/>
      <c r="M364" s="160"/>
      <c r="T364" s="161"/>
      <c r="AT364" s="156" t="s">
        <v>150</v>
      </c>
      <c r="AU364" s="156" t="s">
        <v>86</v>
      </c>
      <c r="AV364" s="13" t="s">
        <v>86</v>
      </c>
      <c r="AW364" s="13" t="s">
        <v>32</v>
      </c>
      <c r="AX364" s="13" t="s">
        <v>76</v>
      </c>
      <c r="AY364" s="156" t="s">
        <v>136</v>
      </c>
    </row>
    <row r="365" spans="2:65" s="13" customFormat="1" ht="11.25" x14ac:dyDescent="0.2">
      <c r="B365" s="155"/>
      <c r="D365" s="145" t="s">
        <v>150</v>
      </c>
      <c r="E365" s="156" t="s">
        <v>1</v>
      </c>
      <c r="F365" s="157" t="s">
        <v>2481</v>
      </c>
      <c r="H365" s="158">
        <v>181.9</v>
      </c>
      <c r="I365" s="159"/>
      <c r="L365" s="155"/>
      <c r="M365" s="160"/>
      <c r="T365" s="161"/>
      <c r="AT365" s="156" t="s">
        <v>150</v>
      </c>
      <c r="AU365" s="156" t="s">
        <v>86</v>
      </c>
      <c r="AV365" s="13" t="s">
        <v>86</v>
      </c>
      <c r="AW365" s="13" t="s">
        <v>32</v>
      </c>
      <c r="AX365" s="13" t="s">
        <v>76</v>
      </c>
      <c r="AY365" s="156" t="s">
        <v>136</v>
      </c>
    </row>
    <row r="366" spans="2:65" s="14" customFormat="1" ht="11.25" x14ac:dyDescent="0.2">
      <c r="B366" s="165"/>
      <c r="D366" s="145" t="s">
        <v>150</v>
      </c>
      <c r="E366" s="166" t="s">
        <v>1</v>
      </c>
      <c r="F366" s="167" t="s">
        <v>318</v>
      </c>
      <c r="H366" s="168">
        <v>476.5</v>
      </c>
      <c r="I366" s="169"/>
      <c r="L366" s="165"/>
      <c r="M366" s="170"/>
      <c r="T366" s="171"/>
      <c r="AT366" s="166" t="s">
        <v>150</v>
      </c>
      <c r="AU366" s="166" t="s">
        <v>86</v>
      </c>
      <c r="AV366" s="14" t="s">
        <v>135</v>
      </c>
      <c r="AW366" s="14" t="s">
        <v>32</v>
      </c>
      <c r="AX366" s="14" t="s">
        <v>84</v>
      </c>
      <c r="AY366" s="166" t="s">
        <v>136</v>
      </c>
    </row>
    <row r="367" spans="2:65" s="11" customFormat="1" ht="22.9" customHeight="1" x14ac:dyDescent="0.2">
      <c r="B367" s="120"/>
      <c r="D367" s="121" t="s">
        <v>75</v>
      </c>
      <c r="E367" s="130" t="s">
        <v>1471</v>
      </c>
      <c r="F367" s="130" t="s">
        <v>1472</v>
      </c>
      <c r="I367" s="123"/>
      <c r="J367" s="131">
        <f>BK367</f>
        <v>0</v>
      </c>
      <c r="L367" s="120"/>
      <c r="M367" s="125"/>
      <c r="P367" s="126">
        <f>SUM(P368:P378)</f>
        <v>0</v>
      </c>
      <c r="R367" s="126">
        <f>SUM(R368:R378)</f>
        <v>0</v>
      </c>
      <c r="T367" s="127">
        <f>SUM(T368:T378)</f>
        <v>0</v>
      </c>
      <c r="AR367" s="121" t="s">
        <v>84</v>
      </c>
      <c r="AT367" s="128" t="s">
        <v>75</v>
      </c>
      <c r="AU367" s="128" t="s">
        <v>84</v>
      </c>
      <c r="AY367" s="121" t="s">
        <v>136</v>
      </c>
      <c r="BK367" s="129">
        <f>SUM(BK368:BK378)</f>
        <v>0</v>
      </c>
    </row>
    <row r="368" spans="2:65" s="1" customFormat="1" ht="16.5" customHeight="1" x14ac:dyDescent="0.2">
      <c r="B368" s="32"/>
      <c r="C368" s="132" t="s">
        <v>600</v>
      </c>
      <c r="D368" s="132" t="s">
        <v>142</v>
      </c>
      <c r="E368" s="133" t="s">
        <v>1545</v>
      </c>
      <c r="F368" s="134" t="s">
        <v>1546</v>
      </c>
      <c r="G368" s="135" t="s">
        <v>561</v>
      </c>
      <c r="H368" s="136">
        <v>16</v>
      </c>
      <c r="I368" s="137"/>
      <c r="J368" s="138">
        <f>ROUND(I368*H368,2)</f>
        <v>0</v>
      </c>
      <c r="K368" s="134" t="s">
        <v>146</v>
      </c>
      <c r="L368" s="32"/>
      <c r="M368" s="139" t="s">
        <v>1</v>
      </c>
      <c r="N368" s="140" t="s">
        <v>41</v>
      </c>
      <c r="P368" s="141">
        <f>O368*H368</f>
        <v>0</v>
      </c>
      <c r="Q368" s="141">
        <v>0</v>
      </c>
      <c r="R368" s="141">
        <f>Q368*H368</f>
        <v>0</v>
      </c>
      <c r="S368" s="141">
        <v>0</v>
      </c>
      <c r="T368" s="142">
        <f>S368*H368</f>
        <v>0</v>
      </c>
      <c r="AR368" s="143" t="s">
        <v>135</v>
      </c>
      <c r="AT368" s="143" t="s">
        <v>142</v>
      </c>
      <c r="AU368" s="143" t="s">
        <v>86</v>
      </c>
      <c r="AY368" s="17" t="s">
        <v>136</v>
      </c>
      <c r="BE368" s="144">
        <f>IF(N368="základní",J368,0)</f>
        <v>0</v>
      </c>
      <c r="BF368" s="144">
        <f>IF(N368="snížená",J368,0)</f>
        <v>0</v>
      </c>
      <c r="BG368" s="144">
        <f>IF(N368="zákl. přenesená",J368,0)</f>
        <v>0</v>
      </c>
      <c r="BH368" s="144">
        <f>IF(N368="sníž. přenesená",J368,0)</f>
        <v>0</v>
      </c>
      <c r="BI368" s="144">
        <f>IF(N368="nulová",J368,0)</f>
        <v>0</v>
      </c>
      <c r="BJ368" s="17" t="s">
        <v>84</v>
      </c>
      <c r="BK368" s="144">
        <f>ROUND(I368*H368,2)</f>
        <v>0</v>
      </c>
      <c r="BL368" s="17" t="s">
        <v>135</v>
      </c>
      <c r="BM368" s="143" t="s">
        <v>2482</v>
      </c>
    </row>
    <row r="369" spans="2:65" s="1" customFormat="1" ht="11.25" x14ac:dyDescent="0.2">
      <c r="B369" s="32"/>
      <c r="D369" s="145" t="s">
        <v>149</v>
      </c>
      <c r="F369" s="146" t="s">
        <v>1548</v>
      </c>
      <c r="I369" s="147"/>
      <c r="L369" s="32"/>
      <c r="M369" s="148"/>
      <c r="T369" s="56"/>
      <c r="AT369" s="17" t="s">
        <v>149</v>
      </c>
      <c r="AU369" s="17" t="s">
        <v>86</v>
      </c>
    </row>
    <row r="370" spans="2:65" s="12" customFormat="1" ht="11.25" x14ac:dyDescent="0.2">
      <c r="B370" s="149"/>
      <c r="D370" s="145" t="s">
        <v>150</v>
      </c>
      <c r="E370" s="150" t="s">
        <v>1</v>
      </c>
      <c r="F370" s="151" t="s">
        <v>533</v>
      </c>
      <c r="H370" s="150" t="s">
        <v>1</v>
      </c>
      <c r="I370" s="152"/>
      <c r="L370" s="149"/>
      <c r="M370" s="153"/>
      <c r="T370" s="154"/>
      <c r="AT370" s="150" t="s">
        <v>150</v>
      </c>
      <c r="AU370" s="150" t="s">
        <v>86</v>
      </c>
      <c r="AV370" s="12" t="s">
        <v>84</v>
      </c>
      <c r="AW370" s="12" t="s">
        <v>32</v>
      </c>
      <c r="AX370" s="12" t="s">
        <v>76</v>
      </c>
      <c r="AY370" s="150" t="s">
        <v>136</v>
      </c>
    </row>
    <row r="371" spans="2:65" s="13" customFormat="1" ht="11.25" x14ac:dyDescent="0.2">
      <c r="B371" s="155"/>
      <c r="D371" s="145" t="s">
        <v>150</v>
      </c>
      <c r="E371" s="156" t="s">
        <v>1</v>
      </c>
      <c r="F371" s="157" t="s">
        <v>2483</v>
      </c>
      <c r="H371" s="158">
        <v>16</v>
      </c>
      <c r="I371" s="159"/>
      <c r="L371" s="155"/>
      <c r="M371" s="160"/>
      <c r="T371" s="161"/>
      <c r="AT371" s="156" t="s">
        <v>150</v>
      </c>
      <c r="AU371" s="156" t="s">
        <v>86</v>
      </c>
      <c r="AV371" s="13" t="s">
        <v>86</v>
      </c>
      <c r="AW371" s="13" t="s">
        <v>32</v>
      </c>
      <c r="AX371" s="13" t="s">
        <v>84</v>
      </c>
      <c r="AY371" s="156" t="s">
        <v>136</v>
      </c>
    </row>
    <row r="372" spans="2:65" s="1" customFormat="1" ht="16.5" customHeight="1" x14ac:dyDescent="0.2">
      <c r="B372" s="32"/>
      <c r="C372" s="132" t="s">
        <v>611</v>
      </c>
      <c r="D372" s="132" t="s">
        <v>142</v>
      </c>
      <c r="E372" s="133" t="s">
        <v>1562</v>
      </c>
      <c r="F372" s="134" t="s">
        <v>1563</v>
      </c>
      <c r="G372" s="135" t="s">
        <v>561</v>
      </c>
      <c r="H372" s="136">
        <v>384</v>
      </c>
      <c r="I372" s="137"/>
      <c r="J372" s="138">
        <f>ROUND(I372*H372,2)</f>
        <v>0</v>
      </c>
      <c r="K372" s="134" t="s">
        <v>146</v>
      </c>
      <c r="L372" s="32"/>
      <c r="M372" s="139" t="s">
        <v>1</v>
      </c>
      <c r="N372" s="140" t="s">
        <v>41</v>
      </c>
      <c r="P372" s="141">
        <f>O372*H372</f>
        <v>0</v>
      </c>
      <c r="Q372" s="141">
        <v>0</v>
      </c>
      <c r="R372" s="141">
        <f>Q372*H372</f>
        <v>0</v>
      </c>
      <c r="S372" s="141">
        <v>0</v>
      </c>
      <c r="T372" s="142">
        <f>S372*H372</f>
        <v>0</v>
      </c>
      <c r="AR372" s="143" t="s">
        <v>135</v>
      </c>
      <c r="AT372" s="143" t="s">
        <v>142</v>
      </c>
      <c r="AU372" s="143" t="s">
        <v>86</v>
      </c>
      <c r="AY372" s="17" t="s">
        <v>136</v>
      </c>
      <c r="BE372" s="144">
        <f>IF(N372="základní",J372,0)</f>
        <v>0</v>
      </c>
      <c r="BF372" s="144">
        <f>IF(N372="snížená",J372,0)</f>
        <v>0</v>
      </c>
      <c r="BG372" s="144">
        <f>IF(N372="zákl. přenesená",J372,0)</f>
        <v>0</v>
      </c>
      <c r="BH372" s="144">
        <f>IF(N372="sníž. přenesená",J372,0)</f>
        <v>0</v>
      </c>
      <c r="BI372" s="144">
        <f>IF(N372="nulová",J372,0)</f>
        <v>0</v>
      </c>
      <c r="BJ372" s="17" t="s">
        <v>84</v>
      </c>
      <c r="BK372" s="144">
        <f>ROUND(I372*H372,2)</f>
        <v>0</v>
      </c>
      <c r="BL372" s="17" t="s">
        <v>135</v>
      </c>
      <c r="BM372" s="143" t="s">
        <v>2484</v>
      </c>
    </row>
    <row r="373" spans="2:65" s="1" customFormat="1" ht="19.5" x14ac:dyDescent="0.2">
      <c r="B373" s="32"/>
      <c r="D373" s="145" t="s">
        <v>149</v>
      </c>
      <c r="F373" s="146" t="s">
        <v>1565</v>
      </c>
      <c r="I373" s="147"/>
      <c r="L373" s="32"/>
      <c r="M373" s="148"/>
      <c r="T373" s="56"/>
      <c r="AT373" s="17" t="s">
        <v>149</v>
      </c>
      <c r="AU373" s="17" t="s">
        <v>86</v>
      </c>
    </row>
    <row r="374" spans="2:65" s="12" customFormat="1" ht="11.25" x14ac:dyDescent="0.2">
      <c r="B374" s="149"/>
      <c r="D374" s="145" t="s">
        <v>150</v>
      </c>
      <c r="E374" s="150" t="s">
        <v>1</v>
      </c>
      <c r="F374" s="151" t="s">
        <v>533</v>
      </c>
      <c r="H374" s="150" t="s">
        <v>1</v>
      </c>
      <c r="I374" s="152"/>
      <c r="L374" s="149"/>
      <c r="M374" s="153"/>
      <c r="T374" s="154"/>
      <c r="AT374" s="150" t="s">
        <v>150</v>
      </c>
      <c r="AU374" s="150" t="s">
        <v>86</v>
      </c>
      <c r="AV374" s="12" t="s">
        <v>84</v>
      </c>
      <c r="AW374" s="12" t="s">
        <v>32</v>
      </c>
      <c r="AX374" s="12" t="s">
        <v>76</v>
      </c>
      <c r="AY374" s="150" t="s">
        <v>136</v>
      </c>
    </row>
    <row r="375" spans="2:65" s="13" customFormat="1" ht="11.25" x14ac:dyDescent="0.2">
      <c r="B375" s="155"/>
      <c r="D375" s="145" t="s">
        <v>150</v>
      </c>
      <c r="E375" s="156" t="s">
        <v>1</v>
      </c>
      <c r="F375" s="157" t="s">
        <v>2485</v>
      </c>
      <c r="H375" s="158">
        <v>384</v>
      </c>
      <c r="I375" s="159"/>
      <c r="L375" s="155"/>
      <c r="M375" s="160"/>
      <c r="T375" s="161"/>
      <c r="AT375" s="156" t="s">
        <v>150</v>
      </c>
      <c r="AU375" s="156" t="s">
        <v>86</v>
      </c>
      <c r="AV375" s="13" t="s">
        <v>86</v>
      </c>
      <c r="AW375" s="13" t="s">
        <v>32</v>
      </c>
      <c r="AX375" s="13" t="s">
        <v>84</v>
      </c>
      <c r="AY375" s="156" t="s">
        <v>136</v>
      </c>
    </row>
    <row r="376" spans="2:65" s="1" customFormat="1" ht="24.2" customHeight="1" x14ac:dyDescent="0.2">
      <c r="B376" s="32"/>
      <c r="C376" s="132" t="s">
        <v>617</v>
      </c>
      <c r="D376" s="132" t="s">
        <v>142</v>
      </c>
      <c r="E376" s="133" t="s">
        <v>2254</v>
      </c>
      <c r="F376" s="134" t="s">
        <v>2255</v>
      </c>
      <c r="G376" s="135" t="s">
        <v>561</v>
      </c>
      <c r="H376" s="136">
        <v>16</v>
      </c>
      <c r="I376" s="137"/>
      <c r="J376" s="138">
        <f>ROUND(I376*H376,2)</f>
        <v>0</v>
      </c>
      <c r="K376" s="134" t="s">
        <v>146</v>
      </c>
      <c r="L376" s="32"/>
      <c r="M376" s="139" t="s">
        <v>1</v>
      </c>
      <c r="N376" s="140" t="s">
        <v>41</v>
      </c>
      <c r="P376" s="141">
        <f>O376*H376</f>
        <v>0</v>
      </c>
      <c r="Q376" s="141">
        <v>0</v>
      </c>
      <c r="R376" s="141">
        <f>Q376*H376</f>
        <v>0</v>
      </c>
      <c r="S376" s="141">
        <v>0</v>
      </c>
      <c r="T376" s="142">
        <f>S376*H376</f>
        <v>0</v>
      </c>
      <c r="AR376" s="143" t="s">
        <v>135</v>
      </c>
      <c r="AT376" s="143" t="s">
        <v>142</v>
      </c>
      <c r="AU376" s="143" t="s">
        <v>86</v>
      </c>
      <c r="AY376" s="17" t="s">
        <v>136</v>
      </c>
      <c r="BE376" s="144">
        <f>IF(N376="základní",J376,0)</f>
        <v>0</v>
      </c>
      <c r="BF376" s="144">
        <f>IF(N376="snížená",J376,0)</f>
        <v>0</v>
      </c>
      <c r="BG376" s="144">
        <f>IF(N376="zákl. přenesená",J376,0)</f>
        <v>0</v>
      </c>
      <c r="BH376" s="144">
        <f>IF(N376="sníž. přenesená",J376,0)</f>
        <v>0</v>
      </c>
      <c r="BI376" s="144">
        <f>IF(N376="nulová",J376,0)</f>
        <v>0</v>
      </c>
      <c r="BJ376" s="17" t="s">
        <v>84</v>
      </c>
      <c r="BK376" s="144">
        <f>ROUND(I376*H376,2)</f>
        <v>0</v>
      </c>
      <c r="BL376" s="17" t="s">
        <v>135</v>
      </c>
      <c r="BM376" s="143" t="s">
        <v>2486</v>
      </c>
    </row>
    <row r="377" spans="2:65" s="1" customFormat="1" ht="19.5" x14ac:dyDescent="0.2">
      <c r="B377" s="32"/>
      <c r="D377" s="145" t="s">
        <v>149</v>
      </c>
      <c r="F377" s="146" t="s">
        <v>2257</v>
      </c>
      <c r="I377" s="147"/>
      <c r="L377" s="32"/>
      <c r="M377" s="148"/>
      <c r="T377" s="56"/>
      <c r="AT377" s="17" t="s">
        <v>149</v>
      </c>
      <c r="AU377" s="17" t="s">
        <v>86</v>
      </c>
    </row>
    <row r="378" spans="2:65" s="13" customFormat="1" ht="11.25" x14ac:dyDescent="0.2">
      <c r="B378" s="155"/>
      <c r="D378" s="145" t="s">
        <v>150</v>
      </c>
      <c r="E378" s="156" t="s">
        <v>1</v>
      </c>
      <c r="F378" s="157" t="s">
        <v>2483</v>
      </c>
      <c r="H378" s="158">
        <v>16</v>
      </c>
      <c r="I378" s="159"/>
      <c r="L378" s="155"/>
      <c r="M378" s="160"/>
      <c r="T378" s="161"/>
      <c r="AT378" s="156" t="s">
        <v>150</v>
      </c>
      <c r="AU378" s="156" t="s">
        <v>86</v>
      </c>
      <c r="AV378" s="13" t="s">
        <v>86</v>
      </c>
      <c r="AW378" s="13" t="s">
        <v>32</v>
      </c>
      <c r="AX378" s="13" t="s">
        <v>84</v>
      </c>
      <c r="AY378" s="156" t="s">
        <v>136</v>
      </c>
    </row>
    <row r="379" spans="2:65" s="11" customFormat="1" ht="22.9" customHeight="1" x14ac:dyDescent="0.2">
      <c r="B379" s="120"/>
      <c r="D379" s="121" t="s">
        <v>75</v>
      </c>
      <c r="E379" s="130" t="s">
        <v>1605</v>
      </c>
      <c r="F379" s="130" t="s">
        <v>1606</v>
      </c>
      <c r="I379" s="123"/>
      <c r="J379" s="131">
        <f>BK379</f>
        <v>0</v>
      </c>
      <c r="L379" s="120"/>
      <c r="M379" s="125"/>
      <c r="P379" s="126">
        <f>SUM(P380:P381)</f>
        <v>0</v>
      </c>
      <c r="R379" s="126">
        <f>SUM(R380:R381)</f>
        <v>0</v>
      </c>
      <c r="T379" s="127">
        <f>SUM(T380:T381)</f>
        <v>0</v>
      </c>
      <c r="AR379" s="121" t="s">
        <v>84</v>
      </c>
      <c r="AT379" s="128" t="s">
        <v>75</v>
      </c>
      <c r="AU379" s="128" t="s">
        <v>84</v>
      </c>
      <c r="AY379" s="121" t="s">
        <v>136</v>
      </c>
      <c r="BK379" s="129">
        <f>SUM(BK380:BK381)</f>
        <v>0</v>
      </c>
    </row>
    <row r="380" spans="2:65" s="1" customFormat="1" ht="16.5" customHeight="1" x14ac:dyDescent="0.2">
      <c r="B380" s="32"/>
      <c r="C380" s="132" t="s">
        <v>623</v>
      </c>
      <c r="D380" s="132" t="s">
        <v>142</v>
      </c>
      <c r="E380" s="133" t="s">
        <v>1932</v>
      </c>
      <c r="F380" s="134" t="s">
        <v>1933</v>
      </c>
      <c r="G380" s="135" t="s">
        <v>561</v>
      </c>
      <c r="H380" s="136">
        <v>246.27600000000001</v>
      </c>
      <c r="I380" s="137"/>
      <c r="J380" s="138">
        <f>ROUND(I380*H380,2)</f>
        <v>0</v>
      </c>
      <c r="K380" s="134" t="s">
        <v>146</v>
      </c>
      <c r="L380" s="32"/>
      <c r="M380" s="139" t="s">
        <v>1</v>
      </c>
      <c r="N380" s="140" t="s">
        <v>41</v>
      </c>
      <c r="P380" s="141">
        <f>O380*H380</f>
        <v>0</v>
      </c>
      <c r="Q380" s="141">
        <v>0</v>
      </c>
      <c r="R380" s="141">
        <f>Q380*H380</f>
        <v>0</v>
      </c>
      <c r="S380" s="141">
        <v>0</v>
      </c>
      <c r="T380" s="142">
        <f>S380*H380</f>
        <v>0</v>
      </c>
      <c r="AR380" s="143" t="s">
        <v>135</v>
      </c>
      <c r="AT380" s="143" t="s">
        <v>142</v>
      </c>
      <c r="AU380" s="143" t="s">
        <v>86</v>
      </c>
      <c r="AY380" s="17" t="s">
        <v>136</v>
      </c>
      <c r="BE380" s="144">
        <f>IF(N380="základní",J380,0)</f>
        <v>0</v>
      </c>
      <c r="BF380" s="144">
        <f>IF(N380="snížená",J380,0)</f>
        <v>0</v>
      </c>
      <c r="BG380" s="144">
        <f>IF(N380="zákl. přenesená",J380,0)</f>
        <v>0</v>
      </c>
      <c r="BH380" s="144">
        <f>IF(N380="sníž. přenesená",J380,0)</f>
        <v>0</v>
      </c>
      <c r="BI380" s="144">
        <f>IF(N380="nulová",J380,0)</f>
        <v>0</v>
      </c>
      <c r="BJ380" s="17" t="s">
        <v>84</v>
      </c>
      <c r="BK380" s="144">
        <f>ROUND(I380*H380,2)</f>
        <v>0</v>
      </c>
      <c r="BL380" s="17" t="s">
        <v>135</v>
      </c>
      <c r="BM380" s="143" t="s">
        <v>2487</v>
      </c>
    </row>
    <row r="381" spans="2:65" s="1" customFormat="1" ht="19.5" x14ac:dyDescent="0.2">
      <c r="B381" s="32"/>
      <c r="D381" s="145" t="s">
        <v>149</v>
      </c>
      <c r="F381" s="146" t="s">
        <v>1935</v>
      </c>
      <c r="I381" s="147"/>
      <c r="L381" s="32"/>
      <c r="M381" s="189"/>
      <c r="N381" s="190"/>
      <c r="O381" s="190"/>
      <c r="P381" s="190"/>
      <c r="Q381" s="190"/>
      <c r="R381" s="190"/>
      <c r="S381" s="190"/>
      <c r="T381" s="191"/>
      <c r="AT381" s="17" t="s">
        <v>149</v>
      </c>
      <c r="AU381" s="17" t="s">
        <v>86</v>
      </c>
    </row>
    <row r="382" spans="2:65" s="1" customFormat="1" ht="6.95" customHeight="1" x14ac:dyDescent="0.2">
      <c r="B382" s="44"/>
      <c r="C382" s="45"/>
      <c r="D382" s="45"/>
      <c r="E382" s="45"/>
      <c r="F382" s="45"/>
      <c r="G382" s="45"/>
      <c r="H382" s="45"/>
      <c r="I382" s="45"/>
      <c r="J382" s="45"/>
      <c r="K382" s="45"/>
      <c r="L382" s="32"/>
    </row>
  </sheetData>
  <sheetProtection algorithmName="SHA-512" hashValue="qzS6QU5BmUGmLvcZMXxDEINKTutYVOkmT0SofXWa+jZxDIX7DJ5aRTHbWO63zoYiIsCZLZbl/PejJhMeyQwLZg==" saltValue="NskBH7EEXkkqjt+Nn2EZq1tDqNC3nejnd7lGej//60Y2kl4OwBN+1wqIakv3wLDMHufYSFdNtQ1R4rcWX9LtoQ==" spinCount="100000" sheet="1" objects="1" scenarios="1" formatColumns="0" formatRows="0" autoFilter="0"/>
  <autoFilter ref="C122:K381" xr:uid="{00000000-0009-0000-0000-000005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302"/>
  <sheetViews>
    <sheetView showGridLines="0" workbookViewId="0"/>
  </sheetViews>
  <sheetFormatPr defaultRowHeight="1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AT2" s="17" t="s">
        <v>104</v>
      </c>
    </row>
    <row r="3" spans="2:46" ht="6.95" customHeight="1" x14ac:dyDescent="0.2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86</v>
      </c>
    </row>
    <row r="4" spans="2:46" ht="24.95" customHeight="1" x14ac:dyDescent="0.2">
      <c r="B4" s="20"/>
      <c r="D4" s="21" t="s">
        <v>105</v>
      </c>
      <c r="L4" s="20"/>
      <c r="M4" s="88" t="s">
        <v>10</v>
      </c>
      <c r="AT4" s="17" t="s">
        <v>4</v>
      </c>
    </row>
    <row r="5" spans="2:46" ht="6.95" customHeight="1" x14ac:dyDescent="0.2">
      <c r="B5" s="20"/>
      <c r="L5" s="20"/>
    </row>
    <row r="6" spans="2:46" ht="12" customHeight="1" x14ac:dyDescent="0.2">
      <c r="B6" s="20"/>
      <c r="D6" s="27" t="s">
        <v>16</v>
      </c>
      <c r="L6" s="20"/>
    </row>
    <row r="7" spans="2:46" ht="16.5" customHeight="1" x14ac:dyDescent="0.2">
      <c r="B7" s="20"/>
      <c r="E7" s="230" t="str">
        <f>'Rekapitulace stavby'!K6</f>
        <v>Rekonstrukce ul. Pod Floriánem Pelhřimov</v>
      </c>
      <c r="F7" s="231"/>
      <c r="G7" s="231"/>
      <c r="H7" s="231"/>
      <c r="L7" s="20"/>
    </row>
    <row r="8" spans="2:46" s="1" customFormat="1" ht="12" customHeight="1" x14ac:dyDescent="0.2">
      <c r="B8" s="32"/>
      <c r="D8" s="27" t="s">
        <v>106</v>
      </c>
      <c r="L8" s="32"/>
    </row>
    <row r="9" spans="2:46" s="1" customFormat="1" ht="16.5" customHeight="1" x14ac:dyDescent="0.2">
      <c r="B9" s="32"/>
      <c r="E9" s="192" t="s">
        <v>2488</v>
      </c>
      <c r="F9" s="232"/>
      <c r="G9" s="232"/>
      <c r="H9" s="232"/>
      <c r="L9" s="32"/>
    </row>
    <row r="10" spans="2:46" s="1" customFormat="1" ht="11.25" x14ac:dyDescent="0.2">
      <c r="B10" s="32"/>
      <c r="L10" s="32"/>
    </row>
    <row r="11" spans="2:46" s="1" customFormat="1" ht="12" customHeight="1" x14ac:dyDescent="0.2">
      <c r="B11" s="32"/>
      <c r="D11" s="27" t="s">
        <v>18</v>
      </c>
      <c r="F11" s="25" t="s">
        <v>1</v>
      </c>
      <c r="I11" s="27" t="s">
        <v>19</v>
      </c>
      <c r="J11" s="25" t="s">
        <v>1</v>
      </c>
      <c r="L11" s="32"/>
    </row>
    <row r="12" spans="2:46" s="1" customFormat="1" ht="12" customHeight="1" x14ac:dyDescent="0.2">
      <c r="B12" s="32"/>
      <c r="D12" s="27" t="s">
        <v>20</v>
      </c>
      <c r="F12" s="25" t="s">
        <v>21</v>
      </c>
      <c r="I12" s="27" t="s">
        <v>22</v>
      </c>
      <c r="J12" s="52" t="str">
        <f>'Rekapitulace stavby'!AN8</f>
        <v>22. 5. 2024</v>
      </c>
      <c r="L12" s="32"/>
    </row>
    <row r="13" spans="2:46" s="1" customFormat="1" ht="10.9" customHeight="1" x14ac:dyDescent="0.2">
      <c r="B13" s="32"/>
      <c r="L13" s="32"/>
    </row>
    <row r="14" spans="2:46" s="1" customFormat="1" ht="12" customHeight="1" x14ac:dyDescent="0.2">
      <c r="B14" s="32"/>
      <c r="D14" s="27" t="s">
        <v>24</v>
      </c>
      <c r="I14" s="27" t="s">
        <v>25</v>
      </c>
      <c r="J14" s="25" t="s">
        <v>1</v>
      </c>
      <c r="L14" s="32"/>
    </row>
    <row r="15" spans="2:46" s="1" customFormat="1" ht="18" customHeight="1" x14ac:dyDescent="0.2">
      <c r="B15" s="32"/>
      <c r="E15" s="25" t="s">
        <v>26</v>
      </c>
      <c r="I15" s="27" t="s">
        <v>27</v>
      </c>
      <c r="J15" s="25" t="s">
        <v>1</v>
      </c>
      <c r="L15" s="32"/>
    </row>
    <row r="16" spans="2:46" s="1" customFormat="1" ht="6.95" customHeight="1" x14ac:dyDescent="0.2">
      <c r="B16" s="32"/>
      <c r="L16" s="32"/>
    </row>
    <row r="17" spans="2:12" s="1" customFormat="1" ht="12" customHeight="1" x14ac:dyDescent="0.2">
      <c r="B17" s="32"/>
      <c r="D17" s="27" t="s">
        <v>28</v>
      </c>
      <c r="I17" s="27" t="s">
        <v>25</v>
      </c>
      <c r="J17" s="28" t="str">
        <f>'Rekapitulace stavby'!AN13</f>
        <v>Vyplň údaj</v>
      </c>
      <c r="L17" s="32"/>
    </row>
    <row r="18" spans="2:12" s="1" customFormat="1" ht="18" customHeight="1" x14ac:dyDescent="0.2">
      <c r="B18" s="32"/>
      <c r="E18" s="233" t="str">
        <f>'Rekapitulace stavby'!E14</f>
        <v>Vyplň údaj</v>
      </c>
      <c r="F18" s="214"/>
      <c r="G18" s="214"/>
      <c r="H18" s="214"/>
      <c r="I18" s="27" t="s">
        <v>27</v>
      </c>
      <c r="J18" s="28" t="str">
        <f>'Rekapitulace stavby'!AN14</f>
        <v>Vyplň údaj</v>
      </c>
      <c r="L18" s="32"/>
    </row>
    <row r="19" spans="2:12" s="1" customFormat="1" ht="6.95" customHeight="1" x14ac:dyDescent="0.2">
      <c r="B19" s="32"/>
      <c r="L19" s="32"/>
    </row>
    <row r="20" spans="2:12" s="1" customFormat="1" ht="12" customHeight="1" x14ac:dyDescent="0.2">
      <c r="B20" s="32"/>
      <c r="D20" s="27" t="s">
        <v>30</v>
      </c>
      <c r="I20" s="27" t="s">
        <v>25</v>
      </c>
      <c r="J20" s="25" t="s">
        <v>1</v>
      </c>
      <c r="L20" s="32"/>
    </row>
    <row r="21" spans="2:12" s="1" customFormat="1" ht="18" customHeight="1" x14ac:dyDescent="0.2">
      <c r="B21" s="32"/>
      <c r="E21" s="25" t="s">
        <v>31</v>
      </c>
      <c r="I21" s="27" t="s">
        <v>27</v>
      </c>
      <c r="J21" s="25" t="s">
        <v>1</v>
      </c>
      <c r="L21" s="32"/>
    </row>
    <row r="22" spans="2:12" s="1" customFormat="1" ht="6.95" customHeight="1" x14ac:dyDescent="0.2">
      <c r="B22" s="32"/>
      <c r="L22" s="32"/>
    </row>
    <row r="23" spans="2:12" s="1" customFormat="1" ht="12" customHeight="1" x14ac:dyDescent="0.2">
      <c r="B23" s="32"/>
      <c r="D23" s="27" t="s">
        <v>33</v>
      </c>
      <c r="I23" s="27" t="s">
        <v>25</v>
      </c>
      <c r="J23" s="25" t="s">
        <v>1</v>
      </c>
      <c r="L23" s="32"/>
    </row>
    <row r="24" spans="2:12" s="1" customFormat="1" ht="18" customHeight="1" x14ac:dyDescent="0.2">
      <c r="B24" s="32"/>
      <c r="E24" s="25" t="s">
        <v>2489</v>
      </c>
      <c r="I24" s="27" t="s">
        <v>27</v>
      </c>
      <c r="J24" s="25" t="s">
        <v>1</v>
      </c>
      <c r="L24" s="32"/>
    </row>
    <row r="25" spans="2:12" s="1" customFormat="1" ht="6.95" customHeight="1" x14ac:dyDescent="0.2">
      <c r="B25" s="32"/>
      <c r="L25" s="32"/>
    </row>
    <row r="26" spans="2:12" s="1" customFormat="1" ht="12" customHeight="1" x14ac:dyDescent="0.2">
      <c r="B26" s="32"/>
      <c r="D26" s="27" t="s">
        <v>35</v>
      </c>
      <c r="L26" s="32"/>
    </row>
    <row r="27" spans="2:12" s="7" customFormat="1" ht="16.5" customHeight="1" x14ac:dyDescent="0.2">
      <c r="B27" s="89"/>
      <c r="E27" s="219" t="s">
        <v>1</v>
      </c>
      <c r="F27" s="219"/>
      <c r="G27" s="219"/>
      <c r="H27" s="219"/>
      <c r="L27" s="89"/>
    </row>
    <row r="28" spans="2:12" s="1" customFormat="1" ht="6.95" customHeight="1" x14ac:dyDescent="0.2">
      <c r="B28" s="32"/>
      <c r="L28" s="32"/>
    </row>
    <row r="29" spans="2:12" s="1" customFormat="1" ht="6.95" customHeight="1" x14ac:dyDescent="0.2">
      <c r="B29" s="32"/>
      <c r="D29" s="53"/>
      <c r="E29" s="53"/>
      <c r="F29" s="53"/>
      <c r="G29" s="53"/>
      <c r="H29" s="53"/>
      <c r="I29" s="53"/>
      <c r="J29" s="53"/>
      <c r="K29" s="53"/>
      <c r="L29" s="32"/>
    </row>
    <row r="30" spans="2:12" s="1" customFormat="1" ht="25.35" customHeight="1" x14ac:dyDescent="0.2">
      <c r="B30" s="32"/>
      <c r="D30" s="90" t="s">
        <v>36</v>
      </c>
      <c r="J30" s="66">
        <f>ROUND(J124, 2)</f>
        <v>0</v>
      </c>
      <c r="L30" s="32"/>
    </row>
    <row r="31" spans="2:12" s="1" customFormat="1" ht="6.95" customHeight="1" x14ac:dyDescent="0.2">
      <c r="B31" s="32"/>
      <c r="D31" s="53"/>
      <c r="E31" s="53"/>
      <c r="F31" s="53"/>
      <c r="G31" s="53"/>
      <c r="H31" s="53"/>
      <c r="I31" s="53"/>
      <c r="J31" s="53"/>
      <c r="K31" s="53"/>
      <c r="L31" s="32"/>
    </row>
    <row r="32" spans="2:12" s="1" customFormat="1" ht="14.45" customHeight="1" x14ac:dyDescent="0.2">
      <c r="B32" s="32"/>
      <c r="F32" s="35" t="s">
        <v>38</v>
      </c>
      <c r="I32" s="35" t="s">
        <v>37</v>
      </c>
      <c r="J32" s="35" t="s">
        <v>39</v>
      </c>
      <c r="L32" s="32"/>
    </row>
    <row r="33" spans="2:12" s="1" customFormat="1" ht="14.45" customHeight="1" x14ac:dyDescent="0.2">
      <c r="B33" s="32"/>
      <c r="D33" s="55" t="s">
        <v>40</v>
      </c>
      <c r="E33" s="27" t="s">
        <v>41</v>
      </c>
      <c r="F33" s="91">
        <f>ROUND((SUM(BE124:BE301)),  2)</f>
        <v>0</v>
      </c>
      <c r="I33" s="92">
        <v>0.21</v>
      </c>
      <c r="J33" s="91">
        <f>ROUND(((SUM(BE124:BE301))*I33),  2)</f>
        <v>0</v>
      </c>
      <c r="L33" s="32"/>
    </row>
    <row r="34" spans="2:12" s="1" customFormat="1" ht="14.45" customHeight="1" x14ac:dyDescent="0.2">
      <c r="B34" s="32"/>
      <c r="E34" s="27" t="s">
        <v>42</v>
      </c>
      <c r="F34" s="91">
        <f>ROUND((SUM(BF124:BF301)),  2)</f>
        <v>0</v>
      </c>
      <c r="I34" s="92">
        <v>0.12</v>
      </c>
      <c r="J34" s="91">
        <f>ROUND(((SUM(BF124:BF301))*I34),  2)</f>
        <v>0</v>
      </c>
      <c r="L34" s="32"/>
    </row>
    <row r="35" spans="2:12" s="1" customFormat="1" ht="14.45" hidden="1" customHeight="1" x14ac:dyDescent="0.2">
      <c r="B35" s="32"/>
      <c r="E35" s="27" t="s">
        <v>43</v>
      </c>
      <c r="F35" s="91">
        <f>ROUND((SUM(BG124:BG301)),  2)</f>
        <v>0</v>
      </c>
      <c r="I35" s="92">
        <v>0.21</v>
      </c>
      <c r="J35" s="91">
        <f>0</f>
        <v>0</v>
      </c>
      <c r="L35" s="32"/>
    </row>
    <row r="36" spans="2:12" s="1" customFormat="1" ht="14.45" hidden="1" customHeight="1" x14ac:dyDescent="0.2">
      <c r="B36" s="32"/>
      <c r="E36" s="27" t="s">
        <v>44</v>
      </c>
      <c r="F36" s="91">
        <f>ROUND((SUM(BH124:BH301)),  2)</f>
        <v>0</v>
      </c>
      <c r="I36" s="92">
        <v>0.12</v>
      </c>
      <c r="J36" s="91">
        <f>0</f>
        <v>0</v>
      </c>
      <c r="L36" s="32"/>
    </row>
    <row r="37" spans="2:12" s="1" customFormat="1" ht="14.45" hidden="1" customHeight="1" x14ac:dyDescent="0.2">
      <c r="B37" s="32"/>
      <c r="E37" s="27" t="s">
        <v>45</v>
      </c>
      <c r="F37" s="91">
        <f>ROUND((SUM(BI124:BI301)),  2)</f>
        <v>0</v>
      </c>
      <c r="I37" s="92">
        <v>0</v>
      </c>
      <c r="J37" s="91">
        <f>0</f>
        <v>0</v>
      </c>
      <c r="L37" s="32"/>
    </row>
    <row r="38" spans="2:12" s="1" customFormat="1" ht="6.95" customHeight="1" x14ac:dyDescent="0.2">
      <c r="B38" s="32"/>
      <c r="L38" s="32"/>
    </row>
    <row r="39" spans="2:12" s="1" customFormat="1" ht="25.35" customHeight="1" x14ac:dyDescent="0.2">
      <c r="B39" s="32"/>
      <c r="C39" s="93"/>
      <c r="D39" s="94" t="s">
        <v>46</v>
      </c>
      <c r="E39" s="57"/>
      <c r="F39" s="57"/>
      <c r="G39" s="95" t="s">
        <v>47</v>
      </c>
      <c r="H39" s="96" t="s">
        <v>48</v>
      </c>
      <c r="I39" s="57"/>
      <c r="J39" s="97">
        <f>SUM(J30:J37)</f>
        <v>0</v>
      </c>
      <c r="K39" s="98"/>
      <c r="L39" s="32"/>
    </row>
    <row r="40" spans="2:12" s="1" customFormat="1" ht="14.45" customHeight="1" x14ac:dyDescent="0.2">
      <c r="B40" s="32"/>
      <c r="L40" s="32"/>
    </row>
    <row r="41" spans="2:12" ht="14.45" customHeight="1" x14ac:dyDescent="0.2">
      <c r="B41" s="20"/>
      <c r="L41" s="20"/>
    </row>
    <row r="42" spans="2:12" ht="14.45" customHeight="1" x14ac:dyDescent="0.2">
      <c r="B42" s="20"/>
      <c r="L42" s="20"/>
    </row>
    <row r="43" spans="2:12" ht="14.45" customHeight="1" x14ac:dyDescent="0.2">
      <c r="B43" s="20"/>
      <c r="L43" s="20"/>
    </row>
    <row r="44" spans="2:12" ht="14.45" customHeight="1" x14ac:dyDescent="0.2">
      <c r="B44" s="20"/>
      <c r="L44" s="20"/>
    </row>
    <row r="45" spans="2:12" ht="14.45" customHeight="1" x14ac:dyDescent="0.2">
      <c r="B45" s="20"/>
      <c r="L45" s="20"/>
    </row>
    <row r="46" spans="2:12" ht="14.45" customHeight="1" x14ac:dyDescent="0.2">
      <c r="B46" s="20"/>
      <c r="L46" s="20"/>
    </row>
    <row r="47" spans="2:12" ht="14.45" customHeight="1" x14ac:dyDescent="0.2">
      <c r="B47" s="20"/>
      <c r="L47" s="20"/>
    </row>
    <row r="48" spans="2:12" ht="14.45" customHeight="1" x14ac:dyDescent="0.2">
      <c r="B48" s="20"/>
      <c r="L48" s="20"/>
    </row>
    <row r="49" spans="2:12" ht="14.45" customHeight="1" x14ac:dyDescent="0.2">
      <c r="B49" s="20"/>
      <c r="L49" s="20"/>
    </row>
    <row r="50" spans="2:12" s="1" customFormat="1" ht="14.45" customHeight="1" x14ac:dyDescent="0.2">
      <c r="B50" s="32"/>
      <c r="D50" s="41" t="s">
        <v>49</v>
      </c>
      <c r="E50" s="42"/>
      <c r="F50" s="42"/>
      <c r="G50" s="41" t="s">
        <v>50</v>
      </c>
      <c r="H50" s="42"/>
      <c r="I50" s="42"/>
      <c r="J50" s="42"/>
      <c r="K50" s="42"/>
      <c r="L50" s="32"/>
    </row>
    <row r="51" spans="2:12" ht="11.25" x14ac:dyDescent="0.2">
      <c r="B51" s="20"/>
      <c r="L51" s="20"/>
    </row>
    <row r="52" spans="2:12" ht="11.25" x14ac:dyDescent="0.2">
      <c r="B52" s="20"/>
      <c r="L52" s="20"/>
    </row>
    <row r="53" spans="2:12" ht="11.25" x14ac:dyDescent="0.2">
      <c r="B53" s="20"/>
      <c r="L53" s="20"/>
    </row>
    <row r="54" spans="2:12" ht="11.25" x14ac:dyDescent="0.2">
      <c r="B54" s="20"/>
      <c r="L54" s="20"/>
    </row>
    <row r="55" spans="2:12" ht="11.25" x14ac:dyDescent="0.2">
      <c r="B55" s="20"/>
      <c r="L55" s="20"/>
    </row>
    <row r="56" spans="2:12" ht="11.25" x14ac:dyDescent="0.2">
      <c r="B56" s="20"/>
      <c r="L56" s="20"/>
    </row>
    <row r="57" spans="2:12" ht="11.25" x14ac:dyDescent="0.2">
      <c r="B57" s="20"/>
      <c r="L57" s="20"/>
    </row>
    <row r="58" spans="2:12" ht="11.25" x14ac:dyDescent="0.2">
      <c r="B58" s="20"/>
      <c r="L58" s="20"/>
    </row>
    <row r="59" spans="2:12" ht="11.25" x14ac:dyDescent="0.2">
      <c r="B59" s="20"/>
      <c r="L59" s="20"/>
    </row>
    <row r="60" spans="2:12" ht="11.25" x14ac:dyDescent="0.2">
      <c r="B60" s="20"/>
      <c r="L60" s="20"/>
    </row>
    <row r="61" spans="2:12" s="1" customFormat="1" ht="12.75" x14ac:dyDescent="0.2">
      <c r="B61" s="32"/>
      <c r="D61" s="43" t="s">
        <v>51</v>
      </c>
      <c r="E61" s="34"/>
      <c r="F61" s="99" t="s">
        <v>52</v>
      </c>
      <c r="G61" s="43" t="s">
        <v>51</v>
      </c>
      <c r="H61" s="34"/>
      <c r="I61" s="34"/>
      <c r="J61" s="100" t="s">
        <v>52</v>
      </c>
      <c r="K61" s="34"/>
      <c r="L61" s="32"/>
    </row>
    <row r="62" spans="2:12" ht="11.25" x14ac:dyDescent="0.2">
      <c r="B62" s="20"/>
      <c r="L62" s="20"/>
    </row>
    <row r="63" spans="2:12" ht="11.25" x14ac:dyDescent="0.2">
      <c r="B63" s="20"/>
      <c r="L63" s="20"/>
    </row>
    <row r="64" spans="2:12" ht="11.25" x14ac:dyDescent="0.2">
      <c r="B64" s="20"/>
      <c r="L64" s="20"/>
    </row>
    <row r="65" spans="2:12" s="1" customFormat="1" ht="12.75" x14ac:dyDescent="0.2">
      <c r="B65" s="32"/>
      <c r="D65" s="41" t="s">
        <v>53</v>
      </c>
      <c r="E65" s="42"/>
      <c r="F65" s="42"/>
      <c r="G65" s="41" t="s">
        <v>54</v>
      </c>
      <c r="H65" s="42"/>
      <c r="I65" s="42"/>
      <c r="J65" s="42"/>
      <c r="K65" s="42"/>
      <c r="L65" s="32"/>
    </row>
    <row r="66" spans="2:12" ht="11.25" x14ac:dyDescent="0.2">
      <c r="B66" s="20"/>
      <c r="L66" s="20"/>
    </row>
    <row r="67" spans="2:12" ht="11.25" x14ac:dyDescent="0.2">
      <c r="B67" s="20"/>
      <c r="L67" s="20"/>
    </row>
    <row r="68" spans="2:12" ht="11.25" x14ac:dyDescent="0.2">
      <c r="B68" s="20"/>
      <c r="L68" s="20"/>
    </row>
    <row r="69" spans="2:12" ht="11.25" x14ac:dyDescent="0.2">
      <c r="B69" s="20"/>
      <c r="L69" s="20"/>
    </row>
    <row r="70" spans="2:12" ht="11.25" x14ac:dyDescent="0.2">
      <c r="B70" s="20"/>
      <c r="L70" s="20"/>
    </row>
    <row r="71" spans="2:12" ht="11.25" x14ac:dyDescent="0.2">
      <c r="B71" s="20"/>
      <c r="L71" s="20"/>
    </row>
    <row r="72" spans="2:12" ht="11.25" x14ac:dyDescent="0.2">
      <c r="B72" s="20"/>
      <c r="L72" s="20"/>
    </row>
    <row r="73" spans="2:12" ht="11.25" x14ac:dyDescent="0.2">
      <c r="B73" s="20"/>
      <c r="L73" s="20"/>
    </row>
    <row r="74" spans="2:12" ht="11.25" x14ac:dyDescent="0.2">
      <c r="B74" s="20"/>
      <c r="L74" s="20"/>
    </row>
    <row r="75" spans="2:12" ht="11.25" x14ac:dyDescent="0.2">
      <c r="B75" s="20"/>
      <c r="L75" s="20"/>
    </row>
    <row r="76" spans="2:12" s="1" customFormat="1" ht="12.75" x14ac:dyDescent="0.2">
      <c r="B76" s="32"/>
      <c r="D76" s="43" t="s">
        <v>51</v>
      </c>
      <c r="E76" s="34"/>
      <c r="F76" s="99" t="s">
        <v>52</v>
      </c>
      <c r="G76" s="43" t="s">
        <v>51</v>
      </c>
      <c r="H76" s="34"/>
      <c r="I76" s="34"/>
      <c r="J76" s="100" t="s">
        <v>52</v>
      </c>
      <c r="K76" s="34"/>
      <c r="L76" s="32"/>
    </row>
    <row r="77" spans="2:12" s="1" customFormat="1" ht="14.45" customHeight="1" x14ac:dyDescent="0.2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2"/>
    </row>
    <row r="81" spans="2:47" s="1" customFormat="1" ht="6.95" customHeight="1" x14ac:dyDescent="0.2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2"/>
    </row>
    <row r="82" spans="2:47" s="1" customFormat="1" ht="24.95" customHeight="1" x14ac:dyDescent="0.2">
      <c r="B82" s="32"/>
      <c r="C82" s="21" t="s">
        <v>108</v>
      </c>
      <c r="L82" s="32"/>
    </row>
    <row r="83" spans="2:47" s="1" customFormat="1" ht="6.95" customHeight="1" x14ac:dyDescent="0.2">
      <c r="B83" s="32"/>
      <c r="L83" s="32"/>
    </row>
    <row r="84" spans="2:47" s="1" customFormat="1" ht="12" customHeight="1" x14ac:dyDescent="0.2">
      <c r="B84" s="32"/>
      <c r="C84" s="27" t="s">
        <v>16</v>
      </c>
      <c r="L84" s="32"/>
    </row>
    <row r="85" spans="2:47" s="1" customFormat="1" ht="16.5" customHeight="1" x14ac:dyDescent="0.2">
      <c r="B85" s="32"/>
      <c r="E85" s="230" t="str">
        <f>E7</f>
        <v>Rekonstrukce ul. Pod Floriánem Pelhřimov</v>
      </c>
      <c r="F85" s="231"/>
      <c r="G85" s="231"/>
      <c r="H85" s="231"/>
      <c r="L85" s="32"/>
    </row>
    <row r="86" spans="2:47" s="1" customFormat="1" ht="12" customHeight="1" x14ac:dyDescent="0.2">
      <c r="B86" s="32"/>
      <c r="C86" s="27" t="s">
        <v>106</v>
      </c>
      <c r="L86" s="32"/>
    </row>
    <row r="87" spans="2:47" s="1" customFormat="1" ht="16.5" customHeight="1" x14ac:dyDescent="0.2">
      <c r="B87" s="32"/>
      <c r="E87" s="192" t="str">
        <f>E9</f>
        <v>401 - Veřejné osvětlení</v>
      </c>
      <c r="F87" s="232"/>
      <c r="G87" s="232"/>
      <c r="H87" s="232"/>
      <c r="L87" s="32"/>
    </row>
    <row r="88" spans="2:47" s="1" customFormat="1" ht="6.95" customHeight="1" x14ac:dyDescent="0.2">
      <c r="B88" s="32"/>
      <c r="L88" s="32"/>
    </row>
    <row r="89" spans="2:47" s="1" customFormat="1" ht="12" customHeight="1" x14ac:dyDescent="0.2">
      <c r="B89" s="32"/>
      <c r="C89" s="27" t="s">
        <v>20</v>
      </c>
      <c r="F89" s="25" t="str">
        <f>F12</f>
        <v>Pelhřimov</v>
      </c>
      <c r="I89" s="27" t="s">
        <v>22</v>
      </c>
      <c r="J89" s="52" t="str">
        <f>IF(J12="","",J12)</f>
        <v>22. 5. 2024</v>
      </c>
      <c r="L89" s="32"/>
    </row>
    <row r="90" spans="2:47" s="1" customFormat="1" ht="6.95" customHeight="1" x14ac:dyDescent="0.2">
      <c r="B90" s="32"/>
      <c r="L90" s="32"/>
    </row>
    <row r="91" spans="2:47" s="1" customFormat="1" ht="15.2" customHeight="1" x14ac:dyDescent="0.2">
      <c r="B91" s="32"/>
      <c r="C91" s="27" t="s">
        <v>24</v>
      </c>
      <c r="F91" s="25" t="str">
        <f>E15</f>
        <v>Město Pelhřimov</v>
      </c>
      <c r="I91" s="27" t="s">
        <v>30</v>
      </c>
      <c r="J91" s="30" t="str">
        <f>E21</f>
        <v>WAY project s.r.o.</v>
      </c>
      <c r="L91" s="32"/>
    </row>
    <row r="92" spans="2:47" s="1" customFormat="1" ht="15.2" customHeight="1" x14ac:dyDescent="0.2">
      <c r="B92" s="32"/>
      <c r="C92" s="27" t="s">
        <v>28</v>
      </c>
      <c r="F92" s="25" t="str">
        <f>IF(E18="","",E18)</f>
        <v>Vyplň údaj</v>
      </c>
      <c r="I92" s="27" t="s">
        <v>33</v>
      </c>
      <c r="J92" s="30" t="str">
        <f>E24</f>
        <v>Ing.Jakub Kašparů</v>
      </c>
      <c r="L92" s="32"/>
    </row>
    <row r="93" spans="2:47" s="1" customFormat="1" ht="10.35" customHeight="1" x14ac:dyDescent="0.2">
      <c r="B93" s="32"/>
      <c r="L93" s="32"/>
    </row>
    <row r="94" spans="2:47" s="1" customFormat="1" ht="29.25" customHeight="1" x14ac:dyDescent="0.2">
      <c r="B94" s="32"/>
      <c r="C94" s="101" t="s">
        <v>109</v>
      </c>
      <c r="D94" s="93"/>
      <c r="E94" s="93"/>
      <c r="F94" s="93"/>
      <c r="G94" s="93"/>
      <c r="H94" s="93"/>
      <c r="I94" s="93"/>
      <c r="J94" s="102" t="s">
        <v>110</v>
      </c>
      <c r="K94" s="93"/>
      <c r="L94" s="32"/>
    </row>
    <row r="95" spans="2:47" s="1" customFormat="1" ht="10.35" customHeight="1" x14ac:dyDescent="0.2">
      <c r="B95" s="32"/>
      <c r="L95" s="32"/>
    </row>
    <row r="96" spans="2:47" s="1" customFormat="1" ht="22.9" customHeight="1" x14ac:dyDescent="0.2">
      <c r="B96" s="32"/>
      <c r="C96" s="103" t="s">
        <v>111</v>
      </c>
      <c r="J96" s="66">
        <f>J124</f>
        <v>0</v>
      </c>
      <c r="L96" s="32"/>
      <c r="AU96" s="17" t="s">
        <v>112</v>
      </c>
    </row>
    <row r="97" spans="2:12" s="8" customFormat="1" ht="24.95" customHeight="1" x14ac:dyDescent="0.2">
      <c r="B97" s="104"/>
      <c r="D97" s="105" t="s">
        <v>242</v>
      </c>
      <c r="E97" s="106"/>
      <c r="F97" s="106"/>
      <c r="G97" s="106"/>
      <c r="H97" s="106"/>
      <c r="I97" s="106"/>
      <c r="J97" s="107">
        <f>J125</f>
        <v>0</v>
      </c>
      <c r="L97" s="104"/>
    </row>
    <row r="98" spans="2:12" s="9" customFormat="1" ht="19.899999999999999" customHeight="1" x14ac:dyDescent="0.2">
      <c r="B98" s="108"/>
      <c r="D98" s="109" t="s">
        <v>2490</v>
      </c>
      <c r="E98" s="110"/>
      <c r="F98" s="110"/>
      <c r="G98" s="110"/>
      <c r="H98" s="110"/>
      <c r="I98" s="110"/>
      <c r="J98" s="111">
        <f>J126</f>
        <v>0</v>
      </c>
      <c r="L98" s="108"/>
    </row>
    <row r="99" spans="2:12" s="8" customFormat="1" ht="24.95" customHeight="1" x14ac:dyDescent="0.2">
      <c r="B99" s="104"/>
      <c r="D99" s="105" t="s">
        <v>2491</v>
      </c>
      <c r="E99" s="106"/>
      <c r="F99" s="106"/>
      <c r="G99" s="106"/>
      <c r="H99" s="106"/>
      <c r="I99" s="106"/>
      <c r="J99" s="107">
        <f>J141</f>
        <v>0</v>
      </c>
      <c r="L99" s="104"/>
    </row>
    <row r="100" spans="2:12" s="9" customFormat="1" ht="19.899999999999999" customHeight="1" x14ac:dyDescent="0.2">
      <c r="B100" s="108"/>
      <c r="D100" s="109" t="s">
        <v>2492</v>
      </c>
      <c r="E100" s="110"/>
      <c r="F100" s="110"/>
      <c r="G100" s="110"/>
      <c r="H100" s="110"/>
      <c r="I100" s="110"/>
      <c r="J100" s="111">
        <f>J142</f>
        <v>0</v>
      </c>
      <c r="L100" s="108"/>
    </row>
    <row r="101" spans="2:12" s="9" customFormat="1" ht="19.899999999999999" customHeight="1" x14ac:dyDescent="0.2">
      <c r="B101" s="108"/>
      <c r="D101" s="109" t="s">
        <v>2493</v>
      </c>
      <c r="E101" s="110"/>
      <c r="F101" s="110"/>
      <c r="G101" s="110"/>
      <c r="H101" s="110"/>
      <c r="I101" s="110"/>
      <c r="J101" s="111">
        <f>J218</f>
        <v>0</v>
      </c>
      <c r="L101" s="108"/>
    </row>
    <row r="102" spans="2:12" s="9" customFormat="1" ht="19.899999999999999" customHeight="1" x14ac:dyDescent="0.2">
      <c r="B102" s="108"/>
      <c r="D102" s="109" t="s">
        <v>240</v>
      </c>
      <c r="E102" s="110"/>
      <c r="F102" s="110"/>
      <c r="G102" s="110"/>
      <c r="H102" s="110"/>
      <c r="I102" s="110"/>
      <c r="J102" s="111">
        <f>J280</f>
        <v>0</v>
      </c>
      <c r="L102" s="108"/>
    </row>
    <row r="103" spans="2:12" s="8" customFormat="1" ht="24.95" customHeight="1" x14ac:dyDescent="0.2">
      <c r="B103" s="104"/>
      <c r="D103" s="105" t="s">
        <v>114</v>
      </c>
      <c r="E103" s="106"/>
      <c r="F103" s="106"/>
      <c r="G103" s="106"/>
      <c r="H103" s="106"/>
      <c r="I103" s="106"/>
      <c r="J103" s="107">
        <f>J292</f>
        <v>0</v>
      </c>
      <c r="L103" s="104"/>
    </row>
    <row r="104" spans="2:12" s="9" customFormat="1" ht="19.899999999999999" customHeight="1" x14ac:dyDescent="0.2">
      <c r="B104" s="108"/>
      <c r="D104" s="109" t="s">
        <v>115</v>
      </c>
      <c r="E104" s="110"/>
      <c r="F104" s="110"/>
      <c r="G104" s="110"/>
      <c r="H104" s="110"/>
      <c r="I104" s="110"/>
      <c r="J104" s="111">
        <f>J293</f>
        <v>0</v>
      </c>
      <c r="L104" s="108"/>
    </row>
    <row r="105" spans="2:12" s="1" customFormat="1" ht="21.75" customHeight="1" x14ac:dyDescent="0.2">
      <c r="B105" s="32"/>
      <c r="L105" s="32"/>
    </row>
    <row r="106" spans="2:12" s="1" customFormat="1" ht="6.95" customHeight="1" x14ac:dyDescent="0.2">
      <c r="B106" s="44"/>
      <c r="C106" s="45"/>
      <c r="D106" s="45"/>
      <c r="E106" s="45"/>
      <c r="F106" s="45"/>
      <c r="G106" s="45"/>
      <c r="H106" s="45"/>
      <c r="I106" s="45"/>
      <c r="J106" s="45"/>
      <c r="K106" s="45"/>
      <c r="L106" s="32"/>
    </row>
    <row r="110" spans="2:12" s="1" customFormat="1" ht="6.95" customHeight="1" x14ac:dyDescent="0.2">
      <c r="B110" s="46"/>
      <c r="C110" s="47"/>
      <c r="D110" s="47"/>
      <c r="E110" s="47"/>
      <c r="F110" s="47"/>
      <c r="G110" s="47"/>
      <c r="H110" s="47"/>
      <c r="I110" s="47"/>
      <c r="J110" s="47"/>
      <c r="K110" s="47"/>
      <c r="L110" s="32"/>
    </row>
    <row r="111" spans="2:12" s="1" customFormat="1" ht="24.95" customHeight="1" x14ac:dyDescent="0.2">
      <c r="B111" s="32"/>
      <c r="C111" s="21" t="s">
        <v>120</v>
      </c>
      <c r="L111" s="32"/>
    </row>
    <row r="112" spans="2:12" s="1" customFormat="1" ht="6.95" customHeight="1" x14ac:dyDescent="0.2">
      <c r="B112" s="32"/>
      <c r="L112" s="32"/>
    </row>
    <row r="113" spans="2:65" s="1" customFormat="1" ht="12" customHeight="1" x14ac:dyDescent="0.2">
      <c r="B113" s="32"/>
      <c r="C113" s="27" t="s">
        <v>16</v>
      </c>
      <c r="L113" s="32"/>
    </row>
    <row r="114" spans="2:65" s="1" customFormat="1" ht="16.5" customHeight="1" x14ac:dyDescent="0.2">
      <c r="B114" s="32"/>
      <c r="E114" s="230" t="str">
        <f>E7</f>
        <v>Rekonstrukce ul. Pod Floriánem Pelhřimov</v>
      </c>
      <c r="F114" s="231"/>
      <c r="G114" s="231"/>
      <c r="H114" s="231"/>
      <c r="L114" s="32"/>
    </row>
    <row r="115" spans="2:65" s="1" customFormat="1" ht="12" customHeight="1" x14ac:dyDescent="0.2">
      <c r="B115" s="32"/>
      <c r="C115" s="27" t="s">
        <v>106</v>
      </c>
      <c r="L115" s="32"/>
    </row>
    <row r="116" spans="2:65" s="1" customFormat="1" ht="16.5" customHeight="1" x14ac:dyDescent="0.2">
      <c r="B116" s="32"/>
      <c r="E116" s="192" t="str">
        <f>E9</f>
        <v>401 - Veřejné osvětlení</v>
      </c>
      <c r="F116" s="232"/>
      <c r="G116" s="232"/>
      <c r="H116" s="232"/>
      <c r="L116" s="32"/>
    </row>
    <row r="117" spans="2:65" s="1" customFormat="1" ht="6.95" customHeight="1" x14ac:dyDescent="0.2">
      <c r="B117" s="32"/>
      <c r="L117" s="32"/>
    </row>
    <row r="118" spans="2:65" s="1" customFormat="1" ht="12" customHeight="1" x14ac:dyDescent="0.2">
      <c r="B118" s="32"/>
      <c r="C118" s="27" t="s">
        <v>20</v>
      </c>
      <c r="F118" s="25" t="str">
        <f>F12</f>
        <v>Pelhřimov</v>
      </c>
      <c r="I118" s="27" t="s">
        <v>22</v>
      </c>
      <c r="J118" s="52" t="str">
        <f>IF(J12="","",J12)</f>
        <v>22. 5. 2024</v>
      </c>
      <c r="L118" s="32"/>
    </row>
    <row r="119" spans="2:65" s="1" customFormat="1" ht="6.95" customHeight="1" x14ac:dyDescent="0.2">
      <c r="B119" s="32"/>
      <c r="L119" s="32"/>
    </row>
    <row r="120" spans="2:65" s="1" customFormat="1" ht="15.2" customHeight="1" x14ac:dyDescent="0.2">
      <c r="B120" s="32"/>
      <c r="C120" s="27" t="s">
        <v>24</v>
      </c>
      <c r="F120" s="25" t="str">
        <f>E15</f>
        <v>Město Pelhřimov</v>
      </c>
      <c r="I120" s="27" t="s">
        <v>30</v>
      </c>
      <c r="J120" s="30" t="str">
        <f>E21</f>
        <v>WAY project s.r.o.</v>
      </c>
      <c r="L120" s="32"/>
    </row>
    <row r="121" spans="2:65" s="1" customFormat="1" ht="15.2" customHeight="1" x14ac:dyDescent="0.2">
      <c r="B121" s="32"/>
      <c r="C121" s="27" t="s">
        <v>28</v>
      </c>
      <c r="F121" s="25" t="str">
        <f>IF(E18="","",E18)</f>
        <v>Vyplň údaj</v>
      </c>
      <c r="I121" s="27" t="s">
        <v>33</v>
      </c>
      <c r="J121" s="30" t="str">
        <f>E24</f>
        <v>Ing.Jakub Kašparů</v>
      </c>
      <c r="L121" s="32"/>
    </row>
    <row r="122" spans="2:65" s="1" customFormat="1" ht="10.35" customHeight="1" x14ac:dyDescent="0.2">
      <c r="B122" s="32"/>
      <c r="L122" s="32"/>
    </row>
    <row r="123" spans="2:65" s="10" customFormat="1" ht="29.25" customHeight="1" x14ac:dyDescent="0.2">
      <c r="B123" s="112"/>
      <c r="C123" s="113" t="s">
        <v>121</v>
      </c>
      <c r="D123" s="114" t="s">
        <v>61</v>
      </c>
      <c r="E123" s="114" t="s">
        <v>57</v>
      </c>
      <c r="F123" s="114" t="s">
        <v>58</v>
      </c>
      <c r="G123" s="114" t="s">
        <v>122</v>
      </c>
      <c r="H123" s="114" t="s">
        <v>123</v>
      </c>
      <c r="I123" s="114" t="s">
        <v>124</v>
      </c>
      <c r="J123" s="114" t="s">
        <v>110</v>
      </c>
      <c r="K123" s="115" t="s">
        <v>125</v>
      </c>
      <c r="L123" s="112"/>
      <c r="M123" s="59" t="s">
        <v>1</v>
      </c>
      <c r="N123" s="60" t="s">
        <v>40</v>
      </c>
      <c r="O123" s="60" t="s">
        <v>126</v>
      </c>
      <c r="P123" s="60" t="s">
        <v>127</v>
      </c>
      <c r="Q123" s="60" t="s">
        <v>128</v>
      </c>
      <c r="R123" s="60" t="s">
        <v>129</v>
      </c>
      <c r="S123" s="60" t="s">
        <v>130</v>
      </c>
      <c r="T123" s="61" t="s">
        <v>131</v>
      </c>
    </row>
    <row r="124" spans="2:65" s="1" customFormat="1" ht="22.9" customHeight="1" x14ac:dyDescent="0.25">
      <c r="B124" s="32"/>
      <c r="C124" s="64" t="s">
        <v>132</v>
      </c>
      <c r="J124" s="116">
        <f>BK124</f>
        <v>0</v>
      </c>
      <c r="L124" s="32"/>
      <c r="M124" s="62"/>
      <c r="N124" s="53"/>
      <c r="O124" s="53"/>
      <c r="P124" s="117">
        <f>P125+P141+P292</f>
        <v>0</v>
      </c>
      <c r="Q124" s="53"/>
      <c r="R124" s="117">
        <f>R125+R141+R292</f>
        <v>15.481826999999999</v>
      </c>
      <c r="S124" s="53"/>
      <c r="T124" s="118">
        <f>T125+T141+T292</f>
        <v>0</v>
      </c>
      <c r="AT124" s="17" t="s">
        <v>75</v>
      </c>
      <c r="AU124" s="17" t="s">
        <v>112</v>
      </c>
      <c r="BK124" s="119">
        <f>BK125+BK141+BK292</f>
        <v>0</v>
      </c>
    </row>
    <row r="125" spans="2:65" s="11" customFormat="1" ht="25.9" customHeight="1" x14ac:dyDescent="0.2">
      <c r="B125" s="120"/>
      <c r="D125" s="121" t="s">
        <v>75</v>
      </c>
      <c r="E125" s="122" t="s">
        <v>1629</v>
      </c>
      <c r="F125" s="122" t="s">
        <v>1630</v>
      </c>
      <c r="I125" s="123"/>
      <c r="J125" s="124">
        <f>BK125</f>
        <v>0</v>
      </c>
      <c r="L125" s="120"/>
      <c r="M125" s="125"/>
      <c r="P125" s="126">
        <f>P126</f>
        <v>0</v>
      </c>
      <c r="R125" s="126">
        <f>R126</f>
        <v>0.21320999999999998</v>
      </c>
      <c r="T125" s="127">
        <f>T126</f>
        <v>0</v>
      </c>
      <c r="AR125" s="121" t="s">
        <v>86</v>
      </c>
      <c r="AT125" s="128" t="s">
        <v>75</v>
      </c>
      <c r="AU125" s="128" t="s">
        <v>76</v>
      </c>
      <c r="AY125" s="121" t="s">
        <v>136</v>
      </c>
      <c r="BK125" s="129">
        <f>BK126</f>
        <v>0</v>
      </c>
    </row>
    <row r="126" spans="2:65" s="11" customFormat="1" ht="22.9" customHeight="1" x14ac:dyDescent="0.2">
      <c r="B126" s="120"/>
      <c r="D126" s="121" t="s">
        <v>75</v>
      </c>
      <c r="E126" s="130" t="s">
        <v>2494</v>
      </c>
      <c r="F126" s="130" t="s">
        <v>2495</v>
      </c>
      <c r="I126" s="123"/>
      <c r="J126" s="131">
        <f>BK126</f>
        <v>0</v>
      </c>
      <c r="L126" s="120"/>
      <c r="M126" s="125"/>
      <c r="P126" s="126">
        <f>SUM(P127:P140)</f>
        <v>0</v>
      </c>
      <c r="R126" s="126">
        <f>SUM(R127:R140)</f>
        <v>0.21320999999999998</v>
      </c>
      <c r="T126" s="127">
        <f>SUM(T127:T140)</f>
        <v>0</v>
      </c>
      <c r="AR126" s="121" t="s">
        <v>86</v>
      </c>
      <c r="AT126" s="128" t="s">
        <v>75</v>
      </c>
      <c r="AU126" s="128" t="s">
        <v>84</v>
      </c>
      <c r="AY126" s="121" t="s">
        <v>136</v>
      </c>
      <c r="BK126" s="129">
        <f>SUM(BK127:BK140)</f>
        <v>0</v>
      </c>
    </row>
    <row r="127" spans="2:65" s="1" customFormat="1" ht="16.5" customHeight="1" x14ac:dyDescent="0.2">
      <c r="B127" s="32"/>
      <c r="C127" s="132" t="s">
        <v>84</v>
      </c>
      <c r="D127" s="132" t="s">
        <v>142</v>
      </c>
      <c r="E127" s="133" t="s">
        <v>2496</v>
      </c>
      <c r="F127" s="134" t="s">
        <v>2497</v>
      </c>
      <c r="G127" s="135" t="s">
        <v>394</v>
      </c>
      <c r="H127" s="136">
        <v>1380</v>
      </c>
      <c r="I127" s="137"/>
      <c r="J127" s="138">
        <f>ROUND(I127*H127,2)</f>
        <v>0</v>
      </c>
      <c r="K127" s="134" t="s">
        <v>146</v>
      </c>
      <c r="L127" s="32"/>
      <c r="M127" s="139" t="s">
        <v>1</v>
      </c>
      <c r="N127" s="140" t="s">
        <v>41</v>
      </c>
      <c r="P127" s="141">
        <f>O127*H127</f>
        <v>0</v>
      </c>
      <c r="Q127" s="141">
        <v>0</v>
      </c>
      <c r="R127" s="141">
        <f>Q127*H127</f>
        <v>0</v>
      </c>
      <c r="S127" s="141">
        <v>0</v>
      </c>
      <c r="T127" s="142">
        <f>S127*H127</f>
        <v>0</v>
      </c>
      <c r="AR127" s="143" t="s">
        <v>331</v>
      </c>
      <c r="AT127" s="143" t="s">
        <v>142</v>
      </c>
      <c r="AU127" s="143" t="s">
        <v>86</v>
      </c>
      <c r="AY127" s="17" t="s">
        <v>136</v>
      </c>
      <c r="BE127" s="144">
        <f>IF(N127="základní",J127,0)</f>
        <v>0</v>
      </c>
      <c r="BF127" s="144">
        <f>IF(N127="snížená",J127,0)</f>
        <v>0</v>
      </c>
      <c r="BG127" s="144">
        <f>IF(N127="zákl. přenesená",J127,0)</f>
        <v>0</v>
      </c>
      <c r="BH127" s="144">
        <f>IF(N127="sníž. přenesená",J127,0)</f>
        <v>0</v>
      </c>
      <c r="BI127" s="144">
        <f>IF(N127="nulová",J127,0)</f>
        <v>0</v>
      </c>
      <c r="BJ127" s="17" t="s">
        <v>84</v>
      </c>
      <c r="BK127" s="144">
        <f>ROUND(I127*H127,2)</f>
        <v>0</v>
      </c>
      <c r="BL127" s="17" t="s">
        <v>331</v>
      </c>
      <c r="BM127" s="143" t="s">
        <v>86</v>
      </c>
    </row>
    <row r="128" spans="2:65" s="1" customFormat="1" ht="11.25" x14ac:dyDescent="0.2">
      <c r="B128" s="32"/>
      <c r="D128" s="145" t="s">
        <v>149</v>
      </c>
      <c r="F128" s="146" t="s">
        <v>2498</v>
      </c>
      <c r="I128" s="147"/>
      <c r="L128" s="32"/>
      <c r="M128" s="148"/>
      <c r="T128" s="56"/>
      <c r="AT128" s="17" t="s">
        <v>149</v>
      </c>
      <c r="AU128" s="17" t="s">
        <v>86</v>
      </c>
    </row>
    <row r="129" spans="2:65" s="13" customFormat="1" ht="11.25" x14ac:dyDescent="0.2">
      <c r="B129" s="155"/>
      <c r="D129" s="145" t="s">
        <v>150</v>
      </c>
      <c r="E129" s="156" t="s">
        <v>1</v>
      </c>
      <c r="F129" s="157" t="s">
        <v>2499</v>
      </c>
      <c r="H129" s="158">
        <v>690</v>
      </c>
      <c r="I129" s="159"/>
      <c r="L129" s="155"/>
      <c r="M129" s="160"/>
      <c r="T129" s="161"/>
      <c r="AT129" s="156" t="s">
        <v>150</v>
      </c>
      <c r="AU129" s="156" t="s">
        <v>86</v>
      </c>
      <c r="AV129" s="13" t="s">
        <v>86</v>
      </c>
      <c r="AW129" s="13" t="s">
        <v>32</v>
      </c>
      <c r="AX129" s="13" t="s">
        <v>76</v>
      </c>
      <c r="AY129" s="156" t="s">
        <v>136</v>
      </c>
    </row>
    <row r="130" spans="2:65" s="13" customFormat="1" ht="11.25" x14ac:dyDescent="0.2">
      <c r="B130" s="155"/>
      <c r="D130" s="145" t="s">
        <v>150</v>
      </c>
      <c r="E130" s="156" t="s">
        <v>1</v>
      </c>
      <c r="F130" s="157" t="s">
        <v>2500</v>
      </c>
      <c r="H130" s="158">
        <v>690</v>
      </c>
      <c r="I130" s="159"/>
      <c r="L130" s="155"/>
      <c r="M130" s="160"/>
      <c r="T130" s="161"/>
      <c r="AT130" s="156" t="s">
        <v>150</v>
      </c>
      <c r="AU130" s="156" t="s">
        <v>86</v>
      </c>
      <c r="AV130" s="13" t="s">
        <v>86</v>
      </c>
      <c r="AW130" s="13" t="s">
        <v>32</v>
      </c>
      <c r="AX130" s="13" t="s">
        <v>76</v>
      </c>
      <c r="AY130" s="156" t="s">
        <v>136</v>
      </c>
    </row>
    <row r="131" spans="2:65" s="14" customFormat="1" ht="11.25" x14ac:dyDescent="0.2">
      <c r="B131" s="165"/>
      <c r="D131" s="145" t="s">
        <v>150</v>
      </c>
      <c r="E131" s="166" t="s">
        <v>1</v>
      </c>
      <c r="F131" s="167" t="s">
        <v>318</v>
      </c>
      <c r="H131" s="168">
        <v>1380</v>
      </c>
      <c r="I131" s="169"/>
      <c r="L131" s="165"/>
      <c r="M131" s="170"/>
      <c r="T131" s="171"/>
      <c r="AT131" s="166" t="s">
        <v>150</v>
      </c>
      <c r="AU131" s="166" t="s">
        <v>86</v>
      </c>
      <c r="AV131" s="14" t="s">
        <v>135</v>
      </c>
      <c r="AW131" s="14" t="s">
        <v>32</v>
      </c>
      <c r="AX131" s="14" t="s">
        <v>84</v>
      </c>
      <c r="AY131" s="166" t="s">
        <v>136</v>
      </c>
    </row>
    <row r="132" spans="2:65" s="1" customFormat="1" ht="16.5" customHeight="1" x14ac:dyDescent="0.2">
      <c r="B132" s="32"/>
      <c r="C132" s="172" t="s">
        <v>86</v>
      </c>
      <c r="D132" s="172" t="s">
        <v>641</v>
      </c>
      <c r="E132" s="173" t="s">
        <v>2501</v>
      </c>
      <c r="F132" s="174" t="s">
        <v>2502</v>
      </c>
      <c r="G132" s="175" t="s">
        <v>394</v>
      </c>
      <c r="H132" s="176">
        <v>690</v>
      </c>
      <c r="I132" s="177"/>
      <c r="J132" s="178">
        <f>ROUND(I132*H132,2)</f>
        <v>0</v>
      </c>
      <c r="K132" s="174" t="s">
        <v>146</v>
      </c>
      <c r="L132" s="179"/>
      <c r="M132" s="180" t="s">
        <v>1</v>
      </c>
      <c r="N132" s="181" t="s">
        <v>41</v>
      </c>
      <c r="P132" s="141">
        <f>O132*H132</f>
        <v>0</v>
      </c>
      <c r="Q132" s="141">
        <v>2.5999999999999998E-4</v>
      </c>
      <c r="R132" s="141">
        <f>Q132*H132</f>
        <v>0.17939999999999998</v>
      </c>
      <c r="S132" s="141">
        <v>0</v>
      </c>
      <c r="T132" s="142">
        <f>S132*H132</f>
        <v>0</v>
      </c>
      <c r="AR132" s="143" t="s">
        <v>445</v>
      </c>
      <c r="AT132" s="143" t="s">
        <v>641</v>
      </c>
      <c r="AU132" s="143" t="s">
        <v>86</v>
      </c>
      <c r="AY132" s="17" t="s">
        <v>136</v>
      </c>
      <c r="BE132" s="144">
        <f>IF(N132="základní",J132,0)</f>
        <v>0</v>
      </c>
      <c r="BF132" s="144">
        <f>IF(N132="snížená",J132,0)</f>
        <v>0</v>
      </c>
      <c r="BG132" s="144">
        <f>IF(N132="zákl. přenesená",J132,0)</f>
        <v>0</v>
      </c>
      <c r="BH132" s="144">
        <f>IF(N132="sníž. přenesená",J132,0)</f>
        <v>0</v>
      </c>
      <c r="BI132" s="144">
        <f>IF(N132="nulová",J132,0)</f>
        <v>0</v>
      </c>
      <c r="BJ132" s="17" t="s">
        <v>84</v>
      </c>
      <c r="BK132" s="144">
        <f>ROUND(I132*H132,2)</f>
        <v>0</v>
      </c>
      <c r="BL132" s="17" t="s">
        <v>331</v>
      </c>
      <c r="BM132" s="143" t="s">
        <v>135</v>
      </c>
    </row>
    <row r="133" spans="2:65" s="1" customFormat="1" ht="11.25" x14ac:dyDescent="0.2">
      <c r="B133" s="32"/>
      <c r="D133" s="145" t="s">
        <v>149</v>
      </c>
      <c r="F133" s="146" t="s">
        <v>2502</v>
      </c>
      <c r="I133" s="147"/>
      <c r="L133" s="32"/>
      <c r="M133" s="148"/>
      <c r="T133" s="56"/>
      <c r="AT133" s="17" t="s">
        <v>149</v>
      </c>
      <c r="AU133" s="17" t="s">
        <v>86</v>
      </c>
    </row>
    <row r="134" spans="2:65" s="13" customFormat="1" ht="11.25" x14ac:dyDescent="0.2">
      <c r="B134" s="155"/>
      <c r="D134" s="145" t="s">
        <v>150</v>
      </c>
      <c r="E134" s="156" t="s">
        <v>1</v>
      </c>
      <c r="F134" s="157" t="s">
        <v>2503</v>
      </c>
      <c r="H134" s="158">
        <v>690</v>
      </c>
      <c r="I134" s="159"/>
      <c r="L134" s="155"/>
      <c r="M134" s="160"/>
      <c r="T134" s="161"/>
      <c r="AT134" s="156" t="s">
        <v>150</v>
      </c>
      <c r="AU134" s="156" t="s">
        <v>86</v>
      </c>
      <c r="AV134" s="13" t="s">
        <v>86</v>
      </c>
      <c r="AW134" s="13" t="s">
        <v>32</v>
      </c>
      <c r="AX134" s="13" t="s">
        <v>84</v>
      </c>
      <c r="AY134" s="156" t="s">
        <v>136</v>
      </c>
    </row>
    <row r="135" spans="2:65" s="1" customFormat="1" ht="16.5" customHeight="1" x14ac:dyDescent="0.2">
      <c r="B135" s="32"/>
      <c r="C135" s="132" t="s">
        <v>158</v>
      </c>
      <c r="D135" s="132" t="s">
        <v>142</v>
      </c>
      <c r="E135" s="133" t="s">
        <v>2504</v>
      </c>
      <c r="F135" s="134" t="s">
        <v>2505</v>
      </c>
      <c r="G135" s="135" t="s">
        <v>394</v>
      </c>
      <c r="H135" s="136">
        <v>49</v>
      </c>
      <c r="I135" s="137"/>
      <c r="J135" s="138">
        <f>ROUND(I135*H135,2)</f>
        <v>0</v>
      </c>
      <c r="K135" s="134" t="s">
        <v>146</v>
      </c>
      <c r="L135" s="32"/>
      <c r="M135" s="139" t="s">
        <v>1</v>
      </c>
      <c r="N135" s="140" t="s">
        <v>41</v>
      </c>
      <c r="P135" s="141">
        <f>O135*H135</f>
        <v>0</v>
      </c>
      <c r="Q135" s="141">
        <v>0</v>
      </c>
      <c r="R135" s="141">
        <f>Q135*H135</f>
        <v>0</v>
      </c>
      <c r="S135" s="141">
        <v>0</v>
      </c>
      <c r="T135" s="142">
        <f>S135*H135</f>
        <v>0</v>
      </c>
      <c r="AR135" s="143" t="s">
        <v>331</v>
      </c>
      <c r="AT135" s="143" t="s">
        <v>142</v>
      </c>
      <c r="AU135" s="143" t="s">
        <v>86</v>
      </c>
      <c r="AY135" s="17" t="s">
        <v>136</v>
      </c>
      <c r="BE135" s="144">
        <f>IF(N135="základní",J135,0)</f>
        <v>0</v>
      </c>
      <c r="BF135" s="144">
        <f>IF(N135="snížená",J135,0)</f>
        <v>0</v>
      </c>
      <c r="BG135" s="144">
        <f>IF(N135="zákl. přenesená",J135,0)</f>
        <v>0</v>
      </c>
      <c r="BH135" s="144">
        <f>IF(N135="sníž. přenesená",J135,0)</f>
        <v>0</v>
      </c>
      <c r="BI135" s="144">
        <f>IF(N135="nulová",J135,0)</f>
        <v>0</v>
      </c>
      <c r="BJ135" s="17" t="s">
        <v>84</v>
      </c>
      <c r="BK135" s="144">
        <f>ROUND(I135*H135,2)</f>
        <v>0</v>
      </c>
      <c r="BL135" s="17" t="s">
        <v>331</v>
      </c>
      <c r="BM135" s="143" t="s">
        <v>174</v>
      </c>
    </row>
    <row r="136" spans="2:65" s="1" customFormat="1" ht="11.25" x14ac:dyDescent="0.2">
      <c r="B136" s="32"/>
      <c r="D136" s="145" t="s">
        <v>149</v>
      </c>
      <c r="F136" s="146" t="s">
        <v>2506</v>
      </c>
      <c r="I136" s="147"/>
      <c r="L136" s="32"/>
      <c r="M136" s="148"/>
      <c r="T136" s="56"/>
      <c r="AT136" s="17" t="s">
        <v>149</v>
      </c>
      <c r="AU136" s="17" t="s">
        <v>86</v>
      </c>
    </row>
    <row r="137" spans="2:65" s="13" customFormat="1" ht="11.25" x14ac:dyDescent="0.2">
      <c r="B137" s="155"/>
      <c r="D137" s="145" t="s">
        <v>150</v>
      </c>
      <c r="E137" s="156" t="s">
        <v>1</v>
      </c>
      <c r="F137" s="157" t="s">
        <v>2507</v>
      </c>
      <c r="H137" s="158">
        <v>49</v>
      </c>
      <c r="I137" s="159"/>
      <c r="L137" s="155"/>
      <c r="M137" s="160"/>
      <c r="T137" s="161"/>
      <c r="AT137" s="156" t="s">
        <v>150</v>
      </c>
      <c r="AU137" s="156" t="s">
        <v>86</v>
      </c>
      <c r="AV137" s="13" t="s">
        <v>86</v>
      </c>
      <c r="AW137" s="13" t="s">
        <v>32</v>
      </c>
      <c r="AX137" s="13" t="s">
        <v>84</v>
      </c>
      <c r="AY137" s="156" t="s">
        <v>136</v>
      </c>
    </row>
    <row r="138" spans="2:65" s="1" customFormat="1" ht="16.5" customHeight="1" x14ac:dyDescent="0.2">
      <c r="B138" s="32"/>
      <c r="C138" s="172" t="s">
        <v>135</v>
      </c>
      <c r="D138" s="172" t="s">
        <v>641</v>
      </c>
      <c r="E138" s="173" t="s">
        <v>2508</v>
      </c>
      <c r="F138" s="174" t="s">
        <v>2509</v>
      </c>
      <c r="G138" s="175" t="s">
        <v>394</v>
      </c>
      <c r="H138" s="176">
        <v>49</v>
      </c>
      <c r="I138" s="177"/>
      <c r="J138" s="178">
        <f>ROUND(I138*H138,2)</f>
        <v>0</v>
      </c>
      <c r="K138" s="174" t="s">
        <v>146</v>
      </c>
      <c r="L138" s="179"/>
      <c r="M138" s="180" t="s">
        <v>1</v>
      </c>
      <c r="N138" s="181" t="s">
        <v>41</v>
      </c>
      <c r="P138" s="141">
        <f>O138*H138</f>
        <v>0</v>
      </c>
      <c r="Q138" s="141">
        <v>6.8999999999999997E-4</v>
      </c>
      <c r="R138" s="141">
        <f>Q138*H138</f>
        <v>3.381E-2</v>
      </c>
      <c r="S138" s="141">
        <v>0</v>
      </c>
      <c r="T138" s="142">
        <f>S138*H138</f>
        <v>0</v>
      </c>
      <c r="AR138" s="143" t="s">
        <v>445</v>
      </c>
      <c r="AT138" s="143" t="s">
        <v>641</v>
      </c>
      <c r="AU138" s="143" t="s">
        <v>86</v>
      </c>
      <c r="AY138" s="17" t="s">
        <v>136</v>
      </c>
      <c r="BE138" s="144">
        <f>IF(N138="základní",J138,0)</f>
        <v>0</v>
      </c>
      <c r="BF138" s="144">
        <f>IF(N138="snížená",J138,0)</f>
        <v>0</v>
      </c>
      <c r="BG138" s="144">
        <f>IF(N138="zákl. přenesená",J138,0)</f>
        <v>0</v>
      </c>
      <c r="BH138" s="144">
        <f>IF(N138="sníž. přenesená",J138,0)</f>
        <v>0</v>
      </c>
      <c r="BI138" s="144">
        <f>IF(N138="nulová",J138,0)</f>
        <v>0</v>
      </c>
      <c r="BJ138" s="17" t="s">
        <v>84</v>
      </c>
      <c r="BK138" s="144">
        <f>ROUND(I138*H138,2)</f>
        <v>0</v>
      </c>
      <c r="BL138" s="17" t="s">
        <v>331</v>
      </c>
      <c r="BM138" s="143" t="s">
        <v>185</v>
      </c>
    </row>
    <row r="139" spans="2:65" s="1" customFormat="1" ht="11.25" x14ac:dyDescent="0.2">
      <c r="B139" s="32"/>
      <c r="D139" s="145" t="s">
        <v>149</v>
      </c>
      <c r="F139" s="146" t="s">
        <v>2509</v>
      </c>
      <c r="I139" s="147"/>
      <c r="L139" s="32"/>
      <c r="M139" s="148"/>
      <c r="T139" s="56"/>
      <c r="AT139" s="17" t="s">
        <v>149</v>
      </c>
      <c r="AU139" s="17" t="s">
        <v>86</v>
      </c>
    </row>
    <row r="140" spans="2:65" s="13" customFormat="1" ht="11.25" x14ac:dyDescent="0.2">
      <c r="B140" s="155"/>
      <c r="D140" s="145" t="s">
        <v>150</v>
      </c>
      <c r="E140" s="156" t="s">
        <v>1</v>
      </c>
      <c r="F140" s="157" t="s">
        <v>2510</v>
      </c>
      <c r="H140" s="158">
        <v>49</v>
      </c>
      <c r="I140" s="159"/>
      <c r="L140" s="155"/>
      <c r="M140" s="160"/>
      <c r="T140" s="161"/>
      <c r="AT140" s="156" t="s">
        <v>150</v>
      </c>
      <c r="AU140" s="156" t="s">
        <v>86</v>
      </c>
      <c r="AV140" s="13" t="s">
        <v>86</v>
      </c>
      <c r="AW140" s="13" t="s">
        <v>32</v>
      </c>
      <c r="AX140" s="13" t="s">
        <v>84</v>
      </c>
      <c r="AY140" s="156" t="s">
        <v>136</v>
      </c>
    </row>
    <row r="141" spans="2:65" s="11" customFormat="1" ht="25.9" customHeight="1" x14ac:dyDescent="0.2">
      <c r="B141" s="120"/>
      <c r="D141" s="121" t="s">
        <v>75</v>
      </c>
      <c r="E141" s="122" t="s">
        <v>641</v>
      </c>
      <c r="F141" s="122" t="s">
        <v>2511</v>
      </c>
      <c r="I141" s="123"/>
      <c r="J141" s="124">
        <f>BK141</f>
        <v>0</v>
      </c>
      <c r="L141" s="120"/>
      <c r="M141" s="125"/>
      <c r="P141" s="126">
        <f>P142+P218+P280</f>
        <v>0</v>
      </c>
      <c r="R141" s="126">
        <f>R142+R218+R280</f>
        <v>15.268616999999999</v>
      </c>
      <c r="T141" s="127">
        <f>T142+T218+T280</f>
        <v>0</v>
      </c>
      <c r="AR141" s="121" t="s">
        <v>158</v>
      </c>
      <c r="AT141" s="128" t="s">
        <v>75</v>
      </c>
      <c r="AU141" s="128" t="s">
        <v>76</v>
      </c>
      <c r="AY141" s="121" t="s">
        <v>136</v>
      </c>
      <c r="BK141" s="129">
        <f>BK142+BK218+BK280</f>
        <v>0</v>
      </c>
    </row>
    <row r="142" spans="2:65" s="11" customFormat="1" ht="22.9" customHeight="1" x14ac:dyDescent="0.2">
      <c r="B142" s="120"/>
      <c r="D142" s="121" t="s">
        <v>75</v>
      </c>
      <c r="E142" s="130" t="s">
        <v>2512</v>
      </c>
      <c r="F142" s="130" t="s">
        <v>2513</v>
      </c>
      <c r="I142" s="123"/>
      <c r="J142" s="131">
        <f>BK142</f>
        <v>0</v>
      </c>
      <c r="L142" s="120"/>
      <c r="M142" s="125"/>
      <c r="P142" s="126">
        <f>SUM(P143:P217)</f>
        <v>0</v>
      </c>
      <c r="R142" s="126">
        <f>SUM(R143:R217)</f>
        <v>4.0181000000000004</v>
      </c>
      <c r="T142" s="127">
        <f>SUM(T143:T217)</f>
        <v>0</v>
      </c>
      <c r="AR142" s="121" t="s">
        <v>158</v>
      </c>
      <c r="AT142" s="128" t="s">
        <v>75</v>
      </c>
      <c r="AU142" s="128" t="s">
        <v>84</v>
      </c>
      <c r="AY142" s="121" t="s">
        <v>136</v>
      </c>
      <c r="BK142" s="129">
        <f>SUM(BK143:BK217)</f>
        <v>0</v>
      </c>
    </row>
    <row r="143" spans="2:65" s="1" customFormat="1" ht="16.5" customHeight="1" x14ac:dyDescent="0.2">
      <c r="B143" s="32"/>
      <c r="C143" s="132" t="s">
        <v>139</v>
      </c>
      <c r="D143" s="132" t="s">
        <v>142</v>
      </c>
      <c r="E143" s="133" t="s">
        <v>2514</v>
      </c>
      <c r="F143" s="134" t="s">
        <v>2515</v>
      </c>
      <c r="G143" s="135" t="s">
        <v>255</v>
      </c>
      <c r="H143" s="136">
        <v>19</v>
      </c>
      <c r="I143" s="137"/>
      <c r="J143" s="138">
        <f>ROUND(I143*H143,2)</f>
        <v>0</v>
      </c>
      <c r="K143" s="134" t="s">
        <v>146</v>
      </c>
      <c r="L143" s="32"/>
      <c r="M143" s="139" t="s">
        <v>1</v>
      </c>
      <c r="N143" s="140" t="s">
        <v>41</v>
      </c>
      <c r="P143" s="141">
        <f>O143*H143</f>
        <v>0</v>
      </c>
      <c r="Q143" s="141">
        <v>0</v>
      </c>
      <c r="R143" s="141">
        <f>Q143*H143</f>
        <v>0</v>
      </c>
      <c r="S143" s="141">
        <v>0</v>
      </c>
      <c r="T143" s="142">
        <f>S143*H143</f>
        <v>0</v>
      </c>
      <c r="AR143" s="143" t="s">
        <v>676</v>
      </c>
      <c r="AT143" s="143" t="s">
        <v>142</v>
      </c>
      <c r="AU143" s="143" t="s">
        <v>86</v>
      </c>
      <c r="AY143" s="17" t="s">
        <v>136</v>
      </c>
      <c r="BE143" s="144">
        <f>IF(N143="základní",J143,0)</f>
        <v>0</v>
      </c>
      <c r="BF143" s="144">
        <f>IF(N143="snížená",J143,0)</f>
        <v>0</v>
      </c>
      <c r="BG143" s="144">
        <f>IF(N143="zákl. přenesená",J143,0)</f>
        <v>0</v>
      </c>
      <c r="BH143" s="144">
        <f>IF(N143="sníž. přenesená",J143,0)</f>
        <v>0</v>
      </c>
      <c r="BI143" s="144">
        <f>IF(N143="nulová",J143,0)</f>
        <v>0</v>
      </c>
      <c r="BJ143" s="17" t="s">
        <v>84</v>
      </c>
      <c r="BK143" s="144">
        <f>ROUND(I143*H143,2)</f>
        <v>0</v>
      </c>
      <c r="BL143" s="17" t="s">
        <v>676</v>
      </c>
      <c r="BM143" s="143" t="s">
        <v>201</v>
      </c>
    </row>
    <row r="144" spans="2:65" s="1" customFormat="1" ht="11.25" x14ac:dyDescent="0.2">
      <c r="B144" s="32"/>
      <c r="D144" s="145" t="s">
        <v>149</v>
      </c>
      <c r="F144" s="146" t="s">
        <v>2515</v>
      </c>
      <c r="I144" s="147"/>
      <c r="L144" s="32"/>
      <c r="M144" s="148"/>
      <c r="T144" s="56"/>
      <c r="AT144" s="17" t="s">
        <v>149</v>
      </c>
      <c r="AU144" s="17" t="s">
        <v>86</v>
      </c>
    </row>
    <row r="145" spans="2:65" s="13" customFormat="1" ht="11.25" x14ac:dyDescent="0.2">
      <c r="B145" s="155"/>
      <c r="D145" s="145" t="s">
        <v>150</v>
      </c>
      <c r="E145" s="156" t="s">
        <v>1</v>
      </c>
      <c r="F145" s="157" t="s">
        <v>2516</v>
      </c>
      <c r="H145" s="158">
        <v>4</v>
      </c>
      <c r="I145" s="159"/>
      <c r="L145" s="155"/>
      <c r="M145" s="160"/>
      <c r="T145" s="161"/>
      <c r="AT145" s="156" t="s">
        <v>150</v>
      </c>
      <c r="AU145" s="156" t="s">
        <v>86</v>
      </c>
      <c r="AV145" s="13" t="s">
        <v>86</v>
      </c>
      <c r="AW145" s="13" t="s">
        <v>32</v>
      </c>
      <c r="AX145" s="13" t="s">
        <v>76</v>
      </c>
      <c r="AY145" s="156" t="s">
        <v>136</v>
      </c>
    </row>
    <row r="146" spans="2:65" s="13" customFormat="1" ht="11.25" x14ac:dyDescent="0.2">
      <c r="B146" s="155"/>
      <c r="D146" s="145" t="s">
        <v>150</v>
      </c>
      <c r="E146" s="156" t="s">
        <v>1</v>
      </c>
      <c r="F146" s="157" t="s">
        <v>2517</v>
      </c>
      <c r="H146" s="158">
        <v>15</v>
      </c>
      <c r="I146" s="159"/>
      <c r="L146" s="155"/>
      <c r="M146" s="160"/>
      <c r="T146" s="161"/>
      <c r="AT146" s="156" t="s">
        <v>150</v>
      </c>
      <c r="AU146" s="156" t="s">
        <v>86</v>
      </c>
      <c r="AV146" s="13" t="s">
        <v>86</v>
      </c>
      <c r="AW146" s="13" t="s">
        <v>32</v>
      </c>
      <c r="AX146" s="13" t="s">
        <v>76</v>
      </c>
      <c r="AY146" s="156" t="s">
        <v>136</v>
      </c>
    </row>
    <row r="147" spans="2:65" s="14" customFormat="1" ht="11.25" x14ac:dyDescent="0.2">
      <c r="B147" s="165"/>
      <c r="D147" s="145" t="s">
        <v>150</v>
      </c>
      <c r="E147" s="166" t="s">
        <v>1</v>
      </c>
      <c r="F147" s="167" t="s">
        <v>318</v>
      </c>
      <c r="H147" s="168">
        <v>19</v>
      </c>
      <c r="I147" s="169"/>
      <c r="L147" s="165"/>
      <c r="M147" s="170"/>
      <c r="T147" s="171"/>
      <c r="AT147" s="166" t="s">
        <v>150</v>
      </c>
      <c r="AU147" s="166" t="s">
        <v>86</v>
      </c>
      <c r="AV147" s="14" t="s">
        <v>135</v>
      </c>
      <c r="AW147" s="14" t="s">
        <v>32</v>
      </c>
      <c r="AX147" s="14" t="s">
        <v>84</v>
      </c>
      <c r="AY147" s="166" t="s">
        <v>136</v>
      </c>
    </row>
    <row r="148" spans="2:65" s="1" customFormat="1" ht="16.5" customHeight="1" x14ac:dyDescent="0.2">
      <c r="B148" s="32"/>
      <c r="C148" s="172" t="s">
        <v>174</v>
      </c>
      <c r="D148" s="172" t="s">
        <v>641</v>
      </c>
      <c r="E148" s="173" t="s">
        <v>2518</v>
      </c>
      <c r="F148" s="174" t="s">
        <v>2519</v>
      </c>
      <c r="G148" s="175" t="s">
        <v>255</v>
      </c>
      <c r="H148" s="176">
        <v>4</v>
      </c>
      <c r="I148" s="177"/>
      <c r="J148" s="178">
        <f>ROUND(I148*H148,2)</f>
        <v>0</v>
      </c>
      <c r="K148" s="174" t="s">
        <v>146</v>
      </c>
      <c r="L148" s="179"/>
      <c r="M148" s="180" t="s">
        <v>1</v>
      </c>
      <c r="N148" s="181" t="s">
        <v>41</v>
      </c>
      <c r="P148" s="141">
        <f>O148*H148</f>
        <v>0</v>
      </c>
      <c r="Q148" s="141">
        <v>1.0999999999999999E-2</v>
      </c>
      <c r="R148" s="141">
        <f>Q148*H148</f>
        <v>4.3999999999999997E-2</v>
      </c>
      <c r="S148" s="141">
        <v>0</v>
      </c>
      <c r="T148" s="142">
        <f>S148*H148</f>
        <v>0</v>
      </c>
      <c r="AR148" s="143" t="s">
        <v>2520</v>
      </c>
      <c r="AT148" s="143" t="s">
        <v>641</v>
      </c>
      <c r="AU148" s="143" t="s">
        <v>86</v>
      </c>
      <c r="AY148" s="17" t="s">
        <v>136</v>
      </c>
      <c r="BE148" s="144">
        <f>IF(N148="základní",J148,0)</f>
        <v>0</v>
      </c>
      <c r="BF148" s="144">
        <f>IF(N148="snížená",J148,0)</f>
        <v>0</v>
      </c>
      <c r="BG148" s="144">
        <f>IF(N148="zákl. přenesená",J148,0)</f>
        <v>0</v>
      </c>
      <c r="BH148" s="144">
        <f>IF(N148="sníž. přenesená",J148,0)</f>
        <v>0</v>
      </c>
      <c r="BI148" s="144">
        <f>IF(N148="nulová",J148,0)</f>
        <v>0</v>
      </c>
      <c r="BJ148" s="17" t="s">
        <v>84</v>
      </c>
      <c r="BK148" s="144">
        <f>ROUND(I148*H148,2)</f>
        <v>0</v>
      </c>
      <c r="BL148" s="17" t="s">
        <v>676</v>
      </c>
      <c r="BM148" s="143" t="s">
        <v>8</v>
      </c>
    </row>
    <row r="149" spans="2:65" s="1" customFormat="1" ht="11.25" x14ac:dyDescent="0.2">
      <c r="B149" s="32"/>
      <c r="D149" s="145" t="s">
        <v>149</v>
      </c>
      <c r="F149" s="146" t="s">
        <v>2519</v>
      </c>
      <c r="I149" s="147"/>
      <c r="L149" s="32"/>
      <c r="M149" s="148"/>
      <c r="T149" s="56"/>
      <c r="AT149" s="17" t="s">
        <v>149</v>
      </c>
      <c r="AU149" s="17" t="s">
        <v>86</v>
      </c>
    </row>
    <row r="150" spans="2:65" s="13" customFormat="1" ht="11.25" x14ac:dyDescent="0.2">
      <c r="B150" s="155"/>
      <c r="D150" s="145" t="s">
        <v>150</v>
      </c>
      <c r="E150" s="156" t="s">
        <v>1</v>
      </c>
      <c r="F150" s="157" t="s">
        <v>2521</v>
      </c>
      <c r="H150" s="158">
        <v>4</v>
      </c>
      <c r="I150" s="159"/>
      <c r="L150" s="155"/>
      <c r="M150" s="160"/>
      <c r="T150" s="161"/>
      <c r="AT150" s="156" t="s">
        <v>150</v>
      </c>
      <c r="AU150" s="156" t="s">
        <v>86</v>
      </c>
      <c r="AV150" s="13" t="s">
        <v>86</v>
      </c>
      <c r="AW150" s="13" t="s">
        <v>32</v>
      </c>
      <c r="AX150" s="13" t="s">
        <v>84</v>
      </c>
      <c r="AY150" s="156" t="s">
        <v>136</v>
      </c>
    </row>
    <row r="151" spans="2:65" s="1" customFormat="1" ht="16.5" customHeight="1" x14ac:dyDescent="0.2">
      <c r="B151" s="32"/>
      <c r="C151" s="172" t="s">
        <v>180</v>
      </c>
      <c r="D151" s="172" t="s">
        <v>641</v>
      </c>
      <c r="E151" s="173" t="s">
        <v>2522</v>
      </c>
      <c r="F151" s="174" t="s">
        <v>2523</v>
      </c>
      <c r="G151" s="175" t="s">
        <v>255</v>
      </c>
      <c r="H151" s="176">
        <v>15</v>
      </c>
      <c r="I151" s="177"/>
      <c r="J151" s="178">
        <f>ROUND(I151*H151,2)</f>
        <v>0</v>
      </c>
      <c r="K151" s="174" t="s">
        <v>146</v>
      </c>
      <c r="L151" s="179"/>
      <c r="M151" s="180" t="s">
        <v>1</v>
      </c>
      <c r="N151" s="181" t="s">
        <v>41</v>
      </c>
      <c r="P151" s="141">
        <f>O151*H151</f>
        <v>0</v>
      </c>
      <c r="Q151" s="141">
        <v>1.14E-2</v>
      </c>
      <c r="R151" s="141">
        <f>Q151*H151</f>
        <v>0.17100000000000001</v>
      </c>
      <c r="S151" s="141">
        <v>0</v>
      </c>
      <c r="T151" s="142">
        <f>S151*H151</f>
        <v>0</v>
      </c>
      <c r="AR151" s="143" t="s">
        <v>2520</v>
      </c>
      <c r="AT151" s="143" t="s">
        <v>641</v>
      </c>
      <c r="AU151" s="143" t="s">
        <v>86</v>
      </c>
      <c r="AY151" s="17" t="s">
        <v>136</v>
      </c>
      <c r="BE151" s="144">
        <f>IF(N151="základní",J151,0)</f>
        <v>0</v>
      </c>
      <c r="BF151" s="144">
        <f>IF(N151="snížená",J151,0)</f>
        <v>0</v>
      </c>
      <c r="BG151" s="144">
        <f>IF(N151="zákl. přenesená",J151,0)</f>
        <v>0</v>
      </c>
      <c r="BH151" s="144">
        <f>IF(N151="sníž. přenesená",J151,0)</f>
        <v>0</v>
      </c>
      <c r="BI151" s="144">
        <f>IF(N151="nulová",J151,0)</f>
        <v>0</v>
      </c>
      <c r="BJ151" s="17" t="s">
        <v>84</v>
      </c>
      <c r="BK151" s="144">
        <f>ROUND(I151*H151,2)</f>
        <v>0</v>
      </c>
      <c r="BL151" s="17" t="s">
        <v>676</v>
      </c>
      <c r="BM151" s="143" t="s">
        <v>2524</v>
      </c>
    </row>
    <row r="152" spans="2:65" s="1" customFormat="1" ht="11.25" x14ac:dyDescent="0.2">
      <c r="B152" s="32"/>
      <c r="D152" s="145" t="s">
        <v>149</v>
      </c>
      <c r="F152" s="146" t="s">
        <v>2523</v>
      </c>
      <c r="I152" s="147"/>
      <c r="L152" s="32"/>
      <c r="M152" s="148"/>
      <c r="T152" s="56"/>
      <c r="AT152" s="17" t="s">
        <v>149</v>
      </c>
      <c r="AU152" s="17" t="s">
        <v>86</v>
      </c>
    </row>
    <row r="153" spans="2:65" s="13" customFormat="1" ht="11.25" x14ac:dyDescent="0.2">
      <c r="B153" s="155"/>
      <c r="D153" s="145" t="s">
        <v>150</v>
      </c>
      <c r="E153" s="156" t="s">
        <v>1</v>
      </c>
      <c r="F153" s="157" t="s">
        <v>2525</v>
      </c>
      <c r="H153" s="158">
        <v>15</v>
      </c>
      <c r="I153" s="159"/>
      <c r="L153" s="155"/>
      <c r="M153" s="160"/>
      <c r="T153" s="161"/>
      <c r="AT153" s="156" t="s">
        <v>150</v>
      </c>
      <c r="AU153" s="156" t="s">
        <v>86</v>
      </c>
      <c r="AV153" s="13" t="s">
        <v>86</v>
      </c>
      <c r="AW153" s="13" t="s">
        <v>32</v>
      </c>
      <c r="AX153" s="13" t="s">
        <v>84</v>
      </c>
      <c r="AY153" s="156" t="s">
        <v>136</v>
      </c>
    </row>
    <row r="154" spans="2:65" s="1" customFormat="1" ht="16.5" customHeight="1" x14ac:dyDescent="0.2">
      <c r="B154" s="32"/>
      <c r="C154" s="132" t="s">
        <v>185</v>
      </c>
      <c r="D154" s="132" t="s">
        <v>142</v>
      </c>
      <c r="E154" s="133" t="s">
        <v>2526</v>
      </c>
      <c r="F154" s="134" t="s">
        <v>2527</v>
      </c>
      <c r="G154" s="135" t="s">
        <v>255</v>
      </c>
      <c r="H154" s="136">
        <v>19</v>
      </c>
      <c r="I154" s="137"/>
      <c r="J154" s="138">
        <f>ROUND(I154*H154,2)</f>
        <v>0</v>
      </c>
      <c r="K154" s="134" t="s">
        <v>146</v>
      </c>
      <c r="L154" s="32"/>
      <c r="M154" s="139" t="s">
        <v>1</v>
      </c>
      <c r="N154" s="140" t="s">
        <v>41</v>
      </c>
      <c r="P154" s="141">
        <f>O154*H154</f>
        <v>0</v>
      </c>
      <c r="Q154" s="141">
        <v>0</v>
      </c>
      <c r="R154" s="141">
        <f>Q154*H154</f>
        <v>0</v>
      </c>
      <c r="S154" s="141">
        <v>0</v>
      </c>
      <c r="T154" s="142">
        <f>S154*H154</f>
        <v>0</v>
      </c>
      <c r="AR154" s="143" t="s">
        <v>676</v>
      </c>
      <c r="AT154" s="143" t="s">
        <v>142</v>
      </c>
      <c r="AU154" s="143" t="s">
        <v>86</v>
      </c>
      <c r="AY154" s="17" t="s">
        <v>136</v>
      </c>
      <c r="BE154" s="144">
        <f>IF(N154="základní",J154,0)</f>
        <v>0</v>
      </c>
      <c r="BF154" s="144">
        <f>IF(N154="snížená",J154,0)</f>
        <v>0</v>
      </c>
      <c r="BG154" s="144">
        <f>IF(N154="zákl. přenesená",J154,0)</f>
        <v>0</v>
      </c>
      <c r="BH154" s="144">
        <f>IF(N154="sníž. přenesená",J154,0)</f>
        <v>0</v>
      </c>
      <c r="BI154" s="144">
        <f>IF(N154="nulová",J154,0)</f>
        <v>0</v>
      </c>
      <c r="BJ154" s="17" t="s">
        <v>84</v>
      </c>
      <c r="BK154" s="144">
        <f>ROUND(I154*H154,2)</f>
        <v>0</v>
      </c>
      <c r="BL154" s="17" t="s">
        <v>676</v>
      </c>
      <c r="BM154" s="143" t="s">
        <v>227</v>
      </c>
    </row>
    <row r="155" spans="2:65" s="1" customFormat="1" ht="11.25" x14ac:dyDescent="0.2">
      <c r="B155" s="32"/>
      <c r="D155" s="145" t="s">
        <v>149</v>
      </c>
      <c r="F155" s="146" t="s">
        <v>2528</v>
      </c>
      <c r="I155" s="147"/>
      <c r="L155" s="32"/>
      <c r="M155" s="148"/>
      <c r="T155" s="56"/>
      <c r="AT155" s="17" t="s">
        <v>149</v>
      </c>
      <c r="AU155" s="17" t="s">
        <v>86</v>
      </c>
    </row>
    <row r="156" spans="2:65" s="13" customFormat="1" ht="11.25" x14ac:dyDescent="0.2">
      <c r="B156" s="155"/>
      <c r="D156" s="145" t="s">
        <v>150</v>
      </c>
      <c r="E156" s="156" t="s">
        <v>1</v>
      </c>
      <c r="F156" s="157" t="s">
        <v>2529</v>
      </c>
      <c r="H156" s="158">
        <v>19</v>
      </c>
      <c r="I156" s="159"/>
      <c r="L156" s="155"/>
      <c r="M156" s="160"/>
      <c r="T156" s="161"/>
      <c r="AT156" s="156" t="s">
        <v>150</v>
      </c>
      <c r="AU156" s="156" t="s">
        <v>86</v>
      </c>
      <c r="AV156" s="13" t="s">
        <v>86</v>
      </c>
      <c r="AW156" s="13" t="s">
        <v>32</v>
      </c>
      <c r="AX156" s="13" t="s">
        <v>84</v>
      </c>
      <c r="AY156" s="156" t="s">
        <v>136</v>
      </c>
    </row>
    <row r="157" spans="2:65" s="1" customFormat="1" ht="16.5" customHeight="1" x14ac:dyDescent="0.2">
      <c r="B157" s="32"/>
      <c r="C157" s="172" t="s">
        <v>194</v>
      </c>
      <c r="D157" s="172" t="s">
        <v>641</v>
      </c>
      <c r="E157" s="173" t="s">
        <v>2530</v>
      </c>
      <c r="F157" s="174" t="s">
        <v>2531</v>
      </c>
      <c r="G157" s="175" t="s">
        <v>255</v>
      </c>
      <c r="H157" s="176">
        <v>4</v>
      </c>
      <c r="I157" s="177"/>
      <c r="J157" s="178">
        <f>ROUND(I157*H157,2)</f>
        <v>0</v>
      </c>
      <c r="K157" s="174" t="s">
        <v>146</v>
      </c>
      <c r="L157" s="179"/>
      <c r="M157" s="180" t="s">
        <v>1</v>
      </c>
      <c r="N157" s="181" t="s">
        <v>41</v>
      </c>
      <c r="P157" s="141">
        <f>O157*H157</f>
        <v>0</v>
      </c>
      <c r="Q157" s="141">
        <v>5.1999999999999998E-2</v>
      </c>
      <c r="R157" s="141">
        <f>Q157*H157</f>
        <v>0.20799999999999999</v>
      </c>
      <c r="S157" s="141">
        <v>0</v>
      </c>
      <c r="T157" s="142">
        <f>S157*H157</f>
        <v>0</v>
      </c>
      <c r="AR157" s="143" t="s">
        <v>2520</v>
      </c>
      <c r="AT157" s="143" t="s">
        <v>641</v>
      </c>
      <c r="AU157" s="143" t="s">
        <v>86</v>
      </c>
      <c r="AY157" s="17" t="s">
        <v>136</v>
      </c>
      <c r="BE157" s="144">
        <f>IF(N157="základní",J157,0)</f>
        <v>0</v>
      </c>
      <c r="BF157" s="144">
        <f>IF(N157="snížená",J157,0)</f>
        <v>0</v>
      </c>
      <c r="BG157" s="144">
        <f>IF(N157="zákl. přenesená",J157,0)</f>
        <v>0</v>
      </c>
      <c r="BH157" s="144">
        <f>IF(N157="sníž. přenesená",J157,0)</f>
        <v>0</v>
      </c>
      <c r="BI157" s="144">
        <f>IF(N157="nulová",J157,0)</f>
        <v>0</v>
      </c>
      <c r="BJ157" s="17" t="s">
        <v>84</v>
      </c>
      <c r="BK157" s="144">
        <f>ROUND(I157*H157,2)</f>
        <v>0</v>
      </c>
      <c r="BL157" s="17" t="s">
        <v>676</v>
      </c>
      <c r="BM157" s="143" t="s">
        <v>2532</v>
      </c>
    </row>
    <row r="158" spans="2:65" s="1" customFormat="1" ht="11.25" x14ac:dyDescent="0.2">
      <c r="B158" s="32"/>
      <c r="D158" s="145" t="s">
        <v>149</v>
      </c>
      <c r="F158" s="146" t="s">
        <v>2531</v>
      </c>
      <c r="I158" s="147"/>
      <c r="L158" s="32"/>
      <c r="M158" s="148"/>
      <c r="T158" s="56"/>
      <c r="AT158" s="17" t="s">
        <v>149</v>
      </c>
      <c r="AU158" s="17" t="s">
        <v>86</v>
      </c>
    </row>
    <row r="159" spans="2:65" s="13" customFormat="1" ht="11.25" x14ac:dyDescent="0.2">
      <c r="B159" s="155"/>
      <c r="D159" s="145" t="s">
        <v>150</v>
      </c>
      <c r="E159" s="156" t="s">
        <v>1</v>
      </c>
      <c r="F159" s="157" t="s">
        <v>2533</v>
      </c>
      <c r="H159" s="158">
        <v>4</v>
      </c>
      <c r="I159" s="159"/>
      <c r="L159" s="155"/>
      <c r="M159" s="160"/>
      <c r="T159" s="161"/>
      <c r="AT159" s="156" t="s">
        <v>150</v>
      </c>
      <c r="AU159" s="156" t="s">
        <v>86</v>
      </c>
      <c r="AV159" s="13" t="s">
        <v>86</v>
      </c>
      <c r="AW159" s="13" t="s">
        <v>32</v>
      </c>
      <c r="AX159" s="13" t="s">
        <v>84</v>
      </c>
      <c r="AY159" s="156" t="s">
        <v>136</v>
      </c>
    </row>
    <row r="160" spans="2:65" s="1" customFormat="1" ht="16.5" customHeight="1" x14ac:dyDescent="0.2">
      <c r="B160" s="32"/>
      <c r="C160" s="172" t="s">
        <v>201</v>
      </c>
      <c r="D160" s="172" t="s">
        <v>641</v>
      </c>
      <c r="E160" s="173" t="s">
        <v>2534</v>
      </c>
      <c r="F160" s="174" t="s">
        <v>2535</v>
      </c>
      <c r="G160" s="175" t="s">
        <v>255</v>
      </c>
      <c r="H160" s="176">
        <v>15</v>
      </c>
      <c r="I160" s="177"/>
      <c r="J160" s="178">
        <f>ROUND(I160*H160,2)</f>
        <v>0</v>
      </c>
      <c r="K160" s="174" t="s">
        <v>146</v>
      </c>
      <c r="L160" s="179"/>
      <c r="M160" s="180" t="s">
        <v>1</v>
      </c>
      <c r="N160" s="181" t="s">
        <v>41</v>
      </c>
      <c r="P160" s="141">
        <f>O160*H160</f>
        <v>0</v>
      </c>
      <c r="Q160" s="141">
        <v>0.127</v>
      </c>
      <c r="R160" s="141">
        <f>Q160*H160</f>
        <v>1.905</v>
      </c>
      <c r="S160" s="141">
        <v>0</v>
      </c>
      <c r="T160" s="142">
        <f>S160*H160</f>
        <v>0</v>
      </c>
      <c r="AR160" s="143" t="s">
        <v>2520</v>
      </c>
      <c r="AT160" s="143" t="s">
        <v>641</v>
      </c>
      <c r="AU160" s="143" t="s">
        <v>86</v>
      </c>
      <c r="AY160" s="17" t="s">
        <v>136</v>
      </c>
      <c r="BE160" s="144">
        <f>IF(N160="základní",J160,0)</f>
        <v>0</v>
      </c>
      <c r="BF160" s="144">
        <f>IF(N160="snížená",J160,0)</f>
        <v>0</v>
      </c>
      <c r="BG160" s="144">
        <f>IF(N160="zákl. přenesená",J160,0)</f>
        <v>0</v>
      </c>
      <c r="BH160" s="144">
        <f>IF(N160="sníž. přenesená",J160,0)</f>
        <v>0</v>
      </c>
      <c r="BI160" s="144">
        <f>IF(N160="nulová",J160,0)</f>
        <v>0</v>
      </c>
      <c r="BJ160" s="17" t="s">
        <v>84</v>
      </c>
      <c r="BK160" s="144">
        <f>ROUND(I160*H160,2)</f>
        <v>0</v>
      </c>
      <c r="BL160" s="17" t="s">
        <v>676</v>
      </c>
      <c r="BM160" s="143" t="s">
        <v>2536</v>
      </c>
    </row>
    <row r="161" spans="2:65" s="1" customFormat="1" ht="11.25" x14ac:dyDescent="0.2">
      <c r="B161" s="32"/>
      <c r="D161" s="145" t="s">
        <v>149</v>
      </c>
      <c r="F161" s="146" t="s">
        <v>2535</v>
      </c>
      <c r="I161" s="147"/>
      <c r="L161" s="32"/>
      <c r="M161" s="148"/>
      <c r="T161" s="56"/>
      <c r="AT161" s="17" t="s">
        <v>149</v>
      </c>
      <c r="AU161" s="17" t="s">
        <v>86</v>
      </c>
    </row>
    <row r="162" spans="2:65" s="13" customFormat="1" ht="11.25" x14ac:dyDescent="0.2">
      <c r="B162" s="155"/>
      <c r="D162" s="145" t="s">
        <v>150</v>
      </c>
      <c r="E162" s="156" t="s">
        <v>1</v>
      </c>
      <c r="F162" s="157" t="s">
        <v>2537</v>
      </c>
      <c r="H162" s="158">
        <v>15</v>
      </c>
      <c r="I162" s="159"/>
      <c r="L162" s="155"/>
      <c r="M162" s="160"/>
      <c r="T162" s="161"/>
      <c r="AT162" s="156" t="s">
        <v>150</v>
      </c>
      <c r="AU162" s="156" t="s">
        <v>86</v>
      </c>
      <c r="AV162" s="13" t="s">
        <v>86</v>
      </c>
      <c r="AW162" s="13" t="s">
        <v>32</v>
      </c>
      <c r="AX162" s="13" t="s">
        <v>84</v>
      </c>
      <c r="AY162" s="156" t="s">
        <v>136</v>
      </c>
    </row>
    <row r="163" spans="2:65" s="1" customFormat="1" ht="16.5" customHeight="1" x14ac:dyDescent="0.2">
      <c r="B163" s="32"/>
      <c r="C163" s="132" t="s">
        <v>208</v>
      </c>
      <c r="D163" s="132" t="s">
        <v>142</v>
      </c>
      <c r="E163" s="133" t="s">
        <v>2538</v>
      </c>
      <c r="F163" s="134" t="s">
        <v>2539</v>
      </c>
      <c r="G163" s="135" t="s">
        <v>255</v>
      </c>
      <c r="H163" s="136">
        <v>15</v>
      </c>
      <c r="I163" s="137"/>
      <c r="J163" s="138">
        <f>ROUND(I163*H163,2)</f>
        <v>0</v>
      </c>
      <c r="K163" s="134" t="s">
        <v>146</v>
      </c>
      <c r="L163" s="32"/>
      <c r="M163" s="139" t="s">
        <v>1</v>
      </c>
      <c r="N163" s="140" t="s">
        <v>41</v>
      </c>
      <c r="P163" s="141">
        <f>O163*H163</f>
        <v>0</v>
      </c>
      <c r="Q163" s="141">
        <v>0</v>
      </c>
      <c r="R163" s="141">
        <f>Q163*H163</f>
        <v>0</v>
      </c>
      <c r="S163" s="141">
        <v>0</v>
      </c>
      <c r="T163" s="142">
        <f>S163*H163</f>
        <v>0</v>
      </c>
      <c r="AR163" s="143" t="s">
        <v>676</v>
      </c>
      <c r="AT163" s="143" t="s">
        <v>142</v>
      </c>
      <c r="AU163" s="143" t="s">
        <v>86</v>
      </c>
      <c r="AY163" s="17" t="s">
        <v>136</v>
      </c>
      <c r="BE163" s="144">
        <f>IF(N163="základní",J163,0)</f>
        <v>0</v>
      </c>
      <c r="BF163" s="144">
        <f>IF(N163="snížená",J163,0)</f>
        <v>0</v>
      </c>
      <c r="BG163" s="144">
        <f>IF(N163="zákl. přenesená",J163,0)</f>
        <v>0</v>
      </c>
      <c r="BH163" s="144">
        <f>IF(N163="sníž. přenesená",J163,0)</f>
        <v>0</v>
      </c>
      <c r="BI163" s="144">
        <f>IF(N163="nulová",J163,0)</f>
        <v>0</v>
      </c>
      <c r="BJ163" s="17" t="s">
        <v>84</v>
      </c>
      <c r="BK163" s="144">
        <f>ROUND(I163*H163,2)</f>
        <v>0</v>
      </c>
      <c r="BL163" s="17" t="s">
        <v>676</v>
      </c>
      <c r="BM163" s="143" t="s">
        <v>2540</v>
      </c>
    </row>
    <row r="164" spans="2:65" s="1" customFormat="1" ht="11.25" x14ac:dyDescent="0.2">
      <c r="B164" s="32"/>
      <c r="D164" s="145" t="s">
        <v>149</v>
      </c>
      <c r="F164" s="146" t="s">
        <v>2541</v>
      </c>
      <c r="I164" s="147"/>
      <c r="L164" s="32"/>
      <c r="M164" s="148"/>
      <c r="T164" s="56"/>
      <c r="AT164" s="17" t="s">
        <v>149</v>
      </c>
      <c r="AU164" s="17" t="s">
        <v>86</v>
      </c>
    </row>
    <row r="165" spans="2:65" s="13" customFormat="1" ht="11.25" x14ac:dyDescent="0.2">
      <c r="B165" s="155"/>
      <c r="D165" s="145" t="s">
        <v>150</v>
      </c>
      <c r="E165" s="156" t="s">
        <v>1</v>
      </c>
      <c r="F165" s="157" t="s">
        <v>2542</v>
      </c>
      <c r="H165" s="158">
        <v>15</v>
      </c>
      <c r="I165" s="159"/>
      <c r="L165" s="155"/>
      <c r="M165" s="160"/>
      <c r="T165" s="161"/>
      <c r="AT165" s="156" t="s">
        <v>150</v>
      </c>
      <c r="AU165" s="156" t="s">
        <v>86</v>
      </c>
      <c r="AV165" s="13" t="s">
        <v>86</v>
      </c>
      <c r="AW165" s="13" t="s">
        <v>32</v>
      </c>
      <c r="AX165" s="13" t="s">
        <v>84</v>
      </c>
      <c r="AY165" s="156" t="s">
        <v>136</v>
      </c>
    </row>
    <row r="166" spans="2:65" s="1" customFormat="1" ht="16.5" customHeight="1" x14ac:dyDescent="0.2">
      <c r="B166" s="32"/>
      <c r="C166" s="172" t="s">
        <v>8</v>
      </c>
      <c r="D166" s="172" t="s">
        <v>641</v>
      </c>
      <c r="E166" s="173" t="s">
        <v>2543</v>
      </c>
      <c r="F166" s="174" t="s">
        <v>2544</v>
      </c>
      <c r="G166" s="175" t="s">
        <v>255</v>
      </c>
      <c r="H166" s="176">
        <v>15</v>
      </c>
      <c r="I166" s="177"/>
      <c r="J166" s="178">
        <f>ROUND(I166*H166,2)</f>
        <v>0</v>
      </c>
      <c r="K166" s="174" t="s">
        <v>146</v>
      </c>
      <c r="L166" s="179"/>
      <c r="M166" s="180" t="s">
        <v>1</v>
      </c>
      <c r="N166" s="181" t="s">
        <v>41</v>
      </c>
      <c r="P166" s="141">
        <f>O166*H166</f>
        <v>0</v>
      </c>
      <c r="Q166" s="141">
        <v>1.4999999999999999E-2</v>
      </c>
      <c r="R166" s="141">
        <f>Q166*H166</f>
        <v>0.22499999999999998</v>
      </c>
      <c r="S166" s="141">
        <v>0</v>
      </c>
      <c r="T166" s="142">
        <f>S166*H166</f>
        <v>0</v>
      </c>
      <c r="AR166" s="143" t="s">
        <v>1104</v>
      </c>
      <c r="AT166" s="143" t="s">
        <v>641</v>
      </c>
      <c r="AU166" s="143" t="s">
        <v>86</v>
      </c>
      <c r="AY166" s="17" t="s">
        <v>136</v>
      </c>
      <c r="BE166" s="144">
        <f>IF(N166="základní",J166,0)</f>
        <v>0</v>
      </c>
      <c r="BF166" s="144">
        <f>IF(N166="snížená",J166,0)</f>
        <v>0</v>
      </c>
      <c r="BG166" s="144">
        <f>IF(N166="zákl. přenesená",J166,0)</f>
        <v>0</v>
      </c>
      <c r="BH166" s="144">
        <f>IF(N166="sníž. přenesená",J166,0)</f>
        <v>0</v>
      </c>
      <c r="BI166" s="144">
        <f>IF(N166="nulová",J166,0)</f>
        <v>0</v>
      </c>
      <c r="BJ166" s="17" t="s">
        <v>84</v>
      </c>
      <c r="BK166" s="144">
        <f>ROUND(I166*H166,2)</f>
        <v>0</v>
      </c>
      <c r="BL166" s="17" t="s">
        <v>1104</v>
      </c>
      <c r="BM166" s="143" t="s">
        <v>2545</v>
      </c>
    </row>
    <row r="167" spans="2:65" s="1" customFormat="1" ht="11.25" x14ac:dyDescent="0.2">
      <c r="B167" s="32"/>
      <c r="D167" s="145" t="s">
        <v>149</v>
      </c>
      <c r="F167" s="146" t="s">
        <v>2544</v>
      </c>
      <c r="I167" s="147"/>
      <c r="L167" s="32"/>
      <c r="M167" s="148"/>
      <c r="T167" s="56"/>
      <c r="AT167" s="17" t="s">
        <v>149</v>
      </c>
      <c r="AU167" s="17" t="s">
        <v>86</v>
      </c>
    </row>
    <row r="168" spans="2:65" s="13" customFormat="1" ht="11.25" x14ac:dyDescent="0.2">
      <c r="B168" s="155"/>
      <c r="D168" s="145" t="s">
        <v>150</v>
      </c>
      <c r="E168" s="156" t="s">
        <v>1</v>
      </c>
      <c r="F168" s="157" t="s">
        <v>2394</v>
      </c>
      <c r="H168" s="158">
        <v>15</v>
      </c>
      <c r="I168" s="159"/>
      <c r="L168" s="155"/>
      <c r="M168" s="160"/>
      <c r="T168" s="161"/>
      <c r="AT168" s="156" t="s">
        <v>150</v>
      </c>
      <c r="AU168" s="156" t="s">
        <v>86</v>
      </c>
      <c r="AV168" s="13" t="s">
        <v>86</v>
      </c>
      <c r="AW168" s="13" t="s">
        <v>32</v>
      </c>
      <c r="AX168" s="13" t="s">
        <v>84</v>
      </c>
      <c r="AY168" s="156" t="s">
        <v>136</v>
      </c>
    </row>
    <row r="169" spans="2:65" s="1" customFormat="1" ht="16.5" customHeight="1" x14ac:dyDescent="0.2">
      <c r="B169" s="32"/>
      <c r="C169" s="132" t="s">
        <v>220</v>
      </c>
      <c r="D169" s="132" t="s">
        <v>142</v>
      </c>
      <c r="E169" s="133" t="s">
        <v>2546</v>
      </c>
      <c r="F169" s="134" t="s">
        <v>2547</v>
      </c>
      <c r="G169" s="135" t="s">
        <v>255</v>
      </c>
      <c r="H169" s="136">
        <v>19</v>
      </c>
      <c r="I169" s="137"/>
      <c r="J169" s="138">
        <f>ROUND(I169*H169,2)</f>
        <v>0</v>
      </c>
      <c r="K169" s="134" t="s">
        <v>146</v>
      </c>
      <c r="L169" s="32"/>
      <c r="M169" s="139" t="s">
        <v>1</v>
      </c>
      <c r="N169" s="140" t="s">
        <v>41</v>
      </c>
      <c r="P169" s="141">
        <f>O169*H169</f>
        <v>0</v>
      </c>
      <c r="Q169" s="141">
        <v>0</v>
      </c>
      <c r="R169" s="141">
        <f>Q169*H169</f>
        <v>0</v>
      </c>
      <c r="S169" s="141">
        <v>0</v>
      </c>
      <c r="T169" s="142">
        <f>S169*H169</f>
        <v>0</v>
      </c>
      <c r="AR169" s="143" t="s">
        <v>676</v>
      </c>
      <c r="AT169" s="143" t="s">
        <v>142</v>
      </c>
      <c r="AU169" s="143" t="s">
        <v>86</v>
      </c>
      <c r="AY169" s="17" t="s">
        <v>136</v>
      </c>
      <c r="BE169" s="144">
        <f>IF(N169="základní",J169,0)</f>
        <v>0</v>
      </c>
      <c r="BF169" s="144">
        <f>IF(N169="snížená",J169,0)</f>
        <v>0</v>
      </c>
      <c r="BG169" s="144">
        <f>IF(N169="zákl. přenesená",J169,0)</f>
        <v>0</v>
      </c>
      <c r="BH169" s="144">
        <f>IF(N169="sníž. přenesená",J169,0)</f>
        <v>0</v>
      </c>
      <c r="BI169" s="144">
        <f>IF(N169="nulová",J169,0)</f>
        <v>0</v>
      </c>
      <c r="BJ169" s="17" t="s">
        <v>84</v>
      </c>
      <c r="BK169" s="144">
        <f>ROUND(I169*H169,2)</f>
        <v>0</v>
      </c>
      <c r="BL169" s="17" t="s">
        <v>676</v>
      </c>
      <c r="BM169" s="143" t="s">
        <v>391</v>
      </c>
    </row>
    <row r="170" spans="2:65" s="1" customFormat="1" ht="11.25" x14ac:dyDescent="0.2">
      <c r="B170" s="32"/>
      <c r="D170" s="145" t="s">
        <v>149</v>
      </c>
      <c r="F170" s="146" t="s">
        <v>2547</v>
      </c>
      <c r="I170" s="147"/>
      <c r="L170" s="32"/>
      <c r="M170" s="148"/>
      <c r="T170" s="56"/>
      <c r="AT170" s="17" t="s">
        <v>149</v>
      </c>
      <c r="AU170" s="17" t="s">
        <v>86</v>
      </c>
    </row>
    <row r="171" spans="2:65" s="13" customFormat="1" ht="11.25" x14ac:dyDescent="0.2">
      <c r="B171" s="155"/>
      <c r="D171" s="145" t="s">
        <v>150</v>
      </c>
      <c r="E171" s="156" t="s">
        <v>1</v>
      </c>
      <c r="F171" s="157" t="s">
        <v>2548</v>
      </c>
      <c r="H171" s="158">
        <v>19</v>
      </c>
      <c r="I171" s="159"/>
      <c r="L171" s="155"/>
      <c r="M171" s="160"/>
      <c r="T171" s="161"/>
      <c r="AT171" s="156" t="s">
        <v>150</v>
      </c>
      <c r="AU171" s="156" t="s">
        <v>86</v>
      </c>
      <c r="AV171" s="13" t="s">
        <v>86</v>
      </c>
      <c r="AW171" s="13" t="s">
        <v>32</v>
      </c>
      <c r="AX171" s="13" t="s">
        <v>84</v>
      </c>
      <c r="AY171" s="156" t="s">
        <v>136</v>
      </c>
    </row>
    <row r="172" spans="2:65" s="1" customFormat="1" ht="16.5" customHeight="1" x14ac:dyDescent="0.2">
      <c r="B172" s="32"/>
      <c r="C172" s="172" t="s">
        <v>227</v>
      </c>
      <c r="D172" s="172" t="s">
        <v>641</v>
      </c>
      <c r="E172" s="173" t="s">
        <v>2549</v>
      </c>
      <c r="F172" s="174" t="s">
        <v>2550</v>
      </c>
      <c r="G172" s="175" t="s">
        <v>255</v>
      </c>
      <c r="H172" s="176">
        <v>19</v>
      </c>
      <c r="I172" s="177"/>
      <c r="J172" s="178">
        <f>ROUND(I172*H172,2)</f>
        <v>0</v>
      </c>
      <c r="K172" s="174" t="s">
        <v>1</v>
      </c>
      <c r="L172" s="179"/>
      <c r="M172" s="180" t="s">
        <v>1</v>
      </c>
      <c r="N172" s="181" t="s">
        <v>41</v>
      </c>
      <c r="P172" s="141">
        <f>O172*H172</f>
        <v>0</v>
      </c>
      <c r="Q172" s="141">
        <v>0</v>
      </c>
      <c r="R172" s="141">
        <f>Q172*H172</f>
        <v>0</v>
      </c>
      <c r="S172" s="141">
        <v>0</v>
      </c>
      <c r="T172" s="142">
        <f>S172*H172</f>
        <v>0</v>
      </c>
      <c r="AR172" s="143" t="s">
        <v>2520</v>
      </c>
      <c r="AT172" s="143" t="s">
        <v>641</v>
      </c>
      <c r="AU172" s="143" t="s">
        <v>86</v>
      </c>
      <c r="AY172" s="17" t="s">
        <v>136</v>
      </c>
      <c r="BE172" s="144">
        <f>IF(N172="základní",J172,0)</f>
        <v>0</v>
      </c>
      <c r="BF172" s="144">
        <f>IF(N172="snížená",J172,0)</f>
        <v>0</v>
      </c>
      <c r="BG172" s="144">
        <f>IF(N172="zákl. přenesená",J172,0)</f>
        <v>0</v>
      </c>
      <c r="BH172" s="144">
        <f>IF(N172="sníž. přenesená",J172,0)</f>
        <v>0</v>
      </c>
      <c r="BI172" s="144">
        <f>IF(N172="nulová",J172,0)</f>
        <v>0</v>
      </c>
      <c r="BJ172" s="17" t="s">
        <v>84</v>
      </c>
      <c r="BK172" s="144">
        <f>ROUND(I172*H172,2)</f>
        <v>0</v>
      </c>
      <c r="BL172" s="17" t="s">
        <v>676</v>
      </c>
      <c r="BM172" s="143" t="s">
        <v>2551</v>
      </c>
    </row>
    <row r="173" spans="2:65" s="1" customFormat="1" ht="11.25" x14ac:dyDescent="0.2">
      <c r="B173" s="32"/>
      <c r="D173" s="145" t="s">
        <v>149</v>
      </c>
      <c r="F173" s="146" t="s">
        <v>2550</v>
      </c>
      <c r="I173" s="147"/>
      <c r="L173" s="32"/>
      <c r="M173" s="148"/>
      <c r="T173" s="56"/>
      <c r="AT173" s="17" t="s">
        <v>149</v>
      </c>
      <c r="AU173" s="17" t="s">
        <v>86</v>
      </c>
    </row>
    <row r="174" spans="2:65" s="13" customFormat="1" ht="11.25" x14ac:dyDescent="0.2">
      <c r="B174" s="155"/>
      <c r="D174" s="145" t="s">
        <v>150</v>
      </c>
      <c r="E174" s="156" t="s">
        <v>1</v>
      </c>
      <c r="F174" s="157" t="s">
        <v>2552</v>
      </c>
      <c r="H174" s="158">
        <v>19</v>
      </c>
      <c r="I174" s="159"/>
      <c r="L174" s="155"/>
      <c r="M174" s="160"/>
      <c r="T174" s="161"/>
      <c r="AT174" s="156" t="s">
        <v>150</v>
      </c>
      <c r="AU174" s="156" t="s">
        <v>86</v>
      </c>
      <c r="AV174" s="13" t="s">
        <v>86</v>
      </c>
      <c r="AW174" s="13" t="s">
        <v>32</v>
      </c>
      <c r="AX174" s="13" t="s">
        <v>84</v>
      </c>
      <c r="AY174" s="156" t="s">
        <v>136</v>
      </c>
    </row>
    <row r="175" spans="2:65" s="1" customFormat="1" ht="24.2" customHeight="1" x14ac:dyDescent="0.2">
      <c r="B175" s="32"/>
      <c r="C175" s="132" t="s">
        <v>325</v>
      </c>
      <c r="D175" s="132" t="s">
        <v>142</v>
      </c>
      <c r="E175" s="133" t="s">
        <v>2553</v>
      </c>
      <c r="F175" s="134" t="s">
        <v>2554</v>
      </c>
      <c r="G175" s="135" t="s">
        <v>394</v>
      </c>
      <c r="H175" s="136">
        <v>711</v>
      </c>
      <c r="I175" s="137"/>
      <c r="J175" s="138">
        <f>ROUND(I175*H175,2)</f>
        <v>0</v>
      </c>
      <c r="K175" s="134" t="s">
        <v>146</v>
      </c>
      <c r="L175" s="32"/>
      <c r="M175" s="139" t="s">
        <v>1</v>
      </c>
      <c r="N175" s="140" t="s">
        <v>41</v>
      </c>
      <c r="P175" s="141">
        <f>O175*H175</f>
        <v>0</v>
      </c>
      <c r="Q175" s="141">
        <v>0</v>
      </c>
      <c r="R175" s="141">
        <f>Q175*H175</f>
        <v>0</v>
      </c>
      <c r="S175" s="141">
        <v>0</v>
      </c>
      <c r="T175" s="142">
        <f>S175*H175</f>
        <v>0</v>
      </c>
      <c r="AR175" s="143" t="s">
        <v>676</v>
      </c>
      <c r="AT175" s="143" t="s">
        <v>142</v>
      </c>
      <c r="AU175" s="143" t="s">
        <v>86</v>
      </c>
      <c r="AY175" s="17" t="s">
        <v>136</v>
      </c>
      <c r="BE175" s="144">
        <f>IF(N175="základní",J175,0)</f>
        <v>0</v>
      </c>
      <c r="BF175" s="144">
        <f>IF(N175="snížená",J175,0)</f>
        <v>0</v>
      </c>
      <c r="BG175" s="144">
        <f>IF(N175="zákl. přenesená",J175,0)</f>
        <v>0</v>
      </c>
      <c r="BH175" s="144">
        <f>IF(N175="sníž. přenesená",J175,0)</f>
        <v>0</v>
      </c>
      <c r="BI175" s="144">
        <f>IF(N175="nulová",J175,0)</f>
        <v>0</v>
      </c>
      <c r="BJ175" s="17" t="s">
        <v>84</v>
      </c>
      <c r="BK175" s="144">
        <f>ROUND(I175*H175,2)</f>
        <v>0</v>
      </c>
      <c r="BL175" s="17" t="s">
        <v>676</v>
      </c>
      <c r="BM175" s="143" t="s">
        <v>417</v>
      </c>
    </row>
    <row r="176" spans="2:65" s="1" customFormat="1" ht="19.5" x14ac:dyDescent="0.2">
      <c r="B176" s="32"/>
      <c r="D176" s="145" t="s">
        <v>149</v>
      </c>
      <c r="F176" s="146" t="s">
        <v>2555</v>
      </c>
      <c r="I176" s="147"/>
      <c r="L176" s="32"/>
      <c r="M176" s="148"/>
      <c r="T176" s="56"/>
      <c r="AT176" s="17" t="s">
        <v>149</v>
      </c>
      <c r="AU176" s="17" t="s">
        <v>86</v>
      </c>
    </row>
    <row r="177" spans="2:65" s="13" customFormat="1" ht="11.25" x14ac:dyDescent="0.2">
      <c r="B177" s="155"/>
      <c r="D177" s="145" t="s">
        <v>150</v>
      </c>
      <c r="E177" s="156" t="s">
        <v>1</v>
      </c>
      <c r="F177" s="157" t="s">
        <v>2556</v>
      </c>
      <c r="H177" s="158">
        <v>711</v>
      </c>
      <c r="I177" s="159"/>
      <c r="L177" s="155"/>
      <c r="M177" s="160"/>
      <c r="T177" s="161"/>
      <c r="AT177" s="156" t="s">
        <v>150</v>
      </c>
      <c r="AU177" s="156" t="s">
        <v>86</v>
      </c>
      <c r="AV177" s="13" t="s">
        <v>86</v>
      </c>
      <c r="AW177" s="13" t="s">
        <v>32</v>
      </c>
      <c r="AX177" s="13" t="s">
        <v>84</v>
      </c>
      <c r="AY177" s="156" t="s">
        <v>136</v>
      </c>
    </row>
    <row r="178" spans="2:65" s="12" customFormat="1" ht="11.25" x14ac:dyDescent="0.2">
      <c r="B178" s="149"/>
      <c r="D178" s="145" t="s">
        <v>150</v>
      </c>
      <c r="E178" s="150" t="s">
        <v>1</v>
      </c>
      <c r="F178" s="151" t="s">
        <v>2557</v>
      </c>
      <c r="H178" s="150" t="s">
        <v>1</v>
      </c>
      <c r="I178" s="152"/>
      <c r="L178" s="149"/>
      <c r="M178" s="153"/>
      <c r="T178" s="154"/>
      <c r="AT178" s="150" t="s">
        <v>150</v>
      </c>
      <c r="AU178" s="150" t="s">
        <v>86</v>
      </c>
      <c r="AV178" s="12" t="s">
        <v>84</v>
      </c>
      <c r="AW178" s="12" t="s">
        <v>32</v>
      </c>
      <c r="AX178" s="12" t="s">
        <v>76</v>
      </c>
      <c r="AY178" s="150" t="s">
        <v>136</v>
      </c>
    </row>
    <row r="179" spans="2:65" s="1" customFormat="1" ht="16.5" customHeight="1" x14ac:dyDescent="0.2">
      <c r="B179" s="32"/>
      <c r="C179" s="172" t="s">
        <v>331</v>
      </c>
      <c r="D179" s="172" t="s">
        <v>641</v>
      </c>
      <c r="E179" s="173" t="s">
        <v>2558</v>
      </c>
      <c r="F179" s="174" t="s">
        <v>2559</v>
      </c>
      <c r="G179" s="175" t="s">
        <v>255</v>
      </c>
      <c r="H179" s="176">
        <v>19</v>
      </c>
      <c r="I179" s="177"/>
      <c r="J179" s="178">
        <f>ROUND(I179*H179,2)</f>
        <v>0</v>
      </c>
      <c r="K179" s="174" t="s">
        <v>1</v>
      </c>
      <c r="L179" s="179"/>
      <c r="M179" s="180" t="s">
        <v>1</v>
      </c>
      <c r="N179" s="181" t="s">
        <v>41</v>
      </c>
      <c r="P179" s="141">
        <f>O179*H179</f>
        <v>0</v>
      </c>
      <c r="Q179" s="141">
        <v>0</v>
      </c>
      <c r="R179" s="141">
        <f>Q179*H179</f>
        <v>0</v>
      </c>
      <c r="S179" s="141">
        <v>0</v>
      </c>
      <c r="T179" s="142">
        <f>S179*H179</f>
        <v>0</v>
      </c>
      <c r="AR179" s="143" t="s">
        <v>2520</v>
      </c>
      <c r="AT179" s="143" t="s">
        <v>641</v>
      </c>
      <c r="AU179" s="143" t="s">
        <v>86</v>
      </c>
      <c r="AY179" s="17" t="s">
        <v>136</v>
      </c>
      <c r="BE179" s="144">
        <f>IF(N179="základní",J179,0)</f>
        <v>0</v>
      </c>
      <c r="BF179" s="144">
        <f>IF(N179="snížená",J179,0)</f>
        <v>0</v>
      </c>
      <c r="BG179" s="144">
        <f>IF(N179="zákl. přenesená",J179,0)</f>
        <v>0</v>
      </c>
      <c r="BH179" s="144">
        <f>IF(N179="sníž. přenesená",J179,0)</f>
        <v>0</v>
      </c>
      <c r="BI179" s="144">
        <f>IF(N179="nulová",J179,0)</f>
        <v>0</v>
      </c>
      <c r="BJ179" s="17" t="s">
        <v>84</v>
      </c>
      <c r="BK179" s="144">
        <f>ROUND(I179*H179,2)</f>
        <v>0</v>
      </c>
      <c r="BL179" s="17" t="s">
        <v>676</v>
      </c>
      <c r="BM179" s="143" t="s">
        <v>432</v>
      </c>
    </row>
    <row r="180" spans="2:65" s="1" customFormat="1" ht="11.25" x14ac:dyDescent="0.2">
      <c r="B180" s="32"/>
      <c r="D180" s="145" t="s">
        <v>149</v>
      </c>
      <c r="F180" s="146" t="s">
        <v>2559</v>
      </c>
      <c r="I180" s="147"/>
      <c r="L180" s="32"/>
      <c r="M180" s="148"/>
      <c r="T180" s="56"/>
      <c r="AT180" s="17" t="s">
        <v>149</v>
      </c>
      <c r="AU180" s="17" t="s">
        <v>86</v>
      </c>
    </row>
    <row r="181" spans="2:65" s="13" customFormat="1" ht="11.25" x14ac:dyDescent="0.2">
      <c r="B181" s="155"/>
      <c r="D181" s="145" t="s">
        <v>150</v>
      </c>
      <c r="E181" s="156" t="s">
        <v>1</v>
      </c>
      <c r="F181" s="157" t="s">
        <v>2560</v>
      </c>
      <c r="H181" s="158">
        <v>19</v>
      </c>
      <c r="I181" s="159"/>
      <c r="L181" s="155"/>
      <c r="M181" s="160"/>
      <c r="T181" s="161"/>
      <c r="AT181" s="156" t="s">
        <v>150</v>
      </c>
      <c r="AU181" s="156" t="s">
        <v>86</v>
      </c>
      <c r="AV181" s="13" t="s">
        <v>86</v>
      </c>
      <c r="AW181" s="13" t="s">
        <v>32</v>
      </c>
      <c r="AX181" s="13" t="s">
        <v>84</v>
      </c>
      <c r="AY181" s="156" t="s">
        <v>136</v>
      </c>
    </row>
    <row r="182" spans="2:65" s="1" customFormat="1" ht="16.5" customHeight="1" x14ac:dyDescent="0.2">
      <c r="B182" s="32"/>
      <c r="C182" s="172" t="s">
        <v>341</v>
      </c>
      <c r="D182" s="172" t="s">
        <v>641</v>
      </c>
      <c r="E182" s="173" t="s">
        <v>2561</v>
      </c>
      <c r="F182" s="174" t="s">
        <v>2562</v>
      </c>
      <c r="G182" s="175" t="s">
        <v>644</v>
      </c>
      <c r="H182" s="176">
        <v>711</v>
      </c>
      <c r="I182" s="177"/>
      <c r="J182" s="178">
        <f>ROUND(I182*H182,2)</f>
        <v>0</v>
      </c>
      <c r="K182" s="174" t="s">
        <v>146</v>
      </c>
      <c r="L182" s="179"/>
      <c r="M182" s="180" t="s">
        <v>1</v>
      </c>
      <c r="N182" s="181" t="s">
        <v>41</v>
      </c>
      <c r="P182" s="141">
        <f>O182*H182</f>
        <v>0</v>
      </c>
      <c r="Q182" s="141">
        <v>1E-3</v>
      </c>
      <c r="R182" s="141">
        <f>Q182*H182</f>
        <v>0.71099999999999997</v>
      </c>
      <c r="S182" s="141">
        <v>0</v>
      </c>
      <c r="T182" s="142">
        <f>S182*H182</f>
        <v>0</v>
      </c>
      <c r="AR182" s="143" t="s">
        <v>2520</v>
      </c>
      <c r="AT182" s="143" t="s">
        <v>641</v>
      </c>
      <c r="AU182" s="143" t="s">
        <v>86</v>
      </c>
      <c r="AY182" s="17" t="s">
        <v>136</v>
      </c>
      <c r="BE182" s="144">
        <f>IF(N182="základní",J182,0)</f>
        <v>0</v>
      </c>
      <c r="BF182" s="144">
        <f>IF(N182="snížená",J182,0)</f>
        <v>0</v>
      </c>
      <c r="BG182" s="144">
        <f>IF(N182="zákl. přenesená",J182,0)</f>
        <v>0</v>
      </c>
      <c r="BH182" s="144">
        <f>IF(N182="sníž. přenesená",J182,0)</f>
        <v>0</v>
      </c>
      <c r="BI182" s="144">
        <f>IF(N182="nulová",J182,0)</f>
        <v>0</v>
      </c>
      <c r="BJ182" s="17" t="s">
        <v>84</v>
      </c>
      <c r="BK182" s="144">
        <f>ROUND(I182*H182,2)</f>
        <v>0</v>
      </c>
      <c r="BL182" s="17" t="s">
        <v>676</v>
      </c>
      <c r="BM182" s="143" t="s">
        <v>445</v>
      </c>
    </row>
    <row r="183" spans="2:65" s="1" customFormat="1" ht="11.25" x14ac:dyDescent="0.2">
      <c r="B183" s="32"/>
      <c r="D183" s="145" t="s">
        <v>149</v>
      </c>
      <c r="F183" s="146" t="s">
        <v>2562</v>
      </c>
      <c r="I183" s="147"/>
      <c r="L183" s="32"/>
      <c r="M183" s="148"/>
      <c r="T183" s="56"/>
      <c r="AT183" s="17" t="s">
        <v>149</v>
      </c>
      <c r="AU183" s="17" t="s">
        <v>86</v>
      </c>
    </row>
    <row r="184" spans="2:65" s="13" customFormat="1" ht="11.25" x14ac:dyDescent="0.2">
      <c r="B184" s="155"/>
      <c r="D184" s="145" t="s">
        <v>150</v>
      </c>
      <c r="E184" s="156" t="s">
        <v>1</v>
      </c>
      <c r="F184" s="157" t="s">
        <v>2563</v>
      </c>
      <c r="H184" s="158">
        <v>711</v>
      </c>
      <c r="I184" s="159"/>
      <c r="L184" s="155"/>
      <c r="M184" s="160"/>
      <c r="T184" s="161"/>
      <c r="AT184" s="156" t="s">
        <v>150</v>
      </c>
      <c r="AU184" s="156" t="s">
        <v>86</v>
      </c>
      <c r="AV184" s="13" t="s">
        <v>86</v>
      </c>
      <c r="AW184" s="13" t="s">
        <v>32</v>
      </c>
      <c r="AX184" s="13" t="s">
        <v>84</v>
      </c>
      <c r="AY184" s="156" t="s">
        <v>136</v>
      </c>
    </row>
    <row r="185" spans="2:65" s="1" customFormat="1" ht="16.5" customHeight="1" x14ac:dyDescent="0.2">
      <c r="B185" s="32"/>
      <c r="C185" s="132" t="s">
        <v>349</v>
      </c>
      <c r="D185" s="132" t="s">
        <v>142</v>
      </c>
      <c r="E185" s="133" t="s">
        <v>2564</v>
      </c>
      <c r="F185" s="134" t="s">
        <v>2565</v>
      </c>
      <c r="G185" s="135" t="s">
        <v>255</v>
      </c>
      <c r="H185" s="136">
        <v>57</v>
      </c>
      <c r="I185" s="137"/>
      <c r="J185" s="138">
        <f>ROUND(I185*H185,2)</f>
        <v>0</v>
      </c>
      <c r="K185" s="134" t="s">
        <v>146</v>
      </c>
      <c r="L185" s="32"/>
      <c r="M185" s="139" t="s">
        <v>1</v>
      </c>
      <c r="N185" s="140" t="s">
        <v>41</v>
      </c>
      <c r="P185" s="141">
        <f>O185*H185</f>
        <v>0</v>
      </c>
      <c r="Q185" s="141">
        <v>0</v>
      </c>
      <c r="R185" s="141">
        <f>Q185*H185</f>
        <v>0</v>
      </c>
      <c r="S185" s="141">
        <v>0</v>
      </c>
      <c r="T185" s="142">
        <f>S185*H185</f>
        <v>0</v>
      </c>
      <c r="AR185" s="143" t="s">
        <v>676</v>
      </c>
      <c r="AT185" s="143" t="s">
        <v>142</v>
      </c>
      <c r="AU185" s="143" t="s">
        <v>86</v>
      </c>
      <c r="AY185" s="17" t="s">
        <v>136</v>
      </c>
      <c r="BE185" s="144">
        <f>IF(N185="základní",J185,0)</f>
        <v>0</v>
      </c>
      <c r="BF185" s="144">
        <f>IF(N185="snížená",J185,0)</f>
        <v>0</v>
      </c>
      <c r="BG185" s="144">
        <f>IF(N185="zákl. přenesená",J185,0)</f>
        <v>0</v>
      </c>
      <c r="BH185" s="144">
        <f>IF(N185="sníž. přenesená",J185,0)</f>
        <v>0</v>
      </c>
      <c r="BI185" s="144">
        <f>IF(N185="nulová",J185,0)</f>
        <v>0</v>
      </c>
      <c r="BJ185" s="17" t="s">
        <v>84</v>
      </c>
      <c r="BK185" s="144">
        <f>ROUND(I185*H185,2)</f>
        <v>0</v>
      </c>
      <c r="BL185" s="17" t="s">
        <v>676</v>
      </c>
      <c r="BM185" s="143" t="s">
        <v>460</v>
      </c>
    </row>
    <row r="186" spans="2:65" s="1" customFormat="1" ht="11.25" x14ac:dyDescent="0.2">
      <c r="B186" s="32"/>
      <c r="D186" s="145" t="s">
        <v>149</v>
      </c>
      <c r="F186" s="146" t="s">
        <v>2566</v>
      </c>
      <c r="I186" s="147"/>
      <c r="L186" s="32"/>
      <c r="M186" s="148"/>
      <c r="T186" s="56"/>
      <c r="AT186" s="17" t="s">
        <v>149</v>
      </c>
      <c r="AU186" s="17" t="s">
        <v>86</v>
      </c>
    </row>
    <row r="187" spans="2:65" s="13" customFormat="1" ht="11.25" x14ac:dyDescent="0.2">
      <c r="B187" s="155"/>
      <c r="D187" s="145" t="s">
        <v>150</v>
      </c>
      <c r="E187" s="156" t="s">
        <v>1</v>
      </c>
      <c r="F187" s="157" t="s">
        <v>2567</v>
      </c>
      <c r="H187" s="158">
        <v>57</v>
      </c>
      <c r="I187" s="159"/>
      <c r="L187" s="155"/>
      <c r="M187" s="160"/>
      <c r="T187" s="161"/>
      <c r="AT187" s="156" t="s">
        <v>150</v>
      </c>
      <c r="AU187" s="156" t="s">
        <v>86</v>
      </c>
      <c r="AV187" s="13" t="s">
        <v>86</v>
      </c>
      <c r="AW187" s="13" t="s">
        <v>32</v>
      </c>
      <c r="AX187" s="13" t="s">
        <v>84</v>
      </c>
      <c r="AY187" s="156" t="s">
        <v>136</v>
      </c>
    </row>
    <row r="188" spans="2:65" s="1" customFormat="1" ht="16.5" customHeight="1" x14ac:dyDescent="0.2">
      <c r="B188" s="32"/>
      <c r="C188" s="172" t="s">
        <v>357</v>
      </c>
      <c r="D188" s="172" t="s">
        <v>641</v>
      </c>
      <c r="E188" s="173" t="s">
        <v>2568</v>
      </c>
      <c r="F188" s="174" t="s">
        <v>2569</v>
      </c>
      <c r="G188" s="175" t="s">
        <v>255</v>
      </c>
      <c r="H188" s="176">
        <v>57</v>
      </c>
      <c r="I188" s="177"/>
      <c r="J188" s="178">
        <f>ROUND(I188*H188,2)</f>
        <v>0</v>
      </c>
      <c r="K188" s="174" t="s">
        <v>146</v>
      </c>
      <c r="L188" s="179"/>
      <c r="M188" s="180" t="s">
        <v>1</v>
      </c>
      <c r="N188" s="181" t="s">
        <v>41</v>
      </c>
      <c r="P188" s="141">
        <f>O188*H188</f>
        <v>0</v>
      </c>
      <c r="Q188" s="141">
        <v>6.9999999999999999E-4</v>
      </c>
      <c r="R188" s="141">
        <f>Q188*H188</f>
        <v>3.9899999999999998E-2</v>
      </c>
      <c r="S188" s="141">
        <v>0</v>
      </c>
      <c r="T188" s="142">
        <f>S188*H188</f>
        <v>0</v>
      </c>
      <c r="AR188" s="143" t="s">
        <v>2520</v>
      </c>
      <c r="AT188" s="143" t="s">
        <v>641</v>
      </c>
      <c r="AU188" s="143" t="s">
        <v>86</v>
      </c>
      <c r="AY188" s="17" t="s">
        <v>136</v>
      </c>
      <c r="BE188" s="144">
        <f>IF(N188="základní",J188,0)</f>
        <v>0</v>
      </c>
      <c r="BF188" s="144">
        <f>IF(N188="snížená",J188,0)</f>
        <v>0</v>
      </c>
      <c r="BG188" s="144">
        <f>IF(N188="zákl. přenesená",J188,0)</f>
        <v>0</v>
      </c>
      <c r="BH188" s="144">
        <f>IF(N188="sníž. přenesená",J188,0)</f>
        <v>0</v>
      </c>
      <c r="BI188" s="144">
        <f>IF(N188="nulová",J188,0)</f>
        <v>0</v>
      </c>
      <c r="BJ188" s="17" t="s">
        <v>84</v>
      </c>
      <c r="BK188" s="144">
        <f>ROUND(I188*H188,2)</f>
        <v>0</v>
      </c>
      <c r="BL188" s="17" t="s">
        <v>676</v>
      </c>
      <c r="BM188" s="143" t="s">
        <v>474</v>
      </c>
    </row>
    <row r="189" spans="2:65" s="1" customFormat="1" ht="11.25" x14ac:dyDescent="0.2">
      <c r="B189" s="32"/>
      <c r="D189" s="145" t="s">
        <v>149</v>
      </c>
      <c r="F189" s="146" t="s">
        <v>2569</v>
      </c>
      <c r="I189" s="147"/>
      <c r="L189" s="32"/>
      <c r="M189" s="148"/>
      <c r="T189" s="56"/>
      <c r="AT189" s="17" t="s">
        <v>149</v>
      </c>
      <c r="AU189" s="17" t="s">
        <v>86</v>
      </c>
    </row>
    <row r="190" spans="2:65" s="13" customFormat="1" ht="11.25" x14ac:dyDescent="0.2">
      <c r="B190" s="155"/>
      <c r="D190" s="145" t="s">
        <v>150</v>
      </c>
      <c r="E190" s="156" t="s">
        <v>1</v>
      </c>
      <c r="F190" s="157" t="s">
        <v>2570</v>
      </c>
      <c r="H190" s="158">
        <v>57</v>
      </c>
      <c r="I190" s="159"/>
      <c r="L190" s="155"/>
      <c r="M190" s="160"/>
      <c r="T190" s="161"/>
      <c r="AT190" s="156" t="s">
        <v>150</v>
      </c>
      <c r="AU190" s="156" t="s">
        <v>86</v>
      </c>
      <c r="AV190" s="13" t="s">
        <v>86</v>
      </c>
      <c r="AW190" s="13" t="s">
        <v>32</v>
      </c>
      <c r="AX190" s="13" t="s">
        <v>84</v>
      </c>
      <c r="AY190" s="156" t="s">
        <v>136</v>
      </c>
    </row>
    <row r="191" spans="2:65" s="1" customFormat="1" ht="24.2" customHeight="1" x14ac:dyDescent="0.2">
      <c r="B191" s="32"/>
      <c r="C191" s="132" t="s">
        <v>365</v>
      </c>
      <c r="D191" s="132" t="s">
        <v>142</v>
      </c>
      <c r="E191" s="133" t="s">
        <v>2571</v>
      </c>
      <c r="F191" s="134" t="s">
        <v>2572</v>
      </c>
      <c r="G191" s="135" t="s">
        <v>394</v>
      </c>
      <c r="H191" s="136">
        <v>155</v>
      </c>
      <c r="I191" s="137"/>
      <c r="J191" s="138">
        <f>ROUND(I191*H191,2)</f>
        <v>0</v>
      </c>
      <c r="K191" s="134" t="s">
        <v>146</v>
      </c>
      <c r="L191" s="32"/>
      <c r="M191" s="139" t="s">
        <v>1</v>
      </c>
      <c r="N191" s="140" t="s">
        <v>41</v>
      </c>
      <c r="P191" s="141">
        <f>O191*H191</f>
        <v>0</v>
      </c>
      <c r="Q191" s="141">
        <v>0</v>
      </c>
      <c r="R191" s="141">
        <f>Q191*H191</f>
        <v>0</v>
      </c>
      <c r="S191" s="141">
        <v>0</v>
      </c>
      <c r="T191" s="142">
        <f>S191*H191</f>
        <v>0</v>
      </c>
      <c r="AR191" s="143" t="s">
        <v>676</v>
      </c>
      <c r="AT191" s="143" t="s">
        <v>142</v>
      </c>
      <c r="AU191" s="143" t="s">
        <v>86</v>
      </c>
      <c r="AY191" s="17" t="s">
        <v>136</v>
      </c>
      <c r="BE191" s="144">
        <f>IF(N191="základní",J191,0)</f>
        <v>0</v>
      </c>
      <c r="BF191" s="144">
        <f>IF(N191="snížená",J191,0)</f>
        <v>0</v>
      </c>
      <c r="BG191" s="144">
        <f>IF(N191="zákl. přenesená",J191,0)</f>
        <v>0</v>
      </c>
      <c r="BH191" s="144">
        <f>IF(N191="sníž. přenesená",J191,0)</f>
        <v>0</v>
      </c>
      <c r="BI191" s="144">
        <f>IF(N191="nulová",J191,0)</f>
        <v>0</v>
      </c>
      <c r="BJ191" s="17" t="s">
        <v>84</v>
      </c>
      <c r="BK191" s="144">
        <f>ROUND(I191*H191,2)</f>
        <v>0</v>
      </c>
      <c r="BL191" s="17" t="s">
        <v>676</v>
      </c>
      <c r="BM191" s="143" t="s">
        <v>485</v>
      </c>
    </row>
    <row r="192" spans="2:65" s="1" customFormat="1" ht="19.5" x14ac:dyDescent="0.2">
      <c r="B192" s="32"/>
      <c r="D192" s="145" t="s">
        <v>149</v>
      </c>
      <c r="F192" s="146" t="s">
        <v>2573</v>
      </c>
      <c r="I192" s="147"/>
      <c r="L192" s="32"/>
      <c r="M192" s="148"/>
      <c r="T192" s="56"/>
      <c r="AT192" s="17" t="s">
        <v>149</v>
      </c>
      <c r="AU192" s="17" t="s">
        <v>86</v>
      </c>
    </row>
    <row r="193" spans="2:65" s="13" customFormat="1" ht="11.25" x14ac:dyDescent="0.2">
      <c r="B193" s="155"/>
      <c r="D193" s="145" t="s">
        <v>150</v>
      </c>
      <c r="E193" s="156" t="s">
        <v>1</v>
      </c>
      <c r="F193" s="157" t="s">
        <v>2574</v>
      </c>
      <c r="H193" s="158">
        <v>155</v>
      </c>
      <c r="I193" s="159"/>
      <c r="L193" s="155"/>
      <c r="M193" s="160"/>
      <c r="T193" s="161"/>
      <c r="AT193" s="156" t="s">
        <v>150</v>
      </c>
      <c r="AU193" s="156" t="s">
        <v>86</v>
      </c>
      <c r="AV193" s="13" t="s">
        <v>86</v>
      </c>
      <c r="AW193" s="13" t="s">
        <v>32</v>
      </c>
      <c r="AX193" s="13" t="s">
        <v>84</v>
      </c>
      <c r="AY193" s="156" t="s">
        <v>136</v>
      </c>
    </row>
    <row r="194" spans="2:65" s="1" customFormat="1" ht="16.5" customHeight="1" x14ac:dyDescent="0.2">
      <c r="B194" s="32"/>
      <c r="C194" s="172" t="s">
        <v>7</v>
      </c>
      <c r="D194" s="172" t="s">
        <v>641</v>
      </c>
      <c r="E194" s="173" t="s">
        <v>2575</v>
      </c>
      <c r="F194" s="174" t="s">
        <v>2576</v>
      </c>
      <c r="G194" s="175" t="s">
        <v>394</v>
      </c>
      <c r="H194" s="176">
        <v>155</v>
      </c>
      <c r="I194" s="177"/>
      <c r="J194" s="178">
        <f>ROUND(I194*H194,2)</f>
        <v>0</v>
      </c>
      <c r="K194" s="174" t="s">
        <v>146</v>
      </c>
      <c r="L194" s="179"/>
      <c r="M194" s="180" t="s">
        <v>1</v>
      </c>
      <c r="N194" s="181" t="s">
        <v>41</v>
      </c>
      <c r="P194" s="141">
        <f>O194*H194</f>
        <v>0</v>
      </c>
      <c r="Q194" s="141">
        <v>1.6000000000000001E-4</v>
      </c>
      <c r="R194" s="141">
        <f>Q194*H194</f>
        <v>2.4800000000000003E-2</v>
      </c>
      <c r="S194" s="141">
        <v>0</v>
      </c>
      <c r="T194" s="142">
        <f>S194*H194</f>
        <v>0</v>
      </c>
      <c r="AR194" s="143" t="s">
        <v>2520</v>
      </c>
      <c r="AT194" s="143" t="s">
        <v>641</v>
      </c>
      <c r="AU194" s="143" t="s">
        <v>86</v>
      </c>
      <c r="AY194" s="17" t="s">
        <v>136</v>
      </c>
      <c r="BE194" s="144">
        <f>IF(N194="základní",J194,0)</f>
        <v>0</v>
      </c>
      <c r="BF194" s="144">
        <f>IF(N194="snížená",J194,0)</f>
        <v>0</v>
      </c>
      <c r="BG194" s="144">
        <f>IF(N194="zákl. přenesená",J194,0)</f>
        <v>0</v>
      </c>
      <c r="BH194" s="144">
        <f>IF(N194="sníž. přenesená",J194,0)</f>
        <v>0</v>
      </c>
      <c r="BI194" s="144">
        <f>IF(N194="nulová",J194,0)</f>
        <v>0</v>
      </c>
      <c r="BJ194" s="17" t="s">
        <v>84</v>
      </c>
      <c r="BK194" s="144">
        <f>ROUND(I194*H194,2)</f>
        <v>0</v>
      </c>
      <c r="BL194" s="17" t="s">
        <v>676</v>
      </c>
      <c r="BM194" s="143" t="s">
        <v>497</v>
      </c>
    </row>
    <row r="195" spans="2:65" s="1" customFormat="1" ht="11.25" x14ac:dyDescent="0.2">
      <c r="B195" s="32"/>
      <c r="D195" s="145" t="s">
        <v>149</v>
      </c>
      <c r="F195" s="146" t="s">
        <v>2576</v>
      </c>
      <c r="I195" s="147"/>
      <c r="L195" s="32"/>
      <c r="M195" s="148"/>
      <c r="T195" s="56"/>
      <c r="AT195" s="17" t="s">
        <v>149</v>
      </c>
      <c r="AU195" s="17" t="s">
        <v>86</v>
      </c>
    </row>
    <row r="196" spans="2:65" s="13" customFormat="1" ht="11.25" x14ac:dyDescent="0.2">
      <c r="B196" s="155"/>
      <c r="D196" s="145" t="s">
        <v>150</v>
      </c>
      <c r="E196" s="156" t="s">
        <v>1</v>
      </c>
      <c r="F196" s="157" t="s">
        <v>2577</v>
      </c>
      <c r="H196" s="158">
        <v>155</v>
      </c>
      <c r="I196" s="159"/>
      <c r="L196" s="155"/>
      <c r="M196" s="160"/>
      <c r="T196" s="161"/>
      <c r="AT196" s="156" t="s">
        <v>150</v>
      </c>
      <c r="AU196" s="156" t="s">
        <v>86</v>
      </c>
      <c r="AV196" s="13" t="s">
        <v>86</v>
      </c>
      <c r="AW196" s="13" t="s">
        <v>32</v>
      </c>
      <c r="AX196" s="13" t="s">
        <v>84</v>
      </c>
      <c r="AY196" s="156" t="s">
        <v>136</v>
      </c>
    </row>
    <row r="197" spans="2:65" s="1" customFormat="1" ht="24.2" customHeight="1" x14ac:dyDescent="0.2">
      <c r="B197" s="32"/>
      <c r="C197" s="132" t="s">
        <v>376</v>
      </c>
      <c r="D197" s="132" t="s">
        <v>142</v>
      </c>
      <c r="E197" s="133" t="s">
        <v>2578</v>
      </c>
      <c r="F197" s="134" t="s">
        <v>2579</v>
      </c>
      <c r="G197" s="135" t="s">
        <v>394</v>
      </c>
      <c r="H197" s="136">
        <v>766</v>
      </c>
      <c r="I197" s="137"/>
      <c r="J197" s="138">
        <f>ROUND(I197*H197,2)</f>
        <v>0</v>
      </c>
      <c r="K197" s="134" t="s">
        <v>146</v>
      </c>
      <c r="L197" s="32"/>
      <c r="M197" s="139" t="s">
        <v>1</v>
      </c>
      <c r="N197" s="140" t="s">
        <v>41</v>
      </c>
      <c r="P197" s="141">
        <f>O197*H197</f>
        <v>0</v>
      </c>
      <c r="Q197" s="141">
        <v>0</v>
      </c>
      <c r="R197" s="141">
        <f>Q197*H197</f>
        <v>0</v>
      </c>
      <c r="S197" s="141">
        <v>0</v>
      </c>
      <c r="T197" s="142">
        <f>S197*H197</f>
        <v>0</v>
      </c>
      <c r="AR197" s="143" t="s">
        <v>676</v>
      </c>
      <c r="AT197" s="143" t="s">
        <v>142</v>
      </c>
      <c r="AU197" s="143" t="s">
        <v>86</v>
      </c>
      <c r="AY197" s="17" t="s">
        <v>136</v>
      </c>
      <c r="BE197" s="144">
        <f>IF(N197="základní",J197,0)</f>
        <v>0</v>
      </c>
      <c r="BF197" s="144">
        <f>IF(N197="snížená",J197,0)</f>
        <v>0</v>
      </c>
      <c r="BG197" s="144">
        <f>IF(N197="zákl. přenesená",J197,0)</f>
        <v>0</v>
      </c>
      <c r="BH197" s="144">
        <f>IF(N197="sníž. přenesená",J197,0)</f>
        <v>0</v>
      </c>
      <c r="BI197" s="144">
        <f>IF(N197="nulová",J197,0)</f>
        <v>0</v>
      </c>
      <c r="BJ197" s="17" t="s">
        <v>84</v>
      </c>
      <c r="BK197" s="144">
        <f>ROUND(I197*H197,2)</f>
        <v>0</v>
      </c>
      <c r="BL197" s="17" t="s">
        <v>676</v>
      </c>
      <c r="BM197" s="143" t="s">
        <v>508</v>
      </c>
    </row>
    <row r="198" spans="2:65" s="1" customFormat="1" ht="19.5" x14ac:dyDescent="0.2">
      <c r="B198" s="32"/>
      <c r="D198" s="145" t="s">
        <v>149</v>
      </c>
      <c r="F198" s="146" t="s">
        <v>2580</v>
      </c>
      <c r="I198" s="147"/>
      <c r="L198" s="32"/>
      <c r="M198" s="148"/>
      <c r="T198" s="56"/>
      <c r="AT198" s="17" t="s">
        <v>149</v>
      </c>
      <c r="AU198" s="17" t="s">
        <v>86</v>
      </c>
    </row>
    <row r="199" spans="2:65" s="13" customFormat="1" ht="11.25" x14ac:dyDescent="0.2">
      <c r="B199" s="155"/>
      <c r="D199" s="145" t="s">
        <v>150</v>
      </c>
      <c r="E199" s="156" t="s">
        <v>1</v>
      </c>
      <c r="F199" s="157" t="s">
        <v>2581</v>
      </c>
      <c r="H199" s="158">
        <v>766</v>
      </c>
      <c r="I199" s="159"/>
      <c r="L199" s="155"/>
      <c r="M199" s="160"/>
      <c r="T199" s="161"/>
      <c r="AT199" s="156" t="s">
        <v>150</v>
      </c>
      <c r="AU199" s="156" t="s">
        <v>86</v>
      </c>
      <c r="AV199" s="13" t="s">
        <v>86</v>
      </c>
      <c r="AW199" s="13" t="s">
        <v>32</v>
      </c>
      <c r="AX199" s="13" t="s">
        <v>84</v>
      </c>
      <c r="AY199" s="156" t="s">
        <v>136</v>
      </c>
    </row>
    <row r="200" spans="2:65" s="1" customFormat="1" ht="16.5" customHeight="1" x14ac:dyDescent="0.2">
      <c r="B200" s="32"/>
      <c r="C200" s="172" t="s">
        <v>383</v>
      </c>
      <c r="D200" s="172" t="s">
        <v>641</v>
      </c>
      <c r="E200" s="173" t="s">
        <v>2582</v>
      </c>
      <c r="F200" s="174" t="s">
        <v>2583</v>
      </c>
      <c r="G200" s="175" t="s">
        <v>394</v>
      </c>
      <c r="H200" s="176">
        <v>766</v>
      </c>
      <c r="I200" s="177"/>
      <c r="J200" s="178">
        <f>ROUND(I200*H200,2)</f>
        <v>0</v>
      </c>
      <c r="K200" s="174" t="s">
        <v>146</v>
      </c>
      <c r="L200" s="179"/>
      <c r="M200" s="180" t="s">
        <v>1</v>
      </c>
      <c r="N200" s="181" t="s">
        <v>41</v>
      </c>
      <c r="P200" s="141">
        <f>O200*H200</f>
        <v>0</v>
      </c>
      <c r="Q200" s="141">
        <v>8.9999999999999998E-4</v>
      </c>
      <c r="R200" s="141">
        <f>Q200*H200</f>
        <v>0.68940000000000001</v>
      </c>
      <c r="S200" s="141">
        <v>0</v>
      </c>
      <c r="T200" s="142">
        <f>S200*H200</f>
        <v>0</v>
      </c>
      <c r="AR200" s="143" t="s">
        <v>2520</v>
      </c>
      <c r="AT200" s="143" t="s">
        <v>641</v>
      </c>
      <c r="AU200" s="143" t="s">
        <v>86</v>
      </c>
      <c r="AY200" s="17" t="s">
        <v>136</v>
      </c>
      <c r="BE200" s="144">
        <f>IF(N200="základní",J200,0)</f>
        <v>0</v>
      </c>
      <c r="BF200" s="144">
        <f>IF(N200="snížená",J200,0)</f>
        <v>0</v>
      </c>
      <c r="BG200" s="144">
        <f>IF(N200="zákl. přenesená",J200,0)</f>
        <v>0</v>
      </c>
      <c r="BH200" s="144">
        <f>IF(N200="sníž. přenesená",J200,0)</f>
        <v>0</v>
      </c>
      <c r="BI200" s="144">
        <f>IF(N200="nulová",J200,0)</f>
        <v>0</v>
      </c>
      <c r="BJ200" s="17" t="s">
        <v>84</v>
      </c>
      <c r="BK200" s="144">
        <f>ROUND(I200*H200,2)</f>
        <v>0</v>
      </c>
      <c r="BL200" s="17" t="s">
        <v>676</v>
      </c>
      <c r="BM200" s="143" t="s">
        <v>521</v>
      </c>
    </row>
    <row r="201" spans="2:65" s="1" customFormat="1" ht="11.25" x14ac:dyDescent="0.2">
      <c r="B201" s="32"/>
      <c r="D201" s="145" t="s">
        <v>149</v>
      </c>
      <c r="F201" s="146" t="s">
        <v>2583</v>
      </c>
      <c r="I201" s="147"/>
      <c r="L201" s="32"/>
      <c r="M201" s="148"/>
      <c r="T201" s="56"/>
      <c r="AT201" s="17" t="s">
        <v>149</v>
      </c>
      <c r="AU201" s="17" t="s">
        <v>86</v>
      </c>
    </row>
    <row r="202" spans="2:65" s="13" customFormat="1" ht="11.25" x14ac:dyDescent="0.2">
      <c r="B202" s="155"/>
      <c r="D202" s="145" t="s">
        <v>150</v>
      </c>
      <c r="E202" s="156" t="s">
        <v>1</v>
      </c>
      <c r="F202" s="157" t="s">
        <v>2584</v>
      </c>
      <c r="H202" s="158">
        <v>766</v>
      </c>
      <c r="I202" s="159"/>
      <c r="L202" s="155"/>
      <c r="M202" s="160"/>
      <c r="T202" s="161"/>
      <c r="AT202" s="156" t="s">
        <v>150</v>
      </c>
      <c r="AU202" s="156" t="s">
        <v>86</v>
      </c>
      <c r="AV202" s="13" t="s">
        <v>86</v>
      </c>
      <c r="AW202" s="13" t="s">
        <v>32</v>
      </c>
      <c r="AX202" s="13" t="s">
        <v>84</v>
      </c>
      <c r="AY202" s="156" t="s">
        <v>136</v>
      </c>
    </row>
    <row r="203" spans="2:65" s="1" customFormat="1" ht="21.75" customHeight="1" x14ac:dyDescent="0.2">
      <c r="B203" s="32"/>
      <c r="C203" s="132" t="s">
        <v>391</v>
      </c>
      <c r="D203" s="132" t="s">
        <v>142</v>
      </c>
      <c r="E203" s="133" t="s">
        <v>2585</v>
      </c>
      <c r="F203" s="134" t="s">
        <v>2586</v>
      </c>
      <c r="G203" s="135" t="s">
        <v>255</v>
      </c>
      <c r="H203" s="136">
        <v>38</v>
      </c>
      <c r="I203" s="137"/>
      <c r="J203" s="138">
        <f>ROUND(I203*H203,2)</f>
        <v>0</v>
      </c>
      <c r="K203" s="134" t="s">
        <v>146</v>
      </c>
      <c r="L203" s="32"/>
      <c r="M203" s="139" t="s">
        <v>1</v>
      </c>
      <c r="N203" s="140" t="s">
        <v>41</v>
      </c>
      <c r="P203" s="141">
        <f>O203*H203</f>
        <v>0</v>
      </c>
      <c r="Q203" s="141">
        <v>0</v>
      </c>
      <c r="R203" s="141">
        <f>Q203*H203</f>
        <v>0</v>
      </c>
      <c r="S203" s="141">
        <v>0</v>
      </c>
      <c r="T203" s="142">
        <f>S203*H203</f>
        <v>0</v>
      </c>
      <c r="AR203" s="143" t="s">
        <v>676</v>
      </c>
      <c r="AT203" s="143" t="s">
        <v>142</v>
      </c>
      <c r="AU203" s="143" t="s">
        <v>86</v>
      </c>
      <c r="AY203" s="17" t="s">
        <v>136</v>
      </c>
      <c r="BE203" s="144">
        <f>IF(N203="základní",J203,0)</f>
        <v>0</v>
      </c>
      <c r="BF203" s="144">
        <f>IF(N203="snížená",J203,0)</f>
        <v>0</v>
      </c>
      <c r="BG203" s="144">
        <f>IF(N203="zákl. přenesená",J203,0)</f>
        <v>0</v>
      </c>
      <c r="BH203" s="144">
        <f>IF(N203="sníž. přenesená",J203,0)</f>
        <v>0</v>
      </c>
      <c r="BI203" s="144">
        <f>IF(N203="nulová",J203,0)</f>
        <v>0</v>
      </c>
      <c r="BJ203" s="17" t="s">
        <v>84</v>
      </c>
      <c r="BK203" s="144">
        <f>ROUND(I203*H203,2)</f>
        <v>0</v>
      </c>
      <c r="BL203" s="17" t="s">
        <v>676</v>
      </c>
      <c r="BM203" s="143" t="s">
        <v>538</v>
      </c>
    </row>
    <row r="204" spans="2:65" s="1" customFormat="1" ht="11.25" x14ac:dyDescent="0.2">
      <c r="B204" s="32"/>
      <c r="D204" s="145" t="s">
        <v>149</v>
      </c>
      <c r="F204" s="146" t="s">
        <v>2587</v>
      </c>
      <c r="I204" s="147"/>
      <c r="L204" s="32"/>
      <c r="M204" s="148"/>
      <c r="T204" s="56"/>
      <c r="AT204" s="17" t="s">
        <v>149</v>
      </c>
      <c r="AU204" s="17" t="s">
        <v>86</v>
      </c>
    </row>
    <row r="205" spans="2:65" s="13" customFormat="1" ht="11.25" x14ac:dyDescent="0.2">
      <c r="B205" s="155"/>
      <c r="D205" s="145" t="s">
        <v>150</v>
      </c>
      <c r="E205" s="156" t="s">
        <v>1</v>
      </c>
      <c r="F205" s="157" t="s">
        <v>2588</v>
      </c>
      <c r="H205" s="158">
        <v>38</v>
      </c>
      <c r="I205" s="159"/>
      <c r="L205" s="155"/>
      <c r="M205" s="160"/>
      <c r="T205" s="161"/>
      <c r="AT205" s="156" t="s">
        <v>150</v>
      </c>
      <c r="AU205" s="156" t="s">
        <v>86</v>
      </c>
      <c r="AV205" s="13" t="s">
        <v>86</v>
      </c>
      <c r="AW205" s="13" t="s">
        <v>32</v>
      </c>
      <c r="AX205" s="13" t="s">
        <v>84</v>
      </c>
      <c r="AY205" s="156" t="s">
        <v>136</v>
      </c>
    </row>
    <row r="206" spans="2:65" s="1" customFormat="1" ht="16.5" customHeight="1" x14ac:dyDescent="0.2">
      <c r="B206" s="32"/>
      <c r="C206" s="132" t="s">
        <v>399</v>
      </c>
      <c r="D206" s="132" t="s">
        <v>142</v>
      </c>
      <c r="E206" s="133" t="s">
        <v>2589</v>
      </c>
      <c r="F206" s="134" t="s">
        <v>2590</v>
      </c>
      <c r="G206" s="135" t="s">
        <v>394</v>
      </c>
      <c r="H206" s="136">
        <v>690</v>
      </c>
      <c r="I206" s="137"/>
      <c r="J206" s="138">
        <f>ROUND(I206*H206,2)</f>
        <v>0</v>
      </c>
      <c r="K206" s="134" t="s">
        <v>146</v>
      </c>
      <c r="L206" s="32"/>
      <c r="M206" s="139" t="s">
        <v>1</v>
      </c>
      <c r="N206" s="140" t="s">
        <v>41</v>
      </c>
      <c r="P206" s="141">
        <f>O206*H206</f>
        <v>0</v>
      </c>
      <c r="Q206" s="141">
        <v>0</v>
      </c>
      <c r="R206" s="141">
        <f>Q206*H206</f>
        <v>0</v>
      </c>
      <c r="S206" s="141">
        <v>0</v>
      </c>
      <c r="T206" s="142">
        <f>S206*H206</f>
        <v>0</v>
      </c>
      <c r="AR206" s="143" t="s">
        <v>676</v>
      </c>
      <c r="AT206" s="143" t="s">
        <v>142</v>
      </c>
      <c r="AU206" s="143" t="s">
        <v>86</v>
      </c>
      <c r="AY206" s="17" t="s">
        <v>136</v>
      </c>
      <c r="BE206" s="144">
        <f>IF(N206="základní",J206,0)</f>
        <v>0</v>
      </c>
      <c r="BF206" s="144">
        <f>IF(N206="snížená",J206,0)</f>
        <v>0</v>
      </c>
      <c r="BG206" s="144">
        <f>IF(N206="zákl. přenesená",J206,0)</f>
        <v>0</v>
      </c>
      <c r="BH206" s="144">
        <f>IF(N206="sníž. přenesená",J206,0)</f>
        <v>0</v>
      </c>
      <c r="BI206" s="144">
        <f>IF(N206="nulová",J206,0)</f>
        <v>0</v>
      </c>
      <c r="BJ206" s="17" t="s">
        <v>84</v>
      </c>
      <c r="BK206" s="144">
        <f>ROUND(I206*H206,2)</f>
        <v>0</v>
      </c>
      <c r="BL206" s="17" t="s">
        <v>676</v>
      </c>
      <c r="BM206" s="143" t="s">
        <v>552</v>
      </c>
    </row>
    <row r="207" spans="2:65" s="1" customFormat="1" ht="19.5" x14ac:dyDescent="0.2">
      <c r="B207" s="32"/>
      <c r="D207" s="145" t="s">
        <v>149</v>
      </c>
      <c r="F207" s="146" t="s">
        <v>2591</v>
      </c>
      <c r="I207" s="147"/>
      <c r="L207" s="32"/>
      <c r="M207" s="148"/>
      <c r="T207" s="56"/>
      <c r="AT207" s="17" t="s">
        <v>149</v>
      </c>
      <c r="AU207" s="17" t="s">
        <v>86</v>
      </c>
    </row>
    <row r="208" spans="2:65" s="13" customFormat="1" ht="11.25" x14ac:dyDescent="0.2">
      <c r="B208" s="155"/>
      <c r="D208" s="145" t="s">
        <v>150</v>
      </c>
      <c r="E208" s="156" t="s">
        <v>1</v>
      </c>
      <c r="F208" s="157" t="s">
        <v>2592</v>
      </c>
      <c r="H208" s="158">
        <v>690</v>
      </c>
      <c r="I208" s="159"/>
      <c r="L208" s="155"/>
      <c r="M208" s="160"/>
      <c r="T208" s="161"/>
      <c r="AT208" s="156" t="s">
        <v>150</v>
      </c>
      <c r="AU208" s="156" t="s">
        <v>86</v>
      </c>
      <c r="AV208" s="13" t="s">
        <v>86</v>
      </c>
      <c r="AW208" s="13" t="s">
        <v>32</v>
      </c>
      <c r="AX208" s="13" t="s">
        <v>84</v>
      </c>
      <c r="AY208" s="156" t="s">
        <v>136</v>
      </c>
    </row>
    <row r="209" spans="2:65" s="1" customFormat="1" ht="16.5" customHeight="1" x14ac:dyDescent="0.2">
      <c r="B209" s="32"/>
      <c r="C209" s="132" t="s">
        <v>405</v>
      </c>
      <c r="D209" s="132" t="s">
        <v>142</v>
      </c>
      <c r="E209" s="133" t="s">
        <v>2593</v>
      </c>
      <c r="F209" s="134" t="s">
        <v>2594</v>
      </c>
      <c r="G209" s="135" t="s">
        <v>255</v>
      </c>
      <c r="H209" s="136">
        <v>3</v>
      </c>
      <c r="I209" s="137"/>
      <c r="J209" s="138">
        <f>ROUND(I209*H209,2)</f>
        <v>0</v>
      </c>
      <c r="K209" s="134" t="s">
        <v>1</v>
      </c>
      <c r="L209" s="32"/>
      <c r="M209" s="139" t="s">
        <v>1</v>
      </c>
      <c r="N209" s="140" t="s">
        <v>41</v>
      </c>
      <c r="P209" s="141">
        <f>O209*H209</f>
        <v>0</v>
      </c>
      <c r="Q209" s="141">
        <v>0</v>
      </c>
      <c r="R209" s="141">
        <f>Q209*H209</f>
        <v>0</v>
      </c>
      <c r="S209" s="141">
        <v>0</v>
      </c>
      <c r="T209" s="142">
        <f>S209*H209</f>
        <v>0</v>
      </c>
      <c r="AR209" s="143" t="s">
        <v>676</v>
      </c>
      <c r="AT209" s="143" t="s">
        <v>142</v>
      </c>
      <c r="AU209" s="143" t="s">
        <v>86</v>
      </c>
      <c r="AY209" s="17" t="s">
        <v>136</v>
      </c>
      <c r="BE209" s="144">
        <f>IF(N209="základní",J209,0)</f>
        <v>0</v>
      </c>
      <c r="BF209" s="144">
        <f>IF(N209="snížená",J209,0)</f>
        <v>0</v>
      </c>
      <c r="BG209" s="144">
        <f>IF(N209="zákl. přenesená",J209,0)</f>
        <v>0</v>
      </c>
      <c r="BH209" s="144">
        <f>IF(N209="sníž. přenesená",J209,0)</f>
        <v>0</v>
      </c>
      <c r="BI209" s="144">
        <f>IF(N209="nulová",J209,0)</f>
        <v>0</v>
      </c>
      <c r="BJ209" s="17" t="s">
        <v>84</v>
      </c>
      <c r="BK209" s="144">
        <f>ROUND(I209*H209,2)</f>
        <v>0</v>
      </c>
      <c r="BL209" s="17" t="s">
        <v>676</v>
      </c>
      <c r="BM209" s="143" t="s">
        <v>585</v>
      </c>
    </row>
    <row r="210" spans="2:65" s="1" customFormat="1" ht="11.25" x14ac:dyDescent="0.2">
      <c r="B210" s="32"/>
      <c r="D210" s="145" t="s">
        <v>149</v>
      </c>
      <c r="F210" s="146" t="s">
        <v>2594</v>
      </c>
      <c r="I210" s="147"/>
      <c r="L210" s="32"/>
      <c r="M210" s="148"/>
      <c r="T210" s="56"/>
      <c r="AT210" s="17" t="s">
        <v>149</v>
      </c>
      <c r="AU210" s="17" t="s">
        <v>86</v>
      </c>
    </row>
    <row r="211" spans="2:65" s="13" customFormat="1" ht="11.25" x14ac:dyDescent="0.2">
      <c r="B211" s="155"/>
      <c r="D211" s="145" t="s">
        <v>150</v>
      </c>
      <c r="E211" s="156" t="s">
        <v>1</v>
      </c>
      <c r="F211" s="157" t="s">
        <v>2595</v>
      </c>
      <c r="H211" s="158">
        <v>3</v>
      </c>
      <c r="I211" s="159"/>
      <c r="L211" s="155"/>
      <c r="M211" s="160"/>
      <c r="T211" s="161"/>
      <c r="AT211" s="156" t="s">
        <v>150</v>
      </c>
      <c r="AU211" s="156" t="s">
        <v>86</v>
      </c>
      <c r="AV211" s="13" t="s">
        <v>86</v>
      </c>
      <c r="AW211" s="13" t="s">
        <v>32</v>
      </c>
      <c r="AX211" s="13" t="s">
        <v>84</v>
      </c>
      <c r="AY211" s="156" t="s">
        <v>136</v>
      </c>
    </row>
    <row r="212" spans="2:65" s="1" customFormat="1" ht="16.5" customHeight="1" x14ac:dyDescent="0.2">
      <c r="B212" s="32"/>
      <c r="C212" s="172" t="s">
        <v>411</v>
      </c>
      <c r="D212" s="172" t="s">
        <v>641</v>
      </c>
      <c r="E212" s="173" t="s">
        <v>2596</v>
      </c>
      <c r="F212" s="174" t="s">
        <v>2597</v>
      </c>
      <c r="G212" s="175" t="s">
        <v>145</v>
      </c>
      <c r="H212" s="176">
        <v>1</v>
      </c>
      <c r="I212" s="177"/>
      <c r="J212" s="178">
        <f>ROUND(I212*H212,2)</f>
        <v>0</v>
      </c>
      <c r="K212" s="174" t="s">
        <v>1</v>
      </c>
      <c r="L212" s="179"/>
      <c r="M212" s="180" t="s">
        <v>1</v>
      </c>
      <c r="N212" s="181" t="s">
        <v>41</v>
      </c>
      <c r="P212" s="141">
        <f>O212*H212</f>
        <v>0</v>
      </c>
      <c r="Q212" s="141">
        <v>0</v>
      </c>
      <c r="R212" s="141">
        <f>Q212*H212</f>
        <v>0</v>
      </c>
      <c r="S212" s="141">
        <v>0</v>
      </c>
      <c r="T212" s="142">
        <f>S212*H212</f>
        <v>0</v>
      </c>
      <c r="AR212" s="143" t="s">
        <v>2520</v>
      </c>
      <c r="AT212" s="143" t="s">
        <v>641</v>
      </c>
      <c r="AU212" s="143" t="s">
        <v>86</v>
      </c>
      <c r="AY212" s="17" t="s">
        <v>136</v>
      </c>
      <c r="BE212" s="144">
        <f>IF(N212="základní",J212,0)</f>
        <v>0</v>
      </c>
      <c r="BF212" s="144">
        <f>IF(N212="snížená",J212,0)</f>
        <v>0</v>
      </c>
      <c r="BG212" s="144">
        <f>IF(N212="zákl. přenesená",J212,0)</f>
        <v>0</v>
      </c>
      <c r="BH212" s="144">
        <f>IF(N212="sníž. přenesená",J212,0)</f>
        <v>0</v>
      </c>
      <c r="BI212" s="144">
        <f>IF(N212="nulová",J212,0)</f>
        <v>0</v>
      </c>
      <c r="BJ212" s="17" t="s">
        <v>84</v>
      </c>
      <c r="BK212" s="144">
        <f>ROUND(I212*H212,2)</f>
        <v>0</v>
      </c>
      <c r="BL212" s="17" t="s">
        <v>676</v>
      </c>
      <c r="BM212" s="143" t="s">
        <v>611</v>
      </c>
    </row>
    <row r="213" spans="2:65" s="1" customFormat="1" ht="11.25" x14ac:dyDescent="0.2">
      <c r="B213" s="32"/>
      <c r="D213" s="145" t="s">
        <v>149</v>
      </c>
      <c r="F213" s="146" t="s">
        <v>2597</v>
      </c>
      <c r="I213" s="147"/>
      <c r="L213" s="32"/>
      <c r="M213" s="148"/>
      <c r="T213" s="56"/>
      <c r="AT213" s="17" t="s">
        <v>149</v>
      </c>
      <c r="AU213" s="17" t="s">
        <v>86</v>
      </c>
    </row>
    <row r="214" spans="2:65" s="13" customFormat="1" ht="11.25" x14ac:dyDescent="0.2">
      <c r="B214" s="155"/>
      <c r="D214" s="145" t="s">
        <v>150</v>
      </c>
      <c r="E214" s="156" t="s">
        <v>1</v>
      </c>
      <c r="F214" s="157" t="s">
        <v>2598</v>
      </c>
      <c r="H214" s="158">
        <v>1</v>
      </c>
      <c r="I214" s="159"/>
      <c r="L214" s="155"/>
      <c r="M214" s="160"/>
      <c r="T214" s="161"/>
      <c r="AT214" s="156" t="s">
        <v>150</v>
      </c>
      <c r="AU214" s="156" t="s">
        <v>86</v>
      </c>
      <c r="AV214" s="13" t="s">
        <v>86</v>
      </c>
      <c r="AW214" s="13" t="s">
        <v>32</v>
      </c>
      <c r="AX214" s="13" t="s">
        <v>84</v>
      </c>
      <c r="AY214" s="156" t="s">
        <v>136</v>
      </c>
    </row>
    <row r="215" spans="2:65" s="1" customFormat="1" ht="21.75" customHeight="1" x14ac:dyDescent="0.2">
      <c r="B215" s="32"/>
      <c r="C215" s="132" t="s">
        <v>417</v>
      </c>
      <c r="D215" s="132" t="s">
        <v>142</v>
      </c>
      <c r="E215" s="133" t="s">
        <v>2599</v>
      </c>
      <c r="F215" s="134" t="s">
        <v>2600</v>
      </c>
      <c r="G215" s="135" t="s">
        <v>255</v>
      </c>
      <c r="H215" s="136">
        <v>1</v>
      </c>
      <c r="I215" s="137"/>
      <c r="J215" s="138">
        <f>ROUND(I215*H215,2)</f>
        <v>0</v>
      </c>
      <c r="K215" s="134" t="s">
        <v>146</v>
      </c>
      <c r="L215" s="32"/>
      <c r="M215" s="139" t="s">
        <v>1</v>
      </c>
      <c r="N215" s="140" t="s">
        <v>41</v>
      </c>
      <c r="P215" s="141">
        <f>O215*H215</f>
        <v>0</v>
      </c>
      <c r="Q215" s="141">
        <v>0</v>
      </c>
      <c r="R215" s="141">
        <f>Q215*H215</f>
        <v>0</v>
      </c>
      <c r="S215" s="141">
        <v>0</v>
      </c>
      <c r="T215" s="142">
        <f>S215*H215</f>
        <v>0</v>
      </c>
      <c r="AR215" s="143" t="s">
        <v>676</v>
      </c>
      <c r="AT215" s="143" t="s">
        <v>142</v>
      </c>
      <c r="AU215" s="143" t="s">
        <v>86</v>
      </c>
      <c r="AY215" s="17" t="s">
        <v>136</v>
      </c>
      <c r="BE215" s="144">
        <f>IF(N215="základní",J215,0)</f>
        <v>0</v>
      </c>
      <c r="BF215" s="144">
        <f>IF(N215="snížená",J215,0)</f>
        <v>0</v>
      </c>
      <c r="BG215" s="144">
        <f>IF(N215="zákl. přenesená",J215,0)</f>
        <v>0</v>
      </c>
      <c r="BH215" s="144">
        <f>IF(N215="sníž. přenesená",J215,0)</f>
        <v>0</v>
      </c>
      <c r="BI215" s="144">
        <f>IF(N215="nulová",J215,0)</f>
        <v>0</v>
      </c>
      <c r="BJ215" s="17" t="s">
        <v>84</v>
      </c>
      <c r="BK215" s="144">
        <f>ROUND(I215*H215,2)</f>
        <v>0</v>
      </c>
      <c r="BL215" s="17" t="s">
        <v>676</v>
      </c>
      <c r="BM215" s="143" t="s">
        <v>623</v>
      </c>
    </row>
    <row r="216" spans="2:65" s="1" customFormat="1" ht="19.5" x14ac:dyDescent="0.2">
      <c r="B216" s="32"/>
      <c r="D216" s="145" t="s">
        <v>149</v>
      </c>
      <c r="F216" s="146" t="s">
        <v>2601</v>
      </c>
      <c r="I216" s="147"/>
      <c r="L216" s="32"/>
      <c r="M216" s="148"/>
      <c r="T216" s="56"/>
      <c r="AT216" s="17" t="s">
        <v>149</v>
      </c>
      <c r="AU216" s="17" t="s">
        <v>86</v>
      </c>
    </row>
    <row r="217" spans="2:65" s="13" customFormat="1" ht="11.25" x14ac:dyDescent="0.2">
      <c r="B217" s="155"/>
      <c r="D217" s="145" t="s">
        <v>150</v>
      </c>
      <c r="E217" s="156" t="s">
        <v>1</v>
      </c>
      <c r="F217" s="157" t="s">
        <v>2602</v>
      </c>
      <c r="H217" s="158">
        <v>1</v>
      </c>
      <c r="I217" s="159"/>
      <c r="L217" s="155"/>
      <c r="M217" s="160"/>
      <c r="T217" s="161"/>
      <c r="AT217" s="156" t="s">
        <v>150</v>
      </c>
      <c r="AU217" s="156" t="s">
        <v>86</v>
      </c>
      <c r="AV217" s="13" t="s">
        <v>86</v>
      </c>
      <c r="AW217" s="13" t="s">
        <v>32</v>
      </c>
      <c r="AX217" s="13" t="s">
        <v>84</v>
      </c>
      <c r="AY217" s="156" t="s">
        <v>136</v>
      </c>
    </row>
    <row r="218" spans="2:65" s="11" customFormat="1" ht="22.9" customHeight="1" x14ac:dyDescent="0.2">
      <c r="B218" s="120"/>
      <c r="D218" s="121" t="s">
        <v>75</v>
      </c>
      <c r="E218" s="130" t="s">
        <v>2603</v>
      </c>
      <c r="F218" s="130" t="s">
        <v>2604</v>
      </c>
      <c r="I218" s="123"/>
      <c r="J218" s="131">
        <f>BK218</f>
        <v>0</v>
      </c>
      <c r="L218" s="120"/>
      <c r="M218" s="125"/>
      <c r="P218" s="126">
        <f>SUM(P219:P279)</f>
        <v>0</v>
      </c>
      <c r="R218" s="126">
        <f>SUM(R219:R279)</f>
        <v>11.250516999999999</v>
      </c>
      <c r="T218" s="127">
        <f>SUM(T219:T279)</f>
        <v>0</v>
      </c>
      <c r="AR218" s="121" t="s">
        <v>158</v>
      </c>
      <c r="AT218" s="128" t="s">
        <v>75</v>
      </c>
      <c r="AU218" s="128" t="s">
        <v>84</v>
      </c>
      <c r="AY218" s="121" t="s">
        <v>136</v>
      </c>
      <c r="BK218" s="129">
        <f>SUM(BK219:BK279)</f>
        <v>0</v>
      </c>
    </row>
    <row r="219" spans="2:65" s="1" customFormat="1" ht="16.5" customHeight="1" x14ac:dyDescent="0.2">
      <c r="B219" s="32"/>
      <c r="C219" s="132" t="s">
        <v>426</v>
      </c>
      <c r="D219" s="132" t="s">
        <v>142</v>
      </c>
      <c r="E219" s="133" t="s">
        <v>2605</v>
      </c>
      <c r="F219" s="134" t="s">
        <v>2606</v>
      </c>
      <c r="G219" s="135" t="s">
        <v>2607</v>
      </c>
      <c r="H219" s="136">
        <v>0.69</v>
      </c>
      <c r="I219" s="137"/>
      <c r="J219" s="138">
        <f>ROUND(I219*H219,2)</f>
        <v>0</v>
      </c>
      <c r="K219" s="134" t="s">
        <v>146</v>
      </c>
      <c r="L219" s="32"/>
      <c r="M219" s="139" t="s">
        <v>1</v>
      </c>
      <c r="N219" s="140" t="s">
        <v>41</v>
      </c>
      <c r="P219" s="141">
        <f>O219*H219</f>
        <v>0</v>
      </c>
      <c r="Q219" s="141">
        <v>8.8000000000000005E-3</v>
      </c>
      <c r="R219" s="141">
        <f>Q219*H219</f>
        <v>6.0720000000000001E-3</v>
      </c>
      <c r="S219" s="141">
        <v>0</v>
      </c>
      <c r="T219" s="142">
        <f>S219*H219</f>
        <v>0</v>
      </c>
      <c r="AR219" s="143" t="s">
        <v>676</v>
      </c>
      <c r="AT219" s="143" t="s">
        <v>142</v>
      </c>
      <c r="AU219" s="143" t="s">
        <v>86</v>
      </c>
      <c r="AY219" s="17" t="s">
        <v>136</v>
      </c>
      <c r="BE219" s="144">
        <f>IF(N219="základní",J219,0)</f>
        <v>0</v>
      </c>
      <c r="BF219" s="144">
        <f>IF(N219="snížená",J219,0)</f>
        <v>0</v>
      </c>
      <c r="BG219" s="144">
        <f>IF(N219="zákl. přenesená",J219,0)</f>
        <v>0</v>
      </c>
      <c r="BH219" s="144">
        <f>IF(N219="sníž. přenesená",J219,0)</f>
        <v>0</v>
      </c>
      <c r="BI219" s="144">
        <f>IF(N219="nulová",J219,0)</f>
        <v>0</v>
      </c>
      <c r="BJ219" s="17" t="s">
        <v>84</v>
      </c>
      <c r="BK219" s="144">
        <f>ROUND(I219*H219,2)</f>
        <v>0</v>
      </c>
      <c r="BL219" s="17" t="s">
        <v>676</v>
      </c>
      <c r="BM219" s="143" t="s">
        <v>635</v>
      </c>
    </row>
    <row r="220" spans="2:65" s="1" customFormat="1" ht="11.25" x14ac:dyDescent="0.2">
      <c r="B220" s="32"/>
      <c r="D220" s="145" t="s">
        <v>149</v>
      </c>
      <c r="F220" s="146" t="s">
        <v>2608</v>
      </c>
      <c r="I220" s="147"/>
      <c r="L220" s="32"/>
      <c r="M220" s="148"/>
      <c r="T220" s="56"/>
      <c r="AT220" s="17" t="s">
        <v>149</v>
      </c>
      <c r="AU220" s="17" t="s">
        <v>86</v>
      </c>
    </row>
    <row r="221" spans="2:65" s="13" customFormat="1" ht="11.25" x14ac:dyDescent="0.2">
      <c r="B221" s="155"/>
      <c r="D221" s="145" t="s">
        <v>150</v>
      </c>
      <c r="E221" s="156" t="s">
        <v>1</v>
      </c>
      <c r="F221" s="157" t="s">
        <v>2609</v>
      </c>
      <c r="H221" s="158">
        <v>0.69</v>
      </c>
      <c r="I221" s="159"/>
      <c r="L221" s="155"/>
      <c r="M221" s="160"/>
      <c r="T221" s="161"/>
      <c r="AT221" s="156" t="s">
        <v>150</v>
      </c>
      <c r="AU221" s="156" t="s">
        <v>86</v>
      </c>
      <c r="AV221" s="13" t="s">
        <v>86</v>
      </c>
      <c r="AW221" s="13" t="s">
        <v>32</v>
      </c>
      <c r="AX221" s="13" t="s">
        <v>84</v>
      </c>
      <c r="AY221" s="156" t="s">
        <v>136</v>
      </c>
    </row>
    <row r="222" spans="2:65" s="1" customFormat="1" ht="16.5" customHeight="1" x14ac:dyDescent="0.2">
      <c r="B222" s="32"/>
      <c r="C222" s="132" t="s">
        <v>432</v>
      </c>
      <c r="D222" s="132" t="s">
        <v>142</v>
      </c>
      <c r="E222" s="133" t="s">
        <v>2610</v>
      </c>
      <c r="F222" s="134" t="s">
        <v>2611</v>
      </c>
      <c r="G222" s="135" t="s">
        <v>420</v>
      </c>
      <c r="H222" s="136">
        <v>10.6</v>
      </c>
      <c r="I222" s="137"/>
      <c r="J222" s="138">
        <f>ROUND(I222*H222,2)</f>
        <v>0</v>
      </c>
      <c r="K222" s="134" t="s">
        <v>146</v>
      </c>
      <c r="L222" s="32"/>
      <c r="M222" s="139" t="s">
        <v>1</v>
      </c>
      <c r="N222" s="140" t="s">
        <v>41</v>
      </c>
      <c r="P222" s="141">
        <f>O222*H222</f>
        <v>0</v>
      </c>
      <c r="Q222" s="141">
        <v>0</v>
      </c>
      <c r="R222" s="141">
        <f>Q222*H222</f>
        <v>0</v>
      </c>
      <c r="S222" s="141">
        <v>0</v>
      </c>
      <c r="T222" s="142">
        <f>S222*H222</f>
        <v>0</v>
      </c>
      <c r="AR222" s="143" t="s">
        <v>676</v>
      </c>
      <c r="AT222" s="143" t="s">
        <v>142</v>
      </c>
      <c r="AU222" s="143" t="s">
        <v>86</v>
      </c>
      <c r="AY222" s="17" t="s">
        <v>136</v>
      </c>
      <c r="BE222" s="144">
        <f>IF(N222="základní",J222,0)</f>
        <v>0</v>
      </c>
      <c r="BF222" s="144">
        <f>IF(N222="snížená",J222,0)</f>
        <v>0</v>
      </c>
      <c r="BG222" s="144">
        <f>IF(N222="zákl. přenesená",J222,0)</f>
        <v>0</v>
      </c>
      <c r="BH222" s="144">
        <f>IF(N222="sníž. přenesená",J222,0)</f>
        <v>0</v>
      </c>
      <c r="BI222" s="144">
        <f>IF(N222="nulová",J222,0)</f>
        <v>0</v>
      </c>
      <c r="BJ222" s="17" t="s">
        <v>84</v>
      </c>
      <c r="BK222" s="144">
        <f>ROUND(I222*H222,2)</f>
        <v>0</v>
      </c>
      <c r="BL222" s="17" t="s">
        <v>676</v>
      </c>
      <c r="BM222" s="143" t="s">
        <v>648</v>
      </c>
    </row>
    <row r="223" spans="2:65" s="1" customFormat="1" ht="19.5" x14ac:dyDescent="0.2">
      <c r="B223" s="32"/>
      <c r="D223" s="145" t="s">
        <v>149</v>
      </c>
      <c r="F223" s="146" t="s">
        <v>2612</v>
      </c>
      <c r="I223" s="147"/>
      <c r="L223" s="32"/>
      <c r="M223" s="148"/>
      <c r="T223" s="56"/>
      <c r="AT223" s="17" t="s">
        <v>149</v>
      </c>
      <c r="AU223" s="17" t="s">
        <v>86</v>
      </c>
    </row>
    <row r="224" spans="2:65" s="13" customFormat="1" ht="11.25" x14ac:dyDescent="0.2">
      <c r="B224" s="155"/>
      <c r="D224" s="145" t="s">
        <v>150</v>
      </c>
      <c r="E224" s="156" t="s">
        <v>1</v>
      </c>
      <c r="F224" s="157" t="s">
        <v>2613</v>
      </c>
      <c r="H224" s="158">
        <v>10.6</v>
      </c>
      <c r="I224" s="159"/>
      <c r="L224" s="155"/>
      <c r="M224" s="160"/>
      <c r="T224" s="161"/>
      <c r="AT224" s="156" t="s">
        <v>150</v>
      </c>
      <c r="AU224" s="156" t="s">
        <v>86</v>
      </c>
      <c r="AV224" s="13" t="s">
        <v>86</v>
      </c>
      <c r="AW224" s="13" t="s">
        <v>32</v>
      </c>
      <c r="AX224" s="13" t="s">
        <v>84</v>
      </c>
      <c r="AY224" s="156" t="s">
        <v>136</v>
      </c>
    </row>
    <row r="225" spans="2:65" s="1" customFormat="1" ht="16.5" customHeight="1" x14ac:dyDescent="0.2">
      <c r="B225" s="32"/>
      <c r="C225" s="132" t="s">
        <v>439</v>
      </c>
      <c r="D225" s="132" t="s">
        <v>142</v>
      </c>
      <c r="E225" s="133" t="s">
        <v>2614</v>
      </c>
      <c r="F225" s="134" t="s">
        <v>2615</v>
      </c>
      <c r="G225" s="135" t="s">
        <v>420</v>
      </c>
      <c r="H225" s="136">
        <v>4.75</v>
      </c>
      <c r="I225" s="137"/>
      <c r="J225" s="138">
        <f>ROUND(I225*H225,2)</f>
        <v>0</v>
      </c>
      <c r="K225" s="134" t="s">
        <v>146</v>
      </c>
      <c r="L225" s="32"/>
      <c r="M225" s="139" t="s">
        <v>1</v>
      </c>
      <c r="N225" s="140" t="s">
        <v>41</v>
      </c>
      <c r="P225" s="141">
        <f>O225*H225</f>
        <v>0</v>
      </c>
      <c r="Q225" s="141">
        <v>2.3010199999999998</v>
      </c>
      <c r="R225" s="141">
        <f>Q225*H225</f>
        <v>10.929844999999998</v>
      </c>
      <c r="S225" s="141">
        <v>0</v>
      </c>
      <c r="T225" s="142">
        <f>S225*H225</f>
        <v>0</v>
      </c>
      <c r="AR225" s="143" t="s">
        <v>676</v>
      </c>
      <c r="AT225" s="143" t="s">
        <v>142</v>
      </c>
      <c r="AU225" s="143" t="s">
        <v>86</v>
      </c>
      <c r="AY225" s="17" t="s">
        <v>136</v>
      </c>
      <c r="BE225" s="144">
        <f>IF(N225="základní",J225,0)</f>
        <v>0</v>
      </c>
      <c r="BF225" s="144">
        <f>IF(N225="snížená",J225,0)</f>
        <v>0</v>
      </c>
      <c r="BG225" s="144">
        <f>IF(N225="zákl. přenesená",J225,0)</f>
        <v>0</v>
      </c>
      <c r="BH225" s="144">
        <f>IF(N225="sníž. přenesená",J225,0)</f>
        <v>0</v>
      </c>
      <c r="BI225" s="144">
        <f>IF(N225="nulová",J225,0)</f>
        <v>0</v>
      </c>
      <c r="BJ225" s="17" t="s">
        <v>84</v>
      </c>
      <c r="BK225" s="144">
        <f>ROUND(I225*H225,2)</f>
        <v>0</v>
      </c>
      <c r="BL225" s="17" t="s">
        <v>676</v>
      </c>
      <c r="BM225" s="143" t="s">
        <v>663</v>
      </c>
    </row>
    <row r="226" spans="2:65" s="1" customFormat="1" ht="11.25" x14ac:dyDescent="0.2">
      <c r="B226" s="32"/>
      <c r="D226" s="145" t="s">
        <v>149</v>
      </c>
      <c r="F226" s="146" t="s">
        <v>2616</v>
      </c>
      <c r="I226" s="147"/>
      <c r="L226" s="32"/>
      <c r="M226" s="148"/>
      <c r="T226" s="56"/>
      <c r="AT226" s="17" t="s">
        <v>149</v>
      </c>
      <c r="AU226" s="17" t="s">
        <v>86</v>
      </c>
    </row>
    <row r="227" spans="2:65" s="13" customFormat="1" ht="11.25" x14ac:dyDescent="0.2">
      <c r="B227" s="155"/>
      <c r="D227" s="145" t="s">
        <v>150</v>
      </c>
      <c r="E227" s="156" t="s">
        <v>1</v>
      </c>
      <c r="F227" s="157" t="s">
        <v>2617</v>
      </c>
      <c r="H227" s="158">
        <v>4.75</v>
      </c>
      <c r="I227" s="159"/>
      <c r="L227" s="155"/>
      <c r="M227" s="160"/>
      <c r="T227" s="161"/>
      <c r="AT227" s="156" t="s">
        <v>150</v>
      </c>
      <c r="AU227" s="156" t="s">
        <v>86</v>
      </c>
      <c r="AV227" s="13" t="s">
        <v>86</v>
      </c>
      <c r="AW227" s="13" t="s">
        <v>32</v>
      </c>
      <c r="AX227" s="13" t="s">
        <v>84</v>
      </c>
      <c r="AY227" s="156" t="s">
        <v>136</v>
      </c>
    </row>
    <row r="228" spans="2:65" s="12" customFormat="1" ht="11.25" x14ac:dyDescent="0.2">
      <c r="B228" s="149"/>
      <c r="D228" s="145" t="s">
        <v>150</v>
      </c>
      <c r="E228" s="150" t="s">
        <v>1</v>
      </c>
      <c r="F228" s="151" t="s">
        <v>2618</v>
      </c>
      <c r="H228" s="150" t="s">
        <v>1</v>
      </c>
      <c r="I228" s="152"/>
      <c r="L228" s="149"/>
      <c r="M228" s="153"/>
      <c r="T228" s="154"/>
      <c r="AT228" s="150" t="s">
        <v>150</v>
      </c>
      <c r="AU228" s="150" t="s">
        <v>86</v>
      </c>
      <c r="AV228" s="12" t="s">
        <v>84</v>
      </c>
      <c r="AW228" s="12" t="s">
        <v>32</v>
      </c>
      <c r="AX228" s="12" t="s">
        <v>76</v>
      </c>
      <c r="AY228" s="150" t="s">
        <v>136</v>
      </c>
    </row>
    <row r="229" spans="2:65" s="1" customFormat="1" ht="16.5" customHeight="1" x14ac:dyDescent="0.2">
      <c r="B229" s="32"/>
      <c r="C229" s="172" t="s">
        <v>445</v>
      </c>
      <c r="D229" s="172" t="s">
        <v>641</v>
      </c>
      <c r="E229" s="173" t="s">
        <v>2619</v>
      </c>
      <c r="F229" s="174" t="s">
        <v>2620</v>
      </c>
      <c r="G229" s="175" t="s">
        <v>255</v>
      </c>
      <c r="H229" s="176">
        <v>19</v>
      </c>
      <c r="I229" s="177"/>
      <c r="J229" s="178">
        <f>ROUND(I229*H229,2)</f>
        <v>0</v>
      </c>
      <c r="K229" s="174" t="s">
        <v>1</v>
      </c>
      <c r="L229" s="179"/>
      <c r="M229" s="180" t="s">
        <v>1</v>
      </c>
      <c r="N229" s="181" t="s">
        <v>41</v>
      </c>
      <c r="P229" s="141">
        <f>O229*H229</f>
        <v>0</v>
      </c>
      <c r="Q229" s="141">
        <v>1.311E-2</v>
      </c>
      <c r="R229" s="141">
        <f>Q229*H229</f>
        <v>0.24909000000000001</v>
      </c>
      <c r="S229" s="141">
        <v>0</v>
      </c>
      <c r="T229" s="142">
        <f>S229*H229</f>
        <v>0</v>
      </c>
      <c r="AR229" s="143" t="s">
        <v>2520</v>
      </c>
      <c r="AT229" s="143" t="s">
        <v>641</v>
      </c>
      <c r="AU229" s="143" t="s">
        <v>86</v>
      </c>
      <c r="AY229" s="17" t="s">
        <v>136</v>
      </c>
      <c r="BE229" s="144">
        <f>IF(N229="základní",J229,0)</f>
        <v>0</v>
      </c>
      <c r="BF229" s="144">
        <f>IF(N229="snížená",J229,0)</f>
        <v>0</v>
      </c>
      <c r="BG229" s="144">
        <f>IF(N229="zákl. přenesená",J229,0)</f>
        <v>0</v>
      </c>
      <c r="BH229" s="144">
        <f>IF(N229="sníž. přenesená",J229,0)</f>
        <v>0</v>
      </c>
      <c r="BI229" s="144">
        <f>IF(N229="nulová",J229,0)</f>
        <v>0</v>
      </c>
      <c r="BJ229" s="17" t="s">
        <v>84</v>
      </c>
      <c r="BK229" s="144">
        <f>ROUND(I229*H229,2)</f>
        <v>0</v>
      </c>
      <c r="BL229" s="17" t="s">
        <v>676</v>
      </c>
      <c r="BM229" s="143" t="s">
        <v>2621</v>
      </c>
    </row>
    <row r="230" spans="2:65" s="1" customFormat="1" ht="11.25" x14ac:dyDescent="0.2">
      <c r="B230" s="32"/>
      <c r="D230" s="145" t="s">
        <v>149</v>
      </c>
      <c r="F230" s="146" t="s">
        <v>2620</v>
      </c>
      <c r="I230" s="147"/>
      <c r="L230" s="32"/>
      <c r="M230" s="148"/>
      <c r="T230" s="56"/>
      <c r="AT230" s="17" t="s">
        <v>149</v>
      </c>
      <c r="AU230" s="17" t="s">
        <v>86</v>
      </c>
    </row>
    <row r="231" spans="2:65" s="13" customFormat="1" ht="11.25" x14ac:dyDescent="0.2">
      <c r="B231" s="155"/>
      <c r="D231" s="145" t="s">
        <v>150</v>
      </c>
      <c r="E231" s="156" t="s">
        <v>1</v>
      </c>
      <c r="F231" s="157" t="s">
        <v>2622</v>
      </c>
      <c r="H231" s="158">
        <v>19</v>
      </c>
      <c r="I231" s="159"/>
      <c r="L231" s="155"/>
      <c r="M231" s="160"/>
      <c r="T231" s="161"/>
      <c r="AT231" s="156" t="s">
        <v>150</v>
      </c>
      <c r="AU231" s="156" t="s">
        <v>86</v>
      </c>
      <c r="AV231" s="13" t="s">
        <v>86</v>
      </c>
      <c r="AW231" s="13" t="s">
        <v>32</v>
      </c>
      <c r="AX231" s="13" t="s">
        <v>84</v>
      </c>
      <c r="AY231" s="156" t="s">
        <v>136</v>
      </c>
    </row>
    <row r="232" spans="2:65" s="1" customFormat="1" ht="16.5" customHeight="1" x14ac:dyDescent="0.2">
      <c r="B232" s="32"/>
      <c r="C232" s="132" t="s">
        <v>452</v>
      </c>
      <c r="D232" s="132" t="s">
        <v>142</v>
      </c>
      <c r="E232" s="133" t="s">
        <v>2623</v>
      </c>
      <c r="F232" s="134" t="s">
        <v>2624</v>
      </c>
      <c r="G232" s="135" t="s">
        <v>420</v>
      </c>
      <c r="H232" s="136">
        <v>38.6</v>
      </c>
      <c r="I232" s="137"/>
      <c r="J232" s="138">
        <f>ROUND(I232*H232,2)</f>
        <v>0</v>
      </c>
      <c r="K232" s="134" t="s">
        <v>146</v>
      </c>
      <c r="L232" s="32"/>
      <c r="M232" s="139" t="s">
        <v>1</v>
      </c>
      <c r="N232" s="140" t="s">
        <v>41</v>
      </c>
      <c r="P232" s="141">
        <f>O232*H232</f>
        <v>0</v>
      </c>
      <c r="Q232" s="141">
        <v>0</v>
      </c>
      <c r="R232" s="141">
        <f>Q232*H232</f>
        <v>0</v>
      </c>
      <c r="S232" s="141">
        <v>0</v>
      </c>
      <c r="T232" s="142">
        <f>S232*H232</f>
        <v>0</v>
      </c>
      <c r="AR232" s="143" t="s">
        <v>676</v>
      </c>
      <c r="AT232" s="143" t="s">
        <v>142</v>
      </c>
      <c r="AU232" s="143" t="s">
        <v>86</v>
      </c>
      <c r="AY232" s="17" t="s">
        <v>136</v>
      </c>
      <c r="BE232" s="144">
        <f>IF(N232="základní",J232,0)</f>
        <v>0</v>
      </c>
      <c r="BF232" s="144">
        <f>IF(N232="snížená",J232,0)</f>
        <v>0</v>
      </c>
      <c r="BG232" s="144">
        <f>IF(N232="zákl. přenesená",J232,0)</f>
        <v>0</v>
      </c>
      <c r="BH232" s="144">
        <f>IF(N232="sníž. přenesená",J232,0)</f>
        <v>0</v>
      </c>
      <c r="BI232" s="144">
        <f>IF(N232="nulová",J232,0)</f>
        <v>0</v>
      </c>
      <c r="BJ232" s="17" t="s">
        <v>84</v>
      </c>
      <c r="BK232" s="144">
        <f>ROUND(I232*H232,2)</f>
        <v>0</v>
      </c>
      <c r="BL232" s="17" t="s">
        <v>676</v>
      </c>
      <c r="BM232" s="143" t="s">
        <v>676</v>
      </c>
    </row>
    <row r="233" spans="2:65" s="1" customFormat="1" ht="11.25" x14ac:dyDescent="0.2">
      <c r="B233" s="32"/>
      <c r="D233" s="145" t="s">
        <v>149</v>
      </c>
      <c r="F233" s="146" t="s">
        <v>2625</v>
      </c>
      <c r="I233" s="147"/>
      <c r="L233" s="32"/>
      <c r="M233" s="148"/>
      <c r="T233" s="56"/>
      <c r="AT233" s="17" t="s">
        <v>149</v>
      </c>
      <c r="AU233" s="17" t="s">
        <v>86</v>
      </c>
    </row>
    <row r="234" spans="2:65" s="12" customFormat="1" ht="11.25" x14ac:dyDescent="0.2">
      <c r="B234" s="149"/>
      <c r="D234" s="145" t="s">
        <v>150</v>
      </c>
      <c r="E234" s="150" t="s">
        <v>1</v>
      </c>
      <c r="F234" s="151" t="s">
        <v>2626</v>
      </c>
      <c r="H234" s="150" t="s">
        <v>1</v>
      </c>
      <c r="I234" s="152"/>
      <c r="L234" s="149"/>
      <c r="M234" s="153"/>
      <c r="T234" s="154"/>
      <c r="AT234" s="150" t="s">
        <v>150</v>
      </c>
      <c r="AU234" s="150" t="s">
        <v>86</v>
      </c>
      <c r="AV234" s="12" t="s">
        <v>84</v>
      </c>
      <c r="AW234" s="12" t="s">
        <v>32</v>
      </c>
      <c r="AX234" s="12" t="s">
        <v>76</v>
      </c>
      <c r="AY234" s="150" t="s">
        <v>136</v>
      </c>
    </row>
    <row r="235" spans="2:65" s="13" customFormat="1" ht="11.25" x14ac:dyDescent="0.2">
      <c r="B235" s="155"/>
      <c r="D235" s="145" t="s">
        <v>150</v>
      </c>
      <c r="E235" s="156" t="s">
        <v>1</v>
      </c>
      <c r="F235" s="157" t="s">
        <v>2627</v>
      </c>
      <c r="H235" s="158">
        <v>5.85</v>
      </c>
      <c r="I235" s="159"/>
      <c r="L235" s="155"/>
      <c r="M235" s="160"/>
      <c r="T235" s="161"/>
      <c r="AT235" s="156" t="s">
        <v>150</v>
      </c>
      <c r="AU235" s="156" t="s">
        <v>86</v>
      </c>
      <c r="AV235" s="13" t="s">
        <v>86</v>
      </c>
      <c r="AW235" s="13" t="s">
        <v>32</v>
      </c>
      <c r="AX235" s="13" t="s">
        <v>76</v>
      </c>
      <c r="AY235" s="156" t="s">
        <v>136</v>
      </c>
    </row>
    <row r="236" spans="2:65" s="12" customFormat="1" ht="11.25" x14ac:dyDescent="0.2">
      <c r="B236" s="149"/>
      <c r="D236" s="145" t="s">
        <v>150</v>
      </c>
      <c r="E236" s="150" t="s">
        <v>1</v>
      </c>
      <c r="F236" s="151" t="s">
        <v>2628</v>
      </c>
      <c r="H236" s="150" t="s">
        <v>1</v>
      </c>
      <c r="I236" s="152"/>
      <c r="L236" s="149"/>
      <c r="M236" s="153"/>
      <c r="T236" s="154"/>
      <c r="AT236" s="150" t="s">
        <v>150</v>
      </c>
      <c r="AU236" s="150" t="s">
        <v>86</v>
      </c>
      <c r="AV236" s="12" t="s">
        <v>84</v>
      </c>
      <c r="AW236" s="12" t="s">
        <v>32</v>
      </c>
      <c r="AX236" s="12" t="s">
        <v>76</v>
      </c>
      <c r="AY236" s="150" t="s">
        <v>136</v>
      </c>
    </row>
    <row r="237" spans="2:65" s="13" customFormat="1" ht="11.25" x14ac:dyDescent="0.2">
      <c r="B237" s="155"/>
      <c r="D237" s="145" t="s">
        <v>150</v>
      </c>
      <c r="E237" s="156" t="s">
        <v>1</v>
      </c>
      <c r="F237" s="157" t="s">
        <v>2629</v>
      </c>
      <c r="H237" s="158">
        <v>32.75</v>
      </c>
      <c r="I237" s="159"/>
      <c r="L237" s="155"/>
      <c r="M237" s="160"/>
      <c r="T237" s="161"/>
      <c r="AT237" s="156" t="s">
        <v>150</v>
      </c>
      <c r="AU237" s="156" t="s">
        <v>86</v>
      </c>
      <c r="AV237" s="13" t="s">
        <v>86</v>
      </c>
      <c r="AW237" s="13" t="s">
        <v>32</v>
      </c>
      <c r="AX237" s="13" t="s">
        <v>76</v>
      </c>
      <c r="AY237" s="156" t="s">
        <v>136</v>
      </c>
    </row>
    <row r="238" spans="2:65" s="14" customFormat="1" ht="11.25" x14ac:dyDescent="0.2">
      <c r="B238" s="165"/>
      <c r="D238" s="145" t="s">
        <v>150</v>
      </c>
      <c r="E238" s="166" t="s">
        <v>1</v>
      </c>
      <c r="F238" s="167" t="s">
        <v>318</v>
      </c>
      <c r="H238" s="168">
        <v>38.6</v>
      </c>
      <c r="I238" s="169"/>
      <c r="L238" s="165"/>
      <c r="M238" s="170"/>
      <c r="T238" s="171"/>
      <c r="AT238" s="166" t="s">
        <v>150</v>
      </c>
      <c r="AU238" s="166" t="s">
        <v>86</v>
      </c>
      <c r="AV238" s="14" t="s">
        <v>135</v>
      </c>
      <c r="AW238" s="14" t="s">
        <v>32</v>
      </c>
      <c r="AX238" s="14" t="s">
        <v>84</v>
      </c>
      <c r="AY238" s="166" t="s">
        <v>136</v>
      </c>
    </row>
    <row r="239" spans="2:65" s="1" customFormat="1" ht="16.5" customHeight="1" x14ac:dyDescent="0.2">
      <c r="B239" s="32"/>
      <c r="C239" s="132" t="s">
        <v>460</v>
      </c>
      <c r="D239" s="132" t="s">
        <v>142</v>
      </c>
      <c r="E239" s="133" t="s">
        <v>2630</v>
      </c>
      <c r="F239" s="134" t="s">
        <v>2631</v>
      </c>
      <c r="G239" s="135" t="s">
        <v>394</v>
      </c>
      <c r="H239" s="136">
        <v>608</v>
      </c>
      <c r="I239" s="137"/>
      <c r="J239" s="138">
        <f>ROUND(I239*H239,2)</f>
        <v>0</v>
      </c>
      <c r="K239" s="134" t="s">
        <v>146</v>
      </c>
      <c r="L239" s="32"/>
      <c r="M239" s="139" t="s">
        <v>1</v>
      </c>
      <c r="N239" s="140" t="s">
        <v>41</v>
      </c>
      <c r="P239" s="141">
        <f>O239*H239</f>
        <v>0</v>
      </c>
      <c r="Q239" s="141">
        <v>0</v>
      </c>
      <c r="R239" s="141">
        <f>Q239*H239</f>
        <v>0</v>
      </c>
      <c r="S239" s="141">
        <v>0</v>
      </c>
      <c r="T239" s="142">
        <f>S239*H239</f>
        <v>0</v>
      </c>
      <c r="AR239" s="143" t="s">
        <v>676</v>
      </c>
      <c r="AT239" s="143" t="s">
        <v>142</v>
      </c>
      <c r="AU239" s="143" t="s">
        <v>86</v>
      </c>
      <c r="AY239" s="17" t="s">
        <v>136</v>
      </c>
      <c r="BE239" s="144">
        <f>IF(N239="základní",J239,0)</f>
        <v>0</v>
      </c>
      <c r="BF239" s="144">
        <f>IF(N239="snížená",J239,0)</f>
        <v>0</v>
      </c>
      <c r="BG239" s="144">
        <f>IF(N239="zákl. přenesená",J239,0)</f>
        <v>0</v>
      </c>
      <c r="BH239" s="144">
        <f>IF(N239="sníž. přenesená",J239,0)</f>
        <v>0</v>
      </c>
      <c r="BI239" s="144">
        <f>IF(N239="nulová",J239,0)</f>
        <v>0</v>
      </c>
      <c r="BJ239" s="17" t="s">
        <v>84</v>
      </c>
      <c r="BK239" s="144">
        <f>ROUND(I239*H239,2)</f>
        <v>0</v>
      </c>
      <c r="BL239" s="17" t="s">
        <v>676</v>
      </c>
      <c r="BM239" s="143" t="s">
        <v>688</v>
      </c>
    </row>
    <row r="240" spans="2:65" s="1" customFormat="1" ht="19.5" x14ac:dyDescent="0.2">
      <c r="B240" s="32"/>
      <c r="D240" s="145" t="s">
        <v>149</v>
      </c>
      <c r="F240" s="146" t="s">
        <v>2632</v>
      </c>
      <c r="I240" s="147"/>
      <c r="L240" s="32"/>
      <c r="M240" s="148"/>
      <c r="T240" s="56"/>
      <c r="AT240" s="17" t="s">
        <v>149</v>
      </c>
      <c r="AU240" s="17" t="s">
        <v>86</v>
      </c>
    </row>
    <row r="241" spans="2:65" s="13" customFormat="1" ht="11.25" x14ac:dyDescent="0.2">
      <c r="B241" s="155"/>
      <c r="D241" s="145" t="s">
        <v>150</v>
      </c>
      <c r="E241" s="156" t="s">
        <v>1</v>
      </c>
      <c r="F241" s="157" t="s">
        <v>2633</v>
      </c>
      <c r="H241" s="158">
        <v>608</v>
      </c>
      <c r="I241" s="159"/>
      <c r="L241" s="155"/>
      <c r="M241" s="160"/>
      <c r="T241" s="161"/>
      <c r="AT241" s="156" t="s">
        <v>150</v>
      </c>
      <c r="AU241" s="156" t="s">
        <v>86</v>
      </c>
      <c r="AV241" s="13" t="s">
        <v>86</v>
      </c>
      <c r="AW241" s="13" t="s">
        <v>32</v>
      </c>
      <c r="AX241" s="13" t="s">
        <v>84</v>
      </c>
      <c r="AY241" s="156" t="s">
        <v>136</v>
      </c>
    </row>
    <row r="242" spans="2:65" s="12" customFormat="1" ht="11.25" x14ac:dyDescent="0.2">
      <c r="B242" s="149"/>
      <c r="D242" s="145" t="s">
        <v>150</v>
      </c>
      <c r="E242" s="150" t="s">
        <v>1</v>
      </c>
      <c r="F242" s="151" t="s">
        <v>2634</v>
      </c>
      <c r="H242" s="150" t="s">
        <v>1</v>
      </c>
      <c r="I242" s="152"/>
      <c r="L242" s="149"/>
      <c r="M242" s="153"/>
      <c r="T242" s="154"/>
      <c r="AT242" s="150" t="s">
        <v>150</v>
      </c>
      <c r="AU242" s="150" t="s">
        <v>86</v>
      </c>
      <c r="AV242" s="12" t="s">
        <v>84</v>
      </c>
      <c r="AW242" s="12" t="s">
        <v>32</v>
      </c>
      <c r="AX242" s="12" t="s">
        <v>76</v>
      </c>
      <c r="AY242" s="150" t="s">
        <v>136</v>
      </c>
    </row>
    <row r="243" spans="2:65" s="1" customFormat="1" ht="16.5" customHeight="1" x14ac:dyDescent="0.2">
      <c r="B243" s="32"/>
      <c r="C243" s="132" t="s">
        <v>468</v>
      </c>
      <c r="D243" s="132" t="s">
        <v>142</v>
      </c>
      <c r="E243" s="133" t="s">
        <v>2635</v>
      </c>
      <c r="F243" s="134" t="s">
        <v>2636</v>
      </c>
      <c r="G243" s="135" t="s">
        <v>394</v>
      </c>
      <c r="H243" s="136">
        <v>47</v>
      </c>
      <c r="I243" s="137"/>
      <c r="J243" s="138">
        <f>ROUND(I243*H243,2)</f>
        <v>0</v>
      </c>
      <c r="K243" s="134" t="s">
        <v>146</v>
      </c>
      <c r="L243" s="32"/>
      <c r="M243" s="139" t="s">
        <v>1</v>
      </c>
      <c r="N243" s="140" t="s">
        <v>41</v>
      </c>
      <c r="P243" s="141">
        <f>O243*H243</f>
        <v>0</v>
      </c>
      <c r="Q243" s="141">
        <v>0</v>
      </c>
      <c r="R243" s="141">
        <f>Q243*H243</f>
        <v>0</v>
      </c>
      <c r="S243" s="141">
        <v>0</v>
      </c>
      <c r="T243" s="142">
        <f>S243*H243</f>
        <v>0</v>
      </c>
      <c r="AR243" s="143" t="s">
        <v>676</v>
      </c>
      <c r="AT243" s="143" t="s">
        <v>142</v>
      </c>
      <c r="AU243" s="143" t="s">
        <v>86</v>
      </c>
      <c r="AY243" s="17" t="s">
        <v>136</v>
      </c>
      <c r="BE243" s="144">
        <f>IF(N243="základní",J243,0)</f>
        <v>0</v>
      </c>
      <c r="BF243" s="144">
        <f>IF(N243="snížená",J243,0)</f>
        <v>0</v>
      </c>
      <c r="BG243" s="144">
        <f>IF(N243="zákl. přenesená",J243,0)</f>
        <v>0</v>
      </c>
      <c r="BH243" s="144">
        <f>IF(N243="sníž. přenesená",J243,0)</f>
        <v>0</v>
      </c>
      <c r="BI243" s="144">
        <f>IF(N243="nulová",J243,0)</f>
        <v>0</v>
      </c>
      <c r="BJ243" s="17" t="s">
        <v>84</v>
      </c>
      <c r="BK243" s="144">
        <f>ROUND(I243*H243,2)</f>
        <v>0</v>
      </c>
      <c r="BL243" s="17" t="s">
        <v>676</v>
      </c>
      <c r="BM243" s="143" t="s">
        <v>2637</v>
      </c>
    </row>
    <row r="244" spans="2:65" s="1" customFormat="1" ht="19.5" x14ac:dyDescent="0.2">
      <c r="B244" s="32"/>
      <c r="D244" s="145" t="s">
        <v>149</v>
      </c>
      <c r="F244" s="146" t="s">
        <v>2638</v>
      </c>
      <c r="I244" s="147"/>
      <c r="L244" s="32"/>
      <c r="M244" s="148"/>
      <c r="T244" s="56"/>
      <c r="AT244" s="17" t="s">
        <v>149</v>
      </c>
      <c r="AU244" s="17" t="s">
        <v>86</v>
      </c>
    </row>
    <row r="245" spans="2:65" s="13" customFormat="1" ht="11.25" x14ac:dyDescent="0.2">
      <c r="B245" s="155"/>
      <c r="D245" s="145" t="s">
        <v>150</v>
      </c>
      <c r="E245" s="156" t="s">
        <v>1</v>
      </c>
      <c r="F245" s="157" t="s">
        <v>2639</v>
      </c>
      <c r="H245" s="158">
        <v>47</v>
      </c>
      <c r="I245" s="159"/>
      <c r="L245" s="155"/>
      <c r="M245" s="160"/>
      <c r="T245" s="161"/>
      <c r="AT245" s="156" t="s">
        <v>150</v>
      </c>
      <c r="AU245" s="156" t="s">
        <v>86</v>
      </c>
      <c r="AV245" s="13" t="s">
        <v>86</v>
      </c>
      <c r="AW245" s="13" t="s">
        <v>32</v>
      </c>
      <c r="AX245" s="13" t="s">
        <v>84</v>
      </c>
      <c r="AY245" s="156" t="s">
        <v>136</v>
      </c>
    </row>
    <row r="246" spans="2:65" s="1" customFormat="1" ht="16.5" customHeight="1" x14ac:dyDescent="0.2">
      <c r="B246" s="32"/>
      <c r="C246" s="132" t="s">
        <v>474</v>
      </c>
      <c r="D246" s="132" t="s">
        <v>142</v>
      </c>
      <c r="E246" s="133" t="s">
        <v>2640</v>
      </c>
      <c r="F246" s="134" t="s">
        <v>2641</v>
      </c>
      <c r="G246" s="135" t="s">
        <v>420</v>
      </c>
      <c r="H246" s="136">
        <v>4.75</v>
      </c>
      <c r="I246" s="137"/>
      <c r="J246" s="138">
        <f>ROUND(I246*H246,2)</f>
        <v>0</v>
      </c>
      <c r="K246" s="134" t="s">
        <v>146</v>
      </c>
      <c r="L246" s="32"/>
      <c r="M246" s="139" t="s">
        <v>1</v>
      </c>
      <c r="N246" s="140" t="s">
        <v>41</v>
      </c>
      <c r="P246" s="141">
        <f>O246*H246</f>
        <v>0</v>
      </c>
      <c r="Q246" s="141">
        <v>0</v>
      </c>
      <c r="R246" s="141">
        <f>Q246*H246</f>
        <v>0</v>
      </c>
      <c r="S246" s="141">
        <v>0</v>
      </c>
      <c r="T246" s="142">
        <f>S246*H246</f>
        <v>0</v>
      </c>
      <c r="AR246" s="143" t="s">
        <v>676</v>
      </c>
      <c r="AT246" s="143" t="s">
        <v>142</v>
      </c>
      <c r="AU246" s="143" t="s">
        <v>86</v>
      </c>
      <c r="AY246" s="17" t="s">
        <v>136</v>
      </c>
      <c r="BE246" s="144">
        <f>IF(N246="základní",J246,0)</f>
        <v>0</v>
      </c>
      <c r="BF246" s="144">
        <f>IF(N246="snížená",J246,0)</f>
        <v>0</v>
      </c>
      <c r="BG246" s="144">
        <f>IF(N246="zákl. přenesená",J246,0)</f>
        <v>0</v>
      </c>
      <c r="BH246" s="144">
        <f>IF(N246="sníž. přenesená",J246,0)</f>
        <v>0</v>
      </c>
      <c r="BI246" s="144">
        <f>IF(N246="nulová",J246,0)</f>
        <v>0</v>
      </c>
      <c r="BJ246" s="17" t="s">
        <v>84</v>
      </c>
      <c r="BK246" s="144">
        <f>ROUND(I246*H246,2)</f>
        <v>0</v>
      </c>
      <c r="BL246" s="17" t="s">
        <v>676</v>
      </c>
      <c r="BM246" s="143" t="s">
        <v>2642</v>
      </c>
    </row>
    <row r="247" spans="2:65" s="1" customFormat="1" ht="19.5" x14ac:dyDescent="0.2">
      <c r="B247" s="32"/>
      <c r="D247" s="145" t="s">
        <v>149</v>
      </c>
      <c r="F247" s="146" t="s">
        <v>2643</v>
      </c>
      <c r="I247" s="147"/>
      <c r="L247" s="32"/>
      <c r="M247" s="148"/>
      <c r="T247" s="56"/>
      <c r="AT247" s="17" t="s">
        <v>149</v>
      </c>
      <c r="AU247" s="17" t="s">
        <v>86</v>
      </c>
    </row>
    <row r="248" spans="2:65" s="13" customFormat="1" ht="11.25" x14ac:dyDescent="0.2">
      <c r="B248" s="155"/>
      <c r="D248" s="145" t="s">
        <v>150</v>
      </c>
      <c r="E248" s="156" t="s">
        <v>1</v>
      </c>
      <c r="F248" s="157" t="s">
        <v>2644</v>
      </c>
      <c r="H248" s="158">
        <v>4.75</v>
      </c>
      <c r="I248" s="159"/>
      <c r="L248" s="155"/>
      <c r="M248" s="160"/>
      <c r="T248" s="161"/>
      <c r="AT248" s="156" t="s">
        <v>150</v>
      </c>
      <c r="AU248" s="156" t="s">
        <v>86</v>
      </c>
      <c r="AV248" s="13" t="s">
        <v>86</v>
      </c>
      <c r="AW248" s="13" t="s">
        <v>32</v>
      </c>
      <c r="AX248" s="13" t="s">
        <v>84</v>
      </c>
      <c r="AY248" s="156" t="s">
        <v>136</v>
      </c>
    </row>
    <row r="249" spans="2:65" s="1" customFormat="1" ht="16.5" customHeight="1" x14ac:dyDescent="0.2">
      <c r="B249" s="32"/>
      <c r="C249" s="132" t="s">
        <v>479</v>
      </c>
      <c r="D249" s="132" t="s">
        <v>142</v>
      </c>
      <c r="E249" s="133" t="s">
        <v>2645</v>
      </c>
      <c r="F249" s="134" t="s">
        <v>2646</v>
      </c>
      <c r="G249" s="135" t="s">
        <v>394</v>
      </c>
      <c r="H249" s="136">
        <v>608</v>
      </c>
      <c r="I249" s="137"/>
      <c r="J249" s="138">
        <f>ROUND(I249*H249,2)</f>
        <v>0</v>
      </c>
      <c r="K249" s="134" t="s">
        <v>146</v>
      </c>
      <c r="L249" s="32"/>
      <c r="M249" s="139" t="s">
        <v>1</v>
      </c>
      <c r="N249" s="140" t="s">
        <v>41</v>
      </c>
      <c r="P249" s="141">
        <f>O249*H249</f>
        <v>0</v>
      </c>
      <c r="Q249" s="141">
        <v>0</v>
      </c>
      <c r="R249" s="141">
        <f>Q249*H249</f>
        <v>0</v>
      </c>
      <c r="S249" s="141">
        <v>0</v>
      </c>
      <c r="T249" s="142">
        <f>S249*H249</f>
        <v>0</v>
      </c>
      <c r="AR249" s="143" t="s">
        <v>676</v>
      </c>
      <c r="AT249" s="143" t="s">
        <v>142</v>
      </c>
      <c r="AU249" s="143" t="s">
        <v>86</v>
      </c>
      <c r="AY249" s="17" t="s">
        <v>136</v>
      </c>
      <c r="BE249" s="144">
        <f>IF(N249="základní",J249,0)</f>
        <v>0</v>
      </c>
      <c r="BF249" s="144">
        <f>IF(N249="snížená",J249,0)</f>
        <v>0</v>
      </c>
      <c r="BG249" s="144">
        <f>IF(N249="zákl. přenesená",J249,0)</f>
        <v>0</v>
      </c>
      <c r="BH249" s="144">
        <f>IF(N249="sníž. přenesená",J249,0)</f>
        <v>0</v>
      </c>
      <c r="BI249" s="144">
        <f>IF(N249="nulová",J249,0)</f>
        <v>0</v>
      </c>
      <c r="BJ249" s="17" t="s">
        <v>84</v>
      </c>
      <c r="BK249" s="144">
        <f>ROUND(I249*H249,2)</f>
        <v>0</v>
      </c>
      <c r="BL249" s="17" t="s">
        <v>676</v>
      </c>
      <c r="BM249" s="143" t="s">
        <v>2647</v>
      </c>
    </row>
    <row r="250" spans="2:65" s="1" customFormat="1" ht="19.5" x14ac:dyDescent="0.2">
      <c r="B250" s="32"/>
      <c r="D250" s="145" t="s">
        <v>149</v>
      </c>
      <c r="F250" s="146" t="s">
        <v>2648</v>
      </c>
      <c r="I250" s="147"/>
      <c r="L250" s="32"/>
      <c r="M250" s="148"/>
      <c r="T250" s="56"/>
      <c r="AT250" s="17" t="s">
        <v>149</v>
      </c>
      <c r="AU250" s="17" t="s">
        <v>86</v>
      </c>
    </row>
    <row r="251" spans="2:65" s="13" customFormat="1" ht="11.25" x14ac:dyDescent="0.2">
      <c r="B251" s="155"/>
      <c r="D251" s="145" t="s">
        <v>150</v>
      </c>
      <c r="E251" s="156" t="s">
        <v>1</v>
      </c>
      <c r="F251" s="157" t="s">
        <v>2649</v>
      </c>
      <c r="H251" s="158">
        <v>608</v>
      </c>
      <c r="I251" s="159"/>
      <c r="L251" s="155"/>
      <c r="M251" s="160"/>
      <c r="T251" s="161"/>
      <c r="AT251" s="156" t="s">
        <v>150</v>
      </c>
      <c r="AU251" s="156" t="s">
        <v>86</v>
      </c>
      <c r="AV251" s="13" t="s">
        <v>86</v>
      </c>
      <c r="AW251" s="13" t="s">
        <v>32</v>
      </c>
      <c r="AX251" s="13" t="s">
        <v>84</v>
      </c>
      <c r="AY251" s="156" t="s">
        <v>136</v>
      </c>
    </row>
    <row r="252" spans="2:65" s="1" customFormat="1" ht="16.5" customHeight="1" x14ac:dyDescent="0.2">
      <c r="B252" s="32"/>
      <c r="C252" s="132" t="s">
        <v>485</v>
      </c>
      <c r="D252" s="132" t="s">
        <v>142</v>
      </c>
      <c r="E252" s="133" t="s">
        <v>2650</v>
      </c>
      <c r="F252" s="134" t="s">
        <v>2651</v>
      </c>
      <c r="G252" s="135" t="s">
        <v>394</v>
      </c>
      <c r="H252" s="136">
        <v>47</v>
      </c>
      <c r="I252" s="137"/>
      <c r="J252" s="138">
        <f>ROUND(I252*H252,2)</f>
        <v>0</v>
      </c>
      <c r="K252" s="134" t="s">
        <v>146</v>
      </c>
      <c r="L252" s="32"/>
      <c r="M252" s="139" t="s">
        <v>1</v>
      </c>
      <c r="N252" s="140" t="s">
        <v>41</v>
      </c>
      <c r="P252" s="141">
        <f>O252*H252</f>
        <v>0</v>
      </c>
      <c r="Q252" s="141">
        <v>0</v>
      </c>
      <c r="R252" s="141">
        <f>Q252*H252</f>
        <v>0</v>
      </c>
      <c r="S252" s="141">
        <v>0</v>
      </c>
      <c r="T252" s="142">
        <f>S252*H252</f>
        <v>0</v>
      </c>
      <c r="AR252" s="143" t="s">
        <v>676</v>
      </c>
      <c r="AT252" s="143" t="s">
        <v>142</v>
      </c>
      <c r="AU252" s="143" t="s">
        <v>86</v>
      </c>
      <c r="AY252" s="17" t="s">
        <v>136</v>
      </c>
      <c r="BE252" s="144">
        <f>IF(N252="základní",J252,0)</f>
        <v>0</v>
      </c>
      <c r="BF252" s="144">
        <f>IF(N252="snížená",J252,0)</f>
        <v>0</v>
      </c>
      <c r="BG252" s="144">
        <f>IF(N252="zákl. přenesená",J252,0)</f>
        <v>0</v>
      </c>
      <c r="BH252" s="144">
        <f>IF(N252="sníž. přenesená",J252,0)</f>
        <v>0</v>
      </c>
      <c r="BI252" s="144">
        <f>IF(N252="nulová",J252,0)</f>
        <v>0</v>
      </c>
      <c r="BJ252" s="17" t="s">
        <v>84</v>
      </c>
      <c r="BK252" s="144">
        <f>ROUND(I252*H252,2)</f>
        <v>0</v>
      </c>
      <c r="BL252" s="17" t="s">
        <v>676</v>
      </c>
      <c r="BM252" s="143" t="s">
        <v>2652</v>
      </c>
    </row>
    <row r="253" spans="2:65" s="1" customFormat="1" ht="19.5" x14ac:dyDescent="0.2">
      <c r="B253" s="32"/>
      <c r="D253" s="145" t="s">
        <v>149</v>
      </c>
      <c r="F253" s="146" t="s">
        <v>2653</v>
      </c>
      <c r="I253" s="147"/>
      <c r="L253" s="32"/>
      <c r="M253" s="148"/>
      <c r="T253" s="56"/>
      <c r="AT253" s="17" t="s">
        <v>149</v>
      </c>
      <c r="AU253" s="17" t="s">
        <v>86</v>
      </c>
    </row>
    <row r="254" spans="2:65" s="13" customFormat="1" ht="11.25" x14ac:dyDescent="0.2">
      <c r="B254" s="155"/>
      <c r="D254" s="145" t="s">
        <v>150</v>
      </c>
      <c r="E254" s="156" t="s">
        <v>1</v>
      </c>
      <c r="F254" s="157" t="s">
        <v>2654</v>
      </c>
      <c r="H254" s="158">
        <v>47</v>
      </c>
      <c r="I254" s="159"/>
      <c r="L254" s="155"/>
      <c r="M254" s="160"/>
      <c r="T254" s="161"/>
      <c r="AT254" s="156" t="s">
        <v>150</v>
      </c>
      <c r="AU254" s="156" t="s">
        <v>86</v>
      </c>
      <c r="AV254" s="13" t="s">
        <v>86</v>
      </c>
      <c r="AW254" s="13" t="s">
        <v>32</v>
      </c>
      <c r="AX254" s="13" t="s">
        <v>84</v>
      </c>
      <c r="AY254" s="156" t="s">
        <v>136</v>
      </c>
    </row>
    <row r="255" spans="2:65" s="1" customFormat="1" ht="16.5" customHeight="1" x14ac:dyDescent="0.2">
      <c r="B255" s="32"/>
      <c r="C255" s="132" t="s">
        <v>490</v>
      </c>
      <c r="D255" s="132" t="s">
        <v>142</v>
      </c>
      <c r="E255" s="133" t="s">
        <v>2655</v>
      </c>
      <c r="F255" s="134" t="s">
        <v>2656</v>
      </c>
      <c r="G255" s="135" t="s">
        <v>394</v>
      </c>
      <c r="H255" s="136">
        <v>655</v>
      </c>
      <c r="I255" s="137"/>
      <c r="J255" s="138">
        <f>ROUND(I255*H255,2)</f>
        <v>0</v>
      </c>
      <c r="K255" s="134" t="s">
        <v>146</v>
      </c>
      <c r="L255" s="32"/>
      <c r="M255" s="139" t="s">
        <v>1</v>
      </c>
      <c r="N255" s="140" t="s">
        <v>41</v>
      </c>
      <c r="P255" s="141">
        <f>O255*H255</f>
        <v>0</v>
      </c>
      <c r="Q255" s="141">
        <v>0</v>
      </c>
      <c r="R255" s="141">
        <f>Q255*H255</f>
        <v>0</v>
      </c>
      <c r="S255" s="141">
        <v>0</v>
      </c>
      <c r="T255" s="142">
        <f>S255*H255</f>
        <v>0</v>
      </c>
      <c r="AR255" s="143" t="s">
        <v>676</v>
      </c>
      <c r="AT255" s="143" t="s">
        <v>142</v>
      </c>
      <c r="AU255" s="143" t="s">
        <v>86</v>
      </c>
      <c r="AY255" s="17" t="s">
        <v>136</v>
      </c>
      <c r="BE255" s="144">
        <f>IF(N255="základní",J255,0)</f>
        <v>0</v>
      </c>
      <c r="BF255" s="144">
        <f>IF(N255="snížená",J255,0)</f>
        <v>0</v>
      </c>
      <c r="BG255" s="144">
        <f>IF(N255="zákl. přenesená",J255,0)</f>
        <v>0</v>
      </c>
      <c r="BH255" s="144">
        <f>IF(N255="sníž. přenesená",J255,0)</f>
        <v>0</v>
      </c>
      <c r="BI255" s="144">
        <f>IF(N255="nulová",J255,0)</f>
        <v>0</v>
      </c>
      <c r="BJ255" s="17" t="s">
        <v>84</v>
      </c>
      <c r="BK255" s="144">
        <f>ROUND(I255*H255,2)</f>
        <v>0</v>
      </c>
      <c r="BL255" s="17" t="s">
        <v>676</v>
      </c>
      <c r="BM255" s="143" t="s">
        <v>2657</v>
      </c>
    </row>
    <row r="256" spans="2:65" s="1" customFormat="1" ht="11.25" x14ac:dyDescent="0.2">
      <c r="B256" s="32"/>
      <c r="D256" s="145" t="s">
        <v>149</v>
      </c>
      <c r="F256" s="146" t="s">
        <v>2658</v>
      </c>
      <c r="I256" s="147"/>
      <c r="L256" s="32"/>
      <c r="M256" s="148"/>
      <c r="T256" s="56"/>
      <c r="AT256" s="17" t="s">
        <v>149</v>
      </c>
      <c r="AU256" s="17" t="s">
        <v>86</v>
      </c>
    </row>
    <row r="257" spans="2:65" s="12" customFormat="1" ht="11.25" x14ac:dyDescent="0.2">
      <c r="B257" s="149"/>
      <c r="D257" s="145" t="s">
        <v>150</v>
      </c>
      <c r="E257" s="150" t="s">
        <v>1</v>
      </c>
      <c r="F257" s="151" t="s">
        <v>2659</v>
      </c>
      <c r="H257" s="150" t="s">
        <v>1</v>
      </c>
      <c r="I257" s="152"/>
      <c r="L257" s="149"/>
      <c r="M257" s="153"/>
      <c r="T257" s="154"/>
      <c r="AT257" s="150" t="s">
        <v>150</v>
      </c>
      <c r="AU257" s="150" t="s">
        <v>86</v>
      </c>
      <c r="AV257" s="12" t="s">
        <v>84</v>
      </c>
      <c r="AW257" s="12" t="s">
        <v>32</v>
      </c>
      <c r="AX257" s="12" t="s">
        <v>76</v>
      </c>
      <c r="AY257" s="150" t="s">
        <v>136</v>
      </c>
    </row>
    <row r="258" spans="2:65" s="13" customFormat="1" ht="11.25" x14ac:dyDescent="0.2">
      <c r="B258" s="155"/>
      <c r="D258" s="145" t="s">
        <v>150</v>
      </c>
      <c r="E258" s="156" t="s">
        <v>1</v>
      </c>
      <c r="F258" s="157" t="s">
        <v>2660</v>
      </c>
      <c r="H258" s="158">
        <v>655</v>
      </c>
      <c r="I258" s="159"/>
      <c r="L258" s="155"/>
      <c r="M258" s="160"/>
      <c r="T258" s="161"/>
      <c r="AT258" s="156" t="s">
        <v>150</v>
      </c>
      <c r="AU258" s="156" t="s">
        <v>86</v>
      </c>
      <c r="AV258" s="13" t="s">
        <v>86</v>
      </c>
      <c r="AW258" s="13" t="s">
        <v>32</v>
      </c>
      <c r="AX258" s="13" t="s">
        <v>84</v>
      </c>
      <c r="AY258" s="156" t="s">
        <v>136</v>
      </c>
    </row>
    <row r="259" spans="2:65" s="1" customFormat="1" ht="16.5" customHeight="1" x14ac:dyDescent="0.2">
      <c r="B259" s="32"/>
      <c r="C259" s="132" t="s">
        <v>497</v>
      </c>
      <c r="D259" s="132" t="s">
        <v>142</v>
      </c>
      <c r="E259" s="133" t="s">
        <v>2661</v>
      </c>
      <c r="F259" s="134" t="s">
        <v>2662</v>
      </c>
      <c r="G259" s="135" t="s">
        <v>394</v>
      </c>
      <c r="H259" s="136">
        <v>655</v>
      </c>
      <c r="I259" s="137"/>
      <c r="J259" s="138">
        <f>ROUND(I259*H259,2)</f>
        <v>0</v>
      </c>
      <c r="K259" s="134" t="s">
        <v>146</v>
      </c>
      <c r="L259" s="32"/>
      <c r="M259" s="139" t="s">
        <v>1</v>
      </c>
      <c r="N259" s="140" t="s">
        <v>41</v>
      </c>
      <c r="P259" s="141">
        <f>O259*H259</f>
        <v>0</v>
      </c>
      <c r="Q259" s="141">
        <v>9.0000000000000006E-5</v>
      </c>
      <c r="R259" s="141">
        <f>Q259*H259</f>
        <v>5.8950000000000002E-2</v>
      </c>
      <c r="S259" s="141">
        <v>0</v>
      </c>
      <c r="T259" s="142">
        <f>S259*H259</f>
        <v>0</v>
      </c>
      <c r="AR259" s="143" t="s">
        <v>676</v>
      </c>
      <c r="AT259" s="143" t="s">
        <v>142</v>
      </c>
      <c r="AU259" s="143" t="s">
        <v>86</v>
      </c>
      <c r="AY259" s="17" t="s">
        <v>136</v>
      </c>
      <c r="BE259" s="144">
        <f>IF(N259="základní",J259,0)</f>
        <v>0</v>
      </c>
      <c r="BF259" s="144">
        <f>IF(N259="snížená",J259,0)</f>
        <v>0</v>
      </c>
      <c r="BG259" s="144">
        <f>IF(N259="zákl. přenesená",J259,0)</f>
        <v>0</v>
      </c>
      <c r="BH259" s="144">
        <f>IF(N259="sníž. přenesená",J259,0)</f>
        <v>0</v>
      </c>
      <c r="BI259" s="144">
        <f>IF(N259="nulová",J259,0)</f>
        <v>0</v>
      </c>
      <c r="BJ259" s="17" t="s">
        <v>84</v>
      </c>
      <c r="BK259" s="144">
        <f>ROUND(I259*H259,2)</f>
        <v>0</v>
      </c>
      <c r="BL259" s="17" t="s">
        <v>676</v>
      </c>
      <c r="BM259" s="143" t="s">
        <v>722</v>
      </c>
    </row>
    <row r="260" spans="2:65" s="1" customFormat="1" ht="11.25" x14ac:dyDescent="0.2">
      <c r="B260" s="32"/>
      <c r="D260" s="145" t="s">
        <v>149</v>
      </c>
      <c r="F260" s="146" t="s">
        <v>2663</v>
      </c>
      <c r="I260" s="147"/>
      <c r="L260" s="32"/>
      <c r="M260" s="148"/>
      <c r="T260" s="56"/>
      <c r="AT260" s="17" t="s">
        <v>149</v>
      </c>
      <c r="AU260" s="17" t="s">
        <v>86</v>
      </c>
    </row>
    <row r="261" spans="2:65" s="13" customFormat="1" ht="11.25" x14ac:dyDescent="0.2">
      <c r="B261" s="155"/>
      <c r="D261" s="145" t="s">
        <v>150</v>
      </c>
      <c r="E261" s="156" t="s">
        <v>1</v>
      </c>
      <c r="F261" s="157" t="s">
        <v>2664</v>
      </c>
      <c r="H261" s="158">
        <v>655</v>
      </c>
      <c r="I261" s="159"/>
      <c r="L261" s="155"/>
      <c r="M261" s="160"/>
      <c r="T261" s="161"/>
      <c r="AT261" s="156" t="s">
        <v>150</v>
      </c>
      <c r="AU261" s="156" t="s">
        <v>86</v>
      </c>
      <c r="AV261" s="13" t="s">
        <v>86</v>
      </c>
      <c r="AW261" s="13" t="s">
        <v>32</v>
      </c>
      <c r="AX261" s="13" t="s">
        <v>84</v>
      </c>
      <c r="AY261" s="156" t="s">
        <v>136</v>
      </c>
    </row>
    <row r="262" spans="2:65" s="1" customFormat="1" ht="21.75" customHeight="1" x14ac:dyDescent="0.2">
      <c r="B262" s="32"/>
      <c r="C262" s="132" t="s">
        <v>502</v>
      </c>
      <c r="D262" s="132" t="s">
        <v>142</v>
      </c>
      <c r="E262" s="133" t="s">
        <v>2665</v>
      </c>
      <c r="F262" s="134" t="s">
        <v>2666</v>
      </c>
      <c r="G262" s="135" t="s">
        <v>420</v>
      </c>
      <c r="H262" s="136">
        <v>38.6</v>
      </c>
      <c r="I262" s="137"/>
      <c r="J262" s="138">
        <f>ROUND(I262*H262,2)</f>
        <v>0</v>
      </c>
      <c r="K262" s="134" t="s">
        <v>146</v>
      </c>
      <c r="L262" s="32"/>
      <c r="M262" s="139" t="s">
        <v>1</v>
      </c>
      <c r="N262" s="140" t="s">
        <v>41</v>
      </c>
      <c r="P262" s="141">
        <f>O262*H262</f>
        <v>0</v>
      </c>
      <c r="Q262" s="141">
        <v>0</v>
      </c>
      <c r="R262" s="141">
        <f>Q262*H262</f>
        <v>0</v>
      </c>
      <c r="S262" s="141">
        <v>0</v>
      </c>
      <c r="T262" s="142">
        <f>S262*H262</f>
        <v>0</v>
      </c>
      <c r="AR262" s="143" t="s">
        <v>676</v>
      </c>
      <c r="AT262" s="143" t="s">
        <v>142</v>
      </c>
      <c r="AU262" s="143" t="s">
        <v>86</v>
      </c>
      <c r="AY262" s="17" t="s">
        <v>136</v>
      </c>
      <c r="BE262" s="144">
        <f>IF(N262="základní",J262,0)</f>
        <v>0</v>
      </c>
      <c r="BF262" s="144">
        <f>IF(N262="snížená",J262,0)</f>
        <v>0</v>
      </c>
      <c r="BG262" s="144">
        <f>IF(N262="zákl. přenesená",J262,0)</f>
        <v>0</v>
      </c>
      <c r="BH262" s="144">
        <f>IF(N262="sníž. přenesená",J262,0)</f>
        <v>0</v>
      </c>
      <c r="BI262" s="144">
        <f>IF(N262="nulová",J262,0)</f>
        <v>0</v>
      </c>
      <c r="BJ262" s="17" t="s">
        <v>84</v>
      </c>
      <c r="BK262" s="144">
        <f>ROUND(I262*H262,2)</f>
        <v>0</v>
      </c>
      <c r="BL262" s="17" t="s">
        <v>676</v>
      </c>
      <c r="BM262" s="143" t="s">
        <v>753</v>
      </c>
    </row>
    <row r="263" spans="2:65" s="1" customFormat="1" ht="19.5" x14ac:dyDescent="0.2">
      <c r="B263" s="32"/>
      <c r="D263" s="145" t="s">
        <v>149</v>
      </c>
      <c r="F263" s="146" t="s">
        <v>2667</v>
      </c>
      <c r="I263" s="147"/>
      <c r="L263" s="32"/>
      <c r="M263" s="148"/>
      <c r="T263" s="56"/>
      <c r="AT263" s="17" t="s">
        <v>149</v>
      </c>
      <c r="AU263" s="17" t="s">
        <v>86</v>
      </c>
    </row>
    <row r="264" spans="2:65" s="12" customFormat="1" ht="11.25" x14ac:dyDescent="0.2">
      <c r="B264" s="149"/>
      <c r="D264" s="145" t="s">
        <v>150</v>
      </c>
      <c r="E264" s="150" t="s">
        <v>1</v>
      </c>
      <c r="F264" s="151" t="s">
        <v>532</v>
      </c>
      <c r="H264" s="150" t="s">
        <v>1</v>
      </c>
      <c r="I264" s="152"/>
      <c r="L264" s="149"/>
      <c r="M264" s="153"/>
      <c r="T264" s="154"/>
      <c r="AT264" s="150" t="s">
        <v>150</v>
      </c>
      <c r="AU264" s="150" t="s">
        <v>86</v>
      </c>
      <c r="AV264" s="12" t="s">
        <v>84</v>
      </c>
      <c r="AW264" s="12" t="s">
        <v>32</v>
      </c>
      <c r="AX264" s="12" t="s">
        <v>76</v>
      </c>
      <c r="AY264" s="150" t="s">
        <v>136</v>
      </c>
    </row>
    <row r="265" spans="2:65" s="12" customFormat="1" ht="11.25" x14ac:dyDescent="0.2">
      <c r="B265" s="149"/>
      <c r="D265" s="145" t="s">
        <v>150</v>
      </c>
      <c r="E265" s="150" t="s">
        <v>1</v>
      </c>
      <c r="F265" s="151" t="s">
        <v>2668</v>
      </c>
      <c r="H265" s="150" t="s">
        <v>1</v>
      </c>
      <c r="I265" s="152"/>
      <c r="L265" s="149"/>
      <c r="M265" s="153"/>
      <c r="T265" s="154"/>
      <c r="AT265" s="150" t="s">
        <v>150</v>
      </c>
      <c r="AU265" s="150" t="s">
        <v>86</v>
      </c>
      <c r="AV265" s="12" t="s">
        <v>84</v>
      </c>
      <c r="AW265" s="12" t="s">
        <v>32</v>
      </c>
      <c r="AX265" s="12" t="s">
        <v>76</v>
      </c>
      <c r="AY265" s="150" t="s">
        <v>136</v>
      </c>
    </row>
    <row r="266" spans="2:65" s="13" customFormat="1" ht="11.25" x14ac:dyDescent="0.2">
      <c r="B266" s="155"/>
      <c r="D266" s="145" t="s">
        <v>150</v>
      </c>
      <c r="E266" s="156" t="s">
        <v>1</v>
      </c>
      <c r="F266" s="157" t="s">
        <v>2669</v>
      </c>
      <c r="H266" s="158">
        <v>38.6</v>
      </c>
      <c r="I266" s="159"/>
      <c r="L266" s="155"/>
      <c r="M266" s="160"/>
      <c r="T266" s="161"/>
      <c r="AT266" s="156" t="s">
        <v>150</v>
      </c>
      <c r="AU266" s="156" t="s">
        <v>86</v>
      </c>
      <c r="AV266" s="13" t="s">
        <v>86</v>
      </c>
      <c r="AW266" s="13" t="s">
        <v>32</v>
      </c>
      <c r="AX266" s="13" t="s">
        <v>84</v>
      </c>
      <c r="AY266" s="156" t="s">
        <v>136</v>
      </c>
    </row>
    <row r="267" spans="2:65" s="1" customFormat="1" ht="24.2" customHeight="1" x14ac:dyDescent="0.2">
      <c r="B267" s="32"/>
      <c r="C267" s="132" t="s">
        <v>508</v>
      </c>
      <c r="D267" s="132" t="s">
        <v>142</v>
      </c>
      <c r="E267" s="133" t="s">
        <v>2670</v>
      </c>
      <c r="F267" s="134" t="s">
        <v>2671</v>
      </c>
      <c r="G267" s="135" t="s">
        <v>420</v>
      </c>
      <c r="H267" s="136">
        <v>77.2</v>
      </c>
      <c r="I267" s="137"/>
      <c r="J267" s="138">
        <f>ROUND(I267*H267,2)</f>
        <v>0</v>
      </c>
      <c r="K267" s="134" t="s">
        <v>146</v>
      </c>
      <c r="L267" s="32"/>
      <c r="M267" s="139" t="s">
        <v>1</v>
      </c>
      <c r="N267" s="140" t="s">
        <v>41</v>
      </c>
      <c r="P267" s="141">
        <f>O267*H267</f>
        <v>0</v>
      </c>
      <c r="Q267" s="141">
        <v>0</v>
      </c>
      <c r="R267" s="141">
        <f>Q267*H267</f>
        <v>0</v>
      </c>
      <c r="S267" s="141">
        <v>0</v>
      </c>
      <c r="T267" s="142">
        <f>S267*H267</f>
        <v>0</v>
      </c>
      <c r="AR267" s="143" t="s">
        <v>676</v>
      </c>
      <c r="AT267" s="143" t="s">
        <v>142</v>
      </c>
      <c r="AU267" s="143" t="s">
        <v>86</v>
      </c>
      <c r="AY267" s="17" t="s">
        <v>136</v>
      </c>
      <c r="BE267" s="144">
        <f>IF(N267="základní",J267,0)</f>
        <v>0</v>
      </c>
      <c r="BF267" s="144">
        <f>IF(N267="snížená",J267,0)</f>
        <v>0</v>
      </c>
      <c r="BG267" s="144">
        <f>IF(N267="zákl. přenesená",J267,0)</f>
        <v>0</v>
      </c>
      <c r="BH267" s="144">
        <f>IF(N267="sníž. přenesená",J267,0)</f>
        <v>0</v>
      </c>
      <c r="BI267" s="144">
        <f>IF(N267="nulová",J267,0)</f>
        <v>0</v>
      </c>
      <c r="BJ267" s="17" t="s">
        <v>84</v>
      </c>
      <c r="BK267" s="144">
        <f>ROUND(I267*H267,2)</f>
        <v>0</v>
      </c>
      <c r="BL267" s="17" t="s">
        <v>676</v>
      </c>
      <c r="BM267" s="143" t="s">
        <v>765</v>
      </c>
    </row>
    <row r="268" spans="2:65" s="1" customFormat="1" ht="19.5" x14ac:dyDescent="0.2">
      <c r="B268" s="32"/>
      <c r="D268" s="145" t="s">
        <v>149</v>
      </c>
      <c r="F268" s="146" t="s">
        <v>2672</v>
      </c>
      <c r="I268" s="147"/>
      <c r="L268" s="32"/>
      <c r="M268" s="148"/>
      <c r="T268" s="56"/>
      <c r="AT268" s="17" t="s">
        <v>149</v>
      </c>
      <c r="AU268" s="17" t="s">
        <v>86</v>
      </c>
    </row>
    <row r="269" spans="2:65" s="12" customFormat="1" ht="11.25" x14ac:dyDescent="0.2">
      <c r="B269" s="149"/>
      <c r="D269" s="145" t="s">
        <v>150</v>
      </c>
      <c r="E269" s="150" t="s">
        <v>1</v>
      </c>
      <c r="F269" s="151" t="s">
        <v>2673</v>
      </c>
      <c r="H269" s="150" t="s">
        <v>1</v>
      </c>
      <c r="I269" s="152"/>
      <c r="L269" s="149"/>
      <c r="M269" s="153"/>
      <c r="T269" s="154"/>
      <c r="AT269" s="150" t="s">
        <v>150</v>
      </c>
      <c r="AU269" s="150" t="s">
        <v>86</v>
      </c>
      <c r="AV269" s="12" t="s">
        <v>84</v>
      </c>
      <c r="AW269" s="12" t="s">
        <v>32</v>
      </c>
      <c r="AX269" s="12" t="s">
        <v>76</v>
      </c>
      <c r="AY269" s="150" t="s">
        <v>136</v>
      </c>
    </row>
    <row r="270" spans="2:65" s="13" customFormat="1" ht="11.25" x14ac:dyDescent="0.2">
      <c r="B270" s="155"/>
      <c r="D270" s="145" t="s">
        <v>150</v>
      </c>
      <c r="E270" s="156" t="s">
        <v>1</v>
      </c>
      <c r="F270" s="157" t="s">
        <v>2674</v>
      </c>
      <c r="H270" s="158">
        <v>77.2</v>
      </c>
      <c r="I270" s="159"/>
      <c r="L270" s="155"/>
      <c r="M270" s="160"/>
      <c r="T270" s="161"/>
      <c r="AT270" s="156" t="s">
        <v>150</v>
      </c>
      <c r="AU270" s="156" t="s">
        <v>86</v>
      </c>
      <c r="AV270" s="13" t="s">
        <v>86</v>
      </c>
      <c r="AW270" s="13" t="s">
        <v>32</v>
      </c>
      <c r="AX270" s="13" t="s">
        <v>84</v>
      </c>
      <c r="AY270" s="156" t="s">
        <v>136</v>
      </c>
    </row>
    <row r="271" spans="2:65" s="1" customFormat="1" ht="16.5" customHeight="1" x14ac:dyDescent="0.2">
      <c r="B271" s="32"/>
      <c r="C271" s="132" t="s">
        <v>514</v>
      </c>
      <c r="D271" s="132" t="s">
        <v>142</v>
      </c>
      <c r="E271" s="133" t="s">
        <v>2675</v>
      </c>
      <c r="F271" s="134" t="s">
        <v>2676</v>
      </c>
      <c r="G271" s="135" t="s">
        <v>561</v>
      </c>
      <c r="H271" s="136">
        <v>69.48</v>
      </c>
      <c r="I271" s="137"/>
      <c r="J271" s="138">
        <f>ROUND(I271*H271,2)</f>
        <v>0</v>
      </c>
      <c r="K271" s="134" t="s">
        <v>146</v>
      </c>
      <c r="L271" s="32"/>
      <c r="M271" s="139" t="s">
        <v>1</v>
      </c>
      <c r="N271" s="140" t="s">
        <v>41</v>
      </c>
      <c r="P271" s="141">
        <f>O271*H271</f>
        <v>0</v>
      </c>
      <c r="Q271" s="141">
        <v>0</v>
      </c>
      <c r="R271" s="141">
        <f>Q271*H271</f>
        <v>0</v>
      </c>
      <c r="S271" s="141">
        <v>0</v>
      </c>
      <c r="T271" s="142">
        <f>S271*H271</f>
        <v>0</v>
      </c>
      <c r="AR271" s="143" t="s">
        <v>676</v>
      </c>
      <c r="AT271" s="143" t="s">
        <v>142</v>
      </c>
      <c r="AU271" s="143" t="s">
        <v>86</v>
      </c>
      <c r="AY271" s="17" t="s">
        <v>136</v>
      </c>
      <c r="BE271" s="144">
        <f>IF(N271="základní",J271,0)</f>
        <v>0</v>
      </c>
      <c r="BF271" s="144">
        <f>IF(N271="snížená",J271,0)</f>
        <v>0</v>
      </c>
      <c r="BG271" s="144">
        <f>IF(N271="zákl. přenesená",J271,0)</f>
        <v>0</v>
      </c>
      <c r="BH271" s="144">
        <f>IF(N271="sníž. přenesená",J271,0)</f>
        <v>0</v>
      </c>
      <c r="BI271" s="144">
        <f>IF(N271="nulová",J271,0)</f>
        <v>0</v>
      </c>
      <c r="BJ271" s="17" t="s">
        <v>84</v>
      </c>
      <c r="BK271" s="144">
        <f>ROUND(I271*H271,2)</f>
        <v>0</v>
      </c>
      <c r="BL271" s="17" t="s">
        <v>676</v>
      </c>
      <c r="BM271" s="143" t="s">
        <v>2677</v>
      </c>
    </row>
    <row r="272" spans="2:65" s="1" customFormat="1" ht="11.25" x14ac:dyDescent="0.2">
      <c r="B272" s="32"/>
      <c r="D272" s="145" t="s">
        <v>149</v>
      </c>
      <c r="F272" s="146" t="s">
        <v>2678</v>
      </c>
      <c r="I272" s="147"/>
      <c r="L272" s="32"/>
      <c r="M272" s="148"/>
      <c r="T272" s="56"/>
      <c r="AT272" s="17" t="s">
        <v>149</v>
      </c>
      <c r="AU272" s="17" t="s">
        <v>86</v>
      </c>
    </row>
    <row r="273" spans="2:65" s="13" customFormat="1" ht="11.25" x14ac:dyDescent="0.2">
      <c r="B273" s="155"/>
      <c r="D273" s="145" t="s">
        <v>150</v>
      </c>
      <c r="E273" s="156" t="s">
        <v>1</v>
      </c>
      <c r="F273" s="157" t="s">
        <v>2679</v>
      </c>
      <c r="H273" s="158">
        <v>69.48</v>
      </c>
      <c r="I273" s="159"/>
      <c r="L273" s="155"/>
      <c r="M273" s="160"/>
      <c r="T273" s="161"/>
      <c r="AT273" s="156" t="s">
        <v>150</v>
      </c>
      <c r="AU273" s="156" t="s">
        <v>86</v>
      </c>
      <c r="AV273" s="13" t="s">
        <v>86</v>
      </c>
      <c r="AW273" s="13" t="s">
        <v>32</v>
      </c>
      <c r="AX273" s="13" t="s">
        <v>84</v>
      </c>
      <c r="AY273" s="156" t="s">
        <v>136</v>
      </c>
    </row>
    <row r="274" spans="2:65" s="12" customFormat="1" ht="11.25" x14ac:dyDescent="0.2">
      <c r="B274" s="149"/>
      <c r="D274" s="145" t="s">
        <v>150</v>
      </c>
      <c r="E274" s="150" t="s">
        <v>1</v>
      </c>
      <c r="F274" s="151" t="s">
        <v>2680</v>
      </c>
      <c r="H274" s="150" t="s">
        <v>1</v>
      </c>
      <c r="I274" s="152"/>
      <c r="L274" s="149"/>
      <c r="M274" s="153"/>
      <c r="T274" s="154"/>
      <c r="AT274" s="150" t="s">
        <v>150</v>
      </c>
      <c r="AU274" s="150" t="s">
        <v>86</v>
      </c>
      <c r="AV274" s="12" t="s">
        <v>84</v>
      </c>
      <c r="AW274" s="12" t="s">
        <v>32</v>
      </c>
      <c r="AX274" s="12" t="s">
        <v>76</v>
      </c>
      <c r="AY274" s="150" t="s">
        <v>136</v>
      </c>
    </row>
    <row r="275" spans="2:65" s="1" customFormat="1" ht="24.2" customHeight="1" x14ac:dyDescent="0.2">
      <c r="B275" s="32"/>
      <c r="C275" s="132" t="s">
        <v>521</v>
      </c>
      <c r="D275" s="132" t="s">
        <v>142</v>
      </c>
      <c r="E275" s="133" t="s">
        <v>2681</v>
      </c>
      <c r="F275" s="134" t="s">
        <v>2682</v>
      </c>
      <c r="G275" s="135" t="s">
        <v>249</v>
      </c>
      <c r="H275" s="136">
        <v>328</v>
      </c>
      <c r="I275" s="137"/>
      <c r="J275" s="138">
        <f>ROUND(I275*H275,2)</f>
        <v>0</v>
      </c>
      <c r="K275" s="134" t="s">
        <v>146</v>
      </c>
      <c r="L275" s="32"/>
      <c r="M275" s="139" t="s">
        <v>1</v>
      </c>
      <c r="N275" s="140" t="s">
        <v>41</v>
      </c>
      <c r="P275" s="141">
        <f>O275*H275</f>
        <v>0</v>
      </c>
      <c r="Q275" s="141">
        <v>2.0000000000000002E-5</v>
      </c>
      <c r="R275" s="141">
        <f>Q275*H275</f>
        <v>6.5600000000000007E-3</v>
      </c>
      <c r="S275" s="141">
        <v>0</v>
      </c>
      <c r="T275" s="142">
        <f>S275*H275</f>
        <v>0</v>
      </c>
      <c r="AR275" s="143" t="s">
        <v>676</v>
      </c>
      <c r="AT275" s="143" t="s">
        <v>142</v>
      </c>
      <c r="AU275" s="143" t="s">
        <v>86</v>
      </c>
      <c r="AY275" s="17" t="s">
        <v>136</v>
      </c>
      <c r="BE275" s="144">
        <f>IF(N275="základní",J275,0)</f>
        <v>0</v>
      </c>
      <c r="BF275" s="144">
        <f>IF(N275="snížená",J275,0)</f>
        <v>0</v>
      </c>
      <c r="BG275" s="144">
        <f>IF(N275="zákl. přenesená",J275,0)</f>
        <v>0</v>
      </c>
      <c r="BH275" s="144">
        <f>IF(N275="sníž. přenesená",J275,0)</f>
        <v>0</v>
      </c>
      <c r="BI275" s="144">
        <f>IF(N275="nulová",J275,0)</f>
        <v>0</v>
      </c>
      <c r="BJ275" s="17" t="s">
        <v>84</v>
      </c>
      <c r="BK275" s="144">
        <f>ROUND(I275*H275,2)</f>
        <v>0</v>
      </c>
      <c r="BL275" s="17" t="s">
        <v>676</v>
      </c>
      <c r="BM275" s="143" t="s">
        <v>2683</v>
      </c>
    </row>
    <row r="276" spans="2:65" s="1" customFormat="1" ht="19.5" x14ac:dyDescent="0.2">
      <c r="B276" s="32"/>
      <c r="D276" s="145" t="s">
        <v>149</v>
      </c>
      <c r="F276" s="146" t="s">
        <v>2684</v>
      </c>
      <c r="I276" s="147"/>
      <c r="L276" s="32"/>
      <c r="M276" s="148"/>
      <c r="T276" s="56"/>
      <c r="AT276" s="17" t="s">
        <v>149</v>
      </c>
      <c r="AU276" s="17" t="s">
        <v>86</v>
      </c>
    </row>
    <row r="277" spans="2:65" s="12" customFormat="1" ht="11.25" x14ac:dyDescent="0.2">
      <c r="B277" s="149"/>
      <c r="D277" s="145" t="s">
        <v>150</v>
      </c>
      <c r="E277" s="150" t="s">
        <v>1</v>
      </c>
      <c r="F277" s="151" t="s">
        <v>2685</v>
      </c>
      <c r="H277" s="150" t="s">
        <v>1</v>
      </c>
      <c r="I277" s="152"/>
      <c r="L277" s="149"/>
      <c r="M277" s="153"/>
      <c r="T277" s="154"/>
      <c r="AT277" s="150" t="s">
        <v>150</v>
      </c>
      <c r="AU277" s="150" t="s">
        <v>86</v>
      </c>
      <c r="AV277" s="12" t="s">
        <v>84</v>
      </c>
      <c r="AW277" s="12" t="s">
        <v>32</v>
      </c>
      <c r="AX277" s="12" t="s">
        <v>76</v>
      </c>
      <c r="AY277" s="150" t="s">
        <v>136</v>
      </c>
    </row>
    <row r="278" spans="2:65" s="12" customFormat="1" ht="11.25" x14ac:dyDescent="0.2">
      <c r="B278" s="149"/>
      <c r="D278" s="145" t="s">
        <v>150</v>
      </c>
      <c r="E278" s="150" t="s">
        <v>1</v>
      </c>
      <c r="F278" s="151" t="s">
        <v>2686</v>
      </c>
      <c r="H278" s="150" t="s">
        <v>1</v>
      </c>
      <c r="I278" s="152"/>
      <c r="L278" s="149"/>
      <c r="M278" s="153"/>
      <c r="T278" s="154"/>
      <c r="AT278" s="150" t="s">
        <v>150</v>
      </c>
      <c r="AU278" s="150" t="s">
        <v>86</v>
      </c>
      <c r="AV278" s="12" t="s">
        <v>84</v>
      </c>
      <c r="AW278" s="12" t="s">
        <v>32</v>
      </c>
      <c r="AX278" s="12" t="s">
        <v>76</v>
      </c>
      <c r="AY278" s="150" t="s">
        <v>136</v>
      </c>
    </row>
    <row r="279" spans="2:65" s="13" customFormat="1" ht="11.25" x14ac:dyDescent="0.2">
      <c r="B279" s="155"/>
      <c r="D279" s="145" t="s">
        <v>150</v>
      </c>
      <c r="E279" s="156" t="s">
        <v>1</v>
      </c>
      <c r="F279" s="157" t="s">
        <v>2687</v>
      </c>
      <c r="H279" s="158">
        <v>328</v>
      </c>
      <c r="I279" s="159"/>
      <c r="L279" s="155"/>
      <c r="M279" s="160"/>
      <c r="T279" s="161"/>
      <c r="AT279" s="156" t="s">
        <v>150</v>
      </c>
      <c r="AU279" s="156" t="s">
        <v>86</v>
      </c>
      <c r="AV279" s="13" t="s">
        <v>86</v>
      </c>
      <c r="AW279" s="13" t="s">
        <v>32</v>
      </c>
      <c r="AX279" s="13" t="s">
        <v>84</v>
      </c>
      <c r="AY279" s="156" t="s">
        <v>136</v>
      </c>
    </row>
    <row r="280" spans="2:65" s="11" customFormat="1" ht="22.9" customHeight="1" x14ac:dyDescent="0.2">
      <c r="B280" s="120"/>
      <c r="D280" s="121" t="s">
        <v>75</v>
      </c>
      <c r="E280" s="130" t="s">
        <v>1471</v>
      </c>
      <c r="F280" s="130" t="s">
        <v>1472</v>
      </c>
      <c r="I280" s="123"/>
      <c r="J280" s="131">
        <f>BK280</f>
        <v>0</v>
      </c>
      <c r="L280" s="120"/>
      <c r="M280" s="125"/>
      <c r="P280" s="126">
        <f>SUM(P281:P291)</f>
        <v>0</v>
      </c>
      <c r="R280" s="126">
        <f>SUM(R281:R291)</f>
        <v>0</v>
      </c>
      <c r="T280" s="127">
        <f>SUM(T281:T291)</f>
        <v>0</v>
      </c>
      <c r="AR280" s="121" t="s">
        <v>84</v>
      </c>
      <c r="AT280" s="128" t="s">
        <v>75</v>
      </c>
      <c r="AU280" s="128" t="s">
        <v>84</v>
      </c>
      <c r="AY280" s="121" t="s">
        <v>136</v>
      </c>
      <c r="BK280" s="129">
        <f>SUM(BK281:BK291)</f>
        <v>0</v>
      </c>
    </row>
    <row r="281" spans="2:65" s="1" customFormat="1" ht="16.5" customHeight="1" x14ac:dyDescent="0.2">
      <c r="B281" s="32"/>
      <c r="C281" s="132" t="s">
        <v>527</v>
      </c>
      <c r="D281" s="132" t="s">
        <v>142</v>
      </c>
      <c r="E281" s="133" t="s">
        <v>1545</v>
      </c>
      <c r="F281" s="134" t="s">
        <v>1546</v>
      </c>
      <c r="G281" s="135" t="s">
        <v>561</v>
      </c>
      <c r="H281" s="136">
        <v>3.75</v>
      </c>
      <c r="I281" s="137"/>
      <c r="J281" s="138">
        <f>ROUND(I281*H281,2)</f>
        <v>0</v>
      </c>
      <c r="K281" s="134" t="s">
        <v>146</v>
      </c>
      <c r="L281" s="32"/>
      <c r="M281" s="139" t="s">
        <v>1</v>
      </c>
      <c r="N281" s="140" t="s">
        <v>41</v>
      </c>
      <c r="P281" s="141">
        <f>O281*H281</f>
        <v>0</v>
      </c>
      <c r="Q281" s="141">
        <v>0</v>
      </c>
      <c r="R281" s="141">
        <f>Q281*H281</f>
        <v>0</v>
      </c>
      <c r="S281" s="141">
        <v>0</v>
      </c>
      <c r="T281" s="142">
        <f>S281*H281</f>
        <v>0</v>
      </c>
      <c r="AR281" s="143" t="s">
        <v>135</v>
      </c>
      <c r="AT281" s="143" t="s">
        <v>142</v>
      </c>
      <c r="AU281" s="143" t="s">
        <v>86</v>
      </c>
      <c r="AY281" s="17" t="s">
        <v>136</v>
      </c>
      <c r="BE281" s="144">
        <f>IF(N281="základní",J281,0)</f>
        <v>0</v>
      </c>
      <c r="BF281" s="144">
        <f>IF(N281="snížená",J281,0)</f>
        <v>0</v>
      </c>
      <c r="BG281" s="144">
        <f>IF(N281="zákl. přenesená",J281,0)</f>
        <v>0</v>
      </c>
      <c r="BH281" s="144">
        <f>IF(N281="sníž. přenesená",J281,0)</f>
        <v>0</v>
      </c>
      <c r="BI281" s="144">
        <f>IF(N281="nulová",J281,0)</f>
        <v>0</v>
      </c>
      <c r="BJ281" s="17" t="s">
        <v>84</v>
      </c>
      <c r="BK281" s="144">
        <f>ROUND(I281*H281,2)</f>
        <v>0</v>
      </c>
      <c r="BL281" s="17" t="s">
        <v>135</v>
      </c>
      <c r="BM281" s="143" t="s">
        <v>803</v>
      </c>
    </row>
    <row r="282" spans="2:65" s="1" customFormat="1" ht="11.25" x14ac:dyDescent="0.2">
      <c r="B282" s="32"/>
      <c r="D282" s="145" t="s">
        <v>149</v>
      </c>
      <c r="F282" s="146" t="s">
        <v>1548</v>
      </c>
      <c r="I282" s="147"/>
      <c r="L282" s="32"/>
      <c r="M282" s="148"/>
      <c r="T282" s="56"/>
      <c r="AT282" s="17" t="s">
        <v>149</v>
      </c>
      <c r="AU282" s="17" t="s">
        <v>86</v>
      </c>
    </row>
    <row r="283" spans="2:65" s="12" customFormat="1" ht="11.25" x14ac:dyDescent="0.2">
      <c r="B283" s="149"/>
      <c r="D283" s="145" t="s">
        <v>150</v>
      </c>
      <c r="E283" s="150" t="s">
        <v>1</v>
      </c>
      <c r="F283" s="151" t="s">
        <v>2688</v>
      </c>
      <c r="H283" s="150" t="s">
        <v>1</v>
      </c>
      <c r="I283" s="152"/>
      <c r="L283" s="149"/>
      <c r="M283" s="153"/>
      <c r="T283" s="154"/>
      <c r="AT283" s="150" t="s">
        <v>150</v>
      </c>
      <c r="AU283" s="150" t="s">
        <v>86</v>
      </c>
      <c r="AV283" s="12" t="s">
        <v>84</v>
      </c>
      <c r="AW283" s="12" t="s">
        <v>32</v>
      </c>
      <c r="AX283" s="12" t="s">
        <v>76</v>
      </c>
      <c r="AY283" s="150" t="s">
        <v>136</v>
      </c>
    </row>
    <row r="284" spans="2:65" s="13" customFormat="1" ht="11.25" x14ac:dyDescent="0.2">
      <c r="B284" s="155"/>
      <c r="D284" s="145" t="s">
        <v>150</v>
      </c>
      <c r="E284" s="156" t="s">
        <v>1</v>
      </c>
      <c r="F284" s="157" t="s">
        <v>2689</v>
      </c>
      <c r="H284" s="158">
        <v>3.75</v>
      </c>
      <c r="I284" s="159"/>
      <c r="L284" s="155"/>
      <c r="M284" s="160"/>
      <c r="T284" s="161"/>
      <c r="AT284" s="156" t="s">
        <v>150</v>
      </c>
      <c r="AU284" s="156" t="s">
        <v>86</v>
      </c>
      <c r="AV284" s="13" t="s">
        <v>86</v>
      </c>
      <c r="AW284" s="13" t="s">
        <v>32</v>
      </c>
      <c r="AX284" s="13" t="s">
        <v>84</v>
      </c>
      <c r="AY284" s="156" t="s">
        <v>136</v>
      </c>
    </row>
    <row r="285" spans="2:65" s="1" customFormat="1" ht="16.5" customHeight="1" x14ac:dyDescent="0.2">
      <c r="B285" s="32"/>
      <c r="C285" s="132" t="s">
        <v>538</v>
      </c>
      <c r="D285" s="132" t="s">
        <v>142</v>
      </c>
      <c r="E285" s="133" t="s">
        <v>1562</v>
      </c>
      <c r="F285" s="134" t="s">
        <v>1563</v>
      </c>
      <c r="G285" s="135" t="s">
        <v>561</v>
      </c>
      <c r="H285" s="136">
        <v>7.5</v>
      </c>
      <c r="I285" s="137"/>
      <c r="J285" s="138">
        <f>ROUND(I285*H285,2)</f>
        <v>0</v>
      </c>
      <c r="K285" s="134" t="s">
        <v>146</v>
      </c>
      <c r="L285" s="32"/>
      <c r="M285" s="139" t="s">
        <v>1</v>
      </c>
      <c r="N285" s="140" t="s">
        <v>41</v>
      </c>
      <c r="P285" s="141">
        <f>O285*H285</f>
        <v>0</v>
      </c>
      <c r="Q285" s="141">
        <v>0</v>
      </c>
      <c r="R285" s="141">
        <f>Q285*H285</f>
        <v>0</v>
      </c>
      <c r="S285" s="141">
        <v>0</v>
      </c>
      <c r="T285" s="142">
        <f>S285*H285</f>
        <v>0</v>
      </c>
      <c r="AR285" s="143" t="s">
        <v>135</v>
      </c>
      <c r="AT285" s="143" t="s">
        <v>142</v>
      </c>
      <c r="AU285" s="143" t="s">
        <v>86</v>
      </c>
      <c r="AY285" s="17" t="s">
        <v>136</v>
      </c>
      <c r="BE285" s="144">
        <f>IF(N285="základní",J285,0)</f>
        <v>0</v>
      </c>
      <c r="BF285" s="144">
        <f>IF(N285="snížená",J285,0)</f>
        <v>0</v>
      </c>
      <c r="BG285" s="144">
        <f>IF(N285="zákl. přenesená",J285,0)</f>
        <v>0</v>
      </c>
      <c r="BH285" s="144">
        <f>IF(N285="sníž. přenesená",J285,0)</f>
        <v>0</v>
      </c>
      <c r="BI285" s="144">
        <f>IF(N285="nulová",J285,0)</f>
        <v>0</v>
      </c>
      <c r="BJ285" s="17" t="s">
        <v>84</v>
      </c>
      <c r="BK285" s="144">
        <f>ROUND(I285*H285,2)</f>
        <v>0</v>
      </c>
      <c r="BL285" s="17" t="s">
        <v>135</v>
      </c>
      <c r="BM285" s="143" t="s">
        <v>2690</v>
      </c>
    </row>
    <row r="286" spans="2:65" s="1" customFormat="1" ht="19.5" x14ac:dyDescent="0.2">
      <c r="B286" s="32"/>
      <c r="D286" s="145" t="s">
        <v>149</v>
      </c>
      <c r="F286" s="146" t="s">
        <v>1565</v>
      </c>
      <c r="I286" s="147"/>
      <c r="L286" s="32"/>
      <c r="M286" s="148"/>
      <c r="T286" s="56"/>
      <c r="AT286" s="17" t="s">
        <v>149</v>
      </c>
      <c r="AU286" s="17" t="s">
        <v>86</v>
      </c>
    </row>
    <row r="287" spans="2:65" s="12" customFormat="1" ht="11.25" x14ac:dyDescent="0.2">
      <c r="B287" s="149"/>
      <c r="D287" s="145" t="s">
        <v>150</v>
      </c>
      <c r="E287" s="150" t="s">
        <v>1</v>
      </c>
      <c r="F287" s="151" t="s">
        <v>2688</v>
      </c>
      <c r="H287" s="150" t="s">
        <v>1</v>
      </c>
      <c r="I287" s="152"/>
      <c r="L287" s="149"/>
      <c r="M287" s="153"/>
      <c r="T287" s="154"/>
      <c r="AT287" s="150" t="s">
        <v>150</v>
      </c>
      <c r="AU287" s="150" t="s">
        <v>86</v>
      </c>
      <c r="AV287" s="12" t="s">
        <v>84</v>
      </c>
      <c r="AW287" s="12" t="s">
        <v>32</v>
      </c>
      <c r="AX287" s="12" t="s">
        <v>76</v>
      </c>
      <c r="AY287" s="150" t="s">
        <v>136</v>
      </c>
    </row>
    <row r="288" spans="2:65" s="13" customFormat="1" ht="11.25" x14ac:dyDescent="0.2">
      <c r="B288" s="155"/>
      <c r="D288" s="145" t="s">
        <v>150</v>
      </c>
      <c r="E288" s="156" t="s">
        <v>1</v>
      </c>
      <c r="F288" s="157" t="s">
        <v>2691</v>
      </c>
      <c r="H288" s="158">
        <v>7.5</v>
      </c>
      <c r="I288" s="159"/>
      <c r="L288" s="155"/>
      <c r="M288" s="160"/>
      <c r="T288" s="161"/>
      <c r="AT288" s="156" t="s">
        <v>150</v>
      </c>
      <c r="AU288" s="156" t="s">
        <v>86</v>
      </c>
      <c r="AV288" s="13" t="s">
        <v>86</v>
      </c>
      <c r="AW288" s="13" t="s">
        <v>32</v>
      </c>
      <c r="AX288" s="13" t="s">
        <v>84</v>
      </c>
      <c r="AY288" s="156" t="s">
        <v>136</v>
      </c>
    </row>
    <row r="289" spans="2:65" s="1" customFormat="1" ht="16.5" customHeight="1" x14ac:dyDescent="0.2">
      <c r="B289" s="32"/>
      <c r="C289" s="132" t="s">
        <v>544</v>
      </c>
      <c r="D289" s="132" t="s">
        <v>142</v>
      </c>
      <c r="E289" s="133" t="s">
        <v>2692</v>
      </c>
      <c r="F289" s="134" t="s">
        <v>2693</v>
      </c>
      <c r="G289" s="135" t="s">
        <v>255</v>
      </c>
      <c r="H289" s="136">
        <v>15</v>
      </c>
      <c r="I289" s="137"/>
      <c r="J289" s="138">
        <f>ROUND(I289*H289,2)</f>
        <v>0</v>
      </c>
      <c r="K289" s="134" t="s">
        <v>1</v>
      </c>
      <c r="L289" s="32"/>
      <c r="M289" s="139" t="s">
        <v>1</v>
      </c>
      <c r="N289" s="140" t="s">
        <v>41</v>
      </c>
      <c r="P289" s="141">
        <f>O289*H289</f>
        <v>0</v>
      </c>
      <c r="Q289" s="141">
        <v>0</v>
      </c>
      <c r="R289" s="141">
        <f>Q289*H289</f>
        <v>0</v>
      </c>
      <c r="S289" s="141">
        <v>0</v>
      </c>
      <c r="T289" s="142">
        <f>S289*H289</f>
        <v>0</v>
      </c>
      <c r="AR289" s="143" t="s">
        <v>135</v>
      </c>
      <c r="AT289" s="143" t="s">
        <v>142</v>
      </c>
      <c r="AU289" s="143" t="s">
        <v>86</v>
      </c>
      <c r="AY289" s="17" t="s">
        <v>136</v>
      </c>
      <c r="BE289" s="144">
        <f>IF(N289="základní",J289,0)</f>
        <v>0</v>
      </c>
      <c r="BF289" s="144">
        <f>IF(N289="snížená",J289,0)</f>
        <v>0</v>
      </c>
      <c r="BG289" s="144">
        <f>IF(N289="zákl. přenesená",J289,0)</f>
        <v>0</v>
      </c>
      <c r="BH289" s="144">
        <f>IF(N289="sníž. přenesená",J289,0)</f>
        <v>0</v>
      </c>
      <c r="BI289" s="144">
        <f>IF(N289="nulová",J289,0)</f>
        <v>0</v>
      </c>
      <c r="BJ289" s="17" t="s">
        <v>84</v>
      </c>
      <c r="BK289" s="144">
        <f>ROUND(I289*H289,2)</f>
        <v>0</v>
      </c>
      <c r="BL289" s="17" t="s">
        <v>135</v>
      </c>
      <c r="BM289" s="143" t="s">
        <v>840</v>
      </c>
    </row>
    <row r="290" spans="2:65" s="1" customFormat="1" ht="11.25" x14ac:dyDescent="0.2">
      <c r="B290" s="32"/>
      <c r="D290" s="145" t="s">
        <v>149</v>
      </c>
      <c r="F290" s="146" t="s">
        <v>2693</v>
      </c>
      <c r="I290" s="147"/>
      <c r="L290" s="32"/>
      <c r="M290" s="148"/>
      <c r="T290" s="56"/>
      <c r="AT290" s="17" t="s">
        <v>149</v>
      </c>
      <c r="AU290" s="17" t="s">
        <v>86</v>
      </c>
    </row>
    <row r="291" spans="2:65" s="13" customFormat="1" ht="11.25" x14ac:dyDescent="0.2">
      <c r="B291" s="155"/>
      <c r="D291" s="145" t="s">
        <v>150</v>
      </c>
      <c r="E291" s="156" t="s">
        <v>1</v>
      </c>
      <c r="F291" s="157" t="s">
        <v>2694</v>
      </c>
      <c r="H291" s="158">
        <v>15</v>
      </c>
      <c r="I291" s="159"/>
      <c r="L291" s="155"/>
      <c r="M291" s="160"/>
      <c r="T291" s="161"/>
      <c r="AT291" s="156" t="s">
        <v>150</v>
      </c>
      <c r="AU291" s="156" t="s">
        <v>86</v>
      </c>
      <c r="AV291" s="13" t="s">
        <v>86</v>
      </c>
      <c r="AW291" s="13" t="s">
        <v>32</v>
      </c>
      <c r="AX291" s="13" t="s">
        <v>84</v>
      </c>
      <c r="AY291" s="156" t="s">
        <v>136</v>
      </c>
    </row>
    <row r="292" spans="2:65" s="11" customFormat="1" ht="25.9" customHeight="1" x14ac:dyDescent="0.2">
      <c r="B292" s="120"/>
      <c r="D292" s="121" t="s">
        <v>75</v>
      </c>
      <c r="E292" s="122" t="s">
        <v>137</v>
      </c>
      <c r="F292" s="122" t="s">
        <v>138</v>
      </c>
      <c r="I292" s="123"/>
      <c r="J292" s="124">
        <f>BK292</f>
        <v>0</v>
      </c>
      <c r="L292" s="120"/>
      <c r="M292" s="125"/>
      <c r="P292" s="126">
        <f>P293</f>
        <v>0</v>
      </c>
      <c r="R292" s="126">
        <f>R293</f>
        <v>0</v>
      </c>
      <c r="T292" s="127">
        <f>T293</f>
        <v>0</v>
      </c>
      <c r="AR292" s="121" t="s">
        <v>139</v>
      </c>
      <c r="AT292" s="128" t="s">
        <v>75</v>
      </c>
      <c r="AU292" s="128" t="s">
        <v>76</v>
      </c>
      <c r="AY292" s="121" t="s">
        <v>136</v>
      </c>
      <c r="BK292" s="129">
        <f>BK293</f>
        <v>0</v>
      </c>
    </row>
    <row r="293" spans="2:65" s="11" customFormat="1" ht="22.9" customHeight="1" x14ac:dyDescent="0.2">
      <c r="B293" s="120"/>
      <c r="D293" s="121" t="s">
        <v>75</v>
      </c>
      <c r="E293" s="130" t="s">
        <v>140</v>
      </c>
      <c r="F293" s="130" t="s">
        <v>141</v>
      </c>
      <c r="I293" s="123"/>
      <c r="J293" s="131">
        <f>BK293</f>
        <v>0</v>
      </c>
      <c r="L293" s="120"/>
      <c r="M293" s="125"/>
      <c r="P293" s="126">
        <f>SUM(P294:P301)</f>
        <v>0</v>
      </c>
      <c r="R293" s="126">
        <f>SUM(R294:R301)</f>
        <v>0</v>
      </c>
      <c r="T293" s="127">
        <f>SUM(T294:T301)</f>
        <v>0</v>
      </c>
      <c r="AR293" s="121" t="s">
        <v>139</v>
      </c>
      <c r="AT293" s="128" t="s">
        <v>75</v>
      </c>
      <c r="AU293" s="128" t="s">
        <v>84</v>
      </c>
      <c r="AY293" s="121" t="s">
        <v>136</v>
      </c>
      <c r="BK293" s="129">
        <f>SUM(BK294:BK301)</f>
        <v>0</v>
      </c>
    </row>
    <row r="294" spans="2:65" s="1" customFormat="1" ht="16.5" customHeight="1" x14ac:dyDescent="0.2">
      <c r="B294" s="32"/>
      <c r="C294" s="132" t="s">
        <v>552</v>
      </c>
      <c r="D294" s="132" t="s">
        <v>142</v>
      </c>
      <c r="E294" s="133" t="s">
        <v>159</v>
      </c>
      <c r="F294" s="134" t="s">
        <v>160</v>
      </c>
      <c r="G294" s="135" t="s">
        <v>145</v>
      </c>
      <c r="H294" s="136">
        <v>1</v>
      </c>
      <c r="I294" s="137"/>
      <c r="J294" s="138">
        <f>ROUND(I294*H294,2)</f>
        <v>0</v>
      </c>
      <c r="K294" s="134" t="s">
        <v>146</v>
      </c>
      <c r="L294" s="32"/>
      <c r="M294" s="139" t="s">
        <v>1</v>
      </c>
      <c r="N294" s="140" t="s">
        <v>41</v>
      </c>
      <c r="P294" s="141">
        <f>O294*H294</f>
        <v>0</v>
      </c>
      <c r="Q294" s="141">
        <v>0</v>
      </c>
      <c r="R294" s="141">
        <f>Q294*H294</f>
        <v>0</v>
      </c>
      <c r="S294" s="141">
        <v>0</v>
      </c>
      <c r="T294" s="142">
        <f>S294*H294</f>
        <v>0</v>
      </c>
      <c r="AR294" s="143" t="s">
        <v>147</v>
      </c>
      <c r="AT294" s="143" t="s">
        <v>142</v>
      </c>
      <c r="AU294" s="143" t="s">
        <v>86</v>
      </c>
      <c r="AY294" s="17" t="s">
        <v>136</v>
      </c>
      <c r="BE294" s="144">
        <f>IF(N294="základní",J294,0)</f>
        <v>0</v>
      </c>
      <c r="BF294" s="144">
        <f>IF(N294="snížená",J294,0)</f>
        <v>0</v>
      </c>
      <c r="BG294" s="144">
        <f>IF(N294="zákl. přenesená",J294,0)</f>
        <v>0</v>
      </c>
      <c r="BH294" s="144">
        <f>IF(N294="sníž. přenesená",J294,0)</f>
        <v>0</v>
      </c>
      <c r="BI294" s="144">
        <f>IF(N294="nulová",J294,0)</f>
        <v>0</v>
      </c>
      <c r="BJ294" s="17" t="s">
        <v>84</v>
      </c>
      <c r="BK294" s="144">
        <f>ROUND(I294*H294,2)</f>
        <v>0</v>
      </c>
      <c r="BL294" s="17" t="s">
        <v>147</v>
      </c>
      <c r="BM294" s="143" t="s">
        <v>2695</v>
      </c>
    </row>
    <row r="295" spans="2:65" s="1" customFormat="1" ht="11.25" x14ac:dyDescent="0.2">
      <c r="B295" s="32"/>
      <c r="D295" s="145" t="s">
        <v>149</v>
      </c>
      <c r="F295" s="146" t="s">
        <v>160</v>
      </c>
      <c r="I295" s="147"/>
      <c r="L295" s="32"/>
      <c r="M295" s="148"/>
      <c r="T295" s="56"/>
      <c r="AT295" s="17" t="s">
        <v>149</v>
      </c>
      <c r="AU295" s="17" t="s">
        <v>86</v>
      </c>
    </row>
    <row r="296" spans="2:65" s="12" customFormat="1" ht="11.25" x14ac:dyDescent="0.2">
      <c r="B296" s="149"/>
      <c r="D296" s="145" t="s">
        <v>150</v>
      </c>
      <c r="E296" s="150" t="s">
        <v>1</v>
      </c>
      <c r="F296" s="151" t="s">
        <v>2696</v>
      </c>
      <c r="H296" s="150" t="s">
        <v>1</v>
      </c>
      <c r="I296" s="152"/>
      <c r="L296" s="149"/>
      <c r="M296" s="153"/>
      <c r="T296" s="154"/>
      <c r="AT296" s="150" t="s">
        <v>150</v>
      </c>
      <c r="AU296" s="150" t="s">
        <v>86</v>
      </c>
      <c r="AV296" s="12" t="s">
        <v>84</v>
      </c>
      <c r="AW296" s="12" t="s">
        <v>32</v>
      </c>
      <c r="AX296" s="12" t="s">
        <v>76</v>
      </c>
      <c r="AY296" s="150" t="s">
        <v>136</v>
      </c>
    </row>
    <row r="297" spans="2:65" s="13" customFormat="1" ht="11.25" x14ac:dyDescent="0.2">
      <c r="B297" s="155"/>
      <c r="D297" s="145" t="s">
        <v>150</v>
      </c>
      <c r="E297" s="156" t="s">
        <v>1</v>
      </c>
      <c r="F297" s="157" t="s">
        <v>2697</v>
      </c>
      <c r="H297" s="158">
        <v>1</v>
      </c>
      <c r="I297" s="159"/>
      <c r="L297" s="155"/>
      <c r="M297" s="160"/>
      <c r="T297" s="161"/>
      <c r="AT297" s="156" t="s">
        <v>150</v>
      </c>
      <c r="AU297" s="156" t="s">
        <v>86</v>
      </c>
      <c r="AV297" s="13" t="s">
        <v>86</v>
      </c>
      <c r="AW297" s="13" t="s">
        <v>32</v>
      </c>
      <c r="AX297" s="13" t="s">
        <v>84</v>
      </c>
      <c r="AY297" s="156" t="s">
        <v>136</v>
      </c>
    </row>
    <row r="298" spans="2:65" s="1" customFormat="1" ht="16.5" customHeight="1" x14ac:dyDescent="0.2">
      <c r="B298" s="32"/>
      <c r="C298" s="132" t="s">
        <v>558</v>
      </c>
      <c r="D298" s="132" t="s">
        <v>142</v>
      </c>
      <c r="E298" s="133" t="s">
        <v>163</v>
      </c>
      <c r="F298" s="134" t="s">
        <v>164</v>
      </c>
      <c r="G298" s="135" t="s">
        <v>145</v>
      </c>
      <c r="H298" s="136">
        <v>1</v>
      </c>
      <c r="I298" s="137"/>
      <c r="J298" s="138">
        <f>ROUND(I298*H298,2)</f>
        <v>0</v>
      </c>
      <c r="K298" s="134" t="s">
        <v>146</v>
      </c>
      <c r="L298" s="32"/>
      <c r="M298" s="139" t="s">
        <v>1</v>
      </c>
      <c r="N298" s="140" t="s">
        <v>41</v>
      </c>
      <c r="P298" s="141">
        <f>O298*H298</f>
        <v>0</v>
      </c>
      <c r="Q298" s="141">
        <v>0</v>
      </c>
      <c r="R298" s="141">
        <f>Q298*H298</f>
        <v>0</v>
      </c>
      <c r="S298" s="141">
        <v>0</v>
      </c>
      <c r="T298" s="142">
        <f>S298*H298</f>
        <v>0</v>
      </c>
      <c r="AR298" s="143" t="s">
        <v>147</v>
      </c>
      <c r="AT298" s="143" t="s">
        <v>142</v>
      </c>
      <c r="AU298" s="143" t="s">
        <v>86</v>
      </c>
      <c r="AY298" s="17" t="s">
        <v>136</v>
      </c>
      <c r="BE298" s="144">
        <f>IF(N298="základní",J298,0)</f>
        <v>0</v>
      </c>
      <c r="BF298" s="144">
        <f>IF(N298="snížená",J298,0)</f>
        <v>0</v>
      </c>
      <c r="BG298" s="144">
        <f>IF(N298="zákl. přenesená",J298,0)</f>
        <v>0</v>
      </c>
      <c r="BH298" s="144">
        <f>IF(N298="sníž. přenesená",J298,0)</f>
        <v>0</v>
      </c>
      <c r="BI298" s="144">
        <f>IF(N298="nulová",J298,0)</f>
        <v>0</v>
      </c>
      <c r="BJ298" s="17" t="s">
        <v>84</v>
      </c>
      <c r="BK298" s="144">
        <f>ROUND(I298*H298,2)</f>
        <v>0</v>
      </c>
      <c r="BL298" s="17" t="s">
        <v>147</v>
      </c>
      <c r="BM298" s="143" t="s">
        <v>2698</v>
      </c>
    </row>
    <row r="299" spans="2:65" s="1" customFormat="1" ht="11.25" x14ac:dyDescent="0.2">
      <c r="B299" s="32"/>
      <c r="D299" s="145" t="s">
        <v>149</v>
      </c>
      <c r="F299" s="146" t="s">
        <v>164</v>
      </c>
      <c r="I299" s="147"/>
      <c r="L299" s="32"/>
      <c r="M299" s="148"/>
      <c r="T299" s="56"/>
      <c r="AT299" s="17" t="s">
        <v>149</v>
      </c>
      <c r="AU299" s="17" t="s">
        <v>86</v>
      </c>
    </row>
    <row r="300" spans="2:65" s="12" customFormat="1" ht="11.25" x14ac:dyDescent="0.2">
      <c r="B300" s="149"/>
      <c r="D300" s="145" t="s">
        <v>150</v>
      </c>
      <c r="E300" s="150" t="s">
        <v>1</v>
      </c>
      <c r="F300" s="151" t="s">
        <v>166</v>
      </c>
      <c r="H300" s="150" t="s">
        <v>1</v>
      </c>
      <c r="I300" s="152"/>
      <c r="L300" s="149"/>
      <c r="M300" s="153"/>
      <c r="T300" s="154"/>
      <c r="AT300" s="150" t="s">
        <v>150</v>
      </c>
      <c r="AU300" s="150" t="s">
        <v>86</v>
      </c>
      <c r="AV300" s="12" t="s">
        <v>84</v>
      </c>
      <c r="AW300" s="12" t="s">
        <v>32</v>
      </c>
      <c r="AX300" s="12" t="s">
        <v>76</v>
      </c>
      <c r="AY300" s="150" t="s">
        <v>136</v>
      </c>
    </row>
    <row r="301" spans="2:65" s="13" customFormat="1" ht="11.25" x14ac:dyDescent="0.2">
      <c r="B301" s="155"/>
      <c r="D301" s="145" t="s">
        <v>150</v>
      </c>
      <c r="E301" s="156" t="s">
        <v>1</v>
      </c>
      <c r="F301" s="157" t="s">
        <v>2699</v>
      </c>
      <c r="H301" s="158">
        <v>1</v>
      </c>
      <c r="I301" s="159"/>
      <c r="L301" s="155"/>
      <c r="M301" s="162"/>
      <c r="N301" s="163"/>
      <c r="O301" s="163"/>
      <c r="P301" s="163"/>
      <c r="Q301" s="163"/>
      <c r="R301" s="163"/>
      <c r="S301" s="163"/>
      <c r="T301" s="164"/>
      <c r="AT301" s="156" t="s">
        <v>150</v>
      </c>
      <c r="AU301" s="156" t="s">
        <v>86</v>
      </c>
      <c r="AV301" s="13" t="s">
        <v>86</v>
      </c>
      <c r="AW301" s="13" t="s">
        <v>32</v>
      </c>
      <c r="AX301" s="13" t="s">
        <v>84</v>
      </c>
      <c r="AY301" s="156" t="s">
        <v>136</v>
      </c>
    </row>
    <row r="302" spans="2:65" s="1" customFormat="1" ht="6.95" customHeight="1" x14ac:dyDescent="0.2">
      <c r="B302" s="44"/>
      <c r="C302" s="45"/>
      <c r="D302" s="45"/>
      <c r="E302" s="45"/>
      <c r="F302" s="45"/>
      <c r="G302" s="45"/>
      <c r="H302" s="45"/>
      <c r="I302" s="45"/>
      <c r="J302" s="45"/>
      <c r="K302" s="45"/>
      <c r="L302" s="32"/>
    </row>
  </sheetData>
  <sheetProtection algorithmName="SHA-512" hashValue="kbr7egvQuMp7NcUXJ8n822hNjXFg5WQU0FaFkvDG1aOZTSisdkcWyLNe9vMo36B3aPd7k0yqaSXwFFQ5p35dow==" saltValue="ciI3wGTynSfqoQE7HNOVyYA8XybLV+aRElWom9Hz6vaqTqzgQYhwJcPjCt1F5AstOnn7kJzgM6LHmEVZCeB9vQ==" spinCount="100000" sheet="1" objects="1" scenarios="1" formatColumns="0" formatRows="0" autoFilter="0"/>
  <autoFilter ref="C123:K301" xr:uid="{00000000-0009-0000-0000-000006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14</vt:i4>
      </vt:variant>
    </vt:vector>
  </HeadingPairs>
  <TitlesOfParts>
    <vt:vector size="21" baseType="lpstr">
      <vt:lpstr>Rekapitulace stavby</vt:lpstr>
      <vt:lpstr>02 - Ostatní a vedlejší n...</vt:lpstr>
      <vt:lpstr>101 - Komunikace</vt:lpstr>
      <vt:lpstr>301 - Vodovod</vt:lpstr>
      <vt:lpstr>302 - Jednotná kanalizace</vt:lpstr>
      <vt:lpstr>303 - Vodovodní a kanaliz...</vt:lpstr>
      <vt:lpstr>401 - Veřejné osvětlení</vt:lpstr>
      <vt:lpstr>'02 - Ostatní a vedlejší n...'!Názvy_tisku</vt:lpstr>
      <vt:lpstr>'101 - Komunikace'!Názvy_tisku</vt:lpstr>
      <vt:lpstr>'301 - Vodovod'!Názvy_tisku</vt:lpstr>
      <vt:lpstr>'302 - Jednotná kanalizace'!Názvy_tisku</vt:lpstr>
      <vt:lpstr>'303 - Vodovodní a kanaliz...'!Názvy_tisku</vt:lpstr>
      <vt:lpstr>'401 - Veřejné osvětlení'!Názvy_tisku</vt:lpstr>
      <vt:lpstr>'Rekapitulace stavby'!Názvy_tisku</vt:lpstr>
      <vt:lpstr>'02 - Ostatní a vedlejší n...'!Oblast_tisku</vt:lpstr>
      <vt:lpstr>'101 - Komunikace'!Oblast_tisku</vt:lpstr>
      <vt:lpstr>'301 - Vodovod'!Oblast_tisku</vt:lpstr>
      <vt:lpstr>'302 - Jednotná kanalizace'!Oblast_tisku</vt:lpstr>
      <vt:lpstr>'303 - Vodovodní a kanaliz...'!Oblast_tisku</vt:lpstr>
      <vt:lpstr>'401 - Veřejné osvětlení'!Oblast_tisku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kros\Karel</dc:creator>
  <cp:lastModifiedBy>Richard</cp:lastModifiedBy>
  <dcterms:created xsi:type="dcterms:W3CDTF">2024-07-08T05:44:50Z</dcterms:created>
  <dcterms:modified xsi:type="dcterms:W3CDTF">2024-07-08T05:49:19Z</dcterms:modified>
</cp:coreProperties>
</file>