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mich\Desktop\"/>
    </mc:Choice>
  </mc:AlternateContent>
  <xr:revisionPtr revIDLastSave="0" documentId="13_ncr:1_{B8D18AB3-4783-4264-93C1-DD0695A6B570}" xr6:coauthVersionLast="47" xr6:coauthVersionMax="47" xr10:uidLastSave="{00000000-0000-0000-0000-000000000000}"/>
  <bookViews>
    <workbookView xWindow="29805" yWindow="0" windowWidth="22410" windowHeight="20985" activeTab="1" xr2:uid="{680D0F67-B8F2-44F8-81F9-2B9AD88C032C}"/>
  </bookViews>
  <sheets>
    <sheet name="9.1" sheetId="1" r:id="rId1"/>
    <sheet name="9.2" sheetId="2" r:id="rId2"/>
    <sheet name="9.3" sheetId="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 localSheetId="2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 localSheetId="2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1" i="2" l="1"/>
  <c r="AL40" i="2"/>
  <c r="AL39" i="2"/>
  <c r="AL38" i="2"/>
  <c r="AL37" i="2"/>
  <c r="AL30" i="2"/>
  <c r="AL29" i="2"/>
  <c r="AD41" i="2"/>
  <c r="AD40" i="2"/>
  <c r="AD39" i="2"/>
  <c r="AD38" i="2"/>
  <c r="AD37" i="2"/>
  <c r="AD30" i="2"/>
  <c r="AD29" i="2"/>
  <c r="AD173" i="2"/>
  <c r="AD132" i="2"/>
  <c r="R87" i="2"/>
  <c r="R117" i="2" s="1"/>
  <c r="R119" i="2"/>
  <c r="AD110" i="2"/>
  <c r="AL110" i="2" s="1"/>
  <c r="AD56" i="2" l="1"/>
  <c r="AD57" i="2"/>
  <c r="AL57" i="2" s="1"/>
  <c r="AD55" i="2"/>
  <c r="AL55" i="2" s="1"/>
  <c r="AD53" i="2"/>
  <c r="AL53" i="2" s="1"/>
  <c r="AD54" i="2"/>
  <c r="AL54" i="2" s="1"/>
  <c r="Z52" i="2"/>
  <c r="AH52" i="2" s="1"/>
  <c r="AL173" i="2"/>
  <c r="AD174" i="2"/>
  <c r="AL174" i="2" s="1"/>
  <c r="Z172" i="2"/>
  <c r="AH172" i="2" s="1"/>
  <c r="AD169" i="2"/>
  <c r="AL169" i="2" s="1"/>
  <c r="AD171" i="2"/>
  <c r="AL171" i="2" s="1"/>
  <c r="AD170" i="2"/>
  <c r="AL170" i="2" s="1"/>
  <c r="AD168" i="2"/>
  <c r="AL168" i="2" s="1"/>
  <c r="AD151" i="2"/>
  <c r="AL151" i="2" s="1"/>
  <c r="AD152" i="2"/>
  <c r="AL152" i="2" s="1"/>
  <c r="AD153" i="2"/>
  <c r="AL153" i="2" s="1"/>
  <c r="AD154" i="2"/>
  <c r="AL154" i="2" s="1"/>
  <c r="AD155" i="2"/>
  <c r="AL155" i="2" s="1"/>
  <c r="AD156" i="2"/>
  <c r="AL156" i="2" s="1"/>
  <c r="AD149" i="2"/>
  <c r="AL149" i="2" s="1"/>
  <c r="AD150" i="2"/>
  <c r="AL150" i="2" s="1"/>
  <c r="AD148" i="2"/>
  <c r="AL148" i="2" s="1"/>
  <c r="AD142" i="2"/>
  <c r="AL142" i="2" s="1"/>
  <c r="AD143" i="2"/>
  <c r="AL143" i="2" s="1"/>
  <c r="AD144" i="2"/>
  <c r="AL144" i="2" s="1"/>
  <c r="AD145" i="2"/>
  <c r="AL145" i="2" s="1"/>
  <c r="AD146" i="2"/>
  <c r="AL146" i="2" s="1"/>
  <c r="AD147" i="2"/>
  <c r="AL147" i="2" s="1"/>
  <c r="AD141" i="2"/>
  <c r="AL141" i="2" s="1"/>
  <c r="AD140" i="2"/>
  <c r="AL140" i="2" s="1"/>
  <c r="Z137" i="2"/>
  <c r="AH137" i="2" s="1"/>
  <c r="AD138" i="2"/>
  <c r="AL138" i="2" s="1"/>
  <c r="AD139" i="2"/>
  <c r="AL139" i="2" s="1"/>
  <c r="Z130" i="2"/>
  <c r="AH130" i="2" s="1"/>
  <c r="Z131" i="2"/>
  <c r="AH131" i="2" s="1"/>
  <c r="AL132" i="2"/>
  <c r="Z133" i="2"/>
  <c r="AH133" i="2" s="1"/>
  <c r="Z134" i="2"/>
  <c r="AH134" i="2" s="1"/>
  <c r="Z135" i="2"/>
  <c r="AH135" i="2" s="1"/>
  <c r="Z136" i="2"/>
  <c r="AH136" i="2" s="1"/>
  <c r="AD129" i="2"/>
  <c r="AL129" i="2" s="1"/>
  <c r="AD124" i="2"/>
  <c r="AL124" i="2" s="1"/>
  <c r="AD125" i="2"/>
  <c r="AL125" i="2" s="1"/>
  <c r="AD126" i="2"/>
  <c r="AL126" i="2" s="1"/>
  <c r="AD127" i="2"/>
  <c r="AL127" i="2" s="1"/>
  <c r="AD128" i="2"/>
  <c r="AL128" i="2" s="1"/>
  <c r="AD123" i="2"/>
  <c r="AL123" i="2" s="1"/>
  <c r="Z102" i="2"/>
  <c r="AH102" i="2" s="1"/>
  <c r="Z103" i="2"/>
  <c r="AH103" i="2" s="1"/>
  <c r="Z104" i="2"/>
  <c r="AH104" i="2" s="1"/>
  <c r="Z105" i="2"/>
  <c r="AH105" i="2" s="1"/>
  <c r="Z106" i="2"/>
  <c r="AH106" i="2" s="1"/>
  <c r="Z107" i="2"/>
  <c r="AH107" i="2" s="1"/>
  <c r="Z101" i="2"/>
  <c r="AH101" i="2" s="1"/>
  <c r="AD95" i="2"/>
  <c r="AL95" i="2" s="1"/>
  <c r="AD96" i="2"/>
  <c r="AL96" i="2" s="1"/>
  <c r="AD97" i="2"/>
  <c r="AL97" i="2" s="1"/>
  <c r="AD98" i="2"/>
  <c r="AL98" i="2" s="1"/>
  <c r="AD99" i="2"/>
  <c r="AL99" i="2" s="1"/>
  <c r="AL100" i="2"/>
  <c r="AD94" i="2"/>
  <c r="AL94" i="2" s="1"/>
  <c r="AL56" i="2" l="1"/>
  <c r="Z115" i="2"/>
  <c r="AH115" i="2" s="1"/>
  <c r="Z114" i="2"/>
  <c r="AH114" i="2" s="1"/>
  <c r="Z92" i="2"/>
  <c r="AH92" i="2" s="1"/>
  <c r="R116" i="2" l="1"/>
  <c r="R113" i="2"/>
  <c r="R121" i="2" s="1"/>
  <c r="R112" i="2"/>
  <c r="R122" i="2" s="1"/>
  <c r="R111" i="2"/>
  <c r="R93" i="2"/>
  <c r="Z81" i="2"/>
  <c r="AH81" i="2" s="1"/>
  <c r="Z82" i="2"/>
  <c r="AH82" i="2" s="1"/>
  <c r="Z83" i="2"/>
  <c r="AH83" i="2" s="1"/>
  <c r="Z84" i="2"/>
  <c r="AH84" i="2" s="1"/>
  <c r="Z85" i="2"/>
  <c r="AH85" i="2" s="1"/>
  <c r="Z79" i="2"/>
  <c r="AH79" i="2" s="1"/>
  <c r="Z77" i="2"/>
  <c r="AH77" i="2" s="1"/>
  <c r="AD75" i="2" l="1"/>
  <c r="AL75" i="2" s="1"/>
  <c r="AD71" i="2"/>
  <c r="AL71" i="2" s="1"/>
  <c r="AD72" i="2"/>
  <c r="AL72" i="2" s="1"/>
  <c r="AD73" i="2"/>
  <c r="AL73" i="2" s="1"/>
  <c r="AD74" i="2"/>
  <c r="AL74" i="2" s="1"/>
  <c r="AD60" i="2"/>
  <c r="AL60" i="2" s="1"/>
  <c r="AD61" i="2"/>
  <c r="AL61" i="2" s="1"/>
  <c r="AD62" i="2"/>
  <c r="AL62" i="2" s="1"/>
  <c r="AD63" i="2"/>
  <c r="AL63" i="2" s="1"/>
  <c r="AD64" i="2"/>
  <c r="AL64" i="2" s="1"/>
  <c r="AD65" i="2"/>
  <c r="AL65" i="2" s="1"/>
  <c r="AD66" i="2"/>
  <c r="AL66" i="2" s="1"/>
  <c r="AD67" i="2"/>
  <c r="AL67" i="2" s="1"/>
  <c r="AD68" i="2"/>
  <c r="AL68" i="2" s="1"/>
  <c r="AD69" i="2"/>
  <c r="AL69" i="2" s="1"/>
  <c r="AD70" i="2"/>
  <c r="AL70" i="2" s="1"/>
  <c r="Z20" i="2"/>
  <c r="AH20" i="2" s="1"/>
  <c r="Z42" i="2"/>
  <c r="AH42" i="2" s="1"/>
  <c r="Z43" i="2"/>
  <c r="AH43" i="2" s="1"/>
  <c r="Z44" i="2"/>
  <c r="AH44" i="2" s="1"/>
  <c r="Z45" i="2"/>
  <c r="AH45" i="2" s="1"/>
  <c r="Z46" i="2"/>
  <c r="AH46" i="2" s="1"/>
  <c r="Z47" i="2"/>
  <c r="AH47" i="2" s="1"/>
  <c r="Z48" i="2"/>
  <c r="AH48" i="2" s="1"/>
  <c r="Z49" i="2"/>
  <c r="AH49" i="2" s="1"/>
  <c r="Z50" i="2"/>
  <c r="AH50" i="2" s="1"/>
  <c r="Z51" i="2"/>
  <c r="AH51" i="2" s="1"/>
  <c r="Z31" i="2"/>
  <c r="AH31" i="2" s="1"/>
  <c r="Z32" i="2"/>
  <c r="AH32" i="2" s="1"/>
  <c r="Z33" i="2"/>
  <c r="AH33" i="2" s="1"/>
  <c r="Z34" i="2"/>
  <c r="AH34" i="2" s="1"/>
  <c r="Z35" i="2"/>
  <c r="AH35" i="2" s="1"/>
  <c r="Z36" i="2"/>
  <c r="AH36" i="2" s="1"/>
  <c r="Z13" i="2" l="1"/>
  <c r="AH13" i="2" s="1"/>
  <c r="Z14" i="2"/>
  <c r="AH14" i="2" s="1"/>
  <c r="Z15" i="2"/>
  <c r="AH15" i="2" s="1"/>
  <c r="Z16" i="2"/>
  <c r="AH16" i="2" s="1"/>
  <c r="Z17" i="2"/>
  <c r="AH17" i="2" s="1"/>
  <c r="Z18" i="2"/>
  <c r="AH18" i="2" s="1"/>
  <c r="Z19" i="2"/>
  <c r="AH19" i="2" s="1"/>
  <c r="Z21" i="2"/>
  <c r="AH21" i="2" s="1"/>
  <c r="Z22" i="2"/>
  <c r="AH22" i="2" s="1"/>
  <c r="Z23" i="2"/>
  <c r="AH23" i="2" s="1"/>
  <c r="Z24" i="2"/>
  <c r="AH24" i="2" s="1"/>
  <c r="Z25" i="2"/>
  <c r="AH25" i="2" s="1"/>
  <c r="Z26" i="2"/>
  <c r="AH26" i="2" s="1"/>
  <c r="Z27" i="2"/>
  <c r="AH27" i="2" s="1"/>
  <c r="Z28" i="2"/>
  <c r="AH28" i="2" s="1"/>
  <c r="AD166" i="2"/>
  <c r="AL166" i="2" s="1"/>
  <c r="Z116" i="2"/>
  <c r="AH116" i="2" s="1"/>
  <c r="Z88" i="2"/>
  <c r="AH88" i="2" s="1"/>
  <c r="Z90" i="2"/>
  <c r="AH90" i="2" s="1"/>
  <c r="AD160" i="2" l="1"/>
  <c r="AL160" i="2" s="1"/>
  <c r="AD167" i="2"/>
  <c r="AL167" i="2" s="1"/>
  <c r="Z165" i="2"/>
  <c r="AH165" i="2" s="1"/>
  <c r="Z164" i="2"/>
  <c r="AH164" i="2" s="1"/>
  <c r="Z162" i="2"/>
  <c r="AH162" i="2" s="1"/>
  <c r="Z161" i="2"/>
  <c r="AH161" i="2" s="1"/>
  <c r="AD158" i="2"/>
  <c r="AL158" i="2" l="1"/>
  <c r="AD163" i="2"/>
  <c r="AL163" i="2" s="1"/>
  <c r="W159" i="2"/>
  <c r="Z159" i="2" s="1"/>
  <c r="Z157" i="2" s="1"/>
  <c r="AD59" i="2"/>
  <c r="AL59" i="2" s="1"/>
  <c r="AD58" i="2"/>
  <c r="AL157" i="2" l="1"/>
  <c r="AD157" i="2"/>
  <c r="AL58" i="2"/>
  <c r="AH159" i="2"/>
  <c r="AH157" i="2" s="1"/>
  <c r="AD118" i="2"/>
  <c r="AL118" i="2" s="1"/>
  <c r="M4" i="3"/>
  <c r="M4" i="1"/>
  <c r="M5" i="3" s="1"/>
  <c r="AL108" i="2" l="1"/>
  <c r="AD108" i="2"/>
  <c r="AD93" i="2"/>
  <c r="AD5" i="2" s="1"/>
  <c r="S13" i="3"/>
  <c r="S16" i="3" s="1"/>
  <c r="S17" i="3" s="1"/>
  <c r="S18" i="3" s="1"/>
  <c r="S19" i="3" s="1"/>
  <c r="Z122" i="2"/>
  <c r="AH122" i="2" s="1"/>
  <c r="Z121" i="2"/>
  <c r="AH121" i="2" s="1"/>
  <c r="Z120" i="2"/>
  <c r="AH120" i="2" s="1"/>
  <c r="Z119" i="2"/>
  <c r="AH119" i="2" s="1"/>
  <c r="Z117" i="2"/>
  <c r="AH117" i="2" s="1"/>
  <c r="Z113" i="2"/>
  <c r="AH113" i="2" s="1"/>
  <c r="Z112" i="2"/>
  <c r="AH112" i="2" s="1"/>
  <c r="Z111" i="2"/>
  <c r="AH111" i="2" s="1"/>
  <c r="Z91" i="2"/>
  <c r="AH91" i="2" s="1"/>
  <c r="Z89" i="2"/>
  <c r="Z87" i="2"/>
  <c r="AH87" i="2" s="1"/>
  <c r="Z86" i="2"/>
  <c r="AH86" i="2" s="1"/>
  <c r="Z80" i="2"/>
  <c r="AH80" i="2" s="1"/>
  <c r="Z78" i="2"/>
  <c r="AH78" i="2" s="1"/>
  <c r="Z76" i="2"/>
  <c r="AH76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Z5" i="2" l="1"/>
  <c r="AH6" i="2"/>
  <c r="AH89" i="2"/>
  <c r="AL93" i="2"/>
  <c r="AL5" i="2" s="1"/>
  <c r="AD175" i="2"/>
  <c r="Z180" i="2" s="1"/>
  <c r="Z109" i="2"/>
  <c r="Z108" i="2" s="1"/>
  <c r="P22" i="3"/>
  <c r="P23" i="3"/>
  <c r="Z175" i="2" l="1"/>
  <c r="Z178" i="2" s="1"/>
  <c r="AH5" i="2"/>
  <c r="Q22" i="1"/>
  <c r="AH109" i="2"/>
  <c r="AH108" i="2" s="1"/>
  <c r="Q18" i="1"/>
  <c r="AL175" i="2"/>
  <c r="AK180" i="2" s="1"/>
  <c r="AG180" i="2" s="1"/>
  <c r="U23" i="3"/>
  <c r="Z179" i="2" l="1"/>
  <c r="Q24" i="1"/>
  <c r="Q32" i="1" s="1"/>
  <c r="Q34" i="1" s="1"/>
  <c r="Q38" i="1" s="1"/>
  <c r="AH175" i="2"/>
  <c r="AK178" i="2" s="1"/>
  <c r="AK179" i="2" l="1"/>
  <c r="U179" i="2" s="1"/>
  <c r="U180" i="2" s="1"/>
  <c r="AG178" i="2"/>
  <c r="AG179" i="2" l="1"/>
</calcChain>
</file>

<file path=xl/sharedStrings.xml><?xml version="1.0" encoding="utf-8"?>
<sst xmlns="http://schemas.openxmlformats.org/spreadsheetml/2006/main" count="937" uniqueCount="413">
  <si>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</si>
  <si>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</si>
  <si>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</si>
  <si>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</si>
  <si>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</si>
  <si>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</si>
  <si>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</si>
  <si>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</si>
  <si>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</si>
  <si>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</si>
  <si>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</si>
  <si>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</si>
  <si>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</si>
  <si>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</si>
  <si>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</si>
  <si>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</si>
  <si>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</si>
  <si>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</si>
  <si>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</si>
  <si>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</si>
  <si>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</si>
  <si>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</si>
  <si>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</si>
  <si>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</si>
  <si>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</si>
  <si>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</si>
  <si>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</si>
  <si>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</si>
  <si>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</si>
  <si>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</si>
  <si>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</si>
  <si>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</si>
  <si>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</si>
  <si>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</si>
  <si>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</si>
  <si>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</si>
  <si>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</si>
  <si>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</si>
  <si>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</si>
  <si>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</si>
  <si>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</si>
  <si>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</si>
  <si>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</si>
  <si>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</si>
  <si>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</si>
  <si>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</si>
  <si>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</si>
  <si>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</si>
  <si>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</si>
  <si>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</si>
  <si>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</si>
  <si>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</si>
  <si>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</si>
  <si>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</si>
  <si>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</si>
  <si>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</si>
  <si>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</si>
  <si>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</si>
  <si>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2.4</t>
  </si>
  <si>
    <t>2.5</t>
  </si>
  <si>
    <t>2.6</t>
  </si>
  <si>
    <t>2.7</t>
  </si>
  <si>
    <t>h</t>
  </si>
  <si>
    <t>2.8</t>
  </si>
  <si>
    <t>2.9</t>
  </si>
  <si>
    <t>Demontáž rozvaděčové skříně RVO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</si>
  <si>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</si>
  <si>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</si>
  <si>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</si>
  <si>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</si>
  <si>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</si>
  <si>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</si>
  <si>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</si>
  <si>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</si>
  <si>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</si>
  <si>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</si>
  <si>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</si>
  <si>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</si>
  <si>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</si>
  <si>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</si>
  <si>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</si>
  <si>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</si>
  <si>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</si>
  <si>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</si>
  <si>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</si>
  <si>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</si>
  <si>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</si>
  <si>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</si>
  <si>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</si>
  <si>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</si>
  <si>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</si>
  <si>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Příprava akce</t>
  </si>
  <si>
    <t>Období</t>
  </si>
  <si>
    <t>Zpracování projektové dokumentace a energetického posudku</t>
  </si>
  <si>
    <t xml:space="preserve">Zpracování žádosti o dotaci vč. všech příloh a podání žádosti </t>
  </si>
  <si>
    <t>Podání žádosti o dotaci z MPO</t>
  </si>
  <si>
    <t>Kontrola a posouzení žádostí na MPO</t>
  </si>
  <si>
    <t>Výběrové řízení na dodavatele prací</t>
  </si>
  <si>
    <t>Podpis smlouvy o dílo s dodavatelem prací</t>
  </si>
  <si>
    <t>Registrace akce</t>
  </si>
  <si>
    <t>Doložení podkladů pro vydání RoPD</t>
  </si>
  <si>
    <t>Realizace akce</t>
  </si>
  <si>
    <t>Plnění povinné a nepovinné publicity projektu</t>
  </si>
  <si>
    <t>-</t>
  </si>
  <si>
    <t>Fyzická realizace akce</t>
  </si>
  <si>
    <t>Ukončení akce</t>
  </si>
  <si>
    <t>Závěrečná zpráva</t>
  </si>
  <si>
    <t>Předložení dokumentace k závěrečnému vyhodnocení akce</t>
  </si>
  <si>
    <t>Program NPO výzva č. 1/2022</t>
  </si>
  <si>
    <t>Vyhotovení energetického posudku pro ZVA</t>
  </si>
  <si>
    <t>1.18</t>
  </si>
  <si>
    <t>Demontáž stávající výzbroje RVO</t>
  </si>
  <si>
    <t>2.12</t>
  </si>
  <si>
    <t>2.14</t>
  </si>
  <si>
    <t>Montáž výložníku - ocelový jednoramenný do 35 kg</t>
  </si>
  <si>
    <t>3.10</t>
  </si>
  <si>
    <t>Materiál pro vybudování odpojovacího místa</t>
  </si>
  <si>
    <t>1.19</t>
  </si>
  <si>
    <t xml:space="preserve">Montáž odpojovacího místa </t>
  </si>
  <si>
    <t>2.16</t>
  </si>
  <si>
    <t>HZS, elektromontér v tarifní třídě 7</t>
  </si>
  <si>
    <t>1.20</t>
  </si>
  <si>
    <t>HARMONOGRAM PRACÍ</t>
  </si>
  <si>
    <t>Vyvýšení na stožár 1000 mm, průměr 60 mm</t>
  </si>
  <si>
    <t>Výložník UNI 1 - 300</t>
  </si>
  <si>
    <t>Výložník UNI 1 - 1000</t>
  </si>
  <si>
    <t>Autorský dozor</t>
  </si>
  <si>
    <t>Výchozí zkoušky a revize elektroinstalace včetně vyhotovení revizní zprávy</t>
  </si>
  <si>
    <t>Omezovač náběhových proudů pro LED technologii</t>
  </si>
  <si>
    <t>Rekonstrukce RVO - přezbojení jističů a omezovačů</t>
  </si>
  <si>
    <t>3.11</t>
  </si>
  <si>
    <t>Materiál a práce potřebná k vyhotovení díla nad rámec stanoveného položkového rozpočtu dle konkrétního návrhu (atypické vyložení, stavební práce, doplňková inženýrská činnost apod.).</t>
  </si>
  <si>
    <t>Dokumentace skut. Provedení - Akt. pasportu VO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</si>
  <si>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</si>
  <si>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</si>
  <si>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</si>
  <si>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</si>
  <si>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</si>
  <si>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</si>
  <si>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</si>
  <si>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</si>
  <si>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</si>
  <si>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</si>
  <si>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</si>
  <si>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</si>
  <si>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</si>
  <si>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</si>
  <si>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</si>
  <si>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</si>
  <si>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</si>
  <si>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</si>
  <si>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</si>
  <si>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</si>
  <si>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</si>
  <si>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</si>
  <si>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</si>
  <si>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</si>
  <si>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</si>
  <si>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</si>
  <si>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</si>
  <si>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</si>
  <si>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</si>
  <si>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</si>
  <si>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</si>
  <si>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</si>
  <si>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</si>
  <si>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</si>
  <si>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</si>
  <si>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</si>
  <si>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</si>
  <si>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</si>
  <si>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</si>
  <si>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</si>
  <si>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</si>
  <si>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</si>
  <si>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</si>
  <si>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</si>
  <si>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</si>
  <si>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</si>
  <si>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</si>
  <si>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</si>
  <si>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</si>
  <si>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</si>
  <si>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</si>
  <si>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</si>
  <si>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</si>
  <si>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</si>
  <si>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</si>
  <si>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</si>
  <si>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</si>
  <si>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</si>
  <si>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</si>
  <si>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</si>
  <si>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</si>
  <si>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Výložník UNI 1 - 500</t>
  </si>
  <si>
    <t>Výložník UNI 1 - 1500</t>
  </si>
  <si>
    <t>Výložník SK 1/60 - 500</t>
  </si>
  <si>
    <t>Výložník SV 1/60 - 300</t>
  </si>
  <si>
    <t>Výložník V 3/89 - 2000/90</t>
  </si>
  <si>
    <t>Výložník V 1/89 - 1500</t>
  </si>
  <si>
    <t>Výložník V 1/89 - 2000</t>
  </si>
  <si>
    <t>Výložník V 2/89 - 2000/180</t>
  </si>
  <si>
    <t>Materiál pro rekonstrukci RVO na betonovém stožáru (RVO 11, RVO 41)</t>
  </si>
  <si>
    <t>Materiál pro rekonstrukci RVO ve zděném pilíři (fasádě), RVO 14, RVO 37, RVO 46, RVO 52, RVO 58, RVO 59, RVO 61</t>
  </si>
  <si>
    <t>2.3</t>
  </si>
  <si>
    <t>1.82</t>
  </si>
  <si>
    <t>NOD - dálkové komunikační zařízení pro svítidlo</t>
  </si>
  <si>
    <t>Adresace NODu - dálkového komunikačního zařízení</t>
  </si>
  <si>
    <t>Instalace řídícího systému - zprovoznění softwaru dle požadavků investora, revitalizace rozváděčů pro inteligentní řízení</t>
  </si>
  <si>
    <t>2.17</t>
  </si>
  <si>
    <t>Město Znojmo</t>
  </si>
  <si>
    <t>669 02 Znojmo</t>
  </si>
  <si>
    <t>Obroková 1/12</t>
  </si>
  <si>
    <t>IČ 00293881</t>
  </si>
  <si>
    <t>DIČ CZ00293881</t>
  </si>
  <si>
    <t>Svítidlo LED - úsek 1.1, třída C3, int. řízení ZHAGA</t>
  </si>
  <si>
    <t>Svítidlo LED - úsek 2.1, třída C3, int. řízení ZHAGA</t>
  </si>
  <si>
    <t>Svítidlo LED - úsek 3.1, třída C3, int. řízení ZHAGA</t>
  </si>
  <si>
    <t>Svítidlo LED - úsek 4.1, třída C3, int. řízení ZHAGA</t>
  </si>
  <si>
    <t>Svítidlo LED - úsek 5.1, třída C3, int. řízení ZHAGA</t>
  </si>
  <si>
    <t>Svítidlo LED - úsek 6.1, třída M4, int. řízení ZHAGA</t>
  </si>
  <si>
    <t>Svítidlo LED - úsek 7.1, třída M4, int. řízení ZHAGA</t>
  </si>
  <si>
    <t>Svítidlo LED - úsek 8.1, třída M4, int. řízení ZHAGA</t>
  </si>
  <si>
    <t>Svítidlo LED - úsek 9.1, třída M4, int. řízení ZHAGA</t>
  </si>
  <si>
    <t>Svítidlo LED - úsek 10.1, třída M4, int. řízení ZHAGA</t>
  </si>
  <si>
    <t>Svítidlo LED - úsek 11.1, třída M4, int. řízení ZHAGA</t>
  </si>
  <si>
    <t>Svítidlo LED - úsek 12.1, třída M4, int. řízení ZHAGA</t>
  </si>
  <si>
    <t>Svítidlo LED - úsek 13.1, třída M4, int. řízení ZHAGA</t>
  </si>
  <si>
    <t>Svítidlo LED - úsek 14.1, třída M4, int. řízení ZHAGA</t>
  </si>
  <si>
    <t>Svítidlo LED - úsek 15.1, třída M5, int. řízení ZHAGA</t>
  </si>
  <si>
    <t>Svítidlo LED - úsek 16.1, třída M5, int. řízení ZHAGA</t>
  </si>
  <si>
    <t>Svítidlo LED - úsek 16.2, třída M5, int. řízení ZHAGA</t>
  </si>
  <si>
    <t>Svítidlo LED - úsek 17.1, třída M5, int. řízení ZHAGA</t>
  </si>
  <si>
    <t>Svítidlo LED - úsek 18.1, třída M5, int. řízení ZHAGA</t>
  </si>
  <si>
    <t>Svítidlo LED - úsek 19.1, třída M5, int. řízení ZHAGA</t>
  </si>
  <si>
    <t>Svítidlo LED - úsek 20.1, třída M5, int. řízení ZHAGA</t>
  </si>
  <si>
    <t>Svítidlo LED - úsek 21.1, třída M5, int. řízení ZHAGA</t>
  </si>
  <si>
    <t>Svítidlo LED - úsek 22.1, třída M6, int. řízení ZHAGA</t>
  </si>
  <si>
    <t>Svítidlo LED - úsek 23.1, třída M6, int. řízení ZHAGA</t>
  </si>
  <si>
    <t>Svítidlo LED - úsek 24.1, třída M6, int. řízení ZHAGA</t>
  </si>
  <si>
    <t>Svítidlo LED - úsek 25.1, třída M6, int. řízení ZHAGA</t>
  </si>
  <si>
    <t>Svítidlo LED - úsek 26.1, třída M6, int. řízení ZHAGA</t>
  </si>
  <si>
    <t>Svítidlo LED - úsek 27.1, třída M6, int. řízení ZHAGA</t>
  </si>
  <si>
    <t>Svítidlo LED - úsek 28.1, třída M6, int. řízení ZHAGA</t>
  </si>
  <si>
    <t>Svítidlo LED - úsek 29.1, třída M6, int. řízení ZHAGA</t>
  </si>
  <si>
    <t>Svítidlo LED - úsek 30.1, třída M6, int. řízení ZHAGA</t>
  </si>
  <si>
    <t>Svítidlo LED - úsek 31.1, třída P3, int. řízení ZHAGA</t>
  </si>
  <si>
    <t>Svítidlo LED - úsek 33.1, třída P4, int. řízení ZHAGA</t>
  </si>
  <si>
    <t>Svítidlo LED - úsek 34.1, třída P4, int. řízení ZHAGA</t>
  </si>
  <si>
    <t>Svítidlo LED - úsek 35.1, třída P4, int. řízení ZHAGA</t>
  </si>
  <si>
    <t>Svítidlo LED - úsek 36.1, třída P4, int. řízení ZHAGA</t>
  </si>
  <si>
    <t>Svítidlo LED - úsek 37.1, třída P4, int. řízení ZHAGA</t>
  </si>
  <si>
    <t>Svítidlo LED - úsek 38.1, třída P4, int. řízení ZHAGA</t>
  </si>
  <si>
    <t>Svítidlo LED - úsek 39.1, třída P4, int. řízení ZHAGA</t>
  </si>
  <si>
    <t>Svítidlo LED - úsek 40.1, třída C4, int. řízení ZHAGA</t>
  </si>
  <si>
    <t>Svítidlo LED - úsek 41.1, třída P4, int. řízení ZHAGA</t>
  </si>
  <si>
    <t>Svítidlo LED - úsek 42.1, třída P4, int. řízení ZHAGA</t>
  </si>
  <si>
    <t>Svítidlo LED - úsek 43.1, třída P5, int. řízení ZHAGA</t>
  </si>
  <si>
    <t>Svítidlo LED - úsek 44.1, třída M5, int. řízení ZHAGA</t>
  </si>
  <si>
    <t>Svítidlo LED - úsek 45.1, třída M5, int. řízení ZHAGA</t>
  </si>
  <si>
    <t>Svítidlo LED - úsek 46.1, třída M5, int. řízení ZHAGA</t>
  </si>
  <si>
    <t>Svítidlo LED - úsek 47.1, třída M4, int. řízení ZHAGA</t>
  </si>
  <si>
    <t>Svítidlo LED - úsek 48.1, třída M6, int. řízení ZHAGA</t>
  </si>
  <si>
    <t>Svítidlo LED - úsek 49.1, třída P3, int. řízení ZHAGA</t>
  </si>
  <si>
    <t>Svítidlo LED - úsek 50.1, třída M4, int. řízení ZHAGA</t>
  </si>
  <si>
    <t>Svítidlo LED - úsek K.1, třída C3, int. řízení ZHAGA</t>
  </si>
  <si>
    <t>Svítidlo LED - úsek 100.1, třída C4, int. řízení ZHAGA</t>
  </si>
  <si>
    <t>Svítidlo LED - úsek 101.1, třída M4, int. řízení ZHAGA</t>
  </si>
  <si>
    <t>Svítidlo LED - úsek 102.1, třída M4, int. řízení ZHAGA</t>
  </si>
  <si>
    <t>Svítidlo LED - úsek 103.1, třída M4, int. řízení ZHAGA</t>
  </si>
  <si>
    <t>Svítidlo LED - úsek 104.1, třída M4, int. řízení ZHAGA</t>
  </si>
  <si>
    <t>Svítidlo LED - úsek 105.1, třída P3, int. řízení ZHAGA</t>
  </si>
  <si>
    <t>Svítidlo LED - úsek 106.1, třída M5, int. řízení ZHAGA</t>
  </si>
  <si>
    <t>Svítidlo LED - úsek 107.1, třída M5, int. řízení ZHAGA</t>
  </si>
  <si>
    <t>Svítidlo LED - úsek 108.1, třída M5, int. řízení ZHAGA</t>
  </si>
  <si>
    <t>Svítidlo LED - úsek 109.1, třída M5, int. řízení ZHAGA</t>
  </si>
  <si>
    <t>Svítidlo LED - úsek 110.1, třída M6, int. řízení ZHAGA</t>
  </si>
  <si>
    <t>Svítidlo LED - úsek 111.1, třída M6, int. řízení ZHAGA</t>
  </si>
  <si>
    <t>Svítidlo LED - úsek 112.1, třída P3, int. řízení ZHAGA</t>
  </si>
  <si>
    <t>Svítidlo LED - úsek 113.1, třída P4, int. řízení ZHAGA</t>
  </si>
  <si>
    <t>Svítidlo LED - úsek 114.1, třída P4, int. řízení ZHAGA</t>
  </si>
  <si>
    <t>Svítidlo LED - úsek 116.1, třída P4, int. řízení ZHAGA</t>
  </si>
  <si>
    <t>Svítidlo LED - úsek 117.1, třída P5, int. řízení ZHAGA</t>
  </si>
  <si>
    <t>Kabel silový s Cu jádrem 750 V CYKY 4 x16 mm2</t>
  </si>
  <si>
    <t>Trubka kabelová chránička KOPOFLEX KF 09063</t>
  </si>
  <si>
    <t>Trubka kabelová chránička KOPOFLEX KF 09110</t>
  </si>
  <si>
    <t>Štítek na označení kabel. vývodu z PVC</t>
  </si>
  <si>
    <t xml:space="preserve">Termoplastický ochranný nátěr stožáru vč. nánosu </t>
  </si>
  <si>
    <t>Smrčťovací fólie vč. Instalace</t>
  </si>
  <si>
    <t>Montážní pěna PU vč. instalace</t>
  </si>
  <si>
    <t>Vedení uzemňovací v zemi V4A, D 8 - 10 mm, včetně drátu V4A 10 mm + zemniče</t>
  </si>
  <si>
    <t>Stožár sadový třístupňový - typ LBH 5 B, h=5,0 m, horní D3=60 mm</t>
  </si>
  <si>
    <t>Stožár  sadový třístupňový - typ LBH 6 B, h=6,0 m horní D3=60 mm</t>
  </si>
  <si>
    <t>Stožár silniční třístupňový typ JB 8 S, h=8,0 m, horní D3=89 mm</t>
  </si>
  <si>
    <t>Stožár silniční  třístupňový typ JB 10, h=10,0 m horní D3=89 mm</t>
  </si>
  <si>
    <t>Elektrovýzbroj stožáru pro 1 okruh SR481 min. IP33 vč. Usazení (1 vstup a 1 výstup)</t>
  </si>
  <si>
    <t>Elektrovýzbroj stožáru pro 2 okruhy SV6.16.4  IP 20 vč. Usazení (1 vstup a 2 výstupy)</t>
  </si>
  <si>
    <t>Smrčťovací ZŽ izolace vč. Instalace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</si>
  <si>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</si>
  <si>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</si>
  <si>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</si>
  <si>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</si>
  <si>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</si>
  <si>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</si>
  <si>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</si>
  <si>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</si>
  <si>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</si>
  <si>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</si>
  <si>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</si>
  <si>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</si>
  <si>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</si>
  <si>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</si>
  <si>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2.18</t>
  </si>
  <si>
    <t>2.19</t>
  </si>
  <si>
    <t>2.20</t>
  </si>
  <si>
    <t>2.21</t>
  </si>
  <si>
    <t>2.22</t>
  </si>
  <si>
    <t>2.23</t>
  </si>
  <si>
    <t>2.24</t>
  </si>
  <si>
    <t>Kabel CYKY-m 750 V 4 x 16 mm2 volně uložený</t>
  </si>
  <si>
    <t>Trubka KOPOFLEX 63 na povrchu</t>
  </si>
  <si>
    <t>Trubka KOPOFLEX 110 na povrchu</t>
  </si>
  <si>
    <t>Vedení uzemňovací na povrchu FeZn do 120 mm2, včetně pásku FeZn 30 x 4 mm</t>
  </si>
  <si>
    <t>Svorka hromosvodová nad 2 šrouby /ST, SJ, SR, atd/, včetně dodávky svorky SR 2b Fe pro pásek 30x4 mm</t>
  </si>
  <si>
    <t>Ukončení celoplast. kabelů zákl./pás.do 4x16 mm2</t>
  </si>
  <si>
    <t>Svorka hromosvodová nad 2 šrouby /ST, SJ, SR, atd/, včetně dodávky svorky SP kovových částí d 3-12 mm</t>
  </si>
  <si>
    <t>Stožár osvětlovací ocelový délky do 12 m, včetně nákladů na autojeřáb</t>
  </si>
  <si>
    <t xml:space="preserve">Napojení na stávající rozvod VO a RVO vč. podružného materiálu a práce s tímto spojené 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</si>
  <si>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</si>
  <si>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</si>
  <si>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</si>
  <si>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</si>
  <si>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</si>
  <si>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</si>
  <si>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</si>
  <si>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</si>
  <si>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</si>
  <si>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</si>
  <si>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</si>
  <si>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Jáma do 2 m3 pro stožár veřejného osvětlení, hor.3, ruční výkop jámy</t>
  </si>
  <si>
    <t>Pouzdrový základ "Utopenec v zeleni" 600x600, v.1000</t>
  </si>
  <si>
    <t>Pouzdrový základ "Utopenec v zeleni" 800x800, v.1000</t>
  </si>
  <si>
    <t>Pouzdrový základ "Utopenec v zeleni" 800x800, v.1500</t>
  </si>
  <si>
    <t>Pouzdrový základ "Utopenec v chodníku" 800x800, v.1000</t>
  </si>
  <si>
    <t>Zához jámy, hornina třídy 3 - 4, upěchování a úprava povrchu</t>
  </si>
  <si>
    <t>Zához jámy, hornina třídy 3 - 4, upěchování a úprava povrchu po stávajícím osvětlení</t>
  </si>
  <si>
    <t>Vytýčení kabelové trasy ve volném terénu, délka trasy nad 1000 m</t>
  </si>
  <si>
    <t>Výkop kabelové rýhy 35/80 cm  hor.3, ruční výkop rýhy</t>
  </si>
  <si>
    <t>Výkop kabelové rýhy 35/50 cm  hor.3, ruční výkop rýhy</t>
  </si>
  <si>
    <t>Výkop kabelové rýhy 50/120 cm hor.4, ruční výkop rýhy</t>
  </si>
  <si>
    <t>Rozebrání dlažby z betonových nebo kamenin. Dlaždic</t>
  </si>
  <si>
    <t xml:space="preserve">Rouzbourání betonového základu po zrušených stožárech </t>
  </si>
  <si>
    <t>Zřízení kabelového lože v rýze š. do 65 cm z písku, lože tloušťky 20 cm</t>
  </si>
  <si>
    <t xml:space="preserve">Výkop startovací jámy 200x100x100cm </t>
  </si>
  <si>
    <t>Výkop cílové jámy 200x100x100cm</t>
  </si>
  <si>
    <t>Neřízený zemní protlak z trub D 110 mm v hor. 1-4</t>
  </si>
  <si>
    <t>Fólie výstražná z PVC, šířka 33 cm, fólie PVC šířka 33 cm</t>
  </si>
  <si>
    <t>Zához rýhy 35/80 cm, hornina třídy 3, se zhutněním</t>
  </si>
  <si>
    <t>Zához rýhy 35/50 cm, hornina třídy 3, se zhutněním</t>
  </si>
  <si>
    <t>Zához rýhy 50/120 cm, hornina tř. 4, se zhutněním</t>
  </si>
  <si>
    <t>Kladení dlažby z betonových nebo kamenin. dlaždic, bez dodávky nové dlažby</t>
  </si>
  <si>
    <t>Naložení a odvoz zeminy, odvoz na vzdálenost 5000 m</t>
  </si>
  <si>
    <t>Provizorní úprava terénu v přírodní hornině 3, ruční vyrovnání a zhutnění</t>
  </si>
  <si>
    <t>km</t>
  </si>
  <si>
    <t>m2</t>
  </si>
  <si>
    <t>m3</t>
  </si>
  <si>
    <t>DIO, lávky k zajištění stavby v místě montážních prací</t>
  </si>
  <si>
    <t>3.12</t>
  </si>
  <si>
    <t>Přirážka za podružný materiál  M 21, M 22</t>
  </si>
  <si>
    <t>Koordinace profesí</t>
  </si>
  <si>
    <t>3.13</t>
  </si>
  <si>
    <t>HZS</t>
  </si>
  <si>
    <t>%</t>
  </si>
  <si>
    <t xml:space="preserve">Dokumentace skutečného provedení vč. dodavatelské dokumentace </t>
  </si>
  <si>
    <t>Geodetické zaměření před zahájením stavby</t>
  </si>
  <si>
    <t>Geodetické zaměření skutečného provedení vč. PD</t>
  </si>
  <si>
    <t>3.7</t>
  </si>
  <si>
    <t>3.14</t>
  </si>
  <si>
    <t>3.15</t>
  </si>
  <si>
    <t>3.16</t>
  </si>
  <si>
    <t>3.17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</si>
  <si>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</si>
  <si>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</si>
  <si>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</si>
  <si>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</si>
  <si>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</si>
  <si>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</si>
  <si>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</si>
  <si>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</si>
  <si>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</si>
  <si>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</si>
  <si>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</si>
  <si>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</si>
  <si>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</si>
  <si>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</si>
  <si>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</si>
  <si>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</si>
  <si>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1.97</t>
  </si>
  <si>
    <t>1.98</t>
  </si>
  <si>
    <t>1.99</t>
  </si>
  <si>
    <t>1.100</t>
  </si>
  <si>
    <t>1.101</t>
  </si>
  <si>
    <t>1.102</t>
  </si>
  <si>
    <t>Obnova soustavy veřejného osvětlení II. Etapa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</si>
  <si>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</si>
  <si>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 xml:space="preserve">Rekonstrukce rozvaděče VO </t>
  </si>
  <si>
    <t xml:space="preserve">Montážní plošina, montáž svítidel </t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</si>
  <si>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</t>
    </r>
  </si>
  <si>
    <t xml:space="preserve">Demontáž svítidel a výložníků </t>
  </si>
  <si>
    <t>Svítidlo LED PARK - úsek 32.1, třída P3, int. řízení ZHAGA</t>
  </si>
  <si>
    <t>Svítidlo LED PARK - úsek 115.1, třída P4, int. řízení ZHAGA</t>
  </si>
  <si>
    <t xml:space="preserve">Montáž svítidla veřejného osvětlení - uznatelné </t>
  </si>
  <si>
    <t xml:space="preserve">Montáž svítidla veřejného osvětlení - neuzlatelné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</si>
</sst>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u/>
      <sz val="11"/>
      <color theme="10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sz val="16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32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top"/>
    </xf>
    <xf numFmtId="0" fontId="19" fillId="0" borderId="0" xfId="1" applyFont="1" applyAlignment="1">
      <alignment vertical="top" wrapText="1"/>
    </xf>
    <xf numFmtId="0" fontId="17" fillId="0" borderId="6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7" fillId="0" borderId="0" xfId="1" applyFont="1" applyAlignment="1">
      <alignment vertical="top" wrapText="1"/>
    </xf>
    <xf numFmtId="0" fontId="21" fillId="0" borderId="0" xfId="1" applyFont="1" applyAlignment="1">
      <alignment vertical="center"/>
    </xf>
    <xf numFmtId="0" fontId="17" fillId="0" borderId="0" xfId="1" quotePrefix="1" applyFont="1" applyAlignment="1">
      <alignment vertical="center"/>
    </xf>
    <xf numFmtId="3" fontId="17" fillId="0" borderId="0" xfId="1" quotePrefix="1" applyNumberFormat="1" applyFont="1" applyAlignment="1">
      <alignment vertical="center"/>
    </xf>
    <xf numFmtId="3" fontId="17" fillId="0" borderId="0" xfId="1" applyNumberFormat="1" applyFont="1" applyAlignment="1">
      <alignment vertical="center"/>
    </xf>
    <xf numFmtId="3" fontId="17" fillId="0" borderId="0" xfId="1" quotePrefix="1" applyNumberFormat="1" applyFont="1" applyAlignment="1">
      <alignment horizontal="left" vertical="center"/>
    </xf>
    <xf numFmtId="3" fontId="17" fillId="0" borderId="0" xfId="1" applyNumberFormat="1" applyFont="1" applyAlignment="1">
      <alignment horizontal="left" vertical="center"/>
    </xf>
    <xf numFmtId="0" fontId="22" fillId="0" borderId="0" xfId="3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17" fillId="0" borderId="0" xfId="1" applyFont="1" applyAlignment="1">
      <alignment horizontal="justify" vertical="center" wrapText="1"/>
    </xf>
    <xf numFmtId="0" fontId="23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4" fontId="23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24" fillId="0" borderId="0" xfId="1" applyFont="1" applyAlignment="1">
      <alignment vertical="top" wrapText="1"/>
    </xf>
    <xf numFmtId="0" fontId="18" fillId="0" borderId="0" xfId="1" applyFont="1" applyAlignment="1">
      <alignment horizontal="left" vertical="center" wrapText="1"/>
    </xf>
    <xf numFmtId="0" fontId="24" fillId="0" borderId="0" xfId="1" applyFont="1" applyAlignment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horizontal="justify"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2" applyFont="1" applyAlignment="1">
      <alignment vertical="center"/>
    </xf>
    <xf numFmtId="2" fontId="17" fillId="0" borderId="0" xfId="1" applyNumberFormat="1" applyFont="1" applyAlignment="1">
      <alignment vertical="center"/>
    </xf>
    <xf numFmtId="49" fontId="17" fillId="0" borderId="4" xfId="1" applyNumberFormat="1" applyFont="1" applyBorder="1" applyAlignment="1">
      <alignment vertical="center"/>
    </xf>
    <xf numFmtId="49" fontId="17" fillId="0" borderId="2" xfId="1" applyNumberFormat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2" fontId="17" fillId="0" borderId="4" xfId="1" applyNumberFormat="1" applyFont="1" applyBorder="1" applyAlignment="1">
      <alignment vertical="center"/>
    </xf>
    <xf numFmtId="2" fontId="17" fillId="0" borderId="13" xfId="1" applyNumberFormat="1" applyFont="1" applyBorder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" fontId="17" fillId="0" borderId="22" xfId="1" applyNumberFormat="1" applyFont="1" applyBorder="1" applyAlignment="1">
      <alignment horizontal="right" vertical="center"/>
    </xf>
    <xf numFmtId="4" fontId="17" fillId="0" borderId="2" xfId="1" applyNumberFormat="1" applyFont="1" applyBorder="1" applyAlignment="1">
      <alignment horizontal="right" vertical="center"/>
    </xf>
    <xf numFmtId="4" fontId="17" fillId="0" borderId="13" xfId="1" applyNumberFormat="1" applyFont="1" applyBorder="1" applyAlignment="1">
      <alignment horizontal="right" vertical="center"/>
    </xf>
    <xf numFmtId="4" fontId="17" fillId="0" borderId="4" xfId="1" applyNumberFormat="1" applyFont="1" applyBorder="1" applyAlignment="1">
      <alignment horizontal="center" vertical="center"/>
    </xf>
    <xf numFmtId="4" fontId="17" fillId="0" borderId="2" xfId="1" applyNumberFormat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4" fontId="17" fillId="0" borderId="4" xfId="1" applyNumberFormat="1" applyFont="1" applyBorder="1" applyAlignment="1">
      <alignment horizontal="righ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" fontId="17" fillId="0" borderId="18" xfId="2" applyNumberFormat="1" applyFont="1" applyBorder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4" fontId="17" fillId="0" borderId="3" xfId="1" applyNumberFormat="1" applyFont="1" applyBorder="1" applyAlignment="1">
      <alignment horizontal="right" vertical="center"/>
    </xf>
    <xf numFmtId="4" fontId="17" fillId="0" borderId="3" xfId="1" applyNumberFormat="1" applyFont="1" applyBorder="1" applyAlignment="1">
      <alignment horizontal="center" vertical="center"/>
    </xf>
    <xf numFmtId="0" fontId="18" fillId="2" borderId="27" xfId="1" applyFont="1" applyFill="1" applyBorder="1" applyAlignment="1">
      <alignment horizontal="left" vertical="center"/>
    </xf>
    <xf numFmtId="0" fontId="18" fillId="2" borderId="28" xfId="1" applyFont="1" applyFill="1" applyBorder="1" applyAlignment="1">
      <alignment horizontal="left" vertical="center"/>
    </xf>
    <xf numFmtId="4" fontId="18" fillId="2" borderId="28" xfId="1" applyNumberFormat="1" applyFont="1" applyFill="1" applyBorder="1" applyAlignment="1">
      <alignment horizontal="center" vertical="center"/>
    </xf>
    <xf numFmtId="4" fontId="18" fillId="2" borderId="29" xfId="1" applyNumberFormat="1" applyFont="1" applyFill="1" applyBorder="1" applyAlignment="1">
      <alignment horizontal="center" vertical="center"/>
    </xf>
    <xf numFmtId="4" fontId="17" fillId="0" borderId="10" xfId="1" applyNumberFormat="1" applyFont="1" applyBorder="1" applyAlignment="1">
      <alignment horizontal="right" vertical="center"/>
    </xf>
    <xf numFmtId="4" fontId="17" fillId="0" borderId="10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 wrapText="1"/>
    </xf>
    <xf numFmtId="4" fontId="17" fillId="0" borderId="3" xfId="2" applyNumberFormat="1" applyFont="1" applyBorder="1" applyAlignment="1">
      <alignment horizontal="right" vertical="center"/>
    </xf>
    <xf numFmtId="0" fontId="30" fillId="0" borderId="3" xfId="2" applyFont="1" applyBorder="1" applyAlignment="1">
      <alignment vertical="center"/>
    </xf>
    <xf numFmtId="0" fontId="17" fillId="0" borderId="3" xfId="1" applyFont="1" applyBorder="1" applyAlignment="1">
      <alignment horizontal="left" vertical="center"/>
    </xf>
    <xf numFmtId="2" fontId="18" fillId="3" borderId="3" xfId="1" applyNumberFormat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left" vertical="center"/>
    </xf>
    <xf numFmtId="2" fontId="17" fillId="0" borderId="3" xfId="1" applyNumberFormat="1" applyFont="1" applyBorder="1" applyAlignment="1">
      <alignment horizontal="center" vertical="center"/>
    </xf>
    <xf numFmtId="9" fontId="17" fillId="0" borderId="3" xfId="1" applyNumberFormat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 wrapText="1"/>
    </xf>
    <xf numFmtId="1" fontId="17" fillId="0" borderId="5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/>
    </xf>
    <xf numFmtId="4" fontId="17" fillId="0" borderId="24" xfId="2" applyNumberFormat="1" applyFont="1" applyBorder="1" applyAlignment="1">
      <alignment horizontal="right" vertical="center"/>
    </xf>
    <xf numFmtId="0" fontId="30" fillId="0" borderId="25" xfId="2" applyFont="1" applyBorder="1" applyAlignment="1">
      <alignment vertical="center"/>
    </xf>
    <xf numFmtId="0" fontId="30" fillId="0" borderId="26" xfId="2" applyFont="1" applyBorder="1" applyAlignment="1">
      <alignment vertical="center"/>
    </xf>
    <xf numFmtId="4" fontId="17" fillId="0" borderId="5" xfId="1" applyNumberFormat="1" applyFont="1" applyBorder="1" applyAlignment="1">
      <alignment horizontal="center" vertical="center"/>
    </xf>
    <xf numFmtId="4" fontId="17" fillId="0" borderId="6" xfId="1" applyNumberFormat="1" applyFont="1" applyBorder="1" applyAlignment="1">
      <alignment horizontal="center" vertical="center"/>
    </xf>
    <xf numFmtId="4" fontId="17" fillId="0" borderId="7" xfId="1" applyNumberFormat="1" applyFont="1" applyBorder="1" applyAlignment="1">
      <alignment horizontal="center" vertical="center"/>
    </xf>
    <xf numFmtId="49" fontId="32" fillId="3" borderId="3" xfId="1" applyNumberFormat="1" applyFont="1" applyFill="1" applyBorder="1" applyAlignment="1">
      <alignment horizontal="center" vertical="center"/>
    </xf>
    <xf numFmtId="0" fontId="32" fillId="3" borderId="3" xfId="1" applyFont="1" applyFill="1" applyBorder="1" applyAlignment="1">
      <alignment horizontal="left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4" fontId="18" fillId="3" borderId="14" xfId="1" applyNumberFormat="1" applyFont="1" applyFill="1" applyBorder="1" applyAlignment="1">
      <alignment horizontal="center" vertical="center"/>
    </xf>
    <xf numFmtId="4" fontId="18" fillId="3" borderId="15" xfId="1" applyNumberFormat="1" applyFont="1" applyFill="1" applyBorder="1" applyAlignment="1">
      <alignment horizontal="center" vertical="center"/>
    </xf>
    <xf numFmtId="4" fontId="18" fillId="3" borderId="16" xfId="1" applyNumberFormat="1" applyFont="1" applyFill="1" applyBorder="1" applyAlignment="1">
      <alignment horizontal="center" vertical="center"/>
    </xf>
    <xf numFmtId="4" fontId="18" fillId="3" borderId="4" xfId="1" applyNumberFormat="1" applyFont="1" applyFill="1" applyBorder="1" applyAlignment="1">
      <alignment horizontal="right" vertical="center"/>
    </xf>
    <xf numFmtId="4" fontId="18" fillId="3" borderId="2" xfId="1" applyNumberFormat="1" applyFont="1" applyFill="1" applyBorder="1" applyAlignment="1">
      <alignment horizontal="right" vertical="center"/>
    </xf>
    <xf numFmtId="4" fontId="18" fillId="3" borderId="13" xfId="1" applyNumberFormat="1" applyFont="1" applyFill="1" applyBorder="1" applyAlignment="1">
      <alignment horizontal="right" vertical="center"/>
    </xf>
    <xf numFmtId="4" fontId="32" fillId="3" borderId="3" xfId="1" applyNumberFormat="1" applyFont="1" applyFill="1" applyBorder="1" applyAlignment="1">
      <alignment horizontal="right" vertical="center"/>
    </xf>
    <xf numFmtId="4" fontId="17" fillId="0" borderId="22" xfId="1" applyNumberFormat="1" applyFont="1" applyBorder="1" applyAlignment="1">
      <alignment horizontal="center" vertical="center"/>
    </xf>
    <xf numFmtId="1" fontId="17" fillId="0" borderId="4" xfId="1" applyNumberFormat="1" applyFont="1" applyBorder="1" applyAlignment="1">
      <alignment horizontal="center" vertical="center"/>
    </xf>
    <xf numFmtId="1" fontId="17" fillId="0" borderId="2" xfId="1" applyNumberFormat="1" applyFont="1" applyBorder="1" applyAlignment="1">
      <alignment horizontal="center" vertical="center"/>
    </xf>
    <xf numFmtId="4" fontId="17" fillId="0" borderId="19" xfId="2" applyNumberFormat="1" applyFont="1" applyBorder="1" applyAlignment="1">
      <alignment horizontal="right" vertical="center"/>
    </xf>
    <xf numFmtId="4" fontId="17" fillId="0" borderId="23" xfId="2" applyNumberFormat="1" applyFont="1" applyBorder="1" applyAlignment="1">
      <alignment horizontal="right" vertical="center"/>
    </xf>
    <xf numFmtId="4" fontId="17" fillId="0" borderId="20" xfId="2" applyNumberFormat="1" applyFont="1" applyBorder="1" applyAlignment="1">
      <alignment horizontal="right" vertical="center"/>
    </xf>
    <xf numFmtId="0" fontId="17" fillId="0" borderId="4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4" fontId="17" fillId="0" borderId="21" xfId="2" applyNumberFormat="1" applyFont="1" applyBorder="1" applyAlignment="1">
      <alignment horizontal="right" vertical="center"/>
    </xf>
    <xf numFmtId="49" fontId="18" fillId="3" borderId="3" xfId="1" applyNumberFormat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left" vertical="center"/>
    </xf>
    <xf numFmtId="4" fontId="18" fillId="3" borderId="3" xfId="1" applyNumberFormat="1" applyFont="1" applyFill="1" applyBorder="1" applyAlignment="1">
      <alignment horizontal="right" vertical="center"/>
    </xf>
    <xf numFmtId="0" fontId="17" fillId="0" borderId="18" xfId="2" applyFont="1" applyBorder="1" applyAlignment="1">
      <alignment horizontal="left" vertical="center"/>
    </xf>
    <xf numFmtId="4" fontId="18" fillId="0" borderId="3" xfId="1" applyNumberFormat="1" applyFont="1" applyBorder="1" applyAlignment="1">
      <alignment horizontal="center" vertical="center"/>
    </xf>
    <xf numFmtId="49" fontId="18" fillId="3" borderId="4" xfId="1" applyNumberFormat="1" applyFont="1" applyFill="1" applyBorder="1" applyAlignment="1">
      <alignment horizontal="center" vertical="center"/>
    </xf>
    <xf numFmtId="49" fontId="18" fillId="3" borderId="2" xfId="1" applyNumberFormat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left" vertical="center"/>
    </xf>
    <xf numFmtId="0" fontId="18" fillId="3" borderId="15" xfId="1" applyFont="1" applyFill="1" applyBorder="1" applyAlignment="1">
      <alignment horizontal="left" vertical="center"/>
    </xf>
    <xf numFmtId="49" fontId="18" fillId="0" borderId="3" xfId="1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4" fontId="29" fillId="0" borderId="3" xfId="1" applyNumberFormat="1" applyFont="1" applyBorder="1" applyAlignment="1">
      <alignment horizontal="center" vertical="center"/>
    </xf>
    <xf numFmtId="4" fontId="29" fillId="0" borderId="4" xfId="1" applyNumberFormat="1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4" fontId="17" fillId="0" borderId="3" xfId="1" applyNumberFormat="1" applyFont="1" applyBorder="1" applyAlignment="1">
      <alignment horizontal="right" vertical="center" wrapText="1"/>
    </xf>
    <xf numFmtId="4" fontId="17" fillId="0" borderId="3" xfId="1" applyNumberFormat="1" applyFont="1" applyBorder="1" applyAlignment="1">
      <alignment horizontal="center" vertical="center" wrapText="1"/>
    </xf>
    <xf numFmtId="0" fontId="17" fillId="0" borderId="18" xfId="2" applyFont="1" applyBorder="1" applyAlignment="1">
      <alignment horizontal="left" vertical="center" wrapText="1"/>
    </xf>
    <xf numFmtId="0" fontId="30" fillId="0" borderId="19" xfId="2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4" fontId="17" fillId="0" borderId="18" xfId="2" applyNumberFormat="1" applyFont="1" applyBorder="1" applyAlignment="1">
      <alignment horizontal="right" vertical="center" wrapText="1"/>
    </xf>
    <xf numFmtId="0" fontId="30" fillId="0" borderId="20" xfId="2" applyFont="1" applyBorder="1" applyAlignment="1">
      <alignment vertical="center" wrapText="1"/>
    </xf>
    <xf numFmtId="4" fontId="17" fillId="0" borderId="4" xfId="1" applyNumberFormat="1" applyFont="1" applyBorder="1" applyAlignment="1">
      <alignment horizontal="right" vertical="center" wrapText="1"/>
    </xf>
    <xf numFmtId="4" fontId="17" fillId="0" borderId="2" xfId="1" applyNumberFormat="1" applyFont="1" applyBorder="1" applyAlignment="1">
      <alignment horizontal="right" vertical="center" wrapText="1"/>
    </xf>
    <xf numFmtId="4" fontId="17" fillId="0" borderId="13" xfId="1" applyNumberFormat="1" applyFont="1" applyBorder="1" applyAlignment="1">
      <alignment horizontal="right" vertical="center" wrapText="1"/>
    </xf>
    <xf numFmtId="4" fontId="17" fillId="0" borderId="4" xfId="1" applyNumberFormat="1" applyFont="1" applyBorder="1" applyAlignment="1">
      <alignment horizontal="center" vertical="center" wrapText="1"/>
    </xf>
    <xf numFmtId="4" fontId="17" fillId="0" borderId="2" xfId="1" applyNumberFormat="1" applyFont="1" applyBorder="1" applyAlignment="1">
      <alignment horizontal="center" vertical="center" wrapText="1"/>
    </xf>
    <xf numFmtId="4" fontId="17" fillId="0" borderId="13" xfId="1" applyNumberFormat="1" applyFont="1" applyBorder="1" applyAlignment="1">
      <alignment horizontal="center" vertical="center" wrapText="1"/>
    </xf>
    <xf numFmtId="164" fontId="17" fillId="0" borderId="4" xfId="1" applyNumberFormat="1" applyFont="1" applyBorder="1" applyAlignment="1">
      <alignment horizontal="left" vertical="center"/>
    </xf>
    <xf numFmtId="164" fontId="17" fillId="0" borderId="2" xfId="1" applyNumberFormat="1" applyFont="1" applyBorder="1" applyAlignment="1">
      <alignment horizontal="left" vertical="center"/>
    </xf>
    <xf numFmtId="164" fontId="17" fillId="0" borderId="13" xfId="1" applyNumberFormat="1" applyFont="1" applyBorder="1" applyAlignment="1">
      <alignment horizontal="left" vertical="center"/>
    </xf>
    <xf numFmtId="164" fontId="17" fillId="0" borderId="4" xfId="1" applyNumberFormat="1" applyFont="1" applyBorder="1" applyAlignment="1">
      <alignment horizontal="right" vertical="center"/>
    </xf>
    <xf numFmtId="164" fontId="17" fillId="0" borderId="2" xfId="1" applyNumberFormat="1" applyFont="1" applyBorder="1" applyAlignment="1">
      <alignment horizontal="right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/>
    </xf>
    <xf numFmtId="0" fontId="18" fillId="2" borderId="13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3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7" zoomScale="130" zoomScaleNormal="100" zoomScalePageLayoutView="130" workbookViewId="0">
      <selection activeCell="W2" sqref="W2"/>
    </sheetView>
  </sheetViews>
  <sheetFormatPr defaultColWidth="9.85546875" defaultRowHeight="15.75" x14ac:dyDescent="0.25"/>
  <cols>
    <col min="1" max="25" width="3.42578125" style="1" customWidth="1"/>
    <col min="26" max="27" width="3.5703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5">
      <c r="M2" s="28"/>
    </row>
    <row r="3" spans="2:28" ht="18" x14ac:dyDescent="0.25">
      <c r="M3" s="29" t="s">
        <v>403</v>
      </c>
    </row>
    <row r="4" spans="2:28" ht="18" x14ac:dyDescent="0.25">
      <c r="M4" s="27" t="str">
        <f>C7</f>
        <v>Město Znojmo</v>
      </c>
    </row>
    <row r="6" spans="2:28" x14ac:dyDescent="0.25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210</v>
      </c>
      <c r="D7" s="3"/>
      <c r="E7" s="3"/>
      <c r="F7" s="3"/>
      <c r="G7" s="3"/>
      <c r="R7" s="105"/>
      <c r="S7" s="105"/>
      <c r="T7" s="105"/>
      <c r="U7" s="105"/>
      <c r="V7" s="105"/>
      <c r="AB7" s="5"/>
    </row>
    <row r="8" spans="2:28" x14ac:dyDescent="0.25">
      <c r="C8" s="6" t="s">
        <v>211</v>
      </c>
      <c r="D8" s="6"/>
      <c r="E8" s="6"/>
      <c r="F8" s="6"/>
      <c r="G8" s="6"/>
      <c r="R8" s="122"/>
      <c r="S8" s="122"/>
      <c r="T8" s="122"/>
      <c r="U8" s="122"/>
      <c r="V8" s="122"/>
    </row>
    <row r="9" spans="2:28" x14ac:dyDescent="0.25">
      <c r="C9" s="6" t="s">
        <v>212</v>
      </c>
      <c r="D9" s="6"/>
      <c r="E9" s="6"/>
      <c r="F9" s="6"/>
      <c r="G9" s="6"/>
      <c r="R9" s="122"/>
      <c r="S9" s="122"/>
      <c r="T9" s="122"/>
      <c r="U9" s="122"/>
      <c r="V9" s="122"/>
      <c r="AB9" s="5"/>
    </row>
    <row r="10" spans="2:28" x14ac:dyDescent="0.25">
      <c r="C10" s="6" t="s">
        <v>213</v>
      </c>
      <c r="D10" s="6"/>
      <c r="E10" s="6"/>
      <c r="F10" s="6"/>
      <c r="G10" s="6"/>
      <c r="R10" s="122"/>
      <c r="S10" s="122"/>
      <c r="T10" s="122"/>
      <c r="U10" s="122"/>
      <c r="V10" s="122"/>
    </row>
    <row r="11" spans="2:28" x14ac:dyDescent="0.25">
      <c r="C11" s="6" t="s">
        <v>214</v>
      </c>
      <c r="D11" s="6"/>
      <c r="E11" s="6"/>
      <c r="F11" s="6"/>
      <c r="G11" s="6"/>
      <c r="R11" s="122"/>
      <c r="S11" s="122"/>
      <c r="T11" s="122"/>
      <c r="U11" s="122"/>
      <c r="V11" s="122"/>
      <c r="AB11" s="7"/>
    </row>
    <row r="13" spans="2:28" x14ac:dyDescent="0.25">
      <c r="B13" s="4" t="s">
        <v>3</v>
      </c>
    </row>
    <row r="14" spans="2:28" ht="15" customHeight="1" x14ac:dyDescent="0.25">
      <c r="B14" s="90" t="s">
        <v>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121"/>
      <c r="Q14" s="94">
        <v>0</v>
      </c>
      <c r="R14" s="95"/>
      <c r="S14" s="95"/>
      <c r="T14" s="95"/>
      <c r="U14" s="95"/>
      <c r="V14" s="95"/>
      <c r="W14" s="98" t="s">
        <v>5</v>
      </c>
      <c r="X14" s="99"/>
    </row>
    <row r="15" spans="2:28" ht="15" customHeight="1" x14ac:dyDescent="0.25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121"/>
      <c r="Q15" s="111"/>
      <c r="R15" s="108"/>
      <c r="S15" s="108"/>
      <c r="T15" s="108"/>
      <c r="U15" s="108"/>
      <c r="V15" s="108"/>
      <c r="W15" s="109"/>
      <c r="X15" s="110"/>
    </row>
    <row r="16" spans="2:28" ht="15" customHeight="1" x14ac:dyDescent="0.25">
      <c r="B16" s="90" t="s">
        <v>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4">
        <v>0</v>
      </c>
      <c r="R16" s="95"/>
      <c r="S16" s="95"/>
      <c r="T16" s="95"/>
      <c r="U16" s="95"/>
      <c r="V16" s="95"/>
      <c r="W16" s="98" t="s">
        <v>5</v>
      </c>
      <c r="X16" s="99"/>
    </row>
    <row r="17" spans="2:28" ht="15" customHeight="1" x14ac:dyDescent="0.25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111"/>
      <c r="R17" s="108"/>
      <c r="S17" s="108"/>
      <c r="T17" s="108"/>
      <c r="U17" s="108"/>
      <c r="V17" s="108"/>
      <c r="W17" s="109"/>
      <c r="X17" s="110"/>
    </row>
    <row r="18" spans="2:28" ht="15" customHeight="1" x14ac:dyDescent="0.25">
      <c r="B18" s="90" t="s">
        <v>7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4">
        <f>SUM('9.2'!Z5:AG5,'9.2'!Z108:AG108)</f>
        <v>20806348.220000003</v>
      </c>
      <c r="R18" s="95"/>
      <c r="S18" s="95"/>
      <c r="T18" s="95"/>
      <c r="U18" s="95"/>
      <c r="V18" s="95"/>
      <c r="W18" s="98" t="s">
        <v>5</v>
      </c>
      <c r="X18" s="99"/>
    </row>
    <row r="19" spans="2:28" ht="15" customHeight="1" x14ac:dyDescent="0.2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111"/>
      <c r="R19" s="108"/>
      <c r="S19" s="108"/>
      <c r="T19" s="108"/>
      <c r="U19" s="108"/>
      <c r="V19" s="108"/>
      <c r="W19" s="109"/>
      <c r="X19" s="110"/>
    </row>
    <row r="20" spans="2:28" ht="15" customHeight="1" x14ac:dyDescent="0.25">
      <c r="B20" s="90" t="s">
        <v>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4">
        <v>0</v>
      </c>
      <c r="R20" s="95"/>
      <c r="S20" s="95"/>
      <c r="T20" s="95"/>
      <c r="U20" s="95"/>
      <c r="V20" s="95"/>
      <c r="W20" s="98" t="s">
        <v>5</v>
      </c>
      <c r="X20" s="99"/>
    </row>
    <row r="21" spans="2:28" ht="15" customHeight="1" x14ac:dyDescent="0.25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111"/>
      <c r="R21" s="108"/>
      <c r="S21" s="108"/>
      <c r="T21" s="108"/>
      <c r="U21" s="108"/>
      <c r="V21" s="108"/>
      <c r="W21" s="109"/>
      <c r="X21" s="110"/>
      <c r="AB21" s="5"/>
    </row>
    <row r="22" spans="2:28" ht="15" customHeight="1" x14ac:dyDescent="0.25">
      <c r="B22" s="90" t="s">
        <v>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4">
        <f>'9.2'!Z157+'9.2'!AD157</f>
        <v>1029995.9996249999</v>
      </c>
      <c r="R22" s="95"/>
      <c r="S22" s="95"/>
      <c r="T22" s="95"/>
      <c r="U22" s="95"/>
      <c r="V22" s="95"/>
      <c r="W22" s="98" t="s">
        <v>5</v>
      </c>
      <c r="X22" s="99"/>
      <c r="AB22" s="5"/>
    </row>
    <row r="23" spans="2:28" ht="1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111"/>
      <c r="R23" s="108"/>
      <c r="S23" s="108"/>
      <c r="T23" s="108"/>
      <c r="U23" s="108"/>
      <c r="V23" s="108"/>
      <c r="W23" s="109"/>
      <c r="X23" s="110"/>
    </row>
    <row r="24" spans="2:28" ht="15" customHeight="1" x14ac:dyDescent="0.25">
      <c r="B24" s="112" t="s">
        <v>10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>
        <f>SUM(Q14:V23)</f>
        <v>21836344.219625004</v>
      </c>
      <c r="R24" s="114"/>
      <c r="S24" s="114"/>
      <c r="T24" s="114"/>
      <c r="U24" s="114"/>
      <c r="V24" s="114"/>
      <c r="W24" s="117" t="s">
        <v>5</v>
      </c>
      <c r="X24" s="118"/>
    </row>
    <row r="25" spans="2:28" ht="15" customHeight="1" x14ac:dyDescent="0.25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5"/>
      <c r="R25" s="116"/>
      <c r="S25" s="116"/>
      <c r="T25" s="116"/>
      <c r="U25" s="116"/>
      <c r="V25" s="116"/>
      <c r="W25" s="119"/>
      <c r="X25" s="120"/>
    </row>
    <row r="26" spans="2:28" x14ac:dyDescent="0.25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90" t="s">
        <v>12</v>
      </c>
      <c r="C28" s="90"/>
      <c r="D28" s="90"/>
      <c r="E28" s="90"/>
      <c r="F28" s="90"/>
      <c r="G28" s="90"/>
      <c r="H28" s="90"/>
      <c r="I28" s="90"/>
      <c r="J28" s="90"/>
      <c r="K28" s="92" t="s">
        <v>13</v>
      </c>
      <c r="L28" s="92"/>
      <c r="M28" s="92"/>
      <c r="N28" s="92"/>
      <c r="O28" s="92"/>
      <c r="P28" s="92"/>
      <c r="Q28" s="94">
        <v>0</v>
      </c>
      <c r="R28" s="95"/>
      <c r="S28" s="95"/>
      <c r="T28" s="95"/>
      <c r="U28" s="95"/>
      <c r="V28" s="95"/>
      <c r="W28" s="98" t="s">
        <v>5</v>
      </c>
      <c r="X28" s="99"/>
    </row>
    <row r="29" spans="2:28" x14ac:dyDescent="0.25">
      <c r="B29" s="90"/>
      <c r="C29" s="90"/>
      <c r="D29" s="90"/>
      <c r="E29" s="90"/>
      <c r="F29" s="90"/>
      <c r="G29" s="90"/>
      <c r="H29" s="90"/>
      <c r="I29" s="90"/>
      <c r="J29" s="90"/>
      <c r="K29" s="92"/>
      <c r="L29" s="92"/>
      <c r="M29" s="92"/>
      <c r="N29" s="92"/>
      <c r="O29" s="92"/>
      <c r="P29" s="92"/>
      <c r="Q29" s="111"/>
      <c r="R29" s="108"/>
      <c r="S29" s="108"/>
      <c r="T29" s="108"/>
      <c r="U29" s="108"/>
      <c r="V29" s="108"/>
      <c r="W29" s="109"/>
      <c r="X29" s="110"/>
    </row>
    <row r="30" spans="2:28" x14ac:dyDescent="0.25">
      <c r="B30" s="90" t="s">
        <v>14</v>
      </c>
      <c r="C30" s="90"/>
      <c r="D30" s="90"/>
      <c r="E30" s="90"/>
      <c r="F30" s="90"/>
      <c r="G30" s="90"/>
      <c r="H30" s="90"/>
      <c r="I30" s="90"/>
      <c r="J30" s="90"/>
      <c r="K30" s="92" t="s">
        <v>13</v>
      </c>
      <c r="L30" s="92"/>
      <c r="M30" s="92"/>
      <c r="N30" s="92"/>
      <c r="O30" s="92"/>
      <c r="P30" s="92"/>
      <c r="Q30" s="94">
        <v>0</v>
      </c>
      <c r="R30" s="95"/>
      <c r="S30" s="95"/>
      <c r="T30" s="95"/>
      <c r="U30" s="95"/>
      <c r="V30" s="95"/>
      <c r="W30" s="98" t="s">
        <v>5</v>
      </c>
      <c r="X30" s="99"/>
    </row>
    <row r="31" spans="2:28" x14ac:dyDescent="0.25">
      <c r="B31" s="90"/>
      <c r="C31" s="90"/>
      <c r="D31" s="90"/>
      <c r="E31" s="90"/>
      <c r="F31" s="90"/>
      <c r="G31" s="90"/>
      <c r="H31" s="90"/>
      <c r="I31" s="90"/>
      <c r="J31" s="90"/>
      <c r="K31" s="92"/>
      <c r="L31" s="92"/>
      <c r="M31" s="92"/>
      <c r="N31" s="92"/>
      <c r="O31" s="92"/>
      <c r="P31" s="92"/>
      <c r="Q31" s="111"/>
      <c r="R31" s="108"/>
      <c r="S31" s="108"/>
      <c r="T31" s="108"/>
      <c r="U31" s="108"/>
      <c r="V31" s="108"/>
      <c r="W31" s="109"/>
      <c r="X31" s="110"/>
    </row>
    <row r="32" spans="2:28" x14ac:dyDescent="0.25">
      <c r="B32" s="90" t="s">
        <v>15</v>
      </c>
      <c r="C32" s="90"/>
      <c r="D32" s="90"/>
      <c r="E32" s="90"/>
      <c r="F32" s="90"/>
      <c r="G32" s="90"/>
      <c r="H32" s="90"/>
      <c r="I32" s="90"/>
      <c r="J32" s="90"/>
      <c r="K32" s="92" t="s">
        <v>16</v>
      </c>
      <c r="L32" s="92"/>
      <c r="M32" s="92"/>
      <c r="N32" s="92"/>
      <c r="O32" s="92"/>
      <c r="P32" s="92"/>
      <c r="Q32" s="94">
        <f>Q24</f>
        <v>21836344.219625004</v>
      </c>
      <c r="R32" s="95"/>
      <c r="S32" s="95"/>
      <c r="T32" s="95"/>
      <c r="U32" s="95"/>
      <c r="V32" s="95"/>
      <c r="W32" s="98" t="s">
        <v>5</v>
      </c>
      <c r="X32" s="99"/>
    </row>
    <row r="33" spans="1:27" x14ac:dyDescent="0.25">
      <c r="B33" s="90"/>
      <c r="C33" s="90"/>
      <c r="D33" s="90"/>
      <c r="E33" s="90"/>
      <c r="F33" s="90"/>
      <c r="G33" s="90"/>
      <c r="H33" s="90"/>
      <c r="I33" s="90"/>
      <c r="J33" s="90"/>
      <c r="K33" s="92"/>
      <c r="L33" s="92"/>
      <c r="M33" s="92"/>
      <c r="N33" s="92"/>
      <c r="O33" s="92"/>
      <c r="P33" s="92"/>
      <c r="Q33" s="111"/>
      <c r="R33" s="108"/>
      <c r="S33" s="108"/>
      <c r="T33" s="108"/>
      <c r="U33" s="108"/>
      <c r="V33" s="108"/>
      <c r="W33" s="109"/>
      <c r="X33" s="110"/>
    </row>
    <row r="34" spans="1:27" x14ac:dyDescent="0.25">
      <c r="B34" s="90" t="s">
        <v>17</v>
      </c>
      <c r="C34" s="90"/>
      <c r="D34" s="90"/>
      <c r="E34" s="90"/>
      <c r="F34" s="90"/>
      <c r="G34" s="90"/>
      <c r="H34" s="90"/>
      <c r="I34" s="90"/>
      <c r="J34" s="90"/>
      <c r="K34" s="92" t="s">
        <v>16</v>
      </c>
      <c r="L34" s="92"/>
      <c r="M34" s="92"/>
      <c r="N34" s="92"/>
      <c r="O34" s="92"/>
      <c r="P34" s="92"/>
      <c r="Q34" s="94">
        <f>Q32*0.21</f>
        <v>4585632.2861212501</v>
      </c>
      <c r="R34" s="95"/>
      <c r="S34" s="95"/>
      <c r="T34" s="95"/>
      <c r="U34" s="95"/>
      <c r="V34" s="95"/>
      <c r="W34" s="98" t="s">
        <v>5</v>
      </c>
      <c r="X34" s="99"/>
    </row>
    <row r="35" spans="1:27" x14ac:dyDescent="0.25">
      <c r="B35" s="91"/>
      <c r="C35" s="91"/>
      <c r="D35" s="91"/>
      <c r="E35" s="91"/>
      <c r="F35" s="91"/>
      <c r="G35" s="91"/>
      <c r="H35" s="91"/>
      <c r="I35" s="91"/>
      <c r="J35" s="91"/>
      <c r="K35" s="93"/>
      <c r="L35" s="93"/>
      <c r="M35" s="93"/>
      <c r="N35" s="93"/>
      <c r="O35" s="93"/>
      <c r="P35" s="93"/>
      <c r="Q35" s="96"/>
      <c r="R35" s="97"/>
      <c r="S35" s="97"/>
      <c r="T35" s="97"/>
      <c r="U35" s="97"/>
      <c r="V35" s="97"/>
      <c r="W35" s="100"/>
      <c r="X35" s="101"/>
    </row>
    <row r="36" spans="1:27" x14ac:dyDescent="0.25">
      <c r="B36" s="102" t="s">
        <v>18</v>
      </c>
      <c r="C36" s="103"/>
      <c r="D36" s="103"/>
      <c r="E36" s="103"/>
      <c r="F36" s="103"/>
      <c r="G36" s="103"/>
      <c r="H36" s="103"/>
      <c r="I36" s="103"/>
      <c r="J36" s="103"/>
      <c r="K36" s="106"/>
      <c r="L36" s="106"/>
      <c r="M36" s="106"/>
      <c r="N36" s="106"/>
      <c r="O36" s="106"/>
      <c r="P36" s="106"/>
      <c r="Q36" s="95">
        <v>0</v>
      </c>
      <c r="R36" s="95"/>
      <c r="S36" s="95"/>
      <c r="T36" s="95"/>
      <c r="U36" s="95"/>
      <c r="V36" s="95"/>
      <c r="W36" s="98" t="s">
        <v>5</v>
      </c>
      <c r="X36" s="99"/>
    </row>
    <row r="37" spans="1:27" x14ac:dyDescent="0.25">
      <c r="B37" s="104"/>
      <c r="C37" s="105"/>
      <c r="D37" s="105"/>
      <c r="E37" s="105"/>
      <c r="F37" s="105"/>
      <c r="G37" s="105"/>
      <c r="H37" s="105"/>
      <c r="I37" s="105"/>
      <c r="J37" s="105"/>
      <c r="K37" s="107"/>
      <c r="L37" s="107"/>
      <c r="M37" s="107"/>
      <c r="N37" s="107"/>
      <c r="O37" s="107"/>
      <c r="P37" s="107"/>
      <c r="Q37" s="108"/>
      <c r="R37" s="108"/>
      <c r="S37" s="108"/>
      <c r="T37" s="108"/>
      <c r="U37" s="108"/>
      <c r="V37" s="108"/>
      <c r="W37" s="109"/>
      <c r="X37" s="110"/>
    </row>
    <row r="38" spans="1:27" x14ac:dyDescent="0.25">
      <c r="B38" s="80" t="s">
        <v>19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4">
        <f>Q32+Q34</f>
        <v>26421976.505746253</v>
      </c>
      <c r="R38" s="84"/>
      <c r="S38" s="84"/>
      <c r="T38" s="84"/>
      <c r="U38" s="84"/>
      <c r="V38" s="84"/>
      <c r="W38" s="86" t="s">
        <v>5</v>
      </c>
      <c r="X38" s="87"/>
    </row>
    <row r="39" spans="1:27" x14ac:dyDescent="0.2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5"/>
      <c r="R39" s="85"/>
      <c r="S39" s="85"/>
      <c r="T39" s="85"/>
      <c r="U39" s="85"/>
      <c r="V39" s="85"/>
      <c r="W39" s="88"/>
      <c r="X39" s="89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2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Q533"/>
  <sheetViews>
    <sheetView tabSelected="1" showWhiteSpace="0" topLeftCell="A101" zoomScaleNormal="100" zoomScalePageLayoutView="85" workbookViewId="0">
      <selection activeCell="AD116" sqref="AD116:AG116"/>
    </sheetView>
  </sheetViews>
  <sheetFormatPr defaultColWidth="9.85546875" defaultRowHeight="14.25" x14ac:dyDescent="0.25"/>
  <cols>
    <col min="1" max="1" width="3.140625" style="71" customWidth="1"/>
    <col min="2" max="2" width="1.42578125" style="71" customWidth="1"/>
    <col min="3" max="3" width="3.140625" style="31" customWidth="1"/>
    <col min="4" max="4" width="2.42578125" style="31" customWidth="1"/>
    <col min="5" max="5" width="2.5703125" style="31" customWidth="1"/>
    <col min="6" max="10" width="3.140625" style="31" customWidth="1"/>
    <col min="11" max="11" width="2.5703125" style="31" customWidth="1"/>
    <col min="12" max="13" width="3.140625" style="31" customWidth="1"/>
    <col min="14" max="14" width="3.7109375" style="31" customWidth="1"/>
    <col min="15" max="15" width="3.140625" style="31" customWidth="1"/>
    <col min="16" max="16" width="3.42578125" style="31" customWidth="1"/>
    <col min="17" max="17" width="9.85546875" style="31" customWidth="1"/>
    <col min="18" max="19" width="3.140625" style="31" customWidth="1"/>
    <col min="20" max="20" width="1.5703125" style="31" customWidth="1"/>
    <col min="21" max="21" width="3.140625" style="31" customWidth="1"/>
    <col min="22" max="22" width="1.28515625" style="31" customWidth="1"/>
    <col min="23" max="24" width="3.140625" style="31" customWidth="1"/>
    <col min="25" max="25" width="5.42578125" style="31" customWidth="1"/>
    <col min="26" max="28" width="3.140625" style="31" customWidth="1"/>
    <col min="29" max="29" width="6.42578125" style="31" customWidth="1"/>
    <col min="30" max="32" width="3.140625" style="31" customWidth="1"/>
    <col min="33" max="33" width="4.7109375" style="31" customWidth="1"/>
    <col min="34" max="36" width="3.140625" style="31" customWidth="1"/>
    <col min="37" max="37" width="6" style="31" customWidth="1"/>
    <col min="38" max="40" width="3.140625" style="31" customWidth="1"/>
    <col min="41" max="41" width="5" style="31" customWidth="1"/>
    <col min="42" max="68" width="3.140625" style="31" customWidth="1"/>
    <col min="69" max="16384" width="9.85546875" style="31"/>
  </cols>
  <sheetData>
    <row r="1" spans="1:43" ht="18" x14ac:dyDescent="0.25">
      <c r="U1" s="27" t="s">
        <v>0</v>
      </c>
      <c r="AC1" s="72"/>
    </row>
    <row r="3" spans="1:43" x14ac:dyDescent="0.25">
      <c r="A3" s="198" t="s">
        <v>24</v>
      </c>
      <c r="B3" s="198"/>
      <c r="C3" s="199" t="s">
        <v>25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 t="s">
        <v>26</v>
      </c>
      <c r="V3" s="199"/>
      <c r="W3" s="199" t="s">
        <v>27</v>
      </c>
      <c r="X3" s="199"/>
      <c r="Y3" s="199"/>
      <c r="Z3" s="199"/>
      <c r="AA3" s="199"/>
      <c r="AB3" s="199"/>
      <c r="AC3" s="199"/>
      <c r="AD3" s="199"/>
      <c r="AE3" s="199"/>
      <c r="AF3" s="199"/>
      <c r="AG3" s="200"/>
      <c r="AH3" s="199" t="s">
        <v>28</v>
      </c>
      <c r="AI3" s="199"/>
      <c r="AJ3" s="199"/>
      <c r="AK3" s="199"/>
      <c r="AL3" s="199"/>
      <c r="AM3" s="199"/>
      <c r="AN3" s="199"/>
      <c r="AO3" s="199"/>
      <c r="AQ3" s="35"/>
    </row>
    <row r="4" spans="1:43" s="37" customFormat="1" x14ac:dyDescent="0.25">
      <c r="A4" s="198"/>
      <c r="B4" s="198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3" t="s">
        <v>29</v>
      </c>
      <c r="X4" s="193"/>
      <c r="Y4" s="193"/>
      <c r="Z4" s="193" t="s">
        <v>30</v>
      </c>
      <c r="AA4" s="193"/>
      <c r="AB4" s="193"/>
      <c r="AC4" s="193"/>
      <c r="AD4" s="201" t="s">
        <v>31</v>
      </c>
      <c r="AE4" s="201"/>
      <c r="AF4" s="201"/>
      <c r="AG4" s="202"/>
      <c r="AH4" s="193" t="s">
        <v>30</v>
      </c>
      <c r="AI4" s="193"/>
      <c r="AJ4" s="193"/>
      <c r="AK4" s="193"/>
      <c r="AL4" s="193" t="s">
        <v>31</v>
      </c>
      <c r="AM4" s="193"/>
      <c r="AN4" s="193"/>
      <c r="AO4" s="193"/>
    </row>
    <row r="5" spans="1:43" x14ac:dyDescent="0.25">
      <c r="A5" s="194" t="s">
        <v>32</v>
      </c>
      <c r="B5" s="195"/>
      <c r="C5" s="196" t="s">
        <v>33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69"/>
      <c r="S5" s="170"/>
      <c r="T5" s="170"/>
      <c r="U5" s="169" t="s">
        <v>34</v>
      </c>
      <c r="V5" s="171"/>
      <c r="W5" s="172" t="s">
        <v>34</v>
      </c>
      <c r="X5" s="173"/>
      <c r="Y5" s="174"/>
      <c r="Z5" s="175">
        <f>SUM(Z6:AC107)</f>
        <v>8783295</v>
      </c>
      <c r="AA5" s="176"/>
      <c r="AB5" s="176"/>
      <c r="AC5" s="177"/>
      <c r="AD5" s="175">
        <f>SUM(AD6:AG107)</f>
        <v>4025314.7399999998</v>
      </c>
      <c r="AE5" s="176"/>
      <c r="AF5" s="176"/>
      <c r="AG5" s="177"/>
      <c r="AH5" s="175">
        <f>SUM(AH6:AK107)</f>
        <v>10627786.949999999</v>
      </c>
      <c r="AI5" s="176"/>
      <c r="AJ5" s="176"/>
      <c r="AK5" s="177"/>
      <c r="AL5" s="175">
        <f>SUM(AL6:AO107)</f>
        <v>4870630.8354000002</v>
      </c>
      <c r="AM5" s="176"/>
      <c r="AN5" s="176"/>
      <c r="AO5" s="177"/>
    </row>
    <row r="6" spans="1:43" x14ac:dyDescent="0.25">
      <c r="A6" s="130" t="s">
        <v>35</v>
      </c>
      <c r="B6" s="130"/>
      <c r="C6" s="192" t="s">
        <v>215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4">
        <v>15</v>
      </c>
      <c r="S6" s="135"/>
      <c r="T6" s="135"/>
      <c r="U6" s="134" t="s">
        <v>36</v>
      </c>
      <c r="V6" s="136"/>
      <c r="W6" s="138">
        <v>8150</v>
      </c>
      <c r="X6" s="139"/>
      <c r="Y6" s="140"/>
      <c r="Z6" s="129">
        <f t="shared" ref="Z6:Z12" si="0">R6*W6</f>
        <v>122250</v>
      </c>
      <c r="AA6" s="124"/>
      <c r="AB6" s="124"/>
      <c r="AC6" s="125"/>
      <c r="AD6" s="126" t="s">
        <v>34</v>
      </c>
      <c r="AE6" s="127"/>
      <c r="AF6" s="127"/>
      <c r="AG6" s="128"/>
      <c r="AH6" s="141">
        <f t="shared" ref="AH6:AH12" si="1">Z6*1.21</f>
        <v>147922.5</v>
      </c>
      <c r="AI6" s="141"/>
      <c r="AJ6" s="141"/>
      <c r="AK6" s="141"/>
      <c r="AL6" s="142" t="s">
        <v>34</v>
      </c>
      <c r="AM6" s="142"/>
      <c r="AN6" s="142"/>
      <c r="AO6" s="142"/>
    </row>
    <row r="7" spans="1:43" x14ac:dyDescent="0.25">
      <c r="A7" s="130" t="s">
        <v>37</v>
      </c>
      <c r="B7" s="130"/>
      <c r="C7" s="203" t="s">
        <v>216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5"/>
      <c r="R7" s="134">
        <v>16</v>
      </c>
      <c r="S7" s="135"/>
      <c r="T7" s="135"/>
      <c r="U7" s="134" t="s">
        <v>36</v>
      </c>
      <c r="V7" s="136"/>
      <c r="W7" s="138">
        <v>8150</v>
      </c>
      <c r="X7" s="139"/>
      <c r="Y7" s="140"/>
      <c r="Z7" s="129">
        <f t="shared" si="0"/>
        <v>130400</v>
      </c>
      <c r="AA7" s="124"/>
      <c r="AB7" s="124"/>
      <c r="AC7" s="125"/>
      <c r="AD7" s="126" t="s">
        <v>34</v>
      </c>
      <c r="AE7" s="127"/>
      <c r="AF7" s="127"/>
      <c r="AG7" s="128"/>
      <c r="AH7" s="141">
        <f t="shared" si="1"/>
        <v>157784</v>
      </c>
      <c r="AI7" s="141"/>
      <c r="AJ7" s="141"/>
      <c r="AK7" s="141"/>
      <c r="AL7" s="142" t="s">
        <v>34</v>
      </c>
      <c r="AM7" s="142"/>
      <c r="AN7" s="142"/>
      <c r="AO7" s="142"/>
    </row>
    <row r="8" spans="1:43" x14ac:dyDescent="0.25">
      <c r="A8" s="130" t="s">
        <v>38</v>
      </c>
      <c r="B8" s="130"/>
      <c r="C8" s="192" t="s">
        <v>217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4">
        <v>9</v>
      </c>
      <c r="S8" s="135"/>
      <c r="T8" s="135"/>
      <c r="U8" s="134" t="s">
        <v>36</v>
      </c>
      <c r="V8" s="136"/>
      <c r="W8" s="138">
        <v>8150</v>
      </c>
      <c r="X8" s="139"/>
      <c r="Y8" s="140"/>
      <c r="Z8" s="129">
        <f t="shared" si="0"/>
        <v>73350</v>
      </c>
      <c r="AA8" s="124"/>
      <c r="AB8" s="124"/>
      <c r="AC8" s="125"/>
      <c r="AD8" s="126" t="s">
        <v>34</v>
      </c>
      <c r="AE8" s="127"/>
      <c r="AF8" s="127"/>
      <c r="AG8" s="128"/>
      <c r="AH8" s="141">
        <f t="shared" si="1"/>
        <v>88753.5</v>
      </c>
      <c r="AI8" s="141"/>
      <c r="AJ8" s="141"/>
      <c r="AK8" s="141"/>
      <c r="AL8" s="142" t="s">
        <v>34</v>
      </c>
      <c r="AM8" s="142"/>
      <c r="AN8" s="142"/>
      <c r="AO8" s="142"/>
    </row>
    <row r="9" spans="1:43" x14ac:dyDescent="0.25">
      <c r="A9" s="130" t="s">
        <v>39</v>
      </c>
      <c r="B9" s="130"/>
      <c r="C9" s="192" t="s">
        <v>218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4">
        <v>10</v>
      </c>
      <c r="S9" s="135"/>
      <c r="T9" s="135"/>
      <c r="U9" s="134" t="s">
        <v>36</v>
      </c>
      <c r="V9" s="136"/>
      <c r="W9" s="138">
        <v>8150</v>
      </c>
      <c r="X9" s="139"/>
      <c r="Y9" s="140"/>
      <c r="Z9" s="129">
        <f t="shared" si="0"/>
        <v>81500</v>
      </c>
      <c r="AA9" s="124"/>
      <c r="AB9" s="124"/>
      <c r="AC9" s="125"/>
      <c r="AD9" s="126" t="s">
        <v>34</v>
      </c>
      <c r="AE9" s="127"/>
      <c r="AF9" s="127"/>
      <c r="AG9" s="128"/>
      <c r="AH9" s="141">
        <f t="shared" si="1"/>
        <v>98615</v>
      </c>
      <c r="AI9" s="141"/>
      <c r="AJ9" s="141"/>
      <c r="AK9" s="141"/>
      <c r="AL9" s="142" t="s">
        <v>34</v>
      </c>
      <c r="AM9" s="142"/>
      <c r="AN9" s="142"/>
      <c r="AO9" s="142"/>
    </row>
    <row r="10" spans="1:43" x14ac:dyDescent="0.25">
      <c r="A10" s="130" t="s">
        <v>40</v>
      </c>
      <c r="B10" s="130"/>
      <c r="C10" s="192" t="s">
        <v>219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4">
        <v>17</v>
      </c>
      <c r="S10" s="135"/>
      <c r="T10" s="135"/>
      <c r="U10" s="134" t="s">
        <v>36</v>
      </c>
      <c r="V10" s="136"/>
      <c r="W10" s="138">
        <v>8150</v>
      </c>
      <c r="X10" s="139"/>
      <c r="Y10" s="140"/>
      <c r="Z10" s="129">
        <f t="shared" si="0"/>
        <v>138550</v>
      </c>
      <c r="AA10" s="124"/>
      <c r="AB10" s="124"/>
      <c r="AC10" s="125"/>
      <c r="AD10" s="126" t="s">
        <v>34</v>
      </c>
      <c r="AE10" s="127"/>
      <c r="AF10" s="127"/>
      <c r="AG10" s="128"/>
      <c r="AH10" s="141">
        <f t="shared" si="1"/>
        <v>167645.5</v>
      </c>
      <c r="AI10" s="141"/>
      <c r="AJ10" s="141"/>
      <c r="AK10" s="141"/>
      <c r="AL10" s="142" t="s">
        <v>34</v>
      </c>
      <c r="AM10" s="142"/>
      <c r="AN10" s="142"/>
      <c r="AO10" s="142"/>
    </row>
    <row r="11" spans="1:43" x14ac:dyDescent="0.25">
      <c r="A11" s="130" t="s">
        <v>41</v>
      </c>
      <c r="B11" s="130"/>
      <c r="C11" s="192" t="s">
        <v>220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4">
        <v>13</v>
      </c>
      <c r="S11" s="135"/>
      <c r="T11" s="135"/>
      <c r="U11" s="134" t="s">
        <v>36</v>
      </c>
      <c r="V11" s="136"/>
      <c r="W11" s="138">
        <v>8150</v>
      </c>
      <c r="X11" s="139"/>
      <c r="Y11" s="140"/>
      <c r="Z11" s="129">
        <f t="shared" si="0"/>
        <v>105950</v>
      </c>
      <c r="AA11" s="124"/>
      <c r="AB11" s="124"/>
      <c r="AC11" s="125"/>
      <c r="AD11" s="126" t="s">
        <v>34</v>
      </c>
      <c r="AE11" s="127"/>
      <c r="AF11" s="127"/>
      <c r="AG11" s="128"/>
      <c r="AH11" s="141">
        <f t="shared" si="1"/>
        <v>128199.5</v>
      </c>
      <c r="AI11" s="141"/>
      <c r="AJ11" s="141"/>
      <c r="AK11" s="141"/>
      <c r="AL11" s="142" t="s">
        <v>34</v>
      </c>
      <c r="AM11" s="142"/>
      <c r="AN11" s="142"/>
      <c r="AO11" s="142"/>
    </row>
    <row r="12" spans="1:43" x14ac:dyDescent="0.25">
      <c r="A12" s="130" t="s">
        <v>42</v>
      </c>
      <c r="B12" s="130"/>
      <c r="C12" s="192" t="s">
        <v>221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4">
        <v>20</v>
      </c>
      <c r="S12" s="135"/>
      <c r="T12" s="135"/>
      <c r="U12" s="134" t="s">
        <v>36</v>
      </c>
      <c r="V12" s="136"/>
      <c r="W12" s="138">
        <v>8150</v>
      </c>
      <c r="X12" s="139"/>
      <c r="Y12" s="140"/>
      <c r="Z12" s="129">
        <f t="shared" si="0"/>
        <v>163000</v>
      </c>
      <c r="AA12" s="124"/>
      <c r="AB12" s="124"/>
      <c r="AC12" s="125"/>
      <c r="AD12" s="126" t="s">
        <v>34</v>
      </c>
      <c r="AE12" s="127"/>
      <c r="AF12" s="127"/>
      <c r="AG12" s="128"/>
      <c r="AH12" s="141">
        <f t="shared" si="1"/>
        <v>197230</v>
      </c>
      <c r="AI12" s="141"/>
      <c r="AJ12" s="141"/>
      <c r="AK12" s="141"/>
      <c r="AL12" s="142" t="s">
        <v>34</v>
      </c>
      <c r="AM12" s="142"/>
      <c r="AN12" s="142"/>
      <c r="AO12" s="142"/>
    </row>
    <row r="13" spans="1:43" x14ac:dyDescent="0.25">
      <c r="A13" s="130" t="s">
        <v>43</v>
      </c>
      <c r="B13" s="130"/>
      <c r="C13" s="192" t="s">
        <v>222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4">
        <v>7</v>
      </c>
      <c r="S13" s="135"/>
      <c r="T13" s="135"/>
      <c r="U13" s="134" t="s">
        <v>36</v>
      </c>
      <c r="V13" s="136"/>
      <c r="W13" s="138">
        <v>8150</v>
      </c>
      <c r="X13" s="139"/>
      <c r="Y13" s="140"/>
      <c r="Z13" s="129">
        <f t="shared" ref="Z13:Z28" si="2">R13*W13</f>
        <v>57050</v>
      </c>
      <c r="AA13" s="124"/>
      <c r="AB13" s="124"/>
      <c r="AC13" s="125"/>
      <c r="AD13" s="126" t="s">
        <v>34</v>
      </c>
      <c r="AE13" s="127"/>
      <c r="AF13" s="127"/>
      <c r="AG13" s="128"/>
      <c r="AH13" s="141">
        <f t="shared" ref="AH13:AH28" si="3">Z13*1.21</f>
        <v>69030.5</v>
      </c>
      <c r="AI13" s="141"/>
      <c r="AJ13" s="141"/>
      <c r="AK13" s="141"/>
      <c r="AL13" s="142" t="s">
        <v>34</v>
      </c>
      <c r="AM13" s="142"/>
      <c r="AN13" s="142"/>
      <c r="AO13" s="142"/>
    </row>
    <row r="14" spans="1:43" x14ac:dyDescent="0.25">
      <c r="A14" s="130" t="s">
        <v>44</v>
      </c>
      <c r="B14" s="130"/>
      <c r="C14" s="192" t="s">
        <v>223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4">
        <v>12</v>
      </c>
      <c r="S14" s="135"/>
      <c r="T14" s="135"/>
      <c r="U14" s="134" t="s">
        <v>36</v>
      </c>
      <c r="V14" s="136"/>
      <c r="W14" s="138">
        <v>8150</v>
      </c>
      <c r="X14" s="139"/>
      <c r="Y14" s="140"/>
      <c r="Z14" s="129">
        <f t="shared" si="2"/>
        <v>97800</v>
      </c>
      <c r="AA14" s="124"/>
      <c r="AB14" s="124"/>
      <c r="AC14" s="125"/>
      <c r="AD14" s="126" t="s">
        <v>34</v>
      </c>
      <c r="AE14" s="127"/>
      <c r="AF14" s="127"/>
      <c r="AG14" s="128"/>
      <c r="AH14" s="141">
        <f t="shared" si="3"/>
        <v>118338</v>
      </c>
      <c r="AI14" s="141"/>
      <c r="AJ14" s="141"/>
      <c r="AK14" s="141"/>
      <c r="AL14" s="142" t="s">
        <v>34</v>
      </c>
      <c r="AM14" s="142"/>
      <c r="AN14" s="142"/>
      <c r="AO14" s="142"/>
    </row>
    <row r="15" spans="1:43" x14ac:dyDescent="0.25">
      <c r="A15" s="130" t="s">
        <v>45</v>
      </c>
      <c r="B15" s="130"/>
      <c r="C15" s="192" t="s">
        <v>224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4">
        <v>6</v>
      </c>
      <c r="S15" s="135"/>
      <c r="T15" s="135"/>
      <c r="U15" s="134" t="s">
        <v>36</v>
      </c>
      <c r="V15" s="136"/>
      <c r="W15" s="138">
        <v>8150</v>
      </c>
      <c r="X15" s="139"/>
      <c r="Y15" s="140"/>
      <c r="Z15" s="129">
        <f t="shared" si="2"/>
        <v>48900</v>
      </c>
      <c r="AA15" s="124"/>
      <c r="AB15" s="124"/>
      <c r="AC15" s="125"/>
      <c r="AD15" s="126" t="s">
        <v>34</v>
      </c>
      <c r="AE15" s="127"/>
      <c r="AF15" s="127"/>
      <c r="AG15" s="128"/>
      <c r="AH15" s="141">
        <f t="shared" si="3"/>
        <v>59169</v>
      </c>
      <c r="AI15" s="141"/>
      <c r="AJ15" s="141"/>
      <c r="AK15" s="141"/>
      <c r="AL15" s="142" t="s">
        <v>34</v>
      </c>
      <c r="AM15" s="142"/>
      <c r="AN15" s="142"/>
      <c r="AO15" s="142"/>
    </row>
    <row r="16" spans="1:43" x14ac:dyDescent="0.25">
      <c r="A16" s="130" t="s">
        <v>46</v>
      </c>
      <c r="B16" s="130"/>
      <c r="C16" s="192" t="s">
        <v>225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4">
        <v>12</v>
      </c>
      <c r="S16" s="135"/>
      <c r="T16" s="135"/>
      <c r="U16" s="134" t="s">
        <v>36</v>
      </c>
      <c r="V16" s="136"/>
      <c r="W16" s="138">
        <v>8150</v>
      </c>
      <c r="X16" s="139"/>
      <c r="Y16" s="140"/>
      <c r="Z16" s="129">
        <f t="shared" si="2"/>
        <v>97800</v>
      </c>
      <c r="AA16" s="124"/>
      <c r="AB16" s="124"/>
      <c r="AC16" s="125"/>
      <c r="AD16" s="126" t="s">
        <v>34</v>
      </c>
      <c r="AE16" s="127"/>
      <c r="AF16" s="127"/>
      <c r="AG16" s="128"/>
      <c r="AH16" s="141">
        <f t="shared" si="3"/>
        <v>118338</v>
      </c>
      <c r="AI16" s="141"/>
      <c r="AJ16" s="141"/>
      <c r="AK16" s="141"/>
      <c r="AL16" s="142" t="s">
        <v>34</v>
      </c>
      <c r="AM16" s="142"/>
      <c r="AN16" s="142"/>
      <c r="AO16" s="142"/>
    </row>
    <row r="17" spans="1:41" x14ac:dyDescent="0.25">
      <c r="A17" s="130" t="s">
        <v>47</v>
      </c>
      <c r="B17" s="130"/>
      <c r="C17" s="192" t="s">
        <v>226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4">
        <v>10</v>
      </c>
      <c r="S17" s="135"/>
      <c r="T17" s="135"/>
      <c r="U17" s="134" t="s">
        <v>36</v>
      </c>
      <c r="V17" s="136"/>
      <c r="W17" s="138">
        <v>8150</v>
      </c>
      <c r="X17" s="139"/>
      <c r="Y17" s="140"/>
      <c r="Z17" s="129">
        <f t="shared" si="2"/>
        <v>81500</v>
      </c>
      <c r="AA17" s="124"/>
      <c r="AB17" s="124"/>
      <c r="AC17" s="125"/>
      <c r="AD17" s="126" t="s">
        <v>34</v>
      </c>
      <c r="AE17" s="127"/>
      <c r="AF17" s="127"/>
      <c r="AG17" s="128"/>
      <c r="AH17" s="141">
        <f t="shared" si="3"/>
        <v>98615</v>
      </c>
      <c r="AI17" s="141"/>
      <c r="AJ17" s="141"/>
      <c r="AK17" s="141"/>
      <c r="AL17" s="142" t="s">
        <v>34</v>
      </c>
      <c r="AM17" s="142"/>
      <c r="AN17" s="142"/>
      <c r="AO17" s="142"/>
    </row>
    <row r="18" spans="1:41" x14ac:dyDescent="0.25">
      <c r="A18" s="130" t="s">
        <v>48</v>
      </c>
      <c r="B18" s="130"/>
      <c r="C18" s="192" t="s">
        <v>229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4">
        <v>6</v>
      </c>
      <c r="S18" s="135"/>
      <c r="T18" s="135"/>
      <c r="U18" s="134" t="s">
        <v>36</v>
      </c>
      <c r="V18" s="136"/>
      <c r="W18" s="138">
        <v>8150</v>
      </c>
      <c r="X18" s="139"/>
      <c r="Y18" s="140"/>
      <c r="Z18" s="129">
        <f t="shared" si="2"/>
        <v>48900</v>
      </c>
      <c r="AA18" s="124"/>
      <c r="AB18" s="124"/>
      <c r="AC18" s="125"/>
      <c r="AD18" s="126" t="s">
        <v>34</v>
      </c>
      <c r="AE18" s="127"/>
      <c r="AF18" s="127"/>
      <c r="AG18" s="128"/>
      <c r="AH18" s="141">
        <f t="shared" si="3"/>
        <v>59169</v>
      </c>
      <c r="AI18" s="141"/>
      <c r="AJ18" s="141"/>
      <c r="AK18" s="141"/>
      <c r="AL18" s="142" t="s">
        <v>34</v>
      </c>
      <c r="AM18" s="142"/>
      <c r="AN18" s="142"/>
      <c r="AO18" s="142"/>
    </row>
    <row r="19" spans="1:41" x14ac:dyDescent="0.25">
      <c r="A19" s="130" t="s">
        <v>49</v>
      </c>
      <c r="B19" s="130"/>
      <c r="C19" s="192" t="s">
        <v>230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4">
        <v>21</v>
      </c>
      <c r="S19" s="135"/>
      <c r="T19" s="135"/>
      <c r="U19" s="134" t="s">
        <v>36</v>
      </c>
      <c r="V19" s="136"/>
      <c r="W19" s="138">
        <v>8150</v>
      </c>
      <c r="X19" s="139"/>
      <c r="Y19" s="140"/>
      <c r="Z19" s="129">
        <f t="shared" si="2"/>
        <v>171150</v>
      </c>
      <c r="AA19" s="124"/>
      <c r="AB19" s="124"/>
      <c r="AC19" s="125"/>
      <c r="AD19" s="126" t="s">
        <v>34</v>
      </c>
      <c r="AE19" s="127"/>
      <c r="AF19" s="127"/>
      <c r="AG19" s="128"/>
      <c r="AH19" s="141">
        <f t="shared" si="3"/>
        <v>207091.5</v>
      </c>
      <c r="AI19" s="141"/>
      <c r="AJ19" s="141"/>
      <c r="AK19" s="141"/>
      <c r="AL19" s="142" t="s">
        <v>34</v>
      </c>
      <c r="AM19" s="142"/>
      <c r="AN19" s="142"/>
      <c r="AO19" s="142"/>
    </row>
    <row r="20" spans="1:41" x14ac:dyDescent="0.25">
      <c r="A20" s="130" t="s">
        <v>51</v>
      </c>
      <c r="B20" s="130"/>
      <c r="C20" s="192" t="s">
        <v>231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4">
        <v>12</v>
      </c>
      <c r="S20" s="135"/>
      <c r="T20" s="135"/>
      <c r="U20" s="134" t="s">
        <v>36</v>
      </c>
      <c r="V20" s="136"/>
      <c r="W20" s="138">
        <v>8150</v>
      </c>
      <c r="X20" s="139"/>
      <c r="Y20" s="140"/>
      <c r="Z20" s="129">
        <f t="shared" ref="Z20" si="4">R20*W20</f>
        <v>97800</v>
      </c>
      <c r="AA20" s="124"/>
      <c r="AB20" s="124"/>
      <c r="AC20" s="125"/>
      <c r="AD20" s="126" t="s">
        <v>34</v>
      </c>
      <c r="AE20" s="127"/>
      <c r="AF20" s="127"/>
      <c r="AG20" s="128"/>
      <c r="AH20" s="141">
        <f t="shared" ref="AH20" si="5">Z20*1.21</f>
        <v>118338</v>
      </c>
      <c r="AI20" s="141"/>
      <c r="AJ20" s="141"/>
      <c r="AK20" s="141"/>
      <c r="AL20" s="142" t="s">
        <v>34</v>
      </c>
      <c r="AM20" s="142"/>
      <c r="AN20" s="142"/>
      <c r="AO20" s="142"/>
    </row>
    <row r="21" spans="1:41" x14ac:dyDescent="0.25">
      <c r="A21" s="130" t="s">
        <v>52</v>
      </c>
      <c r="B21" s="130"/>
      <c r="C21" s="192" t="s">
        <v>232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4">
        <v>8</v>
      </c>
      <c r="S21" s="135"/>
      <c r="T21" s="135"/>
      <c r="U21" s="134" t="s">
        <v>36</v>
      </c>
      <c r="V21" s="136"/>
      <c r="W21" s="138">
        <v>8150</v>
      </c>
      <c r="X21" s="139"/>
      <c r="Y21" s="140"/>
      <c r="Z21" s="129">
        <f t="shared" si="2"/>
        <v>65200</v>
      </c>
      <c r="AA21" s="124"/>
      <c r="AB21" s="124"/>
      <c r="AC21" s="125"/>
      <c r="AD21" s="126" t="s">
        <v>34</v>
      </c>
      <c r="AE21" s="127"/>
      <c r="AF21" s="127"/>
      <c r="AG21" s="128"/>
      <c r="AH21" s="141">
        <f t="shared" si="3"/>
        <v>78892</v>
      </c>
      <c r="AI21" s="141"/>
      <c r="AJ21" s="141"/>
      <c r="AK21" s="141"/>
      <c r="AL21" s="142" t="s">
        <v>34</v>
      </c>
      <c r="AM21" s="142"/>
      <c r="AN21" s="142"/>
      <c r="AO21" s="142"/>
    </row>
    <row r="22" spans="1:41" x14ac:dyDescent="0.25">
      <c r="A22" s="130" t="s">
        <v>53</v>
      </c>
      <c r="B22" s="130"/>
      <c r="C22" s="192" t="s">
        <v>234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4">
        <v>15</v>
      </c>
      <c r="S22" s="135"/>
      <c r="T22" s="135"/>
      <c r="U22" s="134" t="s">
        <v>36</v>
      </c>
      <c r="V22" s="136"/>
      <c r="W22" s="138">
        <v>8150</v>
      </c>
      <c r="X22" s="139"/>
      <c r="Y22" s="140"/>
      <c r="Z22" s="129">
        <f t="shared" si="2"/>
        <v>122250</v>
      </c>
      <c r="AA22" s="124"/>
      <c r="AB22" s="124"/>
      <c r="AC22" s="125"/>
      <c r="AD22" s="126" t="s">
        <v>34</v>
      </c>
      <c r="AE22" s="127"/>
      <c r="AF22" s="127"/>
      <c r="AG22" s="128"/>
      <c r="AH22" s="141">
        <f t="shared" si="3"/>
        <v>147922.5</v>
      </c>
      <c r="AI22" s="141"/>
      <c r="AJ22" s="141"/>
      <c r="AK22" s="141"/>
      <c r="AL22" s="142" t="s">
        <v>34</v>
      </c>
      <c r="AM22" s="142"/>
      <c r="AN22" s="142"/>
      <c r="AO22" s="142"/>
    </row>
    <row r="23" spans="1:41" x14ac:dyDescent="0.25">
      <c r="A23" s="130" t="s">
        <v>110</v>
      </c>
      <c r="B23" s="130"/>
      <c r="C23" s="192" t="s">
        <v>235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4">
        <v>5</v>
      </c>
      <c r="S23" s="135"/>
      <c r="T23" s="135"/>
      <c r="U23" s="134" t="s">
        <v>36</v>
      </c>
      <c r="V23" s="136"/>
      <c r="W23" s="138">
        <v>8150</v>
      </c>
      <c r="X23" s="139"/>
      <c r="Y23" s="140"/>
      <c r="Z23" s="129">
        <f t="shared" si="2"/>
        <v>40750</v>
      </c>
      <c r="AA23" s="124"/>
      <c r="AB23" s="124"/>
      <c r="AC23" s="125"/>
      <c r="AD23" s="126" t="s">
        <v>34</v>
      </c>
      <c r="AE23" s="127"/>
      <c r="AF23" s="127"/>
      <c r="AG23" s="128"/>
      <c r="AH23" s="141">
        <f t="shared" si="3"/>
        <v>49307.5</v>
      </c>
      <c r="AI23" s="141"/>
      <c r="AJ23" s="141"/>
      <c r="AK23" s="141"/>
      <c r="AL23" s="142" t="s">
        <v>34</v>
      </c>
      <c r="AM23" s="142"/>
      <c r="AN23" s="142"/>
      <c r="AO23" s="142"/>
    </row>
    <row r="24" spans="1:41" x14ac:dyDescent="0.25">
      <c r="A24" s="130" t="s">
        <v>117</v>
      </c>
      <c r="B24" s="130"/>
      <c r="C24" s="192" t="s">
        <v>236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4">
        <v>13</v>
      </c>
      <c r="S24" s="135"/>
      <c r="T24" s="135"/>
      <c r="U24" s="134" t="s">
        <v>36</v>
      </c>
      <c r="V24" s="136"/>
      <c r="W24" s="138">
        <v>8150</v>
      </c>
      <c r="X24" s="139"/>
      <c r="Y24" s="140"/>
      <c r="Z24" s="129">
        <f t="shared" si="2"/>
        <v>105950</v>
      </c>
      <c r="AA24" s="124"/>
      <c r="AB24" s="124"/>
      <c r="AC24" s="125"/>
      <c r="AD24" s="126" t="s">
        <v>34</v>
      </c>
      <c r="AE24" s="127"/>
      <c r="AF24" s="127"/>
      <c r="AG24" s="128"/>
      <c r="AH24" s="141">
        <f t="shared" si="3"/>
        <v>128199.5</v>
      </c>
      <c r="AI24" s="141"/>
      <c r="AJ24" s="141"/>
      <c r="AK24" s="141"/>
      <c r="AL24" s="142" t="s">
        <v>34</v>
      </c>
      <c r="AM24" s="142"/>
      <c r="AN24" s="142"/>
      <c r="AO24" s="142"/>
    </row>
    <row r="25" spans="1:41" x14ac:dyDescent="0.25">
      <c r="A25" s="130" t="s">
        <v>121</v>
      </c>
      <c r="B25" s="130"/>
      <c r="C25" s="192" t="s">
        <v>237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4">
        <v>4</v>
      </c>
      <c r="S25" s="135"/>
      <c r="T25" s="135"/>
      <c r="U25" s="134" t="s">
        <v>36</v>
      </c>
      <c r="V25" s="136"/>
      <c r="W25" s="138">
        <v>8150</v>
      </c>
      <c r="X25" s="139"/>
      <c r="Y25" s="140"/>
      <c r="Z25" s="129">
        <f t="shared" si="2"/>
        <v>32600</v>
      </c>
      <c r="AA25" s="124"/>
      <c r="AB25" s="124"/>
      <c r="AC25" s="125"/>
      <c r="AD25" s="126" t="s">
        <v>34</v>
      </c>
      <c r="AE25" s="127"/>
      <c r="AF25" s="127"/>
      <c r="AG25" s="128"/>
      <c r="AH25" s="141">
        <f t="shared" si="3"/>
        <v>39446</v>
      </c>
      <c r="AI25" s="141"/>
      <c r="AJ25" s="141"/>
      <c r="AK25" s="141"/>
      <c r="AL25" s="142" t="s">
        <v>34</v>
      </c>
      <c r="AM25" s="142"/>
      <c r="AN25" s="142"/>
      <c r="AO25" s="142"/>
    </row>
    <row r="26" spans="1:41" x14ac:dyDescent="0.25">
      <c r="A26" s="130" t="s">
        <v>133</v>
      </c>
      <c r="B26" s="130"/>
      <c r="C26" s="192" t="s">
        <v>238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4">
        <v>21</v>
      </c>
      <c r="S26" s="135"/>
      <c r="T26" s="135"/>
      <c r="U26" s="134" t="s">
        <v>36</v>
      </c>
      <c r="V26" s="136"/>
      <c r="W26" s="138">
        <v>8150</v>
      </c>
      <c r="X26" s="139"/>
      <c r="Y26" s="140"/>
      <c r="Z26" s="129">
        <f t="shared" si="2"/>
        <v>171150</v>
      </c>
      <c r="AA26" s="124"/>
      <c r="AB26" s="124"/>
      <c r="AC26" s="125"/>
      <c r="AD26" s="126" t="s">
        <v>34</v>
      </c>
      <c r="AE26" s="127"/>
      <c r="AF26" s="127"/>
      <c r="AG26" s="128"/>
      <c r="AH26" s="141">
        <f t="shared" si="3"/>
        <v>207091.5</v>
      </c>
      <c r="AI26" s="141"/>
      <c r="AJ26" s="141"/>
      <c r="AK26" s="141"/>
      <c r="AL26" s="142" t="s">
        <v>34</v>
      </c>
      <c r="AM26" s="142"/>
      <c r="AN26" s="142"/>
      <c r="AO26" s="142"/>
    </row>
    <row r="27" spans="1:41" x14ac:dyDescent="0.25">
      <c r="A27" s="130" t="s">
        <v>134</v>
      </c>
      <c r="B27" s="130"/>
      <c r="C27" s="192" t="s">
        <v>239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4">
        <v>13</v>
      </c>
      <c r="S27" s="135"/>
      <c r="T27" s="135"/>
      <c r="U27" s="134" t="s">
        <v>36</v>
      </c>
      <c r="V27" s="136"/>
      <c r="W27" s="138">
        <v>8150</v>
      </c>
      <c r="X27" s="139"/>
      <c r="Y27" s="140"/>
      <c r="Z27" s="129">
        <f t="shared" si="2"/>
        <v>105950</v>
      </c>
      <c r="AA27" s="124"/>
      <c r="AB27" s="124"/>
      <c r="AC27" s="125"/>
      <c r="AD27" s="126" t="s">
        <v>34</v>
      </c>
      <c r="AE27" s="127"/>
      <c r="AF27" s="127"/>
      <c r="AG27" s="128"/>
      <c r="AH27" s="141">
        <f t="shared" si="3"/>
        <v>128199.5</v>
      </c>
      <c r="AI27" s="141"/>
      <c r="AJ27" s="141"/>
      <c r="AK27" s="141"/>
      <c r="AL27" s="142" t="s">
        <v>34</v>
      </c>
      <c r="AM27" s="142"/>
      <c r="AN27" s="142"/>
      <c r="AO27" s="142"/>
    </row>
    <row r="28" spans="1:41" x14ac:dyDescent="0.25">
      <c r="A28" s="130" t="s">
        <v>135</v>
      </c>
      <c r="B28" s="130"/>
      <c r="C28" s="192" t="s">
        <v>240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4">
        <v>5</v>
      </c>
      <c r="S28" s="135"/>
      <c r="T28" s="135"/>
      <c r="U28" s="134" t="s">
        <v>36</v>
      </c>
      <c r="V28" s="136"/>
      <c r="W28" s="138">
        <v>8150</v>
      </c>
      <c r="X28" s="139"/>
      <c r="Y28" s="140"/>
      <c r="Z28" s="129">
        <f t="shared" si="2"/>
        <v>40750</v>
      </c>
      <c r="AA28" s="124"/>
      <c r="AB28" s="124"/>
      <c r="AC28" s="125"/>
      <c r="AD28" s="126" t="s">
        <v>34</v>
      </c>
      <c r="AE28" s="127"/>
      <c r="AF28" s="127"/>
      <c r="AG28" s="128"/>
      <c r="AH28" s="141">
        <f t="shared" si="3"/>
        <v>49307.5</v>
      </c>
      <c r="AI28" s="141"/>
      <c r="AJ28" s="141"/>
      <c r="AK28" s="141"/>
      <c r="AL28" s="142" t="s">
        <v>34</v>
      </c>
      <c r="AM28" s="142"/>
      <c r="AN28" s="142"/>
      <c r="AO28" s="142"/>
    </row>
    <row r="29" spans="1:41" x14ac:dyDescent="0.25">
      <c r="A29" s="130" t="s">
        <v>136</v>
      </c>
      <c r="B29" s="130"/>
      <c r="C29" s="192" t="s">
        <v>241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4">
        <v>8</v>
      </c>
      <c r="S29" s="135"/>
      <c r="T29" s="135"/>
      <c r="U29" s="134" t="s">
        <v>36</v>
      </c>
      <c r="V29" s="136"/>
      <c r="W29" s="138">
        <v>8150</v>
      </c>
      <c r="X29" s="139"/>
      <c r="Y29" s="140"/>
      <c r="Z29" s="126" t="s">
        <v>34</v>
      </c>
      <c r="AA29" s="127"/>
      <c r="AB29" s="127"/>
      <c r="AC29" s="128"/>
      <c r="AD29" s="129">
        <f t="shared" ref="AD29:AD30" si="6">R29*W29</f>
        <v>65200</v>
      </c>
      <c r="AE29" s="124"/>
      <c r="AF29" s="124"/>
      <c r="AG29" s="125"/>
      <c r="AH29" s="126" t="s">
        <v>34</v>
      </c>
      <c r="AI29" s="127"/>
      <c r="AJ29" s="127"/>
      <c r="AK29" s="128"/>
      <c r="AL29" s="141">
        <f t="shared" ref="AL29:AL30" si="7">AD29*1.21</f>
        <v>78892</v>
      </c>
      <c r="AM29" s="141"/>
      <c r="AN29" s="141"/>
      <c r="AO29" s="141"/>
    </row>
    <row r="30" spans="1:41" x14ac:dyDescent="0.25">
      <c r="A30" s="130" t="s">
        <v>137</v>
      </c>
      <c r="B30" s="130"/>
      <c r="C30" s="192" t="s">
        <v>242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4">
        <v>7</v>
      </c>
      <c r="S30" s="135"/>
      <c r="T30" s="135"/>
      <c r="U30" s="134" t="s">
        <v>36</v>
      </c>
      <c r="V30" s="136"/>
      <c r="W30" s="138">
        <v>8150</v>
      </c>
      <c r="X30" s="139"/>
      <c r="Y30" s="140"/>
      <c r="Z30" s="126" t="s">
        <v>34</v>
      </c>
      <c r="AA30" s="127"/>
      <c r="AB30" s="127"/>
      <c r="AC30" s="128"/>
      <c r="AD30" s="129">
        <f t="shared" si="6"/>
        <v>57050</v>
      </c>
      <c r="AE30" s="124"/>
      <c r="AF30" s="124"/>
      <c r="AG30" s="125"/>
      <c r="AH30" s="126" t="s">
        <v>34</v>
      </c>
      <c r="AI30" s="127"/>
      <c r="AJ30" s="127"/>
      <c r="AK30" s="128"/>
      <c r="AL30" s="141">
        <f t="shared" si="7"/>
        <v>69030.5</v>
      </c>
      <c r="AM30" s="141"/>
      <c r="AN30" s="141"/>
      <c r="AO30" s="141"/>
    </row>
    <row r="31" spans="1:41" x14ac:dyDescent="0.25">
      <c r="A31" s="130" t="s">
        <v>138</v>
      </c>
      <c r="B31" s="130"/>
      <c r="C31" s="192" t="s">
        <v>243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4">
        <v>13</v>
      </c>
      <c r="S31" s="135"/>
      <c r="T31" s="135"/>
      <c r="U31" s="134" t="s">
        <v>36</v>
      </c>
      <c r="V31" s="136"/>
      <c r="W31" s="138">
        <v>8150</v>
      </c>
      <c r="X31" s="139"/>
      <c r="Y31" s="140"/>
      <c r="Z31" s="129">
        <f t="shared" ref="Z31:Z36" si="8">R31*W31</f>
        <v>105950</v>
      </c>
      <c r="AA31" s="124"/>
      <c r="AB31" s="124"/>
      <c r="AC31" s="125"/>
      <c r="AD31" s="126" t="s">
        <v>34</v>
      </c>
      <c r="AE31" s="127"/>
      <c r="AF31" s="127"/>
      <c r="AG31" s="128"/>
      <c r="AH31" s="141">
        <f t="shared" ref="AH31:AH36" si="9">Z31*1.21</f>
        <v>128199.5</v>
      </c>
      <c r="AI31" s="141"/>
      <c r="AJ31" s="141"/>
      <c r="AK31" s="141"/>
      <c r="AL31" s="142" t="s">
        <v>34</v>
      </c>
      <c r="AM31" s="142"/>
      <c r="AN31" s="142"/>
      <c r="AO31" s="142"/>
    </row>
    <row r="32" spans="1:41" x14ac:dyDescent="0.25">
      <c r="A32" s="130" t="s">
        <v>139</v>
      </c>
      <c r="B32" s="130"/>
      <c r="C32" s="192" t="s">
        <v>244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4">
        <v>19</v>
      </c>
      <c r="S32" s="135"/>
      <c r="T32" s="135"/>
      <c r="U32" s="134" t="s">
        <v>36</v>
      </c>
      <c r="V32" s="136"/>
      <c r="W32" s="138">
        <v>8150</v>
      </c>
      <c r="X32" s="139"/>
      <c r="Y32" s="140"/>
      <c r="Z32" s="129">
        <f t="shared" si="8"/>
        <v>154850</v>
      </c>
      <c r="AA32" s="124"/>
      <c r="AB32" s="124"/>
      <c r="AC32" s="125"/>
      <c r="AD32" s="126" t="s">
        <v>34</v>
      </c>
      <c r="AE32" s="127"/>
      <c r="AF32" s="127"/>
      <c r="AG32" s="128"/>
      <c r="AH32" s="141">
        <f t="shared" si="9"/>
        <v>187368.5</v>
      </c>
      <c r="AI32" s="141"/>
      <c r="AJ32" s="141"/>
      <c r="AK32" s="141"/>
      <c r="AL32" s="142" t="s">
        <v>34</v>
      </c>
      <c r="AM32" s="142"/>
      <c r="AN32" s="142"/>
      <c r="AO32" s="142"/>
    </row>
    <row r="33" spans="1:41" x14ac:dyDescent="0.25">
      <c r="A33" s="130" t="s">
        <v>140</v>
      </c>
      <c r="B33" s="130"/>
      <c r="C33" s="192" t="s">
        <v>245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4">
        <v>13</v>
      </c>
      <c r="S33" s="135"/>
      <c r="T33" s="135"/>
      <c r="U33" s="134" t="s">
        <v>36</v>
      </c>
      <c r="V33" s="136"/>
      <c r="W33" s="138">
        <v>8150</v>
      </c>
      <c r="X33" s="139"/>
      <c r="Y33" s="140"/>
      <c r="Z33" s="129">
        <f t="shared" si="8"/>
        <v>105950</v>
      </c>
      <c r="AA33" s="124"/>
      <c r="AB33" s="124"/>
      <c r="AC33" s="125"/>
      <c r="AD33" s="126" t="s">
        <v>34</v>
      </c>
      <c r="AE33" s="127"/>
      <c r="AF33" s="127"/>
      <c r="AG33" s="128"/>
      <c r="AH33" s="141">
        <f t="shared" si="9"/>
        <v>128199.5</v>
      </c>
      <c r="AI33" s="141"/>
      <c r="AJ33" s="141"/>
      <c r="AK33" s="141"/>
      <c r="AL33" s="142" t="s">
        <v>34</v>
      </c>
      <c r="AM33" s="142"/>
      <c r="AN33" s="142"/>
      <c r="AO33" s="142"/>
    </row>
    <row r="34" spans="1:41" x14ac:dyDescent="0.25">
      <c r="A34" s="130" t="s">
        <v>141</v>
      </c>
      <c r="B34" s="130"/>
      <c r="C34" s="192" t="s">
        <v>246</v>
      </c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4">
        <v>12</v>
      </c>
      <c r="S34" s="135"/>
      <c r="T34" s="135"/>
      <c r="U34" s="134" t="s">
        <v>36</v>
      </c>
      <c r="V34" s="136"/>
      <c r="W34" s="138">
        <v>8150</v>
      </c>
      <c r="X34" s="139"/>
      <c r="Y34" s="140"/>
      <c r="Z34" s="129">
        <f t="shared" si="8"/>
        <v>97800</v>
      </c>
      <c r="AA34" s="124"/>
      <c r="AB34" s="124"/>
      <c r="AC34" s="125"/>
      <c r="AD34" s="126" t="s">
        <v>34</v>
      </c>
      <c r="AE34" s="127"/>
      <c r="AF34" s="127"/>
      <c r="AG34" s="128"/>
      <c r="AH34" s="141">
        <f t="shared" si="9"/>
        <v>118338</v>
      </c>
      <c r="AI34" s="141"/>
      <c r="AJ34" s="141"/>
      <c r="AK34" s="141"/>
      <c r="AL34" s="142" t="s">
        <v>34</v>
      </c>
      <c r="AM34" s="142"/>
      <c r="AN34" s="142"/>
      <c r="AO34" s="142"/>
    </row>
    <row r="35" spans="1:41" x14ac:dyDescent="0.25">
      <c r="A35" s="130" t="s">
        <v>142</v>
      </c>
      <c r="B35" s="130"/>
      <c r="C35" s="192" t="s">
        <v>409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4">
        <v>8</v>
      </c>
      <c r="S35" s="135"/>
      <c r="T35" s="135"/>
      <c r="U35" s="134" t="s">
        <v>36</v>
      </c>
      <c r="V35" s="136"/>
      <c r="W35" s="138">
        <v>8150</v>
      </c>
      <c r="X35" s="139"/>
      <c r="Y35" s="140"/>
      <c r="Z35" s="129">
        <f t="shared" si="8"/>
        <v>65200</v>
      </c>
      <c r="AA35" s="124"/>
      <c r="AB35" s="124"/>
      <c r="AC35" s="125"/>
      <c r="AD35" s="126" t="s">
        <v>34</v>
      </c>
      <c r="AE35" s="127"/>
      <c r="AF35" s="127"/>
      <c r="AG35" s="128"/>
      <c r="AH35" s="141">
        <f t="shared" si="9"/>
        <v>78892</v>
      </c>
      <c r="AI35" s="141"/>
      <c r="AJ35" s="141"/>
      <c r="AK35" s="141"/>
      <c r="AL35" s="142" t="s">
        <v>34</v>
      </c>
      <c r="AM35" s="142"/>
      <c r="AN35" s="142"/>
      <c r="AO35" s="142"/>
    </row>
    <row r="36" spans="1:41" x14ac:dyDescent="0.25">
      <c r="A36" s="130" t="s">
        <v>143</v>
      </c>
      <c r="B36" s="130"/>
      <c r="C36" s="192" t="s">
        <v>247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4">
        <v>12</v>
      </c>
      <c r="S36" s="135"/>
      <c r="T36" s="135"/>
      <c r="U36" s="134" t="s">
        <v>36</v>
      </c>
      <c r="V36" s="136"/>
      <c r="W36" s="138">
        <v>8150</v>
      </c>
      <c r="X36" s="139"/>
      <c r="Y36" s="140"/>
      <c r="Z36" s="129">
        <f t="shared" si="8"/>
        <v>97800</v>
      </c>
      <c r="AA36" s="124"/>
      <c r="AB36" s="124"/>
      <c r="AC36" s="125"/>
      <c r="AD36" s="126" t="s">
        <v>34</v>
      </c>
      <c r="AE36" s="127"/>
      <c r="AF36" s="127"/>
      <c r="AG36" s="128"/>
      <c r="AH36" s="141">
        <f t="shared" si="9"/>
        <v>118338</v>
      </c>
      <c r="AI36" s="141"/>
      <c r="AJ36" s="141"/>
      <c r="AK36" s="141"/>
      <c r="AL36" s="142" t="s">
        <v>34</v>
      </c>
      <c r="AM36" s="142"/>
      <c r="AN36" s="142"/>
      <c r="AO36" s="142"/>
    </row>
    <row r="37" spans="1:41" x14ac:dyDescent="0.25">
      <c r="A37" s="130" t="s">
        <v>144</v>
      </c>
      <c r="B37" s="130"/>
      <c r="C37" s="192" t="s">
        <v>248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4">
        <v>6</v>
      </c>
      <c r="S37" s="135"/>
      <c r="T37" s="135"/>
      <c r="U37" s="134" t="s">
        <v>36</v>
      </c>
      <c r="V37" s="136"/>
      <c r="W37" s="138">
        <v>8150</v>
      </c>
      <c r="X37" s="139"/>
      <c r="Y37" s="140"/>
      <c r="Z37" s="126" t="s">
        <v>34</v>
      </c>
      <c r="AA37" s="127"/>
      <c r="AB37" s="127"/>
      <c r="AC37" s="128"/>
      <c r="AD37" s="129">
        <f t="shared" ref="AD37:AD41" si="10">R37*W37</f>
        <v>48900</v>
      </c>
      <c r="AE37" s="124"/>
      <c r="AF37" s="124"/>
      <c r="AG37" s="125"/>
      <c r="AH37" s="126" t="s">
        <v>34</v>
      </c>
      <c r="AI37" s="127"/>
      <c r="AJ37" s="127"/>
      <c r="AK37" s="128"/>
      <c r="AL37" s="141">
        <f t="shared" ref="AL37:AL41" si="11">AD37*1.21</f>
        <v>59169</v>
      </c>
      <c r="AM37" s="141"/>
      <c r="AN37" s="141"/>
      <c r="AO37" s="141"/>
    </row>
    <row r="38" spans="1:41" x14ac:dyDescent="0.25">
      <c r="A38" s="130" t="s">
        <v>145</v>
      </c>
      <c r="B38" s="130"/>
      <c r="C38" s="192" t="s">
        <v>249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4">
        <v>4</v>
      </c>
      <c r="S38" s="135"/>
      <c r="T38" s="135"/>
      <c r="U38" s="134" t="s">
        <v>36</v>
      </c>
      <c r="V38" s="136"/>
      <c r="W38" s="138">
        <v>8150</v>
      </c>
      <c r="X38" s="139"/>
      <c r="Y38" s="140"/>
      <c r="Z38" s="126" t="s">
        <v>34</v>
      </c>
      <c r="AA38" s="127"/>
      <c r="AB38" s="127"/>
      <c r="AC38" s="128"/>
      <c r="AD38" s="129">
        <f t="shared" si="10"/>
        <v>32600</v>
      </c>
      <c r="AE38" s="124"/>
      <c r="AF38" s="124"/>
      <c r="AG38" s="125"/>
      <c r="AH38" s="126" t="s">
        <v>34</v>
      </c>
      <c r="AI38" s="127"/>
      <c r="AJ38" s="127"/>
      <c r="AK38" s="128"/>
      <c r="AL38" s="141">
        <f t="shared" si="11"/>
        <v>39446</v>
      </c>
      <c r="AM38" s="141"/>
      <c r="AN38" s="141"/>
      <c r="AO38" s="141"/>
    </row>
    <row r="39" spans="1:41" x14ac:dyDescent="0.25">
      <c r="A39" s="130" t="s">
        <v>146</v>
      </c>
      <c r="B39" s="130"/>
      <c r="C39" s="192" t="s">
        <v>250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4">
        <v>26</v>
      </c>
      <c r="S39" s="135"/>
      <c r="T39" s="135"/>
      <c r="U39" s="134" t="s">
        <v>36</v>
      </c>
      <c r="V39" s="136"/>
      <c r="W39" s="138">
        <v>8150</v>
      </c>
      <c r="X39" s="139"/>
      <c r="Y39" s="140"/>
      <c r="Z39" s="126" t="s">
        <v>34</v>
      </c>
      <c r="AA39" s="127"/>
      <c r="AB39" s="127"/>
      <c r="AC39" s="128"/>
      <c r="AD39" s="129">
        <f t="shared" si="10"/>
        <v>211900</v>
      </c>
      <c r="AE39" s="124"/>
      <c r="AF39" s="124"/>
      <c r="AG39" s="125"/>
      <c r="AH39" s="126" t="s">
        <v>34</v>
      </c>
      <c r="AI39" s="127"/>
      <c r="AJ39" s="127"/>
      <c r="AK39" s="128"/>
      <c r="AL39" s="141">
        <f t="shared" si="11"/>
        <v>256399</v>
      </c>
      <c r="AM39" s="141"/>
      <c r="AN39" s="141"/>
      <c r="AO39" s="141"/>
    </row>
    <row r="40" spans="1:41" x14ac:dyDescent="0.25">
      <c r="A40" s="130" t="s">
        <v>147</v>
      </c>
      <c r="B40" s="130"/>
      <c r="C40" s="192" t="s">
        <v>251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4">
        <v>11</v>
      </c>
      <c r="S40" s="135"/>
      <c r="T40" s="135"/>
      <c r="U40" s="134" t="s">
        <v>36</v>
      </c>
      <c r="V40" s="136"/>
      <c r="W40" s="138">
        <v>8150</v>
      </c>
      <c r="X40" s="139"/>
      <c r="Y40" s="140"/>
      <c r="Z40" s="126" t="s">
        <v>34</v>
      </c>
      <c r="AA40" s="127"/>
      <c r="AB40" s="127"/>
      <c r="AC40" s="128"/>
      <c r="AD40" s="129">
        <f t="shared" si="10"/>
        <v>89650</v>
      </c>
      <c r="AE40" s="124"/>
      <c r="AF40" s="124"/>
      <c r="AG40" s="125"/>
      <c r="AH40" s="126" t="s">
        <v>34</v>
      </c>
      <c r="AI40" s="127"/>
      <c r="AJ40" s="127"/>
      <c r="AK40" s="128"/>
      <c r="AL40" s="141">
        <f t="shared" si="11"/>
        <v>108476.5</v>
      </c>
      <c r="AM40" s="141"/>
      <c r="AN40" s="141"/>
      <c r="AO40" s="141"/>
    </row>
    <row r="41" spans="1:41" x14ac:dyDescent="0.25">
      <c r="A41" s="130" t="s">
        <v>148</v>
      </c>
      <c r="B41" s="130"/>
      <c r="C41" s="192" t="s">
        <v>252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4">
        <v>11</v>
      </c>
      <c r="S41" s="135"/>
      <c r="T41" s="135"/>
      <c r="U41" s="134" t="s">
        <v>36</v>
      </c>
      <c r="V41" s="136"/>
      <c r="W41" s="138">
        <v>8150</v>
      </c>
      <c r="X41" s="139"/>
      <c r="Y41" s="140"/>
      <c r="Z41" s="126" t="s">
        <v>34</v>
      </c>
      <c r="AA41" s="127"/>
      <c r="AB41" s="127"/>
      <c r="AC41" s="128"/>
      <c r="AD41" s="129">
        <f t="shared" si="10"/>
        <v>89650</v>
      </c>
      <c r="AE41" s="124"/>
      <c r="AF41" s="124"/>
      <c r="AG41" s="125"/>
      <c r="AH41" s="126" t="s">
        <v>34</v>
      </c>
      <c r="AI41" s="127"/>
      <c r="AJ41" s="127"/>
      <c r="AK41" s="128"/>
      <c r="AL41" s="141">
        <f t="shared" si="11"/>
        <v>108476.5</v>
      </c>
      <c r="AM41" s="141"/>
      <c r="AN41" s="141"/>
      <c r="AO41" s="141"/>
    </row>
    <row r="42" spans="1:41" x14ac:dyDescent="0.25">
      <c r="A42" s="130" t="s">
        <v>149</v>
      </c>
      <c r="B42" s="130"/>
      <c r="C42" s="192" t="s">
        <v>253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4">
        <v>23</v>
      </c>
      <c r="S42" s="135"/>
      <c r="T42" s="135"/>
      <c r="U42" s="134" t="s">
        <v>36</v>
      </c>
      <c r="V42" s="136"/>
      <c r="W42" s="138">
        <v>8150</v>
      </c>
      <c r="X42" s="139"/>
      <c r="Y42" s="140"/>
      <c r="Z42" s="129">
        <f t="shared" ref="Z42:Z52" si="12">R42*W42</f>
        <v>187450</v>
      </c>
      <c r="AA42" s="124"/>
      <c r="AB42" s="124"/>
      <c r="AC42" s="125"/>
      <c r="AD42" s="126" t="s">
        <v>34</v>
      </c>
      <c r="AE42" s="127"/>
      <c r="AF42" s="127"/>
      <c r="AG42" s="128"/>
      <c r="AH42" s="141">
        <f t="shared" ref="AH42:AH52" si="13">Z42*1.21</f>
        <v>226814.5</v>
      </c>
      <c r="AI42" s="141"/>
      <c r="AJ42" s="141"/>
      <c r="AK42" s="141"/>
      <c r="AL42" s="142" t="s">
        <v>34</v>
      </c>
      <c r="AM42" s="142"/>
      <c r="AN42" s="142"/>
      <c r="AO42" s="142"/>
    </row>
    <row r="43" spans="1:41" x14ac:dyDescent="0.25">
      <c r="A43" s="130" t="s">
        <v>150</v>
      </c>
      <c r="B43" s="130"/>
      <c r="C43" s="192" t="s">
        <v>254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4">
        <v>6</v>
      </c>
      <c r="S43" s="135"/>
      <c r="T43" s="135"/>
      <c r="U43" s="134" t="s">
        <v>36</v>
      </c>
      <c r="V43" s="136"/>
      <c r="W43" s="138">
        <v>8150</v>
      </c>
      <c r="X43" s="139"/>
      <c r="Y43" s="140"/>
      <c r="Z43" s="129">
        <f t="shared" si="12"/>
        <v>48900</v>
      </c>
      <c r="AA43" s="124"/>
      <c r="AB43" s="124"/>
      <c r="AC43" s="125"/>
      <c r="AD43" s="126" t="s">
        <v>34</v>
      </c>
      <c r="AE43" s="127"/>
      <c r="AF43" s="127"/>
      <c r="AG43" s="128"/>
      <c r="AH43" s="141">
        <f t="shared" si="13"/>
        <v>59169</v>
      </c>
      <c r="AI43" s="141"/>
      <c r="AJ43" s="141"/>
      <c r="AK43" s="141"/>
      <c r="AL43" s="142" t="s">
        <v>34</v>
      </c>
      <c r="AM43" s="142"/>
      <c r="AN43" s="142"/>
      <c r="AO43" s="142"/>
    </row>
    <row r="44" spans="1:41" x14ac:dyDescent="0.25">
      <c r="A44" s="130" t="s">
        <v>151</v>
      </c>
      <c r="B44" s="130"/>
      <c r="C44" s="192" t="s">
        <v>255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4">
        <v>9</v>
      </c>
      <c r="S44" s="135"/>
      <c r="T44" s="135"/>
      <c r="U44" s="134" t="s">
        <v>36</v>
      </c>
      <c r="V44" s="136"/>
      <c r="W44" s="138">
        <v>8150</v>
      </c>
      <c r="X44" s="139"/>
      <c r="Y44" s="140"/>
      <c r="Z44" s="129">
        <f t="shared" si="12"/>
        <v>73350</v>
      </c>
      <c r="AA44" s="124"/>
      <c r="AB44" s="124"/>
      <c r="AC44" s="125"/>
      <c r="AD44" s="126" t="s">
        <v>34</v>
      </c>
      <c r="AE44" s="127"/>
      <c r="AF44" s="127"/>
      <c r="AG44" s="128"/>
      <c r="AH44" s="141">
        <f t="shared" si="13"/>
        <v>88753.5</v>
      </c>
      <c r="AI44" s="141"/>
      <c r="AJ44" s="141"/>
      <c r="AK44" s="141"/>
      <c r="AL44" s="142" t="s">
        <v>34</v>
      </c>
      <c r="AM44" s="142"/>
      <c r="AN44" s="142"/>
      <c r="AO44" s="142"/>
    </row>
    <row r="45" spans="1:41" x14ac:dyDescent="0.25">
      <c r="A45" s="130" t="s">
        <v>152</v>
      </c>
      <c r="B45" s="130"/>
      <c r="C45" s="192" t="s">
        <v>256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4">
        <v>14</v>
      </c>
      <c r="S45" s="135"/>
      <c r="T45" s="135"/>
      <c r="U45" s="134" t="s">
        <v>36</v>
      </c>
      <c r="V45" s="136"/>
      <c r="W45" s="138">
        <v>8150</v>
      </c>
      <c r="X45" s="139"/>
      <c r="Y45" s="140"/>
      <c r="Z45" s="129">
        <f t="shared" si="12"/>
        <v>114100</v>
      </c>
      <c r="AA45" s="124"/>
      <c r="AB45" s="124"/>
      <c r="AC45" s="125"/>
      <c r="AD45" s="126" t="s">
        <v>34</v>
      </c>
      <c r="AE45" s="127"/>
      <c r="AF45" s="127"/>
      <c r="AG45" s="128"/>
      <c r="AH45" s="141">
        <f t="shared" si="13"/>
        <v>138061</v>
      </c>
      <c r="AI45" s="141"/>
      <c r="AJ45" s="141"/>
      <c r="AK45" s="141"/>
      <c r="AL45" s="142" t="s">
        <v>34</v>
      </c>
      <c r="AM45" s="142"/>
      <c r="AN45" s="142"/>
      <c r="AO45" s="142"/>
    </row>
    <row r="46" spans="1:41" x14ac:dyDescent="0.25">
      <c r="A46" s="130" t="s">
        <v>153</v>
      </c>
      <c r="B46" s="130"/>
      <c r="C46" s="192" t="s">
        <v>257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4">
        <v>14</v>
      </c>
      <c r="S46" s="135"/>
      <c r="T46" s="135"/>
      <c r="U46" s="134" t="s">
        <v>36</v>
      </c>
      <c r="V46" s="136"/>
      <c r="W46" s="138">
        <v>8150</v>
      </c>
      <c r="X46" s="139"/>
      <c r="Y46" s="140"/>
      <c r="Z46" s="129">
        <f t="shared" si="12"/>
        <v>114100</v>
      </c>
      <c r="AA46" s="124"/>
      <c r="AB46" s="124"/>
      <c r="AC46" s="125"/>
      <c r="AD46" s="126" t="s">
        <v>34</v>
      </c>
      <c r="AE46" s="127"/>
      <c r="AF46" s="127"/>
      <c r="AG46" s="128"/>
      <c r="AH46" s="141">
        <f t="shared" si="13"/>
        <v>138061</v>
      </c>
      <c r="AI46" s="141"/>
      <c r="AJ46" s="141"/>
      <c r="AK46" s="141"/>
      <c r="AL46" s="142" t="s">
        <v>34</v>
      </c>
      <c r="AM46" s="142"/>
      <c r="AN46" s="142"/>
      <c r="AO46" s="142"/>
    </row>
    <row r="47" spans="1:41" x14ac:dyDescent="0.25">
      <c r="A47" s="130" t="s">
        <v>154</v>
      </c>
      <c r="B47" s="130"/>
      <c r="C47" s="192" t="s">
        <v>260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4">
        <v>17</v>
      </c>
      <c r="S47" s="135"/>
      <c r="T47" s="135"/>
      <c r="U47" s="134" t="s">
        <v>36</v>
      </c>
      <c r="V47" s="136"/>
      <c r="W47" s="138">
        <v>8150</v>
      </c>
      <c r="X47" s="139"/>
      <c r="Y47" s="140"/>
      <c r="Z47" s="129">
        <f t="shared" si="12"/>
        <v>138550</v>
      </c>
      <c r="AA47" s="124"/>
      <c r="AB47" s="124"/>
      <c r="AC47" s="125"/>
      <c r="AD47" s="126" t="s">
        <v>34</v>
      </c>
      <c r="AE47" s="127"/>
      <c r="AF47" s="127"/>
      <c r="AG47" s="128"/>
      <c r="AH47" s="141">
        <f t="shared" si="13"/>
        <v>167645.5</v>
      </c>
      <c r="AI47" s="141"/>
      <c r="AJ47" s="141"/>
      <c r="AK47" s="141"/>
      <c r="AL47" s="142" t="s">
        <v>34</v>
      </c>
      <c r="AM47" s="142"/>
      <c r="AN47" s="142"/>
      <c r="AO47" s="142"/>
    </row>
    <row r="48" spans="1:41" x14ac:dyDescent="0.25">
      <c r="A48" s="130" t="s">
        <v>155</v>
      </c>
      <c r="B48" s="130"/>
      <c r="C48" s="192" t="s">
        <v>261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4">
        <v>5</v>
      </c>
      <c r="S48" s="135"/>
      <c r="T48" s="135"/>
      <c r="U48" s="134" t="s">
        <v>36</v>
      </c>
      <c r="V48" s="136"/>
      <c r="W48" s="138">
        <v>8150</v>
      </c>
      <c r="X48" s="139"/>
      <c r="Y48" s="140"/>
      <c r="Z48" s="129">
        <f t="shared" si="12"/>
        <v>40750</v>
      </c>
      <c r="AA48" s="124"/>
      <c r="AB48" s="124"/>
      <c r="AC48" s="125"/>
      <c r="AD48" s="126" t="s">
        <v>34</v>
      </c>
      <c r="AE48" s="127"/>
      <c r="AF48" s="127"/>
      <c r="AG48" s="128"/>
      <c r="AH48" s="141">
        <f t="shared" si="13"/>
        <v>49307.5</v>
      </c>
      <c r="AI48" s="141"/>
      <c r="AJ48" s="141"/>
      <c r="AK48" s="141"/>
      <c r="AL48" s="142" t="s">
        <v>34</v>
      </c>
      <c r="AM48" s="142"/>
      <c r="AN48" s="142"/>
      <c r="AO48" s="142"/>
    </row>
    <row r="49" spans="1:41" x14ac:dyDescent="0.25">
      <c r="A49" s="130" t="s">
        <v>156</v>
      </c>
      <c r="B49" s="130"/>
      <c r="C49" s="192" t="s">
        <v>262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4">
        <v>8</v>
      </c>
      <c r="S49" s="135"/>
      <c r="T49" s="135"/>
      <c r="U49" s="134" t="s">
        <v>36</v>
      </c>
      <c r="V49" s="136"/>
      <c r="W49" s="138">
        <v>8150</v>
      </c>
      <c r="X49" s="139"/>
      <c r="Y49" s="140"/>
      <c r="Z49" s="129">
        <f t="shared" si="12"/>
        <v>65200</v>
      </c>
      <c r="AA49" s="124"/>
      <c r="AB49" s="124"/>
      <c r="AC49" s="125"/>
      <c r="AD49" s="126" t="s">
        <v>34</v>
      </c>
      <c r="AE49" s="127"/>
      <c r="AF49" s="127"/>
      <c r="AG49" s="128"/>
      <c r="AH49" s="141">
        <f t="shared" si="13"/>
        <v>78892</v>
      </c>
      <c r="AI49" s="141"/>
      <c r="AJ49" s="141"/>
      <c r="AK49" s="141"/>
      <c r="AL49" s="142" t="s">
        <v>34</v>
      </c>
      <c r="AM49" s="142"/>
      <c r="AN49" s="142"/>
      <c r="AO49" s="142"/>
    </row>
    <row r="50" spans="1:41" x14ac:dyDescent="0.25">
      <c r="A50" s="130" t="s">
        <v>157</v>
      </c>
      <c r="B50" s="130"/>
      <c r="C50" s="192" t="s">
        <v>263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4">
        <v>5</v>
      </c>
      <c r="S50" s="135"/>
      <c r="T50" s="135"/>
      <c r="U50" s="134" t="s">
        <v>36</v>
      </c>
      <c r="V50" s="136"/>
      <c r="W50" s="138">
        <v>8150</v>
      </c>
      <c r="X50" s="139"/>
      <c r="Y50" s="140"/>
      <c r="Z50" s="129">
        <f t="shared" si="12"/>
        <v>40750</v>
      </c>
      <c r="AA50" s="124"/>
      <c r="AB50" s="124"/>
      <c r="AC50" s="125"/>
      <c r="AD50" s="126" t="s">
        <v>34</v>
      </c>
      <c r="AE50" s="127"/>
      <c r="AF50" s="127"/>
      <c r="AG50" s="128"/>
      <c r="AH50" s="141">
        <f t="shared" si="13"/>
        <v>49307.5</v>
      </c>
      <c r="AI50" s="141"/>
      <c r="AJ50" s="141"/>
      <c r="AK50" s="141"/>
      <c r="AL50" s="142" t="s">
        <v>34</v>
      </c>
      <c r="AM50" s="142"/>
      <c r="AN50" s="142"/>
      <c r="AO50" s="142"/>
    </row>
    <row r="51" spans="1:41" x14ac:dyDescent="0.25">
      <c r="A51" s="130" t="s">
        <v>158</v>
      </c>
      <c r="B51" s="130"/>
      <c r="C51" s="192" t="s">
        <v>264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4">
        <v>8</v>
      </c>
      <c r="S51" s="135"/>
      <c r="T51" s="135"/>
      <c r="U51" s="134" t="s">
        <v>36</v>
      </c>
      <c r="V51" s="136"/>
      <c r="W51" s="138">
        <v>8150</v>
      </c>
      <c r="X51" s="139"/>
      <c r="Y51" s="140"/>
      <c r="Z51" s="129">
        <f t="shared" si="12"/>
        <v>65200</v>
      </c>
      <c r="AA51" s="124"/>
      <c r="AB51" s="124"/>
      <c r="AC51" s="125"/>
      <c r="AD51" s="126" t="s">
        <v>34</v>
      </c>
      <c r="AE51" s="127"/>
      <c r="AF51" s="127"/>
      <c r="AG51" s="128"/>
      <c r="AH51" s="141">
        <f t="shared" si="13"/>
        <v>78892</v>
      </c>
      <c r="AI51" s="141"/>
      <c r="AJ51" s="141"/>
      <c r="AK51" s="141"/>
      <c r="AL51" s="142" t="s">
        <v>34</v>
      </c>
      <c r="AM51" s="142"/>
      <c r="AN51" s="142"/>
      <c r="AO51" s="142"/>
    </row>
    <row r="52" spans="1:41" x14ac:dyDescent="0.25">
      <c r="A52" s="130" t="s">
        <v>159</v>
      </c>
      <c r="B52" s="130"/>
      <c r="C52" s="192" t="s">
        <v>265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4">
        <v>7</v>
      </c>
      <c r="S52" s="135"/>
      <c r="T52" s="135"/>
      <c r="U52" s="134" t="s">
        <v>36</v>
      </c>
      <c r="V52" s="136"/>
      <c r="W52" s="138">
        <v>8150</v>
      </c>
      <c r="X52" s="139"/>
      <c r="Y52" s="140"/>
      <c r="Z52" s="123">
        <f t="shared" si="12"/>
        <v>57050</v>
      </c>
      <c r="AA52" s="124"/>
      <c r="AB52" s="124"/>
      <c r="AC52" s="125"/>
      <c r="AD52" s="126" t="s">
        <v>34</v>
      </c>
      <c r="AE52" s="127"/>
      <c r="AF52" s="127"/>
      <c r="AG52" s="128"/>
      <c r="AH52" s="129">
        <f t="shared" si="13"/>
        <v>69030.5</v>
      </c>
      <c r="AI52" s="124"/>
      <c r="AJ52" s="124"/>
      <c r="AK52" s="125"/>
      <c r="AL52" s="126" t="s">
        <v>34</v>
      </c>
      <c r="AM52" s="127"/>
      <c r="AN52" s="127"/>
      <c r="AO52" s="128"/>
    </row>
    <row r="53" spans="1:41" x14ac:dyDescent="0.25">
      <c r="A53" s="130" t="s">
        <v>160</v>
      </c>
      <c r="B53" s="130"/>
      <c r="C53" s="192" t="s">
        <v>258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4">
        <v>13</v>
      </c>
      <c r="S53" s="135"/>
      <c r="T53" s="135"/>
      <c r="U53" s="134" t="s">
        <v>36</v>
      </c>
      <c r="V53" s="136"/>
      <c r="W53" s="138">
        <v>8150</v>
      </c>
      <c r="X53" s="139"/>
      <c r="Y53" s="140"/>
      <c r="Z53" s="126" t="s">
        <v>34</v>
      </c>
      <c r="AA53" s="127"/>
      <c r="AB53" s="127"/>
      <c r="AC53" s="128"/>
      <c r="AD53" s="129">
        <f t="shared" ref="AD53:AD59" si="14">R53*W53</f>
        <v>105950</v>
      </c>
      <c r="AE53" s="124"/>
      <c r="AF53" s="124"/>
      <c r="AG53" s="125"/>
      <c r="AH53" s="142" t="s">
        <v>34</v>
      </c>
      <c r="AI53" s="142"/>
      <c r="AJ53" s="142"/>
      <c r="AK53" s="142"/>
      <c r="AL53" s="141">
        <f t="shared" ref="AL53:AL59" si="15">AD53*1.21</f>
        <v>128199.5</v>
      </c>
      <c r="AM53" s="141"/>
      <c r="AN53" s="141"/>
      <c r="AO53" s="141"/>
    </row>
    <row r="54" spans="1:41" x14ac:dyDescent="0.25">
      <c r="A54" s="130" t="s">
        <v>161</v>
      </c>
      <c r="B54" s="130"/>
      <c r="C54" s="192" t="s">
        <v>259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4">
        <v>20</v>
      </c>
      <c r="S54" s="135"/>
      <c r="T54" s="135"/>
      <c r="U54" s="134" t="s">
        <v>36</v>
      </c>
      <c r="V54" s="136"/>
      <c r="W54" s="138">
        <v>8150</v>
      </c>
      <c r="X54" s="139"/>
      <c r="Y54" s="140"/>
      <c r="Z54" s="126" t="s">
        <v>34</v>
      </c>
      <c r="AA54" s="127"/>
      <c r="AB54" s="127"/>
      <c r="AC54" s="128"/>
      <c r="AD54" s="129">
        <f t="shared" si="14"/>
        <v>163000</v>
      </c>
      <c r="AE54" s="124"/>
      <c r="AF54" s="124"/>
      <c r="AG54" s="125"/>
      <c r="AH54" s="142" t="s">
        <v>34</v>
      </c>
      <c r="AI54" s="142"/>
      <c r="AJ54" s="142"/>
      <c r="AK54" s="142"/>
      <c r="AL54" s="141">
        <f t="shared" si="15"/>
        <v>197230</v>
      </c>
      <c r="AM54" s="141"/>
      <c r="AN54" s="141"/>
      <c r="AO54" s="141"/>
    </row>
    <row r="55" spans="1:41" x14ac:dyDescent="0.25">
      <c r="A55" s="130" t="s">
        <v>162</v>
      </c>
      <c r="B55" s="130"/>
      <c r="C55" s="192" t="s">
        <v>233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4">
        <v>7</v>
      </c>
      <c r="S55" s="135"/>
      <c r="T55" s="135"/>
      <c r="U55" s="134" t="s">
        <v>36</v>
      </c>
      <c r="V55" s="136"/>
      <c r="W55" s="138">
        <v>8150</v>
      </c>
      <c r="X55" s="139"/>
      <c r="Y55" s="140"/>
      <c r="Z55" s="126" t="s">
        <v>34</v>
      </c>
      <c r="AA55" s="127"/>
      <c r="AB55" s="127"/>
      <c r="AC55" s="128"/>
      <c r="AD55" s="129">
        <f t="shared" si="14"/>
        <v>57050</v>
      </c>
      <c r="AE55" s="124"/>
      <c r="AF55" s="124"/>
      <c r="AG55" s="125"/>
      <c r="AH55" s="142" t="s">
        <v>34</v>
      </c>
      <c r="AI55" s="142"/>
      <c r="AJ55" s="142"/>
      <c r="AK55" s="142"/>
      <c r="AL55" s="141">
        <f t="shared" si="15"/>
        <v>69030.5</v>
      </c>
      <c r="AM55" s="141"/>
      <c r="AN55" s="141"/>
      <c r="AO55" s="141"/>
    </row>
    <row r="56" spans="1:41" x14ac:dyDescent="0.25">
      <c r="A56" s="130" t="s">
        <v>163</v>
      </c>
      <c r="B56" s="130"/>
      <c r="C56" s="192" t="s">
        <v>227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4">
        <v>11</v>
      </c>
      <c r="S56" s="135"/>
      <c r="T56" s="135"/>
      <c r="U56" s="134" t="s">
        <v>36</v>
      </c>
      <c r="V56" s="136"/>
      <c r="W56" s="138">
        <v>8150</v>
      </c>
      <c r="X56" s="139"/>
      <c r="Y56" s="140"/>
      <c r="Z56" s="126" t="s">
        <v>34</v>
      </c>
      <c r="AA56" s="127"/>
      <c r="AB56" s="127"/>
      <c r="AC56" s="128"/>
      <c r="AD56" s="129">
        <f t="shared" si="14"/>
        <v>89650</v>
      </c>
      <c r="AE56" s="124"/>
      <c r="AF56" s="124"/>
      <c r="AG56" s="125"/>
      <c r="AH56" s="142" t="s">
        <v>34</v>
      </c>
      <c r="AI56" s="142"/>
      <c r="AJ56" s="142"/>
      <c r="AK56" s="142"/>
      <c r="AL56" s="141">
        <f t="shared" si="15"/>
        <v>108476.5</v>
      </c>
      <c r="AM56" s="141"/>
      <c r="AN56" s="141"/>
      <c r="AO56" s="141"/>
    </row>
    <row r="57" spans="1:41" x14ac:dyDescent="0.25">
      <c r="A57" s="130" t="s">
        <v>164</v>
      </c>
      <c r="B57" s="130"/>
      <c r="C57" s="192" t="s">
        <v>228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4">
        <v>9</v>
      </c>
      <c r="S57" s="135"/>
      <c r="T57" s="135"/>
      <c r="U57" s="134" t="s">
        <v>36</v>
      </c>
      <c r="V57" s="136"/>
      <c r="W57" s="138">
        <v>8150</v>
      </c>
      <c r="X57" s="139"/>
      <c r="Y57" s="140"/>
      <c r="Z57" s="126" t="s">
        <v>34</v>
      </c>
      <c r="AA57" s="127"/>
      <c r="AB57" s="127"/>
      <c r="AC57" s="128"/>
      <c r="AD57" s="129">
        <f t="shared" si="14"/>
        <v>73350</v>
      </c>
      <c r="AE57" s="124"/>
      <c r="AF57" s="124"/>
      <c r="AG57" s="125"/>
      <c r="AH57" s="142" t="s">
        <v>34</v>
      </c>
      <c r="AI57" s="142"/>
      <c r="AJ57" s="142"/>
      <c r="AK57" s="142"/>
      <c r="AL57" s="141">
        <f t="shared" si="15"/>
        <v>88753.5</v>
      </c>
      <c r="AM57" s="141"/>
      <c r="AN57" s="141"/>
      <c r="AO57" s="141"/>
    </row>
    <row r="58" spans="1:41" x14ac:dyDescent="0.25">
      <c r="A58" s="130" t="s">
        <v>165</v>
      </c>
      <c r="B58" s="130"/>
      <c r="C58" s="192" t="s">
        <v>266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4">
        <v>1</v>
      </c>
      <c r="S58" s="135"/>
      <c r="T58" s="135"/>
      <c r="U58" s="134" t="s">
        <v>36</v>
      </c>
      <c r="V58" s="136"/>
      <c r="W58" s="138">
        <v>8150</v>
      </c>
      <c r="X58" s="139"/>
      <c r="Y58" s="140"/>
      <c r="Z58" s="126" t="s">
        <v>34</v>
      </c>
      <c r="AA58" s="127"/>
      <c r="AB58" s="127"/>
      <c r="AC58" s="128"/>
      <c r="AD58" s="129">
        <f t="shared" si="14"/>
        <v>8150</v>
      </c>
      <c r="AE58" s="124"/>
      <c r="AF58" s="124"/>
      <c r="AG58" s="125"/>
      <c r="AH58" s="142" t="s">
        <v>34</v>
      </c>
      <c r="AI58" s="142"/>
      <c r="AJ58" s="142"/>
      <c r="AK58" s="142"/>
      <c r="AL58" s="141">
        <f t="shared" si="15"/>
        <v>9861.5</v>
      </c>
      <c r="AM58" s="141"/>
      <c r="AN58" s="141"/>
      <c r="AO58" s="141"/>
    </row>
    <row r="59" spans="1:41" x14ac:dyDescent="0.25">
      <c r="A59" s="130" t="s">
        <v>166</v>
      </c>
      <c r="B59" s="130"/>
      <c r="C59" s="192" t="s">
        <v>267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4">
        <v>6</v>
      </c>
      <c r="S59" s="135"/>
      <c r="T59" s="135"/>
      <c r="U59" s="134" t="s">
        <v>36</v>
      </c>
      <c r="V59" s="136"/>
      <c r="W59" s="138">
        <v>8150</v>
      </c>
      <c r="X59" s="139"/>
      <c r="Y59" s="140"/>
      <c r="Z59" s="126" t="s">
        <v>34</v>
      </c>
      <c r="AA59" s="127"/>
      <c r="AB59" s="127"/>
      <c r="AC59" s="128"/>
      <c r="AD59" s="129">
        <f t="shared" si="14"/>
        <v>48900</v>
      </c>
      <c r="AE59" s="124"/>
      <c r="AF59" s="124"/>
      <c r="AG59" s="125"/>
      <c r="AH59" s="142" t="s">
        <v>34</v>
      </c>
      <c r="AI59" s="142"/>
      <c r="AJ59" s="142"/>
      <c r="AK59" s="142"/>
      <c r="AL59" s="141">
        <f t="shared" si="15"/>
        <v>59169</v>
      </c>
      <c r="AM59" s="141"/>
      <c r="AN59" s="141"/>
      <c r="AO59" s="141"/>
    </row>
    <row r="60" spans="1:41" x14ac:dyDescent="0.25">
      <c r="A60" s="130" t="s">
        <v>167</v>
      </c>
      <c r="B60" s="130"/>
      <c r="C60" s="192" t="s">
        <v>268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4">
        <v>4</v>
      </c>
      <c r="S60" s="135"/>
      <c r="T60" s="135"/>
      <c r="U60" s="134" t="s">
        <v>36</v>
      </c>
      <c r="V60" s="136"/>
      <c r="W60" s="138">
        <v>8150</v>
      </c>
      <c r="X60" s="139"/>
      <c r="Y60" s="140"/>
      <c r="Z60" s="126" t="s">
        <v>34</v>
      </c>
      <c r="AA60" s="127"/>
      <c r="AB60" s="127"/>
      <c r="AC60" s="128"/>
      <c r="AD60" s="129">
        <f t="shared" ref="AD60:AD70" si="16">R60*W60</f>
        <v>32600</v>
      </c>
      <c r="AE60" s="124"/>
      <c r="AF60" s="124"/>
      <c r="AG60" s="125"/>
      <c r="AH60" s="142" t="s">
        <v>34</v>
      </c>
      <c r="AI60" s="142"/>
      <c r="AJ60" s="142"/>
      <c r="AK60" s="142"/>
      <c r="AL60" s="141">
        <f t="shared" ref="AL60:AL70" si="17">AD60*1.21</f>
        <v>39446</v>
      </c>
      <c r="AM60" s="141"/>
      <c r="AN60" s="141"/>
      <c r="AO60" s="141"/>
    </row>
    <row r="61" spans="1:41" x14ac:dyDescent="0.25">
      <c r="A61" s="130" t="s">
        <v>168</v>
      </c>
      <c r="B61" s="130"/>
      <c r="C61" s="192" t="s">
        <v>269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4">
        <v>13</v>
      </c>
      <c r="S61" s="135"/>
      <c r="T61" s="135"/>
      <c r="U61" s="134" t="s">
        <v>36</v>
      </c>
      <c r="V61" s="136"/>
      <c r="W61" s="138">
        <v>8150</v>
      </c>
      <c r="X61" s="139"/>
      <c r="Y61" s="140"/>
      <c r="Z61" s="126" t="s">
        <v>34</v>
      </c>
      <c r="AA61" s="127"/>
      <c r="AB61" s="127"/>
      <c r="AC61" s="128"/>
      <c r="AD61" s="129">
        <f t="shared" si="16"/>
        <v>105950</v>
      </c>
      <c r="AE61" s="124"/>
      <c r="AF61" s="124"/>
      <c r="AG61" s="125"/>
      <c r="AH61" s="142" t="s">
        <v>34</v>
      </c>
      <c r="AI61" s="142"/>
      <c r="AJ61" s="142"/>
      <c r="AK61" s="142"/>
      <c r="AL61" s="141">
        <f t="shared" si="17"/>
        <v>128199.5</v>
      </c>
      <c r="AM61" s="141"/>
      <c r="AN61" s="141"/>
      <c r="AO61" s="141"/>
    </row>
    <row r="62" spans="1:41" x14ac:dyDescent="0.25">
      <c r="A62" s="130" t="s">
        <v>169</v>
      </c>
      <c r="B62" s="130"/>
      <c r="C62" s="192" t="s">
        <v>270</v>
      </c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4">
        <v>13</v>
      </c>
      <c r="S62" s="135"/>
      <c r="T62" s="135"/>
      <c r="U62" s="134" t="s">
        <v>36</v>
      </c>
      <c r="V62" s="136"/>
      <c r="W62" s="138">
        <v>8150</v>
      </c>
      <c r="X62" s="139"/>
      <c r="Y62" s="140"/>
      <c r="Z62" s="126" t="s">
        <v>34</v>
      </c>
      <c r="AA62" s="127"/>
      <c r="AB62" s="127"/>
      <c r="AC62" s="128"/>
      <c r="AD62" s="129">
        <f t="shared" si="16"/>
        <v>105950</v>
      </c>
      <c r="AE62" s="124"/>
      <c r="AF62" s="124"/>
      <c r="AG62" s="125"/>
      <c r="AH62" s="142" t="s">
        <v>34</v>
      </c>
      <c r="AI62" s="142"/>
      <c r="AJ62" s="142"/>
      <c r="AK62" s="142"/>
      <c r="AL62" s="141">
        <f t="shared" si="17"/>
        <v>128199.5</v>
      </c>
      <c r="AM62" s="141"/>
      <c r="AN62" s="141"/>
      <c r="AO62" s="141"/>
    </row>
    <row r="63" spans="1:41" x14ac:dyDescent="0.25">
      <c r="A63" s="130" t="s">
        <v>170</v>
      </c>
      <c r="B63" s="130"/>
      <c r="C63" s="192" t="s">
        <v>271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4">
        <v>10</v>
      </c>
      <c r="S63" s="135"/>
      <c r="T63" s="135"/>
      <c r="U63" s="134" t="s">
        <v>36</v>
      </c>
      <c r="V63" s="136"/>
      <c r="W63" s="138">
        <v>8150</v>
      </c>
      <c r="X63" s="139"/>
      <c r="Y63" s="140"/>
      <c r="Z63" s="126" t="s">
        <v>34</v>
      </c>
      <c r="AA63" s="127"/>
      <c r="AB63" s="127"/>
      <c r="AC63" s="128"/>
      <c r="AD63" s="129">
        <f t="shared" si="16"/>
        <v>81500</v>
      </c>
      <c r="AE63" s="124"/>
      <c r="AF63" s="124"/>
      <c r="AG63" s="125"/>
      <c r="AH63" s="142" t="s">
        <v>34</v>
      </c>
      <c r="AI63" s="142"/>
      <c r="AJ63" s="142"/>
      <c r="AK63" s="142"/>
      <c r="AL63" s="141">
        <f t="shared" si="17"/>
        <v>98615</v>
      </c>
      <c r="AM63" s="141"/>
      <c r="AN63" s="141"/>
      <c r="AO63" s="141"/>
    </row>
    <row r="64" spans="1:41" x14ac:dyDescent="0.25">
      <c r="A64" s="130" t="s">
        <v>171</v>
      </c>
      <c r="B64" s="130"/>
      <c r="C64" s="192" t="s">
        <v>272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4">
        <v>8</v>
      </c>
      <c r="S64" s="135"/>
      <c r="T64" s="135"/>
      <c r="U64" s="134" t="s">
        <v>36</v>
      </c>
      <c r="V64" s="136"/>
      <c r="W64" s="138">
        <v>8150</v>
      </c>
      <c r="X64" s="139"/>
      <c r="Y64" s="140"/>
      <c r="Z64" s="126" t="s">
        <v>34</v>
      </c>
      <c r="AA64" s="127"/>
      <c r="AB64" s="127"/>
      <c r="AC64" s="128"/>
      <c r="AD64" s="129">
        <f t="shared" si="16"/>
        <v>65200</v>
      </c>
      <c r="AE64" s="124"/>
      <c r="AF64" s="124"/>
      <c r="AG64" s="125"/>
      <c r="AH64" s="142" t="s">
        <v>34</v>
      </c>
      <c r="AI64" s="142"/>
      <c r="AJ64" s="142"/>
      <c r="AK64" s="142"/>
      <c r="AL64" s="141">
        <f t="shared" si="17"/>
        <v>78892</v>
      </c>
      <c r="AM64" s="141"/>
      <c r="AN64" s="141"/>
      <c r="AO64" s="141"/>
    </row>
    <row r="65" spans="1:43" x14ac:dyDescent="0.25">
      <c r="A65" s="130" t="s">
        <v>172</v>
      </c>
      <c r="B65" s="130"/>
      <c r="C65" s="192" t="s">
        <v>273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4">
        <v>7</v>
      </c>
      <c r="S65" s="135"/>
      <c r="T65" s="135"/>
      <c r="U65" s="134" t="s">
        <v>36</v>
      </c>
      <c r="V65" s="136"/>
      <c r="W65" s="138">
        <v>8150</v>
      </c>
      <c r="X65" s="139"/>
      <c r="Y65" s="140"/>
      <c r="Z65" s="126" t="s">
        <v>34</v>
      </c>
      <c r="AA65" s="127"/>
      <c r="AB65" s="127"/>
      <c r="AC65" s="128"/>
      <c r="AD65" s="129">
        <f t="shared" si="16"/>
        <v>57050</v>
      </c>
      <c r="AE65" s="124"/>
      <c r="AF65" s="124"/>
      <c r="AG65" s="125"/>
      <c r="AH65" s="142" t="s">
        <v>34</v>
      </c>
      <c r="AI65" s="142"/>
      <c r="AJ65" s="142"/>
      <c r="AK65" s="142"/>
      <c r="AL65" s="141">
        <f t="shared" si="17"/>
        <v>69030.5</v>
      </c>
      <c r="AM65" s="141"/>
      <c r="AN65" s="141"/>
      <c r="AO65" s="141"/>
    </row>
    <row r="66" spans="1:43" x14ac:dyDescent="0.25">
      <c r="A66" s="130" t="s">
        <v>173</v>
      </c>
      <c r="B66" s="130"/>
      <c r="C66" s="192" t="s">
        <v>274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4">
        <v>13</v>
      </c>
      <c r="S66" s="135"/>
      <c r="T66" s="135"/>
      <c r="U66" s="134" t="s">
        <v>36</v>
      </c>
      <c r="V66" s="136"/>
      <c r="W66" s="138">
        <v>8150</v>
      </c>
      <c r="X66" s="139"/>
      <c r="Y66" s="140"/>
      <c r="Z66" s="126" t="s">
        <v>34</v>
      </c>
      <c r="AA66" s="127"/>
      <c r="AB66" s="127"/>
      <c r="AC66" s="128"/>
      <c r="AD66" s="129">
        <f t="shared" si="16"/>
        <v>105950</v>
      </c>
      <c r="AE66" s="124"/>
      <c r="AF66" s="124"/>
      <c r="AG66" s="125"/>
      <c r="AH66" s="142" t="s">
        <v>34</v>
      </c>
      <c r="AI66" s="142"/>
      <c r="AJ66" s="142"/>
      <c r="AK66" s="142"/>
      <c r="AL66" s="141">
        <f t="shared" si="17"/>
        <v>128199.5</v>
      </c>
      <c r="AM66" s="141"/>
      <c r="AN66" s="141"/>
      <c r="AO66" s="141"/>
    </row>
    <row r="67" spans="1:43" x14ac:dyDescent="0.25">
      <c r="A67" s="130" t="s">
        <v>174</v>
      </c>
      <c r="B67" s="130"/>
      <c r="C67" s="192" t="s">
        <v>275</v>
      </c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4">
        <v>14</v>
      </c>
      <c r="S67" s="135"/>
      <c r="T67" s="135"/>
      <c r="U67" s="134" t="s">
        <v>36</v>
      </c>
      <c r="V67" s="136"/>
      <c r="W67" s="138">
        <v>8150</v>
      </c>
      <c r="X67" s="139"/>
      <c r="Y67" s="140"/>
      <c r="Z67" s="126" t="s">
        <v>34</v>
      </c>
      <c r="AA67" s="127"/>
      <c r="AB67" s="127"/>
      <c r="AC67" s="128"/>
      <c r="AD67" s="129">
        <f t="shared" si="16"/>
        <v>114100</v>
      </c>
      <c r="AE67" s="124"/>
      <c r="AF67" s="124"/>
      <c r="AG67" s="125"/>
      <c r="AH67" s="142" t="s">
        <v>34</v>
      </c>
      <c r="AI67" s="142"/>
      <c r="AJ67" s="142"/>
      <c r="AK67" s="142"/>
      <c r="AL67" s="141">
        <f t="shared" si="17"/>
        <v>138061</v>
      </c>
      <c r="AM67" s="141"/>
      <c r="AN67" s="141"/>
      <c r="AO67" s="141"/>
    </row>
    <row r="68" spans="1:43" x14ac:dyDescent="0.25">
      <c r="A68" s="130" t="s">
        <v>175</v>
      </c>
      <c r="B68" s="130"/>
      <c r="C68" s="192" t="s">
        <v>276</v>
      </c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4">
        <v>31</v>
      </c>
      <c r="S68" s="135"/>
      <c r="T68" s="135"/>
      <c r="U68" s="134" t="s">
        <v>36</v>
      </c>
      <c r="V68" s="136"/>
      <c r="W68" s="138">
        <v>8150</v>
      </c>
      <c r="X68" s="139"/>
      <c r="Y68" s="140"/>
      <c r="Z68" s="126" t="s">
        <v>34</v>
      </c>
      <c r="AA68" s="127"/>
      <c r="AB68" s="127"/>
      <c r="AC68" s="128"/>
      <c r="AD68" s="129">
        <f t="shared" si="16"/>
        <v>252650</v>
      </c>
      <c r="AE68" s="124"/>
      <c r="AF68" s="124"/>
      <c r="AG68" s="125"/>
      <c r="AH68" s="142" t="s">
        <v>34</v>
      </c>
      <c r="AI68" s="142"/>
      <c r="AJ68" s="142"/>
      <c r="AK68" s="142"/>
      <c r="AL68" s="141">
        <f t="shared" si="17"/>
        <v>305706.5</v>
      </c>
      <c r="AM68" s="141"/>
      <c r="AN68" s="141"/>
      <c r="AO68" s="141"/>
    </row>
    <row r="69" spans="1:43" x14ac:dyDescent="0.25">
      <c r="A69" s="130" t="s">
        <v>176</v>
      </c>
      <c r="B69" s="130"/>
      <c r="C69" s="192" t="s">
        <v>277</v>
      </c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4">
        <v>33</v>
      </c>
      <c r="S69" s="135"/>
      <c r="T69" s="135"/>
      <c r="U69" s="134" t="s">
        <v>36</v>
      </c>
      <c r="V69" s="136"/>
      <c r="W69" s="138">
        <v>8150</v>
      </c>
      <c r="X69" s="139"/>
      <c r="Y69" s="140"/>
      <c r="Z69" s="126" t="s">
        <v>34</v>
      </c>
      <c r="AA69" s="127"/>
      <c r="AB69" s="127"/>
      <c r="AC69" s="128"/>
      <c r="AD69" s="129">
        <f t="shared" si="16"/>
        <v>268950</v>
      </c>
      <c r="AE69" s="124"/>
      <c r="AF69" s="124"/>
      <c r="AG69" s="125"/>
      <c r="AH69" s="142" t="s">
        <v>34</v>
      </c>
      <c r="AI69" s="142"/>
      <c r="AJ69" s="142"/>
      <c r="AK69" s="142"/>
      <c r="AL69" s="141">
        <f t="shared" si="17"/>
        <v>325429.5</v>
      </c>
      <c r="AM69" s="141"/>
      <c r="AN69" s="141"/>
      <c r="AO69" s="141"/>
    </row>
    <row r="70" spans="1:43" x14ac:dyDescent="0.25">
      <c r="A70" s="130" t="s">
        <v>177</v>
      </c>
      <c r="B70" s="130"/>
      <c r="C70" s="192" t="s">
        <v>278</v>
      </c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4">
        <v>25</v>
      </c>
      <c r="S70" s="135"/>
      <c r="T70" s="135"/>
      <c r="U70" s="134" t="s">
        <v>36</v>
      </c>
      <c r="V70" s="136"/>
      <c r="W70" s="138">
        <v>8150</v>
      </c>
      <c r="X70" s="139"/>
      <c r="Y70" s="140"/>
      <c r="Z70" s="126" t="s">
        <v>34</v>
      </c>
      <c r="AA70" s="127"/>
      <c r="AB70" s="127"/>
      <c r="AC70" s="128"/>
      <c r="AD70" s="129">
        <f t="shared" si="16"/>
        <v>203750</v>
      </c>
      <c r="AE70" s="124"/>
      <c r="AF70" s="124"/>
      <c r="AG70" s="125"/>
      <c r="AH70" s="142" t="s">
        <v>34</v>
      </c>
      <c r="AI70" s="142"/>
      <c r="AJ70" s="142"/>
      <c r="AK70" s="142"/>
      <c r="AL70" s="141">
        <f t="shared" si="17"/>
        <v>246537.5</v>
      </c>
      <c r="AM70" s="141"/>
      <c r="AN70" s="141"/>
      <c r="AO70" s="141"/>
    </row>
    <row r="71" spans="1:43" x14ac:dyDescent="0.25">
      <c r="A71" s="130" t="s">
        <v>178</v>
      </c>
      <c r="B71" s="130"/>
      <c r="C71" s="192" t="s">
        <v>279</v>
      </c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4">
        <v>15</v>
      </c>
      <c r="S71" s="135"/>
      <c r="T71" s="135"/>
      <c r="U71" s="134" t="s">
        <v>36</v>
      </c>
      <c r="V71" s="136"/>
      <c r="W71" s="138">
        <v>8150</v>
      </c>
      <c r="X71" s="139"/>
      <c r="Y71" s="140"/>
      <c r="Z71" s="126" t="s">
        <v>34</v>
      </c>
      <c r="AA71" s="127"/>
      <c r="AB71" s="127"/>
      <c r="AC71" s="128"/>
      <c r="AD71" s="129">
        <f t="shared" ref="AD71:AD74" si="18">R71*W71</f>
        <v>122250</v>
      </c>
      <c r="AE71" s="124"/>
      <c r="AF71" s="124"/>
      <c r="AG71" s="125"/>
      <c r="AH71" s="142" t="s">
        <v>34</v>
      </c>
      <c r="AI71" s="142"/>
      <c r="AJ71" s="142"/>
      <c r="AK71" s="142"/>
      <c r="AL71" s="141">
        <f t="shared" ref="AL71:AL74" si="19">AD71*1.21</f>
        <v>147922.5</v>
      </c>
      <c r="AM71" s="141"/>
      <c r="AN71" s="141"/>
      <c r="AO71" s="141"/>
    </row>
    <row r="72" spans="1:43" x14ac:dyDescent="0.25">
      <c r="A72" s="130" t="s">
        <v>179</v>
      </c>
      <c r="B72" s="130"/>
      <c r="C72" s="192" t="s">
        <v>280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4">
        <v>11</v>
      </c>
      <c r="S72" s="135"/>
      <c r="T72" s="135"/>
      <c r="U72" s="134" t="s">
        <v>36</v>
      </c>
      <c r="V72" s="136"/>
      <c r="W72" s="138">
        <v>8150</v>
      </c>
      <c r="X72" s="139"/>
      <c r="Y72" s="140"/>
      <c r="Z72" s="126" t="s">
        <v>34</v>
      </c>
      <c r="AA72" s="127"/>
      <c r="AB72" s="127"/>
      <c r="AC72" s="128"/>
      <c r="AD72" s="129">
        <f t="shared" si="18"/>
        <v>89650</v>
      </c>
      <c r="AE72" s="124"/>
      <c r="AF72" s="124"/>
      <c r="AG72" s="125"/>
      <c r="AH72" s="142" t="s">
        <v>34</v>
      </c>
      <c r="AI72" s="142"/>
      <c r="AJ72" s="142"/>
      <c r="AK72" s="142"/>
      <c r="AL72" s="141">
        <f t="shared" si="19"/>
        <v>108476.5</v>
      </c>
      <c r="AM72" s="141"/>
      <c r="AN72" s="141"/>
      <c r="AO72" s="141"/>
    </row>
    <row r="73" spans="1:43" x14ac:dyDescent="0.25">
      <c r="A73" s="130" t="s">
        <v>180</v>
      </c>
      <c r="B73" s="130"/>
      <c r="C73" s="192" t="s">
        <v>410</v>
      </c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4">
        <v>5</v>
      </c>
      <c r="S73" s="135"/>
      <c r="T73" s="135"/>
      <c r="U73" s="134" t="s">
        <v>36</v>
      </c>
      <c r="V73" s="136"/>
      <c r="W73" s="138">
        <v>8150</v>
      </c>
      <c r="X73" s="139"/>
      <c r="Y73" s="140"/>
      <c r="Z73" s="126" t="s">
        <v>34</v>
      </c>
      <c r="AA73" s="127"/>
      <c r="AB73" s="127"/>
      <c r="AC73" s="128"/>
      <c r="AD73" s="129">
        <f t="shared" si="18"/>
        <v>40750</v>
      </c>
      <c r="AE73" s="124"/>
      <c r="AF73" s="124"/>
      <c r="AG73" s="125"/>
      <c r="AH73" s="142" t="s">
        <v>34</v>
      </c>
      <c r="AI73" s="142"/>
      <c r="AJ73" s="142"/>
      <c r="AK73" s="142"/>
      <c r="AL73" s="141">
        <f t="shared" si="19"/>
        <v>49307.5</v>
      </c>
      <c r="AM73" s="141"/>
      <c r="AN73" s="141"/>
      <c r="AO73" s="141"/>
    </row>
    <row r="74" spans="1:43" x14ac:dyDescent="0.25">
      <c r="A74" s="130" t="s">
        <v>181</v>
      </c>
      <c r="B74" s="130"/>
      <c r="C74" s="192" t="s">
        <v>281</v>
      </c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4">
        <v>21</v>
      </c>
      <c r="S74" s="135"/>
      <c r="T74" s="135"/>
      <c r="U74" s="134" t="s">
        <v>36</v>
      </c>
      <c r="V74" s="136"/>
      <c r="W74" s="138">
        <v>8150</v>
      </c>
      <c r="X74" s="139"/>
      <c r="Y74" s="140"/>
      <c r="Z74" s="126" t="s">
        <v>34</v>
      </c>
      <c r="AA74" s="127"/>
      <c r="AB74" s="127"/>
      <c r="AC74" s="128"/>
      <c r="AD74" s="129">
        <f t="shared" si="18"/>
        <v>171150</v>
      </c>
      <c r="AE74" s="124"/>
      <c r="AF74" s="124"/>
      <c r="AG74" s="125"/>
      <c r="AH74" s="142" t="s">
        <v>34</v>
      </c>
      <c r="AI74" s="142"/>
      <c r="AJ74" s="142"/>
      <c r="AK74" s="142"/>
      <c r="AL74" s="141">
        <f t="shared" si="19"/>
        <v>207091.5</v>
      </c>
      <c r="AM74" s="141"/>
      <c r="AN74" s="141"/>
      <c r="AO74" s="141"/>
    </row>
    <row r="75" spans="1:43" x14ac:dyDescent="0.25">
      <c r="A75" s="130" t="s">
        <v>182</v>
      </c>
      <c r="B75" s="130"/>
      <c r="C75" s="192" t="s">
        <v>282</v>
      </c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4">
        <v>7</v>
      </c>
      <c r="S75" s="135"/>
      <c r="T75" s="135"/>
      <c r="U75" s="134" t="s">
        <v>36</v>
      </c>
      <c r="V75" s="136"/>
      <c r="W75" s="138">
        <v>8150</v>
      </c>
      <c r="X75" s="139"/>
      <c r="Y75" s="140"/>
      <c r="Z75" s="126" t="s">
        <v>34</v>
      </c>
      <c r="AA75" s="127"/>
      <c r="AB75" s="127"/>
      <c r="AC75" s="128"/>
      <c r="AD75" s="129">
        <f t="shared" ref="AD75" si="20">R75*W75</f>
        <v>57050</v>
      </c>
      <c r="AE75" s="124"/>
      <c r="AF75" s="124"/>
      <c r="AG75" s="125"/>
      <c r="AH75" s="142" t="s">
        <v>34</v>
      </c>
      <c r="AI75" s="142"/>
      <c r="AJ75" s="142"/>
      <c r="AK75" s="142"/>
      <c r="AL75" s="141">
        <f t="shared" ref="AL75" si="21">AD75*1.21</f>
        <v>69030.5</v>
      </c>
      <c r="AM75" s="141"/>
      <c r="AN75" s="141"/>
      <c r="AO75" s="141"/>
    </row>
    <row r="76" spans="1:43" x14ac:dyDescent="0.25">
      <c r="A76" s="130" t="s">
        <v>183</v>
      </c>
      <c r="B76" s="130"/>
      <c r="C76" s="152" t="s">
        <v>124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34">
        <v>28</v>
      </c>
      <c r="S76" s="135"/>
      <c r="T76" s="135"/>
      <c r="U76" s="134" t="s">
        <v>36</v>
      </c>
      <c r="V76" s="136"/>
      <c r="W76" s="138">
        <v>686</v>
      </c>
      <c r="X76" s="139"/>
      <c r="Y76" s="140"/>
      <c r="Z76" s="129">
        <f>R76*W76</f>
        <v>19208</v>
      </c>
      <c r="AA76" s="124"/>
      <c r="AB76" s="124"/>
      <c r="AC76" s="125"/>
      <c r="AD76" s="126" t="s">
        <v>34</v>
      </c>
      <c r="AE76" s="127"/>
      <c r="AF76" s="127"/>
      <c r="AG76" s="128"/>
      <c r="AH76" s="141">
        <f>Z76*1.21</f>
        <v>23241.68</v>
      </c>
      <c r="AI76" s="141"/>
      <c r="AJ76" s="141"/>
      <c r="AK76" s="141"/>
      <c r="AL76" s="142" t="s">
        <v>34</v>
      </c>
      <c r="AM76" s="142"/>
      <c r="AN76" s="142"/>
      <c r="AO76" s="142"/>
      <c r="AQ76" s="73"/>
    </row>
    <row r="77" spans="1:43" x14ac:dyDescent="0.25">
      <c r="A77" s="130" t="s">
        <v>184</v>
      </c>
      <c r="B77" s="130"/>
      <c r="C77" s="152" t="s">
        <v>194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34">
        <v>36</v>
      </c>
      <c r="S77" s="135"/>
      <c r="T77" s="135"/>
      <c r="U77" s="134" t="s">
        <v>36</v>
      </c>
      <c r="V77" s="136"/>
      <c r="W77" s="138">
        <v>973</v>
      </c>
      <c r="X77" s="139"/>
      <c r="Y77" s="140"/>
      <c r="Z77" s="129">
        <f>R77*W77</f>
        <v>35028</v>
      </c>
      <c r="AA77" s="124"/>
      <c r="AB77" s="124"/>
      <c r="AC77" s="125"/>
      <c r="AD77" s="126" t="s">
        <v>34</v>
      </c>
      <c r="AE77" s="127"/>
      <c r="AF77" s="127"/>
      <c r="AG77" s="128"/>
      <c r="AH77" s="141">
        <f>Z77*1.21</f>
        <v>42383.88</v>
      </c>
      <c r="AI77" s="141"/>
      <c r="AJ77" s="141"/>
      <c r="AK77" s="141"/>
      <c r="AL77" s="126" t="s">
        <v>34</v>
      </c>
      <c r="AM77" s="127"/>
      <c r="AN77" s="127"/>
      <c r="AO77" s="128"/>
      <c r="AQ77" s="73"/>
    </row>
    <row r="78" spans="1:43" x14ac:dyDescent="0.25">
      <c r="A78" s="130" t="s">
        <v>185</v>
      </c>
      <c r="B78" s="130"/>
      <c r="C78" s="152" t="s">
        <v>125</v>
      </c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34">
        <v>18</v>
      </c>
      <c r="S78" s="135"/>
      <c r="T78" s="135"/>
      <c r="U78" s="134" t="s">
        <v>36</v>
      </c>
      <c r="V78" s="136"/>
      <c r="W78" s="138">
        <v>1588</v>
      </c>
      <c r="X78" s="139"/>
      <c r="Y78" s="140"/>
      <c r="Z78" s="129">
        <f>R78*W78</f>
        <v>28584</v>
      </c>
      <c r="AA78" s="124"/>
      <c r="AB78" s="124"/>
      <c r="AC78" s="125"/>
      <c r="AD78" s="126" t="s">
        <v>34</v>
      </c>
      <c r="AE78" s="127"/>
      <c r="AF78" s="127"/>
      <c r="AG78" s="128"/>
      <c r="AH78" s="141">
        <f>Z78*1.21</f>
        <v>34586.639999999999</v>
      </c>
      <c r="AI78" s="141"/>
      <c r="AJ78" s="141"/>
      <c r="AK78" s="141"/>
      <c r="AL78" s="142" t="s">
        <v>34</v>
      </c>
      <c r="AM78" s="142"/>
      <c r="AN78" s="142"/>
      <c r="AO78" s="142"/>
      <c r="AQ78" s="73"/>
    </row>
    <row r="79" spans="1:43" x14ac:dyDescent="0.25">
      <c r="A79" s="130" t="s">
        <v>186</v>
      </c>
      <c r="B79" s="130"/>
      <c r="C79" s="152" t="s">
        <v>195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34">
        <v>100</v>
      </c>
      <c r="S79" s="135"/>
      <c r="T79" s="135"/>
      <c r="U79" s="134" t="s">
        <v>36</v>
      </c>
      <c r="V79" s="136"/>
      <c r="W79" s="138">
        <v>2228</v>
      </c>
      <c r="X79" s="139"/>
      <c r="Y79" s="140"/>
      <c r="Z79" s="129">
        <f>R79*W79</f>
        <v>222800</v>
      </c>
      <c r="AA79" s="124"/>
      <c r="AB79" s="124"/>
      <c r="AC79" s="125"/>
      <c r="AD79" s="126" t="s">
        <v>34</v>
      </c>
      <c r="AE79" s="127"/>
      <c r="AF79" s="127"/>
      <c r="AG79" s="128"/>
      <c r="AH79" s="141">
        <f>Z79*1.21</f>
        <v>269588</v>
      </c>
      <c r="AI79" s="141"/>
      <c r="AJ79" s="141"/>
      <c r="AK79" s="141"/>
      <c r="AL79" s="126" t="s">
        <v>34</v>
      </c>
      <c r="AM79" s="127"/>
      <c r="AN79" s="127"/>
      <c r="AO79" s="128"/>
      <c r="AQ79" s="73"/>
    </row>
    <row r="80" spans="1:43" x14ac:dyDescent="0.25">
      <c r="A80" s="130" t="s">
        <v>187</v>
      </c>
      <c r="B80" s="130"/>
      <c r="C80" s="152" t="s">
        <v>196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34">
        <v>30</v>
      </c>
      <c r="S80" s="135"/>
      <c r="T80" s="135"/>
      <c r="U80" s="134" t="s">
        <v>36</v>
      </c>
      <c r="V80" s="136"/>
      <c r="W80" s="138">
        <v>790</v>
      </c>
      <c r="X80" s="139"/>
      <c r="Y80" s="140"/>
      <c r="Z80" s="129">
        <f>R80*W80</f>
        <v>23700</v>
      </c>
      <c r="AA80" s="124"/>
      <c r="AB80" s="124"/>
      <c r="AC80" s="125"/>
      <c r="AD80" s="126" t="s">
        <v>34</v>
      </c>
      <c r="AE80" s="127"/>
      <c r="AF80" s="127"/>
      <c r="AG80" s="128"/>
      <c r="AH80" s="141">
        <f>Z80*1.21</f>
        <v>28677</v>
      </c>
      <c r="AI80" s="141"/>
      <c r="AJ80" s="141"/>
      <c r="AK80" s="141"/>
      <c r="AL80" s="142" t="s">
        <v>34</v>
      </c>
      <c r="AM80" s="142"/>
      <c r="AN80" s="142"/>
      <c r="AO80" s="142"/>
    </row>
    <row r="81" spans="1:41" x14ac:dyDescent="0.25">
      <c r="A81" s="130" t="s">
        <v>188</v>
      </c>
      <c r="B81" s="130"/>
      <c r="C81" s="152" t="s">
        <v>197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34">
        <v>6</v>
      </c>
      <c r="S81" s="135"/>
      <c r="T81" s="135"/>
      <c r="U81" s="134" t="s">
        <v>36</v>
      </c>
      <c r="V81" s="136"/>
      <c r="W81" s="138">
        <v>710</v>
      </c>
      <c r="X81" s="139"/>
      <c r="Y81" s="140"/>
      <c r="Z81" s="129">
        <f t="shared" ref="Z81:Z85" si="22">R81*W81</f>
        <v>4260</v>
      </c>
      <c r="AA81" s="124"/>
      <c r="AB81" s="124"/>
      <c r="AC81" s="125"/>
      <c r="AD81" s="126" t="s">
        <v>34</v>
      </c>
      <c r="AE81" s="127"/>
      <c r="AF81" s="127"/>
      <c r="AG81" s="128"/>
      <c r="AH81" s="141">
        <f t="shared" ref="AH81:AH85" si="23">Z81*1.21</f>
        <v>5154.5999999999995</v>
      </c>
      <c r="AI81" s="141"/>
      <c r="AJ81" s="141"/>
      <c r="AK81" s="141"/>
      <c r="AL81" s="126" t="s">
        <v>34</v>
      </c>
      <c r="AM81" s="127"/>
      <c r="AN81" s="127"/>
      <c r="AO81" s="128"/>
    </row>
    <row r="82" spans="1:41" x14ac:dyDescent="0.25">
      <c r="A82" s="130" t="s">
        <v>189</v>
      </c>
      <c r="B82" s="130"/>
      <c r="C82" s="152" t="s">
        <v>198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34">
        <v>1</v>
      </c>
      <c r="S82" s="135"/>
      <c r="T82" s="135"/>
      <c r="U82" s="134" t="s">
        <v>36</v>
      </c>
      <c r="V82" s="136"/>
      <c r="W82" s="138">
        <v>6800</v>
      </c>
      <c r="X82" s="139"/>
      <c r="Y82" s="140"/>
      <c r="Z82" s="129">
        <f t="shared" si="22"/>
        <v>6800</v>
      </c>
      <c r="AA82" s="124"/>
      <c r="AB82" s="124"/>
      <c r="AC82" s="125"/>
      <c r="AD82" s="126" t="s">
        <v>34</v>
      </c>
      <c r="AE82" s="127"/>
      <c r="AF82" s="127"/>
      <c r="AG82" s="128"/>
      <c r="AH82" s="141">
        <f t="shared" si="23"/>
        <v>8228</v>
      </c>
      <c r="AI82" s="141"/>
      <c r="AJ82" s="141"/>
      <c r="AK82" s="141"/>
      <c r="AL82" s="142" t="s">
        <v>34</v>
      </c>
      <c r="AM82" s="142"/>
      <c r="AN82" s="142"/>
      <c r="AO82" s="142"/>
    </row>
    <row r="83" spans="1:41" x14ac:dyDescent="0.25">
      <c r="A83" s="130" t="s">
        <v>190</v>
      </c>
      <c r="B83" s="130"/>
      <c r="C83" s="152" t="s">
        <v>199</v>
      </c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34">
        <v>8</v>
      </c>
      <c r="S83" s="135"/>
      <c r="T83" s="135"/>
      <c r="U83" s="134" t="s">
        <v>36</v>
      </c>
      <c r="V83" s="136"/>
      <c r="W83" s="138">
        <v>2790</v>
      </c>
      <c r="X83" s="139"/>
      <c r="Y83" s="140"/>
      <c r="Z83" s="129">
        <f t="shared" si="22"/>
        <v>22320</v>
      </c>
      <c r="AA83" s="124"/>
      <c r="AB83" s="124"/>
      <c r="AC83" s="125"/>
      <c r="AD83" s="126" t="s">
        <v>34</v>
      </c>
      <c r="AE83" s="127"/>
      <c r="AF83" s="127"/>
      <c r="AG83" s="128"/>
      <c r="AH83" s="141">
        <f t="shared" si="23"/>
        <v>27007.200000000001</v>
      </c>
      <c r="AI83" s="141"/>
      <c r="AJ83" s="141"/>
      <c r="AK83" s="141"/>
      <c r="AL83" s="126" t="s">
        <v>34</v>
      </c>
      <c r="AM83" s="127"/>
      <c r="AN83" s="127"/>
      <c r="AO83" s="128"/>
    </row>
    <row r="84" spans="1:41" x14ac:dyDescent="0.25">
      <c r="A84" s="130" t="s">
        <v>191</v>
      </c>
      <c r="B84" s="130"/>
      <c r="C84" s="152" t="s">
        <v>200</v>
      </c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34">
        <v>5</v>
      </c>
      <c r="S84" s="135"/>
      <c r="T84" s="135"/>
      <c r="U84" s="134" t="s">
        <v>36</v>
      </c>
      <c r="V84" s="136"/>
      <c r="W84" s="138">
        <v>3090</v>
      </c>
      <c r="X84" s="139"/>
      <c r="Y84" s="140"/>
      <c r="Z84" s="129">
        <f t="shared" si="22"/>
        <v>15450</v>
      </c>
      <c r="AA84" s="124"/>
      <c r="AB84" s="124"/>
      <c r="AC84" s="125"/>
      <c r="AD84" s="126" t="s">
        <v>34</v>
      </c>
      <c r="AE84" s="127"/>
      <c r="AF84" s="127"/>
      <c r="AG84" s="128"/>
      <c r="AH84" s="141">
        <f t="shared" si="23"/>
        <v>18694.5</v>
      </c>
      <c r="AI84" s="141"/>
      <c r="AJ84" s="141"/>
      <c r="AK84" s="141"/>
      <c r="AL84" s="142" t="s">
        <v>34</v>
      </c>
      <c r="AM84" s="142"/>
      <c r="AN84" s="142"/>
      <c r="AO84" s="142"/>
    </row>
    <row r="85" spans="1:41" x14ac:dyDescent="0.25">
      <c r="A85" s="130" t="s">
        <v>192</v>
      </c>
      <c r="B85" s="130"/>
      <c r="C85" s="152" t="s">
        <v>201</v>
      </c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34">
        <v>2</v>
      </c>
      <c r="S85" s="135"/>
      <c r="T85" s="135"/>
      <c r="U85" s="134" t="s">
        <v>36</v>
      </c>
      <c r="V85" s="136"/>
      <c r="W85" s="138">
        <v>4967</v>
      </c>
      <c r="X85" s="139"/>
      <c r="Y85" s="140"/>
      <c r="Z85" s="129">
        <f t="shared" si="22"/>
        <v>9934</v>
      </c>
      <c r="AA85" s="124"/>
      <c r="AB85" s="124"/>
      <c r="AC85" s="125"/>
      <c r="AD85" s="126" t="s">
        <v>34</v>
      </c>
      <c r="AE85" s="127"/>
      <c r="AF85" s="127"/>
      <c r="AG85" s="128"/>
      <c r="AH85" s="141">
        <f t="shared" si="23"/>
        <v>12020.14</v>
      </c>
      <c r="AI85" s="141"/>
      <c r="AJ85" s="141"/>
      <c r="AK85" s="141"/>
      <c r="AL85" s="126" t="s">
        <v>34</v>
      </c>
      <c r="AM85" s="127"/>
      <c r="AN85" s="127"/>
      <c r="AO85" s="128"/>
    </row>
    <row r="86" spans="1:41" x14ac:dyDescent="0.25">
      <c r="A86" s="130" t="s">
        <v>193</v>
      </c>
      <c r="B86" s="130"/>
      <c r="C86" s="152" t="s">
        <v>123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34">
        <v>23</v>
      </c>
      <c r="S86" s="135"/>
      <c r="T86" s="135"/>
      <c r="U86" s="134" t="s">
        <v>36</v>
      </c>
      <c r="V86" s="136"/>
      <c r="W86" s="138">
        <v>1368</v>
      </c>
      <c r="X86" s="139"/>
      <c r="Y86" s="140"/>
      <c r="Z86" s="129">
        <f>R86*W86</f>
        <v>31464</v>
      </c>
      <c r="AA86" s="124"/>
      <c r="AB86" s="124"/>
      <c r="AC86" s="125"/>
      <c r="AD86" s="126" t="s">
        <v>34</v>
      </c>
      <c r="AE86" s="127"/>
      <c r="AF86" s="127"/>
      <c r="AG86" s="128"/>
      <c r="AH86" s="141">
        <f>Z86*1.21</f>
        <v>38071.440000000002</v>
      </c>
      <c r="AI86" s="141"/>
      <c r="AJ86" s="141"/>
      <c r="AK86" s="141"/>
      <c r="AL86" s="142" t="s">
        <v>34</v>
      </c>
      <c r="AM86" s="142"/>
      <c r="AN86" s="142"/>
      <c r="AO86" s="142"/>
    </row>
    <row r="87" spans="1:41" ht="15" customHeight="1" x14ac:dyDescent="0.25">
      <c r="A87" s="130" t="s">
        <v>205</v>
      </c>
      <c r="B87" s="130"/>
      <c r="C87" s="152" t="s">
        <v>404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34">
        <f>SUM(R6:T75)*10</f>
        <v>8330</v>
      </c>
      <c r="S87" s="135"/>
      <c r="T87" s="135"/>
      <c r="U87" s="134" t="s">
        <v>50</v>
      </c>
      <c r="V87" s="136"/>
      <c r="W87" s="138">
        <v>27.4</v>
      </c>
      <c r="X87" s="139"/>
      <c r="Y87" s="140"/>
      <c r="Z87" s="129">
        <f>R87*W87</f>
        <v>228242</v>
      </c>
      <c r="AA87" s="124"/>
      <c r="AB87" s="124"/>
      <c r="AC87" s="125"/>
      <c r="AD87" s="126" t="s">
        <v>34</v>
      </c>
      <c r="AE87" s="127"/>
      <c r="AF87" s="127"/>
      <c r="AG87" s="128"/>
      <c r="AH87" s="141">
        <f>Z87*1.21</f>
        <v>276172.82</v>
      </c>
      <c r="AI87" s="141"/>
      <c r="AJ87" s="141"/>
      <c r="AK87" s="141"/>
      <c r="AL87" s="126" t="s">
        <v>34</v>
      </c>
      <c r="AM87" s="127"/>
      <c r="AN87" s="127"/>
      <c r="AO87" s="128"/>
    </row>
    <row r="88" spans="1:41" ht="35.25" customHeight="1" x14ac:dyDescent="0.25">
      <c r="A88" s="130" t="s">
        <v>298</v>
      </c>
      <c r="B88" s="130"/>
      <c r="C88" s="149" t="s">
        <v>202</v>
      </c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34">
        <v>2</v>
      </c>
      <c r="S88" s="135"/>
      <c r="T88" s="136"/>
      <c r="U88" s="134" t="s">
        <v>36</v>
      </c>
      <c r="V88" s="136"/>
      <c r="W88" s="138">
        <v>48500</v>
      </c>
      <c r="X88" s="139"/>
      <c r="Y88" s="140"/>
      <c r="Z88" s="129">
        <f t="shared" ref="Z88" si="24">R88*W88</f>
        <v>97000</v>
      </c>
      <c r="AA88" s="124"/>
      <c r="AB88" s="124"/>
      <c r="AC88" s="125"/>
      <c r="AD88" s="126" t="s">
        <v>34</v>
      </c>
      <c r="AE88" s="127"/>
      <c r="AF88" s="127"/>
      <c r="AG88" s="128"/>
      <c r="AH88" s="141">
        <f t="shared" ref="AH88" si="25">Z88*1.21</f>
        <v>117370</v>
      </c>
      <c r="AI88" s="141"/>
      <c r="AJ88" s="141"/>
      <c r="AK88" s="141"/>
      <c r="AL88" s="142" t="s">
        <v>34</v>
      </c>
      <c r="AM88" s="142"/>
      <c r="AN88" s="142"/>
      <c r="AO88" s="142"/>
    </row>
    <row r="89" spans="1:41" ht="45" customHeight="1" x14ac:dyDescent="0.25">
      <c r="A89" s="130" t="s">
        <v>299</v>
      </c>
      <c r="B89" s="130"/>
      <c r="C89" s="149" t="s">
        <v>203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34">
        <v>7</v>
      </c>
      <c r="S89" s="135"/>
      <c r="T89" s="135"/>
      <c r="U89" s="134" t="s">
        <v>36</v>
      </c>
      <c r="V89" s="136"/>
      <c r="W89" s="138">
        <v>88500</v>
      </c>
      <c r="X89" s="139"/>
      <c r="Y89" s="140"/>
      <c r="Z89" s="129">
        <f>R89*W89</f>
        <v>619500</v>
      </c>
      <c r="AA89" s="124"/>
      <c r="AB89" s="124"/>
      <c r="AC89" s="125"/>
      <c r="AD89" s="126" t="s">
        <v>34</v>
      </c>
      <c r="AE89" s="127"/>
      <c r="AF89" s="127"/>
      <c r="AG89" s="128"/>
      <c r="AH89" s="141">
        <f>Z89*1.21</f>
        <v>749595</v>
      </c>
      <c r="AI89" s="141"/>
      <c r="AJ89" s="141"/>
      <c r="AK89" s="141"/>
      <c r="AL89" s="142" t="s">
        <v>34</v>
      </c>
      <c r="AM89" s="142"/>
      <c r="AN89" s="142"/>
      <c r="AO89" s="142"/>
    </row>
    <row r="90" spans="1:41" x14ac:dyDescent="0.25">
      <c r="A90" s="130" t="s">
        <v>300</v>
      </c>
      <c r="B90" s="130"/>
      <c r="C90" s="152" t="s">
        <v>116</v>
      </c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34">
        <v>2</v>
      </c>
      <c r="S90" s="135"/>
      <c r="T90" s="136"/>
      <c r="U90" s="134" t="s">
        <v>36</v>
      </c>
      <c r="V90" s="136"/>
      <c r="W90" s="138">
        <v>14850</v>
      </c>
      <c r="X90" s="139"/>
      <c r="Y90" s="140"/>
      <c r="Z90" s="129">
        <f>R90*W90</f>
        <v>29700</v>
      </c>
      <c r="AA90" s="124"/>
      <c r="AB90" s="124"/>
      <c r="AC90" s="125"/>
      <c r="AD90" s="126" t="s">
        <v>34</v>
      </c>
      <c r="AE90" s="127"/>
      <c r="AF90" s="127"/>
      <c r="AG90" s="128"/>
      <c r="AH90" s="141">
        <f t="shared" ref="AH90" si="26">Z90*1.21</f>
        <v>35937</v>
      </c>
      <c r="AI90" s="141"/>
      <c r="AJ90" s="141"/>
      <c r="AK90" s="141"/>
      <c r="AL90" s="142" t="s">
        <v>34</v>
      </c>
      <c r="AM90" s="142"/>
      <c r="AN90" s="142"/>
      <c r="AO90" s="142"/>
    </row>
    <row r="91" spans="1:41" x14ac:dyDescent="0.25">
      <c r="A91" s="130" t="s">
        <v>301</v>
      </c>
      <c r="B91" s="130"/>
      <c r="C91" s="152" t="s">
        <v>128</v>
      </c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34">
        <v>12</v>
      </c>
      <c r="S91" s="135"/>
      <c r="T91" s="135"/>
      <c r="U91" s="134" t="s">
        <v>36</v>
      </c>
      <c r="V91" s="136"/>
      <c r="W91" s="138">
        <v>2550</v>
      </c>
      <c r="X91" s="139"/>
      <c r="Y91" s="140"/>
      <c r="Z91" s="129">
        <f>R91*W91</f>
        <v>30600</v>
      </c>
      <c r="AA91" s="124"/>
      <c r="AB91" s="124"/>
      <c r="AC91" s="125"/>
      <c r="AD91" s="126" t="s">
        <v>34</v>
      </c>
      <c r="AE91" s="127"/>
      <c r="AF91" s="127"/>
      <c r="AG91" s="128"/>
      <c r="AH91" s="141">
        <f>Z91*1.21</f>
        <v>37026</v>
      </c>
      <c r="AI91" s="141"/>
      <c r="AJ91" s="141"/>
      <c r="AK91" s="141"/>
      <c r="AL91" s="142" t="s">
        <v>34</v>
      </c>
      <c r="AM91" s="142"/>
      <c r="AN91" s="142"/>
      <c r="AO91" s="142"/>
    </row>
    <row r="92" spans="1:41" x14ac:dyDescent="0.25">
      <c r="A92" s="130" t="s">
        <v>302</v>
      </c>
      <c r="B92" s="130"/>
      <c r="C92" s="152" t="s">
        <v>206</v>
      </c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34">
        <v>833</v>
      </c>
      <c r="S92" s="135"/>
      <c r="T92" s="135"/>
      <c r="U92" s="134" t="s">
        <v>36</v>
      </c>
      <c r="V92" s="136"/>
      <c r="W92" s="138">
        <v>3500</v>
      </c>
      <c r="X92" s="139"/>
      <c r="Y92" s="140"/>
      <c r="Z92" s="129">
        <f>R92*W92</f>
        <v>2915500</v>
      </c>
      <c r="AA92" s="124"/>
      <c r="AB92" s="124"/>
      <c r="AC92" s="125"/>
      <c r="AD92" s="126" t="s">
        <v>34</v>
      </c>
      <c r="AE92" s="127"/>
      <c r="AF92" s="127"/>
      <c r="AG92" s="128"/>
      <c r="AH92" s="141">
        <f>Z92*1.21</f>
        <v>3527755</v>
      </c>
      <c r="AI92" s="141"/>
      <c r="AJ92" s="141"/>
      <c r="AK92" s="141"/>
      <c r="AL92" s="142" t="s">
        <v>34</v>
      </c>
      <c r="AM92" s="142"/>
      <c r="AN92" s="142"/>
      <c r="AO92" s="142"/>
    </row>
    <row r="93" spans="1:41" x14ac:dyDescent="0.25">
      <c r="A93" s="130" t="s">
        <v>303</v>
      </c>
      <c r="B93" s="130"/>
      <c r="C93" s="152" t="s">
        <v>54</v>
      </c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34">
        <f>SUM(R6:T75)</f>
        <v>833</v>
      </c>
      <c r="S93" s="135"/>
      <c r="T93" s="135"/>
      <c r="U93" s="134" t="s">
        <v>36</v>
      </c>
      <c r="V93" s="136"/>
      <c r="W93" s="138">
        <v>280</v>
      </c>
      <c r="X93" s="139"/>
      <c r="Y93" s="140"/>
      <c r="Z93" s="126" t="s">
        <v>34</v>
      </c>
      <c r="AA93" s="127"/>
      <c r="AB93" s="127"/>
      <c r="AC93" s="128"/>
      <c r="AD93" s="129">
        <f>R93*W93</f>
        <v>233240</v>
      </c>
      <c r="AE93" s="124"/>
      <c r="AF93" s="124"/>
      <c r="AG93" s="125"/>
      <c r="AH93" s="142" t="s">
        <v>34</v>
      </c>
      <c r="AI93" s="142"/>
      <c r="AJ93" s="142"/>
      <c r="AK93" s="142"/>
      <c r="AL93" s="141">
        <f>AD93*1.21</f>
        <v>282220.39999999997</v>
      </c>
      <c r="AM93" s="141"/>
      <c r="AN93" s="141"/>
      <c r="AO93" s="141"/>
    </row>
    <row r="94" spans="1:41" x14ac:dyDescent="0.25">
      <c r="A94" s="130" t="s">
        <v>304</v>
      </c>
      <c r="B94" s="130"/>
      <c r="C94" s="192" t="s">
        <v>283</v>
      </c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4">
        <v>2395</v>
      </c>
      <c r="S94" s="135"/>
      <c r="T94" s="135"/>
      <c r="U94" s="134" t="s">
        <v>50</v>
      </c>
      <c r="V94" s="136"/>
      <c r="W94" s="138">
        <v>255.5</v>
      </c>
      <c r="X94" s="139"/>
      <c r="Y94" s="140"/>
      <c r="Z94" s="126" t="s">
        <v>34</v>
      </c>
      <c r="AA94" s="127"/>
      <c r="AB94" s="127"/>
      <c r="AC94" s="128"/>
      <c r="AD94" s="129">
        <f t="shared" ref="AD94" si="27">R94*W94</f>
        <v>611922.5</v>
      </c>
      <c r="AE94" s="124"/>
      <c r="AF94" s="124"/>
      <c r="AG94" s="125"/>
      <c r="AH94" s="142" t="s">
        <v>34</v>
      </c>
      <c r="AI94" s="142"/>
      <c r="AJ94" s="142"/>
      <c r="AK94" s="142"/>
      <c r="AL94" s="141">
        <f t="shared" ref="AL94" si="28">AD94*1.21</f>
        <v>740426.22499999998</v>
      </c>
      <c r="AM94" s="141"/>
      <c r="AN94" s="141"/>
      <c r="AO94" s="141"/>
    </row>
    <row r="95" spans="1:41" x14ac:dyDescent="0.25">
      <c r="A95" s="130" t="s">
        <v>305</v>
      </c>
      <c r="B95" s="130"/>
      <c r="C95" s="192" t="s">
        <v>284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4">
        <v>2081</v>
      </c>
      <c r="S95" s="135"/>
      <c r="T95" s="135"/>
      <c r="U95" s="134" t="s">
        <v>50</v>
      </c>
      <c r="V95" s="136"/>
      <c r="W95" s="138">
        <v>27.3</v>
      </c>
      <c r="X95" s="139"/>
      <c r="Y95" s="140"/>
      <c r="Z95" s="126" t="s">
        <v>34</v>
      </c>
      <c r="AA95" s="127"/>
      <c r="AB95" s="127"/>
      <c r="AC95" s="128"/>
      <c r="AD95" s="129">
        <f t="shared" ref="AD95:AD99" si="29">R95*W95</f>
        <v>56811.3</v>
      </c>
      <c r="AE95" s="124"/>
      <c r="AF95" s="124"/>
      <c r="AG95" s="125"/>
      <c r="AH95" s="142" t="s">
        <v>34</v>
      </c>
      <c r="AI95" s="142"/>
      <c r="AJ95" s="142"/>
      <c r="AK95" s="142"/>
      <c r="AL95" s="141">
        <f t="shared" ref="AL95:AL100" si="30">AD95*1.21</f>
        <v>68741.672999999995</v>
      </c>
      <c r="AM95" s="141"/>
      <c r="AN95" s="141"/>
      <c r="AO95" s="141"/>
    </row>
    <row r="96" spans="1:41" x14ac:dyDescent="0.25">
      <c r="A96" s="130" t="s">
        <v>306</v>
      </c>
      <c r="B96" s="130"/>
      <c r="C96" s="192" t="s">
        <v>285</v>
      </c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4">
        <v>219</v>
      </c>
      <c r="S96" s="135"/>
      <c r="T96" s="135"/>
      <c r="U96" s="134" t="s">
        <v>50</v>
      </c>
      <c r="V96" s="136"/>
      <c r="W96" s="138">
        <v>52.1</v>
      </c>
      <c r="X96" s="139"/>
      <c r="Y96" s="140"/>
      <c r="Z96" s="126" t="s">
        <v>34</v>
      </c>
      <c r="AA96" s="127"/>
      <c r="AB96" s="127"/>
      <c r="AC96" s="128"/>
      <c r="AD96" s="129">
        <f t="shared" si="29"/>
        <v>11409.9</v>
      </c>
      <c r="AE96" s="124"/>
      <c r="AF96" s="124"/>
      <c r="AG96" s="125"/>
      <c r="AH96" s="142" t="s">
        <v>34</v>
      </c>
      <c r="AI96" s="142"/>
      <c r="AJ96" s="142"/>
      <c r="AK96" s="142"/>
      <c r="AL96" s="141">
        <f t="shared" si="30"/>
        <v>13805.978999999999</v>
      </c>
      <c r="AM96" s="141"/>
      <c r="AN96" s="141"/>
      <c r="AO96" s="141"/>
    </row>
    <row r="97" spans="1:41" x14ac:dyDescent="0.25">
      <c r="A97" s="130" t="s">
        <v>307</v>
      </c>
      <c r="B97" s="130"/>
      <c r="C97" s="192" t="s">
        <v>286</v>
      </c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4">
        <v>112</v>
      </c>
      <c r="S97" s="135"/>
      <c r="T97" s="135"/>
      <c r="U97" s="134" t="s">
        <v>36</v>
      </c>
      <c r="V97" s="136"/>
      <c r="W97" s="138">
        <v>0.42</v>
      </c>
      <c r="X97" s="139"/>
      <c r="Y97" s="140"/>
      <c r="Z97" s="126" t="s">
        <v>34</v>
      </c>
      <c r="AA97" s="127"/>
      <c r="AB97" s="127"/>
      <c r="AC97" s="128"/>
      <c r="AD97" s="129">
        <f t="shared" si="29"/>
        <v>47.04</v>
      </c>
      <c r="AE97" s="124"/>
      <c r="AF97" s="124"/>
      <c r="AG97" s="125"/>
      <c r="AH97" s="142" t="s">
        <v>34</v>
      </c>
      <c r="AI97" s="142"/>
      <c r="AJ97" s="142"/>
      <c r="AK97" s="142"/>
      <c r="AL97" s="141">
        <f t="shared" si="30"/>
        <v>56.918399999999998</v>
      </c>
      <c r="AM97" s="141"/>
      <c r="AN97" s="141"/>
      <c r="AO97" s="141"/>
    </row>
    <row r="98" spans="1:41" x14ac:dyDescent="0.25">
      <c r="A98" s="130" t="s">
        <v>308</v>
      </c>
      <c r="B98" s="130"/>
      <c r="C98" s="192" t="s">
        <v>287</v>
      </c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4">
        <v>1</v>
      </c>
      <c r="S98" s="135"/>
      <c r="T98" s="135"/>
      <c r="U98" s="134" t="s">
        <v>71</v>
      </c>
      <c r="V98" s="136"/>
      <c r="W98" s="138">
        <v>10500</v>
      </c>
      <c r="X98" s="139"/>
      <c r="Y98" s="140"/>
      <c r="Z98" s="126" t="s">
        <v>34</v>
      </c>
      <c r="AA98" s="127"/>
      <c r="AB98" s="127"/>
      <c r="AC98" s="128"/>
      <c r="AD98" s="129">
        <f t="shared" si="29"/>
        <v>10500</v>
      </c>
      <c r="AE98" s="124"/>
      <c r="AF98" s="124"/>
      <c r="AG98" s="125"/>
      <c r="AH98" s="142" t="s">
        <v>34</v>
      </c>
      <c r="AI98" s="142"/>
      <c r="AJ98" s="142"/>
      <c r="AK98" s="142"/>
      <c r="AL98" s="141">
        <f t="shared" si="30"/>
        <v>12705</v>
      </c>
      <c r="AM98" s="141"/>
      <c r="AN98" s="141"/>
      <c r="AO98" s="141"/>
    </row>
    <row r="99" spans="1:41" x14ac:dyDescent="0.25">
      <c r="A99" s="130" t="s">
        <v>309</v>
      </c>
      <c r="B99" s="130"/>
      <c r="C99" s="192" t="s">
        <v>288</v>
      </c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4">
        <v>112</v>
      </c>
      <c r="S99" s="135"/>
      <c r="T99" s="135"/>
      <c r="U99" s="134" t="s">
        <v>36</v>
      </c>
      <c r="V99" s="136"/>
      <c r="W99" s="138">
        <v>682</v>
      </c>
      <c r="X99" s="139"/>
      <c r="Y99" s="140"/>
      <c r="Z99" s="126" t="s">
        <v>34</v>
      </c>
      <c r="AA99" s="127"/>
      <c r="AB99" s="127"/>
      <c r="AC99" s="128"/>
      <c r="AD99" s="129">
        <f t="shared" si="29"/>
        <v>76384</v>
      </c>
      <c r="AE99" s="124"/>
      <c r="AF99" s="124"/>
      <c r="AG99" s="125"/>
      <c r="AH99" s="142" t="s">
        <v>34</v>
      </c>
      <c r="AI99" s="142"/>
      <c r="AJ99" s="142"/>
      <c r="AK99" s="142"/>
      <c r="AL99" s="141">
        <f t="shared" si="30"/>
        <v>92424.639999999999</v>
      </c>
      <c r="AM99" s="141"/>
      <c r="AN99" s="141"/>
      <c r="AO99" s="141"/>
    </row>
    <row r="100" spans="1:41" x14ac:dyDescent="0.25">
      <c r="A100" s="130" t="s">
        <v>310</v>
      </c>
      <c r="B100" s="130"/>
      <c r="C100" s="192" t="s">
        <v>289</v>
      </c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4">
        <v>1</v>
      </c>
      <c r="S100" s="135"/>
      <c r="T100" s="135"/>
      <c r="U100" s="134" t="s">
        <v>71</v>
      </c>
      <c r="V100" s="136"/>
      <c r="W100" s="138">
        <v>1</v>
      </c>
      <c r="X100" s="139"/>
      <c r="Y100" s="140"/>
      <c r="Z100" s="126" t="s">
        <v>34</v>
      </c>
      <c r="AA100" s="127"/>
      <c r="AB100" s="127"/>
      <c r="AC100" s="128"/>
      <c r="AD100" s="129">
        <v>9500</v>
      </c>
      <c r="AE100" s="124"/>
      <c r="AF100" s="124"/>
      <c r="AG100" s="125"/>
      <c r="AH100" s="142" t="s">
        <v>34</v>
      </c>
      <c r="AI100" s="142"/>
      <c r="AJ100" s="142"/>
      <c r="AK100" s="142"/>
      <c r="AL100" s="141">
        <f t="shared" si="30"/>
        <v>11495</v>
      </c>
      <c r="AM100" s="141"/>
      <c r="AN100" s="141"/>
      <c r="AO100" s="141"/>
    </row>
    <row r="101" spans="1:41" ht="33" customHeight="1" x14ac:dyDescent="0.25">
      <c r="A101" s="130" t="s">
        <v>311</v>
      </c>
      <c r="B101" s="130"/>
      <c r="C101" s="208" t="s">
        <v>291</v>
      </c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134">
        <v>11</v>
      </c>
      <c r="S101" s="135"/>
      <c r="T101" s="135"/>
      <c r="U101" s="134" t="s">
        <v>36</v>
      </c>
      <c r="V101" s="136"/>
      <c r="W101" s="138">
        <v>7082</v>
      </c>
      <c r="X101" s="139"/>
      <c r="Y101" s="140"/>
      <c r="Z101" s="129">
        <f t="shared" ref="Z101" si="31">R101*W101</f>
        <v>77902</v>
      </c>
      <c r="AA101" s="124"/>
      <c r="AB101" s="124"/>
      <c r="AC101" s="125"/>
      <c r="AD101" s="126" t="s">
        <v>34</v>
      </c>
      <c r="AE101" s="127"/>
      <c r="AF101" s="127"/>
      <c r="AG101" s="128"/>
      <c r="AH101" s="141">
        <f t="shared" ref="AH101" si="32">Z101*1.21</f>
        <v>94261.42</v>
      </c>
      <c r="AI101" s="141"/>
      <c r="AJ101" s="141"/>
      <c r="AK101" s="141"/>
      <c r="AL101" s="142" t="s">
        <v>34</v>
      </c>
      <c r="AM101" s="142"/>
      <c r="AN101" s="142"/>
      <c r="AO101" s="142"/>
    </row>
    <row r="102" spans="1:41" ht="33.75" customHeight="1" x14ac:dyDescent="0.25">
      <c r="A102" s="130" t="s">
        <v>397</v>
      </c>
      <c r="B102" s="130"/>
      <c r="C102" s="208" t="s">
        <v>292</v>
      </c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134">
        <v>10</v>
      </c>
      <c r="S102" s="135"/>
      <c r="T102" s="135"/>
      <c r="U102" s="134" t="s">
        <v>36</v>
      </c>
      <c r="V102" s="136"/>
      <c r="W102" s="138">
        <v>7785</v>
      </c>
      <c r="X102" s="139"/>
      <c r="Y102" s="140"/>
      <c r="Z102" s="129">
        <f t="shared" ref="Z102:Z107" si="33">R102*W102</f>
        <v>77850</v>
      </c>
      <c r="AA102" s="124"/>
      <c r="AB102" s="124"/>
      <c r="AC102" s="125"/>
      <c r="AD102" s="126" t="s">
        <v>34</v>
      </c>
      <c r="AE102" s="127"/>
      <c r="AF102" s="127"/>
      <c r="AG102" s="128"/>
      <c r="AH102" s="141">
        <f t="shared" ref="AH102:AH107" si="34">Z102*1.21</f>
        <v>94198.5</v>
      </c>
      <c r="AI102" s="141"/>
      <c r="AJ102" s="141"/>
      <c r="AK102" s="141"/>
      <c r="AL102" s="142" t="s">
        <v>34</v>
      </c>
      <c r="AM102" s="142"/>
      <c r="AN102" s="142"/>
      <c r="AO102" s="142"/>
    </row>
    <row r="103" spans="1:41" s="38" customFormat="1" ht="34.5" customHeight="1" x14ac:dyDescent="0.25">
      <c r="A103" s="130" t="s">
        <v>398</v>
      </c>
      <c r="B103" s="130"/>
      <c r="C103" s="208" t="s">
        <v>293</v>
      </c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10">
        <v>23</v>
      </c>
      <c r="S103" s="211"/>
      <c r="T103" s="211"/>
      <c r="U103" s="210" t="s">
        <v>36</v>
      </c>
      <c r="V103" s="212"/>
      <c r="W103" s="213">
        <v>11657</v>
      </c>
      <c r="X103" s="209"/>
      <c r="Y103" s="214"/>
      <c r="Z103" s="215">
        <f t="shared" si="33"/>
        <v>268111</v>
      </c>
      <c r="AA103" s="216"/>
      <c r="AB103" s="216"/>
      <c r="AC103" s="217"/>
      <c r="AD103" s="218" t="s">
        <v>34</v>
      </c>
      <c r="AE103" s="219"/>
      <c r="AF103" s="219"/>
      <c r="AG103" s="220"/>
      <c r="AH103" s="206">
        <f t="shared" si="34"/>
        <v>324414.31</v>
      </c>
      <c r="AI103" s="206"/>
      <c r="AJ103" s="206"/>
      <c r="AK103" s="206"/>
      <c r="AL103" s="207" t="s">
        <v>34</v>
      </c>
      <c r="AM103" s="207"/>
      <c r="AN103" s="207"/>
      <c r="AO103" s="207"/>
    </row>
    <row r="104" spans="1:41" ht="37.5" customHeight="1" x14ac:dyDescent="0.25">
      <c r="A104" s="130" t="s">
        <v>399</v>
      </c>
      <c r="B104" s="130"/>
      <c r="C104" s="208" t="s">
        <v>294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134">
        <v>8</v>
      </c>
      <c r="S104" s="135"/>
      <c r="T104" s="135"/>
      <c r="U104" s="134" t="s">
        <v>36</v>
      </c>
      <c r="V104" s="136"/>
      <c r="W104" s="138">
        <v>16418</v>
      </c>
      <c r="X104" s="139"/>
      <c r="Y104" s="140"/>
      <c r="Z104" s="129">
        <f t="shared" si="33"/>
        <v>131344</v>
      </c>
      <c r="AA104" s="124"/>
      <c r="AB104" s="124"/>
      <c r="AC104" s="125"/>
      <c r="AD104" s="126" t="s">
        <v>34</v>
      </c>
      <c r="AE104" s="127"/>
      <c r="AF104" s="127"/>
      <c r="AG104" s="128"/>
      <c r="AH104" s="141">
        <f t="shared" si="34"/>
        <v>158926.24</v>
      </c>
      <c r="AI104" s="141"/>
      <c r="AJ104" s="141"/>
      <c r="AK104" s="141"/>
      <c r="AL104" s="142" t="s">
        <v>34</v>
      </c>
      <c r="AM104" s="142"/>
      <c r="AN104" s="142"/>
      <c r="AO104" s="142"/>
    </row>
    <row r="105" spans="1:41" ht="35.25" customHeight="1" x14ac:dyDescent="0.25">
      <c r="A105" s="130" t="s">
        <v>400</v>
      </c>
      <c r="B105" s="130"/>
      <c r="C105" s="208" t="s">
        <v>295</v>
      </c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134">
        <v>45</v>
      </c>
      <c r="S105" s="135"/>
      <c r="T105" s="135"/>
      <c r="U105" s="134" t="s">
        <v>36</v>
      </c>
      <c r="V105" s="136"/>
      <c r="W105" s="138">
        <v>1564</v>
      </c>
      <c r="X105" s="139"/>
      <c r="Y105" s="140"/>
      <c r="Z105" s="129">
        <f t="shared" si="33"/>
        <v>70380</v>
      </c>
      <c r="AA105" s="124"/>
      <c r="AB105" s="124"/>
      <c r="AC105" s="125"/>
      <c r="AD105" s="126" t="s">
        <v>34</v>
      </c>
      <c r="AE105" s="127"/>
      <c r="AF105" s="127"/>
      <c r="AG105" s="128"/>
      <c r="AH105" s="141">
        <f t="shared" si="34"/>
        <v>85159.8</v>
      </c>
      <c r="AI105" s="141"/>
      <c r="AJ105" s="141"/>
      <c r="AK105" s="141"/>
      <c r="AL105" s="142" t="s">
        <v>34</v>
      </c>
      <c r="AM105" s="142"/>
      <c r="AN105" s="142"/>
      <c r="AO105" s="142"/>
    </row>
    <row r="106" spans="1:41" ht="37.5" customHeight="1" x14ac:dyDescent="0.25">
      <c r="A106" s="130" t="s">
        <v>401</v>
      </c>
      <c r="B106" s="130"/>
      <c r="C106" s="208" t="s">
        <v>296</v>
      </c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134">
        <v>7</v>
      </c>
      <c r="S106" s="135"/>
      <c r="T106" s="135"/>
      <c r="U106" s="134" t="s">
        <v>36</v>
      </c>
      <c r="V106" s="136"/>
      <c r="W106" s="138">
        <v>1392</v>
      </c>
      <c r="X106" s="139"/>
      <c r="Y106" s="140"/>
      <c r="Z106" s="129">
        <f t="shared" si="33"/>
        <v>9744</v>
      </c>
      <c r="AA106" s="124"/>
      <c r="AB106" s="124"/>
      <c r="AC106" s="125"/>
      <c r="AD106" s="126" t="s">
        <v>34</v>
      </c>
      <c r="AE106" s="127"/>
      <c r="AF106" s="127"/>
      <c r="AG106" s="128"/>
      <c r="AH106" s="141">
        <f t="shared" si="34"/>
        <v>11790.24</v>
      </c>
      <c r="AI106" s="141"/>
      <c r="AJ106" s="141"/>
      <c r="AK106" s="141"/>
      <c r="AL106" s="142" t="s">
        <v>34</v>
      </c>
      <c r="AM106" s="142"/>
      <c r="AN106" s="142"/>
      <c r="AO106" s="142"/>
    </row>
    <row r="107" spans="1:41" x14ac:dyDescent="0.25">
      <c r="A107" s="130" t="s">
        <v>402</v>
      </c>
      <c r="B107" s="130"/>
      <c r="C107" s="192" t="s">
        <v>297</v>
      </c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4">
        <v>52</v>
      </c>
      <c r="S107" s="135"/>
      <c r="T107" s="135"/>
      <c r="U107" s="134" t="s">
        <v>36</v>
      </c>
      <c r="V107" s="136"/>
      <c r="W107" s="138">
        <v>662</v>
      </c>
      <c r="X107" s="139"/>
      <c r="Y107" s="140"/>
      <c r="Z107" s="129">
        <f t="shared" si="33"/>
        <v>34424</v>
      </c>
      <c r="AA107" s="124"/>
      <c r="AB107" s="124"/>
      <c r="AC107" s="125"/>
      <c r="AD107" s="126" t="s">
        <v>34</v>
      </c>
      <c r="AE107" s="127"/>
      <c r="AF107" s="127"/>
      <c r="AG107" s="128"/>
      <c r="AH107" s="141">
        <f t="shared" si="34"/>
        <v>41653.040000000001</v>
      </c>
      <c r="AI107" s="141"/>
      <c r="AJ107" s="141"/>
      <c r="AK107" s="141"/>
      <c r="AL107" s="142" t="s">
        <v>34</v>
      </c>
      <c r="AM107" s="142"/>
      <c r="AN107" s="142"/>
      <c r="AO107" s="142"/>
    </row>
    <row r="108" spans="1:41" x14ac:dyDescent="0.25">
      <c r="A108" s="189" t="s">
        <v>55</v>
      </c>
      <c r="B108" s="189"/>
      <c r="C108" s="190" t="s">
        <v>56</v>
      </c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69" t="s">
        <v>34</v>
      </c>
      <c r="S108" s="170"/>
      <c r="T108" s="170"/>
      <c r="U108" s="169" t="s">
        <v>34</v>
      </c>
      <c r="V108" s="171"/>
      <c r="W108" s="172" t="s">
        <v>34</v>
      </c>
      <c r="X108" s="173"/>
      <c r="Y108" s="174"/>
      <c r="Z108" s="175">
        <f>SUM(Z109:AC156)</f>
        <v>4200160</v>
      </c>
      <c r="AA108" s="176"/>
      <c r="AB108" s="176"/>
      <c r="AC108" s="177"/>
      <c r="AD108" s="175">
        <f>SUM(AD109:AG156)</f>
        <v>3797578.4800000004</v>
      </c>
      <c r="AE108" s="176"/>
      <c r="AF108" s="176"/>
      <c r="AG108" s="177"/>
      <c r="AH108" s="191">
        <f>SUM(AH109:AK156)</f>
        <v>5082193.6000000006</v>
      </c>
      <c r="AI108" s="191"/>
      <c r="AJ108" s="191"/>
      <c r="AK108" s="191"/>
      <c r="AL108" s="191">
        <f>SUM(AL109:AO156)</f>
        <v>4595069.9608000005</v>
      </c>
      <c r="AM108" s="191"/>
      <c r="AN108" s="191"/>
      <c r="AO108" s="191"/>
    </row>
    <row r="109" spans="1:41" x14ac:dyDescent="0.25">
      <c r="A109" s="130" t="s">
        <v>57</v>
      </c>
      <c r="B109" s="130"/>
      <c r="C109" s="152" t="s">
        <v>411</v>
      </c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34">
        <v>463</v>
      </c>
      <c r="S109" s="135"/>
      <c r="T109" s="135"/>
      <c r="U109" s="134" t="s">
        <v>36</v>
      </c>
      <c r="V109" s="136"/>
      <c r="W109" s="188">
        <v>849</v>
      </c>
      <c r="X109" s="182"/>
      <c r="Y109" s="184"/>
      <c r="Z109" s="123">
        <f t="shared" ref="Z109:Z115" si="35">R109*W109</f>
        <v>393087</v>
      </c>
      <c r="AA109" s="124"/>
      <c r="AB109" s="124"/>
      <c r="AC109" s="125"/>
      <c r="AD109" s="126" t="s">
        <v>34</v>
      </c>
      <c r="AE109" s="127"/>
      <c r="AF109" s="127"/>
      <c r="AG109" s="128"/>
      <c r="AH109" s="129">
        <f>Z109*1.21</f>
        <v>475635.26999999996</v>
      </c>
      <c r="AI109" s="124"/>
      <c r="AJ109" s="124"/>
      <c r="AK109" s="125"/>
      <c r="AL109" s="126" t="s">
        <v>34</v>
      </c>
      <c r="AM109" s="127"/>
      <c r="AN109" s="127"/>
      <c r="AO109" s="128"/>
    </row>
    <row r="110" spans="1:41" x14ac:dyDescent="0.25">
      <c r="A110" s="130" t="s">
        <v>57</v>
      </c>
      <c r="B110" s="130"/>
      <c r="C110" s="152" t="s">
        <v>412</v>
      </c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34">
        <v>370</v>
      </c>
      <c r="S110" s="135"/>
      <c r="T110" s="135"/>
      <c r="U110" s="134" t="s">
        <v>36</v>
      </c>
      <c r="V110" s="136"/>
      <c r="W110" s="188">
        <v>849</v>
      </c>
      <c r="X110" s="182"/>
      <c r="Y110" s="184"/>
      <c r="Z110" s="179" t="s">
        <v>34</v>
      </c>
      <c r="AA110" s="127"/>
      <c r="AB110" s="127"/>
      <c r="AC110" s="128"/>
      <c r="AD110" s="123">
        <f>R110*W110</f>
        <v>314130</v>
      </c>
      <c r="AE110" s="124"/>
      <c r="AF110" s="124"/>
      <c r="AG110" s="125"/>
      <c r="AH110" s="126" t="s">
        <v>34</v>
      </c>
      <c r="AI110" s="127"/>
      <c r="AJ110" s="127"/>
      <c r="AK110" s="128"/>
      <c r="AL110" s="129">
        <f>AD110*1.21</f>
        <v>380097.3</v>
      </c>
      <c r="AM110" s="124"/>
      <c r="AN110" s="124"/>
      <c r="AO110" s="125"/>
    </row>
    <row r="111" spans="1:41" x14ac:dyDescent="0.25">
      <c r="A111" s="130" t="s">
        <v>204</v>
      </c>
      <c r="B111" s="130"/>
      <c r="C111" s="131" t="s">
        <v>114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3"/>
      <c r="R111" s="134">
        <f>SUM(R76:T86)</f>
        <v>257</v>
      </c>
      <c r="S111" s="135"/>
      <c r="T111" s="135"/>
      <c r="U111" s="134" t="s">
        <v>36</v>
      </c>
      <c r="V111" s="136"/>
      <c r="W111" s="188">
        <v>983</v>
      </c>
      <c r="X111" s="182"/>
      <c r="Y111" s="184"/>
      <c r="Z111" s="123">
        <f t="shared" si="35"/>
        <v>252631</v>
      </c>
      <c r="AA111" s="124"/>
      <c r="AB111" s="124"/>
      <c r="AC111" s="125"/>
      <c r="AD111" s="126" t="s">
        <v>34</v>
      </c>
      <c r="AE111" s="127"/>
      <c r="AF111" s="127"/>
      <c r="AG111" s="128"/>
      <c r="AH111" s="129">
        <f t="shared" ref="AH111:AH122" si="36">Z111*1.21</f>
        <v>305683.51</v>
      </c>
      <c r="AI111" s="124"/>
      <c r="AJ111" s="124"/>
      <c r="AK111" s="125"/>
      <c r="AL111" s="126" t="s">
        <v>34</v>
      </c>
      <c r="AM111" s="127"/>
      <c r="AN111" s="127"/>
      <c r="AO111" s="128"/>
    </row>
    <row r="112" spans="1:41" x14ac:dyDescent="0.25">
      <c r="A112" s="130" t="s">
        <v>58</v>
      </c>
      <c r="B112" s="130"/>
      <c r="C112" s="131" t="s">
        <v>129</v>
      </c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3"/>
      <c r="R112" s="134">
        <f>R91/3</f>
        <v>4</v>
      </c>
      <c r="S112" s="135"/>
      <c r="T112" s="135"/>
      <c r="U112" s="134" t="s">
        <v>36</v>
      </c>
      <c r="V112" s="136"/>
      <c r="W112" s="138">
        <v>2500</v>
      </c>
      <c r="X112" s="182"/>
      <c r="Y112" s="184"/>
      <c r="Z112" s="123">
        <f t="shared" si="35"/>
        <v>10000</v>
      </c>
      <c r="AA112" s="124"/>
      <c r="AB112" s="124"/>
      <c r="AC112" s="125"/>
      <c r="AD112" s="126" t="s">
        <v>34</v>
      </c>
      <c r="AE112" s="127"/>
      <c r="AF112" s="127"/>
      <c r="AG112" s="128"/>
      <c r="AH112" s="129">
        <f t="shared" si="36"/>
        <v>12100</v>
      </c>
      <c r="AI112" s="124"/>
      <c r="AJ112" s="124"/>
      <c r="AK112" s="125"/>
      <c r="AL112" s="126" t="s">
        <v>34</v>
      </c>
      <c r="AM112" s="127"/>
      <c r="AN112" s="127"/>
      <c r="AO112" s="128"/>
    </row>
    <row r="113" spans="1:41" x14ac:dyDescent="0.25">
      <c r="A113" s="130" t="s">
        <v>59</v>
      </c>
      <c r="B113" s="130"/>
      <c r="C113" s="131" t="s">
        <v>405</v>
      </c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3"/>
      <c r="R113" s="134">
        <f>R88+R89</f>
        <v>9</v>
      </c>
      <c r="S113" s="135"/>
      <c r="T113" s="135"/>
      <c r="U113" s="134" t="s">
        <v>36</v>
      </c>
      <c r="V113" s="136"/>
      <c r="W113" s="138">
        <v>32250</v>
      </c>
      <c r="X113" s="182"/>
      <c r="Y113" s="184"/>
      <c r="Z113" s="123">
        <f t="shared" si="35"/>
        <v>290250</v>
      </c>
      <c r="AA113" s="124"/>
      <c r="AB113" s="124"/>
      <c r="AC113" s="125"/>
      <c r="AD113" s="126" t="s">
        <v>34</v>
      </c>
      <c r="AE113" s="127"/>
      <c r="AF113" s="127"/>
      <c r="AG113" s="128"/>
      <c r="AH113" s="129">
        <f t="shared" si="36"/>
        <v>351202.5</v>
      </c>
      <c r="AI113" s="124"/>
      <c r="AJ113" s="124"/>
      <c r="AK113" s="125"/>
      <c r="AL113" s="126" t="s">
        <v>34</v>
      </c>
      <c r="AM113" s="127"/>
      <c r="AN113" s="127"/>
      <c r="AO113" s="128"/>
    </row>
    <row r="114" spans="1:41" x14ac:dyDescent="0.25">
      <c r="A114" s="130" t="s">
        <v>60</v>
      </c>
      <c r="B114" s="130"/>
      <c r="C114" s="131" t="s">
        <v>207</v>
      </c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3"/>
      <c r="R114" s="134">
        <v>833</v>
      </c>
      <c r="S114" s="135"/>
      <c r="T114" s="135"/>
      <c r="U114" s="134" t="s">
        <v>36</v>
      </c>
      <c r="V114" s="136"/>
      <c r="W114" s="138">
        <v>400</v>
      </c>
      <c r="X114" s="182"/>
      <c r="Y114" s="184"/>
      <c r="Z114" s="123">
        <f t="shared" si="35"/>
        <v>333200</v>
      </c>
      <c r="AA114" s="124"/>
      <c r="AB114" s="124"/>
      <c r="AC114" s="125"/>
      <c r="AD114" s="126" t="s">
        <v>34</v>
      </c>
      <c r="AE114" s="127"/>
      <c r="AF114" s="127"/>
      <c r="AG114" s="128"/>
      <c r="AH114" s="129">
        <f t="shared" ref="AH114" si="37">Z114*1.21</f>
        <v>403172</v>
      </c>
      <c r="AI114" s="124"/>
      <c r="AJ114" s="124"/>
      <c r="AK114" s="125"/>
      <c r="AL114" s="126" t="s">
        <v>34</v>
      </c>
      <c r="AM114" s="127"/>
      <c r="AN114" s="127"/>
      <c r="AO114" s="128"/>
    </row>
    <row r="115" spans="1:41" ht="48" customHeight="1" x14ac:dyDescent="0.25">
      <c r="A115" s="130" t="s">
        <v>61</v>
      </c>
      <c r="B115" s="130"/>
      <c r="C115" s="185" t="s">
        <v>208</v>
      </c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34">
        <v>13</v>
      </c>
      <c r="S115" s="135"/>
      <c r="T115" s="135"/>
      <c r="U115" s="134" t="s">
        <v>36</v>
      </c>
      <c r="V115" s="136"/>
      <c r="W115" s="138">
        <v>78800</v>
      </c>
      <c r="X115" s="182"/>
      <c r="Y115" s="184"/>
      <c r="Z115" s="123">
        <f t="shared" si="35"/>
        <v>1024400</v>
      </c>
      <c r="AA115" s="124"/>
      <c r="AB115" s="124"/>
      <c r="AC115" s="125"/>
      <c r="AD115" s="126" t="s">
        <v>34</v>
      </c>
      <c r="AE115" s="127"/>
      <c r="AF115" s="127"/>
      <c r="AG115" s="128"/>
      <c r="AH115" s="129">
        <f t="shared" ref="AH115" si="38">Z115*1.21</f>
        <v>1239524</v>
      </c>
      <c r="AI115" s="124"/>
      <c r="AJ115" s="124"/>
      <c r="AK115" s="125"/>
      <c r="AL115" s="126" t="s">
        <v>34</v>
      </c>
      <c r="AM115" s="127"/>
      <c r="AN115" s="127"/>
      <c r="AO115" s="128"/>
    </row>
    <row r="116" spans="1:41" x14ac:dyDescent="0.25">
      <c r="A116" s="130" t="s">
        <v>63</v>
      </c>
      <c r="B116" s="130"/>
      <c r="C116" s="131" t="s">
        <v>118</v>
      </c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3"/>
      <c r="R116" s="134">
        <f>R90</f>
        <v>2</v>
      </c>
      <c r="S116" s="135"/>
      <c r="T116" s="136"/>
      <c r="U116" s="134" t="s">
        <v>36</v>
      </c>
      <c r="V116" s="136"/>
      <c r="W116" s="138">
        <v>14500</v>
      </c>
      <c r="X116" s="182"/>
      <c r="Y116" s="184"/>
      <c r="Z116" s="123">
        <f t="shared" ref="Z116" si="39">R116*W116</f>
        <v>29000</v>
      </c>
      <c r="AA116" s="124"/>
      <c r="AB116" s="124"/>
      <c r="AC116" s="125"/>
      <c r="AD116" s="126" t="s">
        <v>34</v>
      </c>
      <c r="AE116" s="127"/>
      <c r="AF116" s="127"/>
      <c r="AG116" s="128"/>
      <c r="AH116" s="129">
        <f t="shared" si="36"/>
        <v>35090</v>
      </c>
      <c r="AI116" s="124"/>
      <c r="AJ116" s="124"/>
      <c r="AK116" s="125"/>
      <c r="AL116" s="126" t="s">
        <v>34</v>
      </c>
      <c r="AM116" s="127"/>
      <c r="AN116" s="127"/>
      <c r="AO116" s="128"/>
    </row>
    <row r="117" spans="1:41" ht="15" customHeight="1" x14ac:dyDescent="0.25">
      <c r="A117" s="130" t="s">
        <v>64</v>
      </c>
      <c r="B117" s="130"/>
      <c r="C117" s="131" t="s">
        <v>407</v>
      </c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4">
        <f>R87</f>
        <v>8330</v>
      </c>
      <c r="S117" s="135"/>
      <c r="T117" s="135"/>
      <c r="U117" s="134" t="s">
        <v>50</v>
      </c>
      <c r="V117" s="136"/>
      <c r="W117" s="138">
        <v>35.9</v>
      </c>
      <c r="X117" s="182"/>
      <c r="Y117" s="184"/>
      <c r="Z117" s="123">
        <f>R117*W117</f>
        <v>299047</v>
      </c>
      <c r="AA117" s="124"/>
      <c r="AB117" s="124"/>
      <c r="AC117" s="125"/>
      <c r="AD117" s="126" t="s">
        <v>34</v>
      </c>
      <c r="AE117" s="127"/>
      <c r="AF117" s="127"/>
      <c r="AG117" s="128"/>
      <c r="AH117" s="129">
        <f t="shared" si="36"/>
        <v>361846.87</v>
      </c>
      <c r="AI117" s="124"/>
      <c r="AJ117" s="124"/>
      <c r="AK117" s="125"/>
      <c r="AL117" s="126" t="s">
        <v>34</v>
      </c>
      <c r="AM117" s="127"/>
      <c r="AN117" s="127"/>
      <c r="AO117" s="128"/>
    </row>
    <row r="118" spans="1:41" x14ac:dyDescent="0.25">
      <c r="A118" s="130" t="s">
        <v>66</v>
      </c>
      <c r="B118" s="130"/>
      <c r="C118" s="131" t="s">
        <v>120</v>
      </c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3"/>
      <c r="R118" s="134">
        <v>15</v>
      </c>
      <c r="S118" s="135"/>
      <c r="T118" s="135"/>
      <c r="U118" s="134" t="s">
        <v>62</v>
      </c>
      <c r="V118" s="136"/>
      <c r="W118" s="138">
        <v>641</v>
      </c>
      <c r="X118" s="182"/>
      <c r="Y118" s="184"/>
      <c r="Z118" s="179" t="s">
        <v>34</v>
      </c>
      <c r="AA118" s="127"/>
      <c r="AB118" s="127"/>
      <c r="AC118" s="128"/>
      <c r="AD118" s="129">
        <f>R118*W118</f>
        <v>9615</v>
      </c>
      <c r="AE118" s="124"/>
      <c r="AF118" s="124"/>
      <c r="AG118" s="125"/>
      <c r="AH118" s="126" t="s">
        <v>34</v>
      </c>
      <c r="AI118" s="127"/>
      <c r="AJ118" s="127"/>
      <c r="AK118" s="128"/>
      <c r="AL118" s="129">
        <f>AD118*1.21</f>
        <v>11634.15</v>
      </c>
      <c r="AM118" s="124"/>
      <c r="AN118" s="124"/>
      <c r="AO118" s="125"/>
    </row>
    <row r="119" spans="1:41" x14ac:dyDescent="0.25">
      <c r="A119" s="130" t="s">
        <v>112</v>
      </c>
      <c r="B119" s="130"/>
      <c r="C119" s="131" t="s">
        <v>406</v>
      </c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80">
        <f>SUM(R6:T75)*2/3</f>
        <v>555.33333333333337</v>
      </c>
      <c r="S119" s="181"/>
      <c r="T119" s="181"/>
      <c r="U119" s="134" t="s">
        <v>62</v>
      </c>
      <c r="V119" s="136"/>
      <c r="W119" s="138">
        <v>1050</v>
      </c>
      <c r="X119" s="182"/>
      <c r="Y119" s="183"/>
      <c r="Z119" s="123">
        <f>R119*W119</f>
        <v>583100</v>
      </c>
      <c r="AA119" s="124"/>
      <c r="AB119" s="124"/>
      <c r="AC119" s="125"/>
      <c r="AD119" s="126" t="s">
        <v>34</v>
      </c>
      <c r="AE119" s="127"/>
      <c r="AF119" s="127"/>
      <c r="AG119" s="128"/>
      <c r="AH119" s="129">
        <f t="shared" si="36"/>
        <v>705551</v>
      </c>
      <c r="AI119" s="124"/>
      <c r="AJ119" s="124"/>
      <c r="AK119" s="125"/>
      <c r="AL119" s="126" t="s">
        <v>34</v>
      </c>
      <c r="AM119" s="127"/>
      <c r="AN119" s="127"/>
      <c r="AO119" s="128"/>
    </row>
    <row r="120" spans="1:41" x14ac:dyDescent="0.25">
      <c r="A120" s="130" t="s">
        <v>113</v>
      </c>
      <c r="B120" s="130"/>
      <c r="C120" s="152" t="s">
        <v>408</v>
      </c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34">
        <v>761</v>
      </c>
      <c r="S120" s="135"/>
      <c r="T120" s="135"/>
      <c r="U120" s="134" t="s">
        <v>36</v>
      </c>
      <c r="V120" s="136"/>
      <c r="W120" s="141">
        <v>595</v>
      </c>
      <c r="X120" s="141"/>
      <c r="Y120" s="141"/>
      <c r="Z120" s="123">
        <f>R120*W120</f>
        <v>452795</v>
      </c>
      <c r="AA120" s="124"/>
      <c r="AB120" s="124"/>
      <c r="AC120" s="125"/>
      <c r="AD120" s="126" t="s">
        <v>34</v>
      </c>
      <c r="AE120" s="127"/>
      <c r="AF120" s="127"/>
      <c r="AG120" s="128"/>
      <c r="AH120" s="129">
        <f t="shared" si="36"/>
        <v>547881.94999999995</v>
      </c>
      <c r="AI120" s="124"/>
      <c r="AJ120" s="124"/>
      <c r="AK120" s="125"/>
      <c r="AL120" s="142" t="s">
        <v>34</v>
      </c>
      <c r="AM120" s="142"/>
      <c r="AN120" s="142"/>
      <c r="AO120" s="142"/>
    </row>
    <row r="121" spans="1:41" x14ac:dyDescent="0.25">
      <c r="A121" s="130" t="s">
        <v>119</v>
      </c>
      <c r="B121" s="130"/>
      <c r="C121" s="152" t="s">
        <v>65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34">
        <f>R113</f>
        <v>9</v>
      </c>
      <c r="S121" s="135"/>
      <c r="T121" s="135"/>
      <c r="U121" s="134" t="s">
        <v>36</v>
      </c>
      <c r="V121" s="136"/>
      <c r="W121" s="141">
        <v>4850</v>
      </c>
      <c r="X121" s="141"/>
      <c r="Y121" s="141"/>
      <c r="Z121" s="123">
        <f>R121*W121</f>
        <v>43650</v>
      </c>
      <c r="AA121" s="124"/>
      <c r="AB121" s="124"/>
      <c r="AC121" s="125"/>
      <c r="AD121" s="126" t="s">
        <v>34</v>
      </c>
      <c r="AE121" s="127"/>
      <c r="AF121" s="127"/>
      <c r="AG121" s="128"/>
      <c r="AH121" s="129">
        <f t="shared" si="36"/>
        <v>52816.5</v>
      </c>
      <c r="AI121" s="124"/>
      <c r="AJ121" s="124"/>
      <c r="AK121" s="125"/>
      <c r="AL121" s="142" t="s">
        <v>34</v>
      </c>
      <c r="AM121" s="142"/>
      <c r="AN121" s="142"/>
      <c r="AO121" s="142"/>
    </row>
    <row r="122" spans="1:41" x14ac:dyDescent="0.25">
      <c r="A122" s="130" t="s">
        <v>209</v>
      </c>
      <c r="B122" s="130"/>
      <c r="C122" s="152" t="s">
        <v>111</v>
      </c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34">
        <f>R112*4</f>
        <v>16</v>
      </c>
      <c r="S122" s="135"/>
      <c r="T122" s="135"/>
      <c r="U122" s="134" t="s">
        <v>62</v>
      </c>
      <c r="V122" s="136"/>
      <c r="W122" s="141">
        <v>680</v>
      </c>
      <c r="X122" s="141"/>
      <c r="Y122" s="141"/>
      <c r="Z122" s="123">
        <f>R122*W122</f>
        <v>10880</v>
      </c>
      <c r="AA122" s="124"/>
      <c r="AB122" s="124"/>
      <c r="AC122" s="125"/>
      <c r="AD122" s="126" t="s">
        <v>34</v>
      </c>
      <c r="AE122" s="127"/>
      <c r="AF122" s="127"/>
      <c r="AG122" s="128"/>
      <c r="AH122" s="129">
        <f t="shared" si="36"/>
        <v>13164.8</v>
      </c>
      <c r="AI122" s="124"/>
      <c r="AJ122" s="124"/>
      <c r="AK122" s="125"/>
      <c r="AL122" s="142" t="s">
        <v>34</v>
      </c>
      <c r="AM122" s="142"/>
      <c r="AN122" s="142"/>
      <c r="AO122" s="142"/>
    </row>
    <row r="123" spans="1:41" x14ac:dyDescent="0.25">
      <c r="A123" s="130" t="s">
        <v>312</v>
      </c>
      <c r="B123" s="130"/>
      <c r="C123" s="152" t="s">
        <v>319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34">
        <v>2395</v>
      </c>
      <c r="S123" s="135"/>
      <c r="T123" s="135"/>
      <c r="U123" s="134" t="s">
        <v>50</v>
      </c>
      <c r="V123" s="136"/>
      <c r="W123" s="141">
        <v>46.2</v>
      </c>
      <c r="X123" s="141"/>
      <c r="Y123" s="141"/>
      <c r="Z123" s="179" t="s">
        <v>34</v>
      </c>
      <c r="AA123" s="127"/>
      <c r="AB123" s="127"/>
      <c r="AC123" s="128"/>
      <c r="AD123" s="129">
        <f>R123*W123</f>
        <v>110649</v>
      </c>
      <c r="AE123" s="124"/>
      <c r="AF123" s="124"/>
      <c r="AG123" s="125"/>
      <c r="AH123" s="126" t="s">
        <v>34</v>
      </c>
      <c r="AI123" s="127"/>
      <c r="AJ123" s="127"/>
      <c r="AK123" s="128"/>
      <c r="AL123" s="141">
        <f>AD123*1.21</f>
        <v>133885.29</v>
      </c>
      <c r="AM123" s="141"/>
      <c r="AN123" s="141"/>
      <c r="AO123" s="141"/>
    </row>
    <row r="124" spans="1:41" x14ac:dyDescent="0.25">
      <c r="A124" s="130" t="s">
        <v>313</v>
      </c>
      <c r="B124" s="130"/>
      <c r="C124" s="152" t="s">
        <v>320</v>
      </c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34">
        <v>2081</v>
      </c>
      <c r="S124" s="135"/>
      <c r="T124" s="135"/>
      <c r="U124" s="134" t="s">
        <v>50</v>
      </c>
      <c r="V124" s="136"/>
      <c r="W124" s="141">
        <v>175.5</v>
      </c>
      <c r="X124" s="141"/>
      <c r="Y124" s="141"/>
      <c r="Z124" s="179" t="s">
        <v>34</v>
      </c>
      <c r="AA124" s="127"/>
      <c r="AB124" s="127"/>
      <c r="AC124" s="128"/>
      <c r="AD124" s="129">
        <f t="shared" ref="AD124:AD128" si="40">R124*W124</f>
        <v>365215.5</v>
      </c>
      <c r="AE124" s="124"/>
      <c r="AF124" s="124"/>
      <c r="AG124" s="125"/>
      <c r="AH124" s="126" t="s">
        <v>34</v>
      </c>
      <c r="AI124" s="127"/>
      <c r="AJ124" s="127"/>
      <c r="AK124" s="128"/>
      <c r="AL124" s="141">
        <f t="shared" ref="AL124:AL128" si="41">AD124*1.21</f>
        <v>441910.755</v>
      </c>
      <c r="AM124" s="141"/>
      <c r="AN124" s="141"/>
      <c r="AO124" s="141"/>
    </row>
    <row r="125" spans="1:41" x14ac:dyDescent="0.25">
      <c r="A125" s="130" t="s">
        <v>314</v>
      </c>
      <c r="B125" s="130"/>
      <c r="C125" s="152" t="s">
        <v>321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34">
        <v>219</v>
      </c>
      <c r="S125" s="135"/>
      <c r="T125" s="135"/>
      <c r="U125" s="134" t="s">
        <v>50</v>
      </c>
      <c r="V125" s="136"/>
      <c r="W125" s="141">
        <v>195</v>
      </c>
      <c r="X125" s="141"/>
      <c r="Y125" s="141"/>
      <c r="Z125" s="179" t="s">
        <v>34</v>
      </c>
      <c r="AA125" s="127"/>
      <c r="AB125" s="127"/>
      <c r="AC125" s="128"/>
      <c r="AD125" s="129">
        <f t="shared" si="40"/>
        <v>42705</v>
      </c>
      <c r="AE125" s="124"/>
      <c r="AF125" s="124"/>
      <c r="AG125" s="125"/>
      <c r="AH125" s="126" t="s">
        <v>34</v>
      </c>
      <c r="AI125" s="127"/>
      <c r="AJ125" s="127"/>
      <c r="AK125" s="128"/>
      <c r="AL125" s="141">
        <f t="shared" si="41"/>
        <v>51673.049999999996</v>
      </c>
      <c r="AM125" s="141"/>
      <c r="AN125" s="141"/>
      <c r="AO125" s="141"/>
    </row>
    <row r="126" spans="1:41" ht="33" customHeight="1" x14ac:dyDescent="0.25">
      <c r="A126" s="130" t="s">
        <v>315</v>
      </c>
      <c r="B126" s="130"/>
      <c r="C126" s="149" t="s">
        <v>322</v>
      </c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34">
        <v>2184</v>
      </c>
      <c r="S126" s="135"/>
      <c r="T126" s="135"/>
      <c r="U126" s="134" t="s">
        <v>50</v>
      </c>
      <c r="V126" s="136"/>
      <c r="W126" s="141">
        <v>232.5</v>
      </c>
      <c r="X126" s="141"/>
      <c r="Y126" s="141"/>
      <c r="Z126" s="179" t="s">
        <v>34</v>
      </c>
      <c r="AA126" s="127"/>
      <c r="AB126" s="127"/>
      <c r="AC126" s="128"/>
      <c r="AD126" s="129">
        <f t="shared" si="40"/>
        <v>507780</v>
      </c>
      <c r="AE126" s="124"/>
      <c r="AF126" s="124"/>
      <c r="AG126" s="125"/>
      <c r="AH126" s="126" t="s">
        <v>34</v>
      </c>
      <c r="AI126" s="127"/>
      <c r="AJ126" s="127"/>
      <c r="AK126" s="128"/>
      <c r="AL126" s="141">
        <f t="shared" si="41"/>
        <v>614413.79999999993</v>
      </c>
      <c r="AM126" s="141"/>
      <c r="AN126" s="141"/>
      <c r="AO126" s="141"/>
    </row>
    <row r="127" spans="1:41" ht="36" customHeight="1" x14ac:dyDescent="0.25">
      <c r="A127" s="130" t="s">
        <v>316</v>
      </c>
      <c r="B127" s="130"/>
      <c r="C127" s="149" t="s">
        <v>323</v>
      </c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34">
        <v>104</v>
      </c>
      <c r="S127" s="135"/>
      <c r="T127" s="135"/>
      <c r="U127" s="134" t="s">
        <v>36</v>
      </c>
      <c r="V127" s="136"/>
      <c r="W127" s="141">
        <v>233</v>
      </c>
      <c r="X127" s="141"/>
      <c r="Y127" s="141"/>
      <c r="Z127" s="179" t="s">
        <v>34</v>
      </c>
      <c r="AA127" s="127"/>
      <c r="AB127" s="127"/>
      <c r="AC127" s="128"/>
      <c r="AD127" s="129">
        <f t="shared" si="40"/>
        <v>24232</v>
      </c>
      <c r="AE127" s="124"/>
      <c r="AF127" s="124"/>
      <c r="AG127" s="125"/>
      <c r="AH127" s="126" t="s">
        <v>34</v>
      </c>
      <c r="AI127" s="127"/>
      <c r="AJ127" s="127"/>
      <c r="AK127" s="128"/>
      <c r="AL127" s="141">
        <f t="shared" si="41"/>
        <v>29320.719999999998</v>
      </c>
      <c r="AM127" s="141"/>
      <c r="AN127" s="141"/>
      <c r="AO127" s="141"/>
    </row>
    <row r="128" spans="1:41" x14ac:dyDescent="0.25">
      <c r="A128" s="130" t="s">
        <v>317</v>
      </c>
      <c r="B128" s="130"/>
      <c r="C128" s="152" t="s">
        <v>324</v>
      </c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34">
        <v>112</v>
      </c>
      <c r="S128" s="135"/>
      <c r="T128" s="135"/>
      <c r="U128" s="134" t="s">
        <v>36</v>
      </c>
      <c r="V128" s="136"/>
      <c r="W128" s="141">
        <v>308.5</v>
      </c>
      <c r="X128" s="141"/>
      <c r="Y128" s="141"/>
      <c r="Z128" s="179" t="s">
        <v>34</v>
      </c>
      <c r="AA128" s="127"/>
      <c r="AB128" s="127"/>
      <c r="AC128" s="128"/>
      <c r="AD128" s="129">
        <f t="shared" si="40"/>
        <v>34552</v>
      </c>
      <c r="AE128" s="124"/>
      <c r="AF128" s="124"/>
      <c r="AG128" s="125"/>
      <c r="AH128" s="126" t="s">
        <v>34</v>
      </c>
      <c r="AI128" s="127"/>
      <c r="AJ128" s="127"/>
      <c r="AK128" s="128"/>
      <c r="AL128" s="141">
        <f t="shared" si="41"/>
        <v>41807.919999999998</v>
      </c>
      <c r="AM128" s="141"/>
      <c r="AN128" s="141"/>
      <c r="AO128" s="141"/>
    </row>
    <row r="129" spans="1:41" ht="32.25" customHeight="1" x14ac:dyDescent="0.25">
      <c r="A129" s="130" t="s">
        <v>318</v>
      </c>
      <c r="B129" s="130"/>
      <c r="C129" s="149" t="s">
        <v>290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34">
        <v>156</v>
      </c>
      <c r="S129" s="135"/>
      <c r="T129" s="135"/>
      <c r="U129" s="134" t="s">
        <v>50</v>
      </c>
      <c r="V129" s="136"/>
      <c r="W129" s="141">
        <v>7.3</v>
      </c>
      <c r="X129" s="141"/>
      <c r="Y129" s="141"/>
      <c r="Z129" s="179" t="s">
        <v>34</v>
      </c>
      <c r="AA129" s="127"/>
      <c r="AB129" s="127"/>
      <c r="AC129" s="128"/>
      <c r="AD129" s="123">
        <f>R129*W129</f>
        <v>1138.8</v>
      </c>
      <c r="AE129" s="124"/>
      <c r="AF129" s="124"/>
      <c r="AG129" s="125"/>
      <c r="AH129" s="126" t="s">
        <v>34</v>
      </c>
      <c r="AI129" s="127"/>
      <c r="AJ129" s="127"/>
      <c r="AK129" s="128"/>
      <c r="AL129" s="129">
        <f>AD129*1.21</f>
        <v>1377.9479999999999</v>
      </c>
      <c r="AM129" s="124"/>
      <c r="AN129" s="124"/>
      <c r="AO129" s="125"/>
    </row>
    <row r="130" spans="1:41" ht="30.75" customHeight="1" x14ac:dyDescent="0.25">
      <c r="A130" s="130" t="s">
        <v>328</v>
      </c>
      <c r="B130" s="130"/>
      <c r="C130" s="149" t="s">
        <v>325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34">
        <v>52</v>
      </c>
      <c r="S130" s="135"/>
      <c r="T130" s="135"/>
      <c r="U130" s="134" t="s">
        <v>36</v>
      </c>
      <c r="V130" s="136"/>
      <c r="W130" s="141">
        <v>254</v>
      </c>
      <c r="X130" s="141"/>
      <c r="Y130" s="141"/>
      <c r="Z130" s="123">
        <f t="shared" ref="Z130:Z136" si="42">R130*W130</f>
        <v>13208</v>
      </c>
      <c r="AA130" s="124"/>
      <c r="AB130" s="124"/>
      <c r="AC130" s="125"/>
      <c r="AD130" s="126" t="s">
        <v>34</v>
      </c>
      <c r="AE130" s="127"/>
      <c r="AF130" s="127"/>
      <c r="AG130" s="128"/>
      <c r="AH130" s="129">
        <f t="shared" ref="AH130:AH136" si="43">Z130*1.21</f>
        <v>15981.68</v>
      </c>
      <c r="AI130" s="124"/>
      <c r="AJ130" s="124"/>
      <c r="AK130" s="125"/>
      <c r="AL130" s="142" t="s">
        <v>34</v>
      </c>
      <c r="AM130" s="142"/>
      <c r="AN130" s="142"/>
      <c r="AO130" s="142"/>
    </row>
    <row r="131" spans="1:41" ht="33.75" customHeight="1" x14ac:dyDescent="0.25">
      <c r="A131" s="130" t="s">
        <v>329</v>
      </c>
      <c r="B131" s="130"/>
      <c r="C131" s="149" t="s">
        <v>326</v>
      </c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34">
        <v>52</v>
      </c>
      <c r="S131" s="135"/>
      <c r="T131" s="135"/>
      <c r="U131" s="134" t="s">
        <v>36</v>
      </c>
      <c r="V131" s="136"/>
      <c r="W131" s="141">
        <v>3050</v>
      </c>
      <c r="X131" s="141"/>
      <c r="Y131" s="141"/>
      <c r="Z131" s="123">
        <f t="shared" si="42"/>
        <v>158600</v>
      </c>
      <c r="AA131" s="124"/>
      <c r="AB131" s="124"/>
      <c r="AC131" s="125"/>
      <c r="AD131" s="126" t="s">
        <v>34</v>
      </c>
      <c r="AE131" s="127"/>
      <c r="AF131" s="127"/>
      <c r="AG131" s="128"/>
      <c r="AH131" s="129">
        <f t="shared" si="43"/>
        <v>191906</v>
      </c>
      <c r="AI131" s="124"/>
      <c r="AJ131" s="124"/>
      <c r="AK131" s="125"/>
      <c r="AL131" s="142" t="s">
        <v>34</v>
      </c>
      <c r="AM131" s="142"/>
      <c r="AN131" s="142"/>
      <c r="AO131" s="142"/>
    </row>
    <row r="132" spans="1:41" ht="35.25" customHeight="1" x14ac:dyDescent="0.25">
      <c r="A132" s="130" t="s">
        <v>330</v>
      </c>
      <c r="B132" s="130"/>
      <c r="C132" s="149" t="s">
        <v>327</v>
      </c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34">
        <v>8</v>
      </c>
      <c r="S132" s="135"/>
      <c r="T132" s="135"/>
      <c r="U132" s="134" t="s">
        <v>71</v>
      </c>
      <c r="V132" s="136"/>
      <c r="W132" s="141">
        <v>3220</v>
      </c>
      <c r="X132" s="141"/>
      <c r="Y132" s="141"/>
      <c r="Z132" s="179" t="s">
        <v>34</v>
      </c>
      <c r="AA132" s="127"/>
      <c r="AB132" s="127"/>
      <c r="AC132" s="128"/>
      <c r="AD132" s="123">
        <f>R132*W132</f>
        <v>25760</v>
      </c>
      <c r="AE132" s="124"/>
      <c r="AF132" s="124"/>
      <c r="AG132" s="125"/>
      <c r="AH132" s="126" t="s">
        <v>34</v>
      </c>
      <c r="AI132" s="127"/>
      <c r="AJ132" s="127"/>
      <c r="AK132" s="128"/>
      <c r="AL132" s="129">
        <f>AD132*1.21</f>
        <v>31169.599999999999</v>
      </c>
      <c r="AM132" s="124"/>
      <c r="AN132" s="124"/>
      <c r="AO132" s="125"/>
    </row>
    <row r="133" spans="1:41" ht="29.25" customHeight="1" x14ac:dyDescent="0.25">
      <c r="A133" s="130" t="s">
        <v>331</v>
      </c>
      <c r="B133" s="130"/>
      <c r="C133" s="185" t="s">
        <v>339</v>
      </c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34">
        <v>52</v>
      </c>
      <c r="S133" s="135"/>
      <c r="T133" s="135"/>
      <c r="U133" s="134" t="s">
        <v>36</v>
      </c>
      <c r="V133" s="136"/>
      <c r="W133" s="141">
        <v>1646</v>
      </c>
      <c r="X133" s="141"/>
      <c r="Y133" s="141"/>
      <c r="Z133" s="123">
        <f t="shared" si="42"/>
        <v>85592</v>
      </c>
      <c r="AA133" s="124"/>
      <c r="AB133" s="124"/>
      <c r="AC133" s="125"/>
      <c r="AD133" s="126" t="s">
        <v>34</v>
      </c>
      <c r="AE133" s="127"/>
      <c r="AF133" s="127"/>
      <c r="AG133" s="128"/>
      <c r="AH133" s="129">
        <f t="shared" si="43"/>
        <v>103566.31999999999</v>
      </c>
      <c r="AI133" s="124"/>
      <c r="AJ133" s="124"/>
      <c r="AK133" s="125"/>
      <c r="AL133" s="142" t="s">
        <v>34</v>
      </c>
      <c r="AM133" s="142"/>
      <c r="AN133" s="142"/>
      <c r="AO133" s="142"/>
    </row>
    <row r="134" spans="1:41" x14ac:dyDescent="0.25">
      <c r="A134" s="130" t="s">
        <v>332</v>
      </c>
      <c r="B134" s="130"/>
      <c r="C134" s="131" t="s">
        <v>340</v>
      </c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3"/>
      <c r="R134" s="134">
        <v>21</v>
      </c>
      <c r="S134" s="135"/>
      <c r="T134" s="135"/>
      <c r="U134" s="134" t="s">
        <v>36</v>
      </c>
      <c r="V134" s="136"/>
      <c r="W134" s="141">
        <v>4105</v>
      </c>
      <c r="X134" s="141"/>
      <c r="Y134" s="141"/>
      <c r="Z134" s="123">
        <f t="shared" si="42"/>
        <v>86205</v>
      </c>
      <c r="AA134" s="124"/>
      <c r="AB134" s="124"/>
      <c r="AC134" s="125"/>
      <c r="AD134" s="126" t="s">
        <v>34</v>
      </c>
      <c r="AE134" s="127"/>
      <c r="AF134" s="127"/>
      <c r="AG134" s="128"/>
      <c r="AH134" s="129">
        <f t="shared" si="43"/>
        <v>104308.05</v>
      </c>
      <c r="AI134" s="124"/>
      <c r="AJ134" s="124"/>
      <c r="AK134" s="125"/>
      <c r="AL134" s="142" t="s">
        <v>34</v>
      </c>
      <c r="AM134" s="142"/>
      <c r="AN134" s="142"/>
      <c r="AO134" s="142"/>
    </row>
    <row r="135" spans="1:41" x14ac:dyDescent="0.25">
      <c r="A135" s="130" t="s">
        <v>333</v>
      </c>
      <c r="B135" s="130"/>
      <c r="C135" s="131" t="s">
        <v>341</v>
      </c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3"/>
      <c r="R135" s="134">
        <v>19</v>
      </c>
      <c r="S135" s="135"/>
      <c r="T135" s="135"/>
      <c r="U135" s="134" t="s">
        <v>36</v>
      </c>
      <c r="V135" s="136"/>
      <c r="W135" s="141">
        <v>4285</v>
      </c>
      <c r="X135" s="141"/>
      <c r="Y135" s="141"/>
      <c r="Z135" s="123">
        <f t="shared" si="42"/>
        <v>81415</v>
      </c>
      <c r="AA135" s="124"/>
      <c r="AB135" s="124"/>
      <c r="AC135" s="125"/>
      <c r="AD135" s="126" t="s">
        <v>34</v>
      </c>
      <c r="AE135" s="127"/>
      <c r="AF135" s="127"/>
      <c r="AG135" s="128"/>
      <c r="AH135" s="129">
        <f t="shared" si="43"/>
        <v>98512.15</v>
      </c>
      <c r="AI135" s="124"/>
      <c r="AJ135" s="124"/>
      <c r="AK135" s="125"/>
      <c r="AL135" s="142" t="s">
        <v>34</v>
      </c>
      <c r="AM135" s="142"/>
      <c r="AN135" s="142"/>
      <c r="AO135" s="142"/>
    </row>
    <row r="136" spans="1:41" x14ac:dyDescent="0.25">
      <c r="A136" s="130" t="s">
        <v>334</v>
      </c>
      <c r="B136" s="130"/>
      <c r="C136" s="131" t="s">
        <v>342</v>
      </c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3"/>
      <c r="R136" s="134">
        <v>8</v>
      </c>
      <c r="S136" s="135"/>
      <c r="T136" s="135"/>
      <c r="U136" s="134" t="s">
        <v>36</v>
      </c>
      <c r="V136" s="136"/>
      <c r="W136" s="141">
        <v>4485</v>
      </c>
      <c r="X136" s="141"/>
      <c r="Y136" s="141"/>
      <c r="Z136" s="123">
        <f t="shared" si="42"/>
        <v>35880</v>
      </c>
      <c r="AA136" s="124"/>
      <c r="AB136" s="124"/>
      <c r="AC136" s="125"/>
      <c r="AD136" s="126" t="s">
        <v>34</v>
      </c>
      <c r="AE136" s="127"/>
      <c r="AF136" s="127"/>
      <c r="AG136" s="128"/>
      <c r="AH136" s="129">
        <f t="shared" si="43"/>
        <v>43414.799999999996</v>
      </c>
      <c r="AI136" s="124"/>
      <c r="AJ136" s="124"/>
      <c r="AK136" s="125"/>
      <c r="AL136" s="142" t="s">
        <v>34</v>
      </c>
      <c r="AM136" s="142"/>
      <c r="AN136" s="142"/>
      <c r="AO136" s="142"/>
    </row>
    <row r="137" spans="1:41" ht="30.75" customHeight="1" x14ac:dyDescent="0.25">
      <c r="A137" s="130" t="s">
        <v>335</v>
      </c>
      <c r="B137" s="130"/>
      <c r="C137" s="185" t="s">
        <v>343</v>
      </c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34">
        <v>4</v>
      </c>
      <c r="S137" s="135"/>
      <c r="T137" s="135"/>
      <c r="U137" s="134" t="s">
        <v>36</v>
      </c>
      <c r="V137" s="136"/>
      <c r="W137" s="141">
        <v>4305</v>
      </c>
      <c r="X137" s="141"/>
      <c r="Y137" s="141"/>
      <c r="Z137" s="123">
        <f t="shared" ref="Z137" si="44">R137*W137</f>
        <v>17220</v>
      </c>
      <c r="AA137" s="124"/>
      <c r="AB137" s="124"/>
      <c r="AC137" s="125"/>
      <c r="AD137" s="126" t="s">
        <v>34</v>
      </c>
      <c r="AE137" s="127"/>
      <c r="AF137" s="127"/>
      <c r="AG137" s="128"/>
      <c r="AH137" s="129">
        <f t="shared" ref="AH137" si="45">Z137*1.21</f>
        <v>20836.2</v>
      </c>
      <c r="AI137" s="124"/>
      <c r="AJ137" s="124"/>
      <c r="AK137" s="125"/>
      <c r="AL137" s="142" t="s">
        <v>34</v>
      </c>
      <c r="AM137" s="142"/>
      <c r="AN137" s="142"/>
      <c r="AO137" s="142"/>
    </row>
    <row r="138" spans="1:41" ht="35.25" customHeight="1" x14ac:dyDescent="0.25">
      <c r="A138" s="130" t="s">
        <v>336</v>
      </c>
      <c r="B138" s="130"/>
      <c r="C138" s="149" t="s">
        <v>344</v>
      </c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34">
        <v>52</v>
      </c>
      <c r="S138" s="135"/>
      <c r="T138" s="135"/>
      <c r="U138" s="134" t="s">
        <v>36</v>
      </c>
      <c r="V138" s="136"/>
      <c r="W138" s="141">
        <v>305</v>
      </c>
      <c r="X138" s="141"/>
      <c r="Y138" s="141"/>
      <c r="Z138" s="179" t="s">
        <v>34</v>
      </c>
      <c r="AA138" s="127"/>
      <c r="AB138" s="127"/>
      <c r="AC138" s="128"/>
      <c r="AD138" s="123">
        <f>R138*W138</f>
        <v>15860</v>
      </c>
      <c r="AE138" s="124"/>
      <c r="AF138" s="124"/>
      <c r="AG138" s="125"/>
      <c r="AH138" s="126" t="s">
        <v>34</v>
      </c>
      <c r="AI138" s="127"/>
      <c r="AJ138" s="127"/>
      <c r="AK138" s="128"/>
      <c r="AL138" s="129">
        <f>AD138*1.21</f>
        <v>19190.599999999999</v>
      </c>
      <c r="AM138" s="124"/>
      <c r="AN138" s="124"/>
      <c r="AO138" s="125"/>
    </row>
    <row r="139" spans="1:41" ht="34.5" customHeight="1" x14ac:dyDescent="0.25">
      <c r="A139" s="130" t="s">
        <v>337</v>
      </c>
      <c r="B139" s="130"/>
      <c r="C139" s="149" t="s">
        <v>345</v>
      </c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34">
        <v>52</v>
      </c>
      <c r="S139" s="135"/>
      <c r="T139" s="135"/>
      <c r="U139" s="134" t="s">
        <v>36</v>
      </c>
      <c r="V139" s="136"/>
      <c r="W139" s="141">
        <v>305</v>
      </c>
      <c r="X139" s="141"/>
      <c r="Y139" s="141"/>
      <c r="Z139" s="179" t="s">
        <v>34</v>
      </c>
      <c r="AA139" s="127"/>
      <c r="AB139" s="127"/>
      <c r="AC139" s="128"/>
      <c r="AD139" s="123">
        <f>R139*W139</f>
        <v>15860</v>
      </c>
      <c r="AE139" s="124"/>
      <c r="AF139" s="124"/>
      <c r="AG139" s="125"/>
      <c r="AH139" s="126" t="s">
        <v>34</v>
      </c>
      <c r="AI139" s="127"/>
      <c r="AJ139" s="127"/>
      <c r="AK139" s="128"/>
      <c r="AL139" s="129">
        <f>AD139*1.21</f>
        <v>19190.599999999999</v>
      </c>
      <c r="AM139" s="124"/>
      <c r="AN139" s="124"/>
      <c r="AO139" s="125"/>
    </row>
    <row r="140" spans="1:41" ht="36" customHeight="1" x14ac:dyDescent="0.25">
      <c r="A140" s="130" t="s">
        <v>338</v>
      </c>
      <c r="B140" s="130"/>
      <c r="C140" s="149" t="s">
        <v>346</v>
      </c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34">
        <v>2.08</v>
      </c>
      <c r="S140" s="135"/>
      <c r="T140" s="135"/>
      <c r="U140" s="134" t="s">
        <v>363</v>
      </c>
      <c r="V140" s="136"/>
      <c r="W140" s="141">
        <v>2330</v>
      </c>
      <c r="X140" s="141"/>
      <c r="Y140" s="141"/>
      <c r="Z140" s="179" t="s">
        <v>34</v>
      </c>
      <c r="AA140" s="127"/>
      <c r="AB140" s="127"/>
      <c r="AC140" s="128"/>
      <c r="AD140" s="129">
        <f t="shared" ref="AD140" si="46">R140*W140</f>
        <v>4846.4000000000005</v>
      </c>
      <c r="AE140" s="124"/>
      <c r="AF140" s="124"/>
      <c r="AG140" s="125"/>
      <c r="AH140" s="126" t="s">
        <v>34</v>
      </c>
      <c r="AI140" s="127"/>
      <c r="AJ140" s="127"/>
      <c r="AK140" s="128"/>
      <c r="AL140" s="141">
        <f t="shared" ref="AL140" si="47">AD140*1.21</f>
        <v>5864.1440000000002</v>
      </c>
      <c r="AM140" s="141"/>
      <c r="AN140" s="141"/>
      <c r="AO140" s="141"/>
    </row>
    <row r="141" spans="1:41" x14ac:dyDescent="0.25">
      <c r="A141" s="130" t="s">
        <v>381</v>
      </c>
      <c r="B141" s="130"/>
      <c r="C141" s="152" t="s">
        <v>347</v>
      </c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34">
        <v>1274</v>
      </c>
      <c r="S141" s="135"/>
      <c r="T141" s="135"/>
      <c r="U141" s="134" t="s">
        <v>50</v>
      </c>
      <c r="V141" s="136"/>
      <c r="W141" s="141">
        <v>473.5</v>
      </c>
      <c r="X141" s="141"/>
      <c r="Y141" s="141"/>
      <c r="Z141" s="179" t="s">
        <v>34</v>
      </c>
      <c r="AA141" s="127"/>
      <c r="AB141" s="127"/>
      <c r="AC141" s="128"/>
      <c r="AD141" s="129">
        <f t="shared" ref="AD141:AD142" si="48">R141*W141</f>
        <v>603239</v>
      </c>
      <c r="AE141" s="124"/>
      <c r="AF141" s="124"/>
      <c r="AG141" s="125"/>
      <c r="AH141" s="126" t="s">
        <v>34</v>
      </c>
      <c r="AI141" s="127"/>
      <c r="AJ141" s="127"/>
      <c r="AK141" s="128"/>
      <c r="AL141" s="141">
        <f t="shared" ref="AL141:AL142" si="49">AD141*1.21</f>
        <v>729919.19</v>
      </c>
      <c r="AM141" s="141"/>
      <c r="AN141" s="141"/>
      <c r="AO141" s="141"/>
    </row>
    <row r="142" spans="1:41" x14ac:dyDescent="0.25">
      <c r="A142" s="130" t="s">
        <v>382</v>
      </c>
      <c r="B142" s="130"/>
      <c r="C142" s="152" t="s">
        <v>348</v>
      </c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34">
        <v>631</v>
      </c>
      <c r="S142" s="135"/>
      <c r="T142" s="135"/>
      <c r="U142" s="134" t="s">
        <v>50</v>
      </c>
      <c r="V142" s="136"/>
      <c r="W142" s="141">
        <v>296</v>
      </c>
      <c r="X142" s="141"/>
      <c r="Y142" s="141"/>
      <c r="Z142" s="179" t="s">
        <v>34</v>
      </c>
      <c r="AA142" s="127"/>
      <c r="AB142" s="127"/>
      <c r="AC142" s="128"/>
      <c r="AD142" s="129">
        <f t="shared" si="48"/>
        <v>186776</v>
      </c>
      <c r="AE142" s="124"/>
      <c r="AF142" s="124"/>
      <c r="AG142" s="125"/>
      <c r="AH142" s="126" t="s">
        <v>34</v>
      </c>
      <c r="AI142" s="127"/>
      <c r="AJ142" s="127"/>
      <c r="AK142" s="128"/>
      <c r="AL142" s="141">
        <f t="shared" si="49"/>
        <v>225998.96</v>
      </c>
      <c r="AM142" s="141"/>
      <c r="AN142" s="141"/>
      <c r="AO142" s="141"/>
    </row>
    <row r="143" spans="1:41" x14ac:dyDescent="0.25">
      <c r="A143" s="130" t="s">
        <v>383</v>
      </c>
      <c r="B143" s="130"/>
      <c r="C143" s="152" t="s">
        <v>349</v>
      </c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34">
        <v>175</v>
      </c>
      <c r="S143" s="135"/>
      <c r="T143" s="135"/>
      <c r="U143" s="134" t="s">
        <v>50</v>
      </c>
      <c r="V143" s="136"/>
      <c r="W143" s="141">
        <v>1386</v>
      </c>
      <c r="X143" s="141"/>
      <c r="Y143" s="141"/>
      <c r="Z143" s="179" t="s">
        <v>34</v>
      </c>
      <c r="AA143" s="127"/>
      <c r="AB143" s="127"/>
      <c r="AC143" s="128"/>
      <c r="AD143" s="129">
        <f t="shared" ref="AD143:AD147" si="50">R143*W143</f>
        <v>242550</v>
      </c>
      <c r="AE143" s="124"/>
      <c r="AF143" s="124"/>
      <c r="AG143" s="125"/>
      <c r="AH143" s="126" t="s">
        <v>34</v>
      </c>
      <c r="AI143" s="127"/>
      <c r="AJ143" s="127"/>
      <c r="AK143" s="128"/>
      <c r="AL143" s="141">
        <f t="shared" ref="AL143:AL147" si="51">AD143*1.21</f>
        <v>293485.5</v>
      </c>
      <c r="AM143" s="141"/>
      <c r="AN143" s="141"/>
      <c r="AO143" s="141"/>
    </row>
    <row r="144" spans="1:41" x14ac:dyDescent="0.25">
      <c r="A144" s="130" t="s">
        <v>384</v>
      </c>
      <c r="B144" s="130"/>
      <c r="C144" s="152" t="s">
        <v>350</v>
      </c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34">
        <v>189</v>
      </c>
      <c r="S144" s="135"/>
      <c r="T144" s="135"/>
      <c r="U144" s="134" t="s">
        <v>364</v>
      </c>
      <c r="V144" s="136"/>
      <c r="W144" s="141">
        <v>64.400000000000006</v>
      </c>
      <c r="X144" s="141"/>
      <c r="Y144" s="141"/>
      <c r="Z144" s="179" t="s">
        <v>34</v>
      </c>
      <c r="AA144" s="127"/>
      <c r="AB144" s="127"/>
      <c r="AC144" s="128"/>
      <c r="AD144" s="129">
        <f t="shared" si="50"/>
        <v>12171.6</v>
      </c>
      <c r="AE144" s="124"/>
      <c r="AF144" s="124"/>
      <c r="AG144" s="125"/>
      <c r="AH144" s="126" t="s">
        <v>34</v>
      </c>
      <c r="AI144" s="127"/>
      <c r="AJ144" s="127"/>
      <c r="AK144" s="128"/>
      <c r="AL144" s="141">
        <f t="shared" si="51"/>
        <v>14727.636</v>
      </c>
      <c r="AM144" s="141"/>
      <c r="AN144" s="141"/>
      <c r="AO144" s="141"/>
    </row>
    <row r="145" spans="1:43" x14ac:dyDescent="0.25">
      <c r="A145" s="130" t="s">
        <v>385</v>
      </c>
      <c r="B145" s="130"/>
      <c r="C145" s="152" t="s">
        <v>351</v>
      </c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34">
        <v>52</v>
      </c>
      <c r="S145" s="135"/>
      <c r="T145" s="135"/>
      <c r="U145" s="134" t="s">
        <v>365</v>
      </c>
      <c r="V145" s="136"/>
      <c r="W145" s="141">
        <v>5630</v>
      </c>
      <c r="X145" s="141"/>
      <c r="Y145" s="141"/>
      <c r="Z145" s="179" t="s">
        <v>34</v>
      </c>
      <c r="AA145" s="127"/>
      <c r="AB145" s="127"/>
      <c r="AC145" s="128"/>
      <c r="AD145" s="129">
        <f t="shared" si="50"/>
        <v>292760</v>
      </c>
      <c r="AE145" s="124"/>
      <c r="AF145" s="124"/>
      <c r="AG145" s="125"/>
      <c r="AH145" s="126" t="s">
        <v>34</v>
      </c>
      <c r="AI145" s="127"/>
      <c r="AJ145" s="127"/>
      <c r="AK145" s="128"/>
      <c r="AL145" s="141">
        <f t="shared" si="51"/>
        <v>354239.6</v>
      </c>
      <c r="AM145" s="141"/>
      <c r="AN145" s="141"/>
      <c r="AO145" s="141"/>
    </row>
    <row r="146" spans="1:43" ht="30" customHeight="1" x14ac:dyDescent="0.25">
      <c r="A146" s="130" t="s">
        <v>386</v>
      </c>
      <c r="B146" s="130"/>
      <c r="C146" s="149" t="s">
        <v>352</v>
      </c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34">
        <v>2080</v>
      </c>
      <c r="S146" s="135"/>
      <c r="T146" s="135"/>
      <c r="U146" s="134" t="s">
        <v>50</v>
      </c>
      <c r="V146" s="136"/>
      <c r="W146" s="141">
        <v>157.5</v>
      </c>
      <c r="X146" s="141"/>
      <c r="Y146" s="141"/>
      <c r="Z146" s="179" t="s">
        <v>34</v>
      </c>
      <c r="AA146" s="127"/>
      <c r="AB146" s="127"/>
      <c r="AC146" s="128"/>
      <c r="AD146" s="129">
        <f t="shared" si="50"/>
        <v>327600</v>
      </c>
      <c r="AE146" s="124"/>
      <c r="AF146" s="124"/>
      <c r="AG146" s="125"/>
      <c r="AH146" s="126" t="s">
        <v>34</v>
      </c>
      <c r="AI146" s="127"/>
      <c r="AJ146" s="127"/>
      <c r="AK146" s="128"/>
      <c r="AL146" s="141">
        <f t="shared" si="51"/>
        <v>396396</v>
      </c>
      <c r="AM146" s="141"/>
      <c r="AN146" s="141"/>
      <c r="AO146" s="141"/>
    </row>
    <row r="147" spans="1:43" x14ac:dyDescent="0.25">
      <c r="A147" s="130" t="s">
        <v>387</v>
      </c>
      <c r="B147" s="130"/>
      <c r="C147" s="152" t="s">
        <v>353</v>
      </c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34">
        <v>24</v>
      </c>
      <c r="S147" s="135"/>
      <c r="T147" s="135"/>
      <c r="U147" s="134" t="s">
        <v>365</v>
      </c>
      <c r="V147" s="136"/>
      <c r="W147" s="141">
        <v>845</v>
      </c>
      <c r="X147" s="141"/>
      <c r="Y147" s="141"/>
      <c r="Z147" s="179" t="s">
        <v>34</v>
      </c>
      <c r="AA147" s="127"/>
      <c r="AB147" s="127"/>
      <c r="AC147" s="128"/>
      <c r="AD147" s="129">
        <f t="shared" si="50"/>
        <v>20280</v>
      </c>
      <c r="AE147" s="124"/>
      <c r="AF147" s="124"/>
      <c r="AG147" s="125"/>
      <c r="AH147" s="126" t="s">
        <v>34</v>
      </c>
      <c r="AI147" s="127"/>
      <c r="AJ147" s="127"/>
      <c r="AK147" s="128"/>
      <c r="AL147" s="141">
        <f t="shared" si="51"/>
        <v>24538.799999999999</v>
      </c>
      <c r="AM147" s="141"/>
      <c r="AN147" s="141"/>
      <c r="AO147" s="141"/>
    </row>
    <row r="148" spans="1:43" x14ac:dyDescent="0.25">
      <c r="A148" s="130" t="s">
        <v>388</v>
      </c>
      <c r="B148" s="130"/>
      <c r="C148" s="152" t="s">
        <v>354</v>
      </c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34">
        <v>24</v>
      </c>
      <c r="S148" s="135"/>
      <c r="T148" s="135"/>
      <c r="U148" s="134" t="s">
        <v>365</v>
      </c>
      <c r="V148" s="136"/>
      <c r="W148" s="141">
        <v>845</v>
      </c>
      <c r="X148" s="141"/>
      <c r="Y148" s="141"/>
      <c r="Z148" s="179" t="s">
        <v>34</v>
      </c>
      <c r="AA148" s="127"/>
      <c r="AB148" s="127"/>
      <c r="AC148" s="128"/>
      <c r="AD148" s="129">
        <f t="shared" ref="AD148:AD149" si="52">R148*W148</f>
        <v>20280</v>
      </c>
      <c r="AE148" s="124"/>
      <c r="AF148" s="124"/>
      <c r="AG148" s="125"/>
      <c r="AH148" s="126" t="s">
        <v>34</v>
      </c>
      <c r="AI148" s="127"/>
      <c r="AJ148" s="127"/>
      <c r="AK148" s="128"/>
      <c r="AL148" s="141">
        <f t="shared" ref="AL148:AL149" si="53">AD148*1.21</f>
        <v>24538.799999999999</v>
      </c>
      <c r="AM148" s="141"/>
      <c r="AN148" s="141"/>
      <c r="AO148" s="141"/>
    </row>
    <row r="149" spans="1:43" x14ac:dyDescent="0.25">
      <c r="A149" s="130" t="s">
        <v>389</v>
      </c>
      <c r="B149" s="130"/>
      <c r="C149" s="152" t="s">
        <v>355</v>
      </c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34">
        <v>105</v>
      </c>
      <c r="S149" s="135"/>
      <c r="T149" s="135"/>
      <c r="U149" s="134" t="s">
        <v>50</v>
      </c>
      <c r="V149" s="136"/>
      <c r="W149" s="141">
        <v>1520</v>
      </c>
      <c r="X149" s="141"/>
      <c r="Y149" s="141"/>
      <c r="Z149" s="179" t="s">
        <v>34</v>
      </c>
      <c r="AA149" s="127"/>
      <c r="AB149" s="127"/>
      <c r="AC149" s="128"/>
      <c r="AD149" s="129">
        <f t="shared" si="52"/>
        <v>159600</v>
      </c>
      <c r="AE149" s="124"/>
      <c r="AF149" s="124"/>
      <c r="AG149" s="125"/>
      <c r="AH149" s="126" t="s">
        <v>34</v>
      </c>
      <c r="AI149" s="127"/>
      <c r="AJ149" s="127"/>
      <c r="AK149" s="128"/>
      <c r="AL149" s="141">
        <f t="shared" si="53"/>
        <v>193116</v>
      </c>
      <c r="AM149" s="141"/>
      <c r="AN149" s="141"/>
      <c r="AO149" s="141"/>
    </row>
    <row r="150" spans="1:43" x14ac:dyDescent="0.25">
      <c r="A150" s="130" t="s">
        <v>390</v>
      </c>
      <c r="B150" s="130"/>
      <c r="C150" s="152" t="s">
        <v>356</v>
      </c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34">
        <v>2080</v>
      </c>
      <c r="S150" s="135"/>
      <c r="T150" s="135"/>
      <c r="U150" s="134" t="s">
        <v>50</v>
      </c>
      <c r="V150" s="136"/>
      <c r="W150" s="141">
        <v>23.7</v>
      </c>
      <c r="X150" s="141"/>
      <c r="Y150" s="141"/>
      <c r="Z150" s="179" t="s">
        <v>34</v>
      </c>
      <c r="AA150" s="127"/>
      <c r="AB150" s="127"/>
      <c r="AC150" s="128"/>
      <c r="AD150" s="129">
        <f t="shared" ref="AD150:AD151" si="54">R150*W150</f>
        <v>49296</v>
      </c>
      <c r="AE150" s="124"/>
      <c r="AF150" s="124"/>
      <c r="AG150" s="125"/>
      <c r="AH150" s="126" t="s">
        <v>34</v>
      </c>
      <c r="AI150" s="127"/>
      <c r="AJ150" s="127"/>
      <c r="AK150" s="128"/>
      <c r="AL150" s="141">
        <f t="shared" ref="AL150:AL151" si="55">AD150*1.21</f>
        <v>59648.159999999996</v>
      </c>
      <c r="AM150" s="141"/>
      <c r="AN150" s="141"/>
      <c r="AO150" s="141"/>
    </row>
    <row r="151" spans="1:43" x14ac:dyDescent="0.25">
      <c r="A151" s="130" t="s">
        <v>391</v>
      </c>
      <c r="B151" s="130"/>
      <c r="C151" s="152" t="s">
        <v>357</v>
      </c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34">
        <v>1274</v>
      </c>
      <c r="S151" s="135"/>
      <c r="T151" s="135"/>
      <c r="U151" s="134" t="s">
        <v>50</v>
      </c>
      <c r="V151" s="136"/>
      <c r="W151" s="141">
        <v>101</v>
      </c>
      <c r="X151" s="141"/>
      <c r="Y151" s="141"/>
      <c r="Z151" s="179" t="s">
        <v>34</v>
      </c>
      <c r="AA151" s="127"/>
      <c r="AB151" s="127"/>
      <c r="AC151" s="128"/>
      <c r="AD151" s="129">
        <f t="shared" si="54"/>
        <v>128674</v>
      </c>
      <c r="AE151" s="124"/>
      <c r="AF151" s="124"/>
      <c r="AG151" s="125"/>
      <c r="AH151" s="126" t="s">
        <v>34</v>
      </c>
      <c r="AI151" s="127"/>
      <c r="AJ151" s="127"/>
      <c r="AK151" s="128"/>
      <c r="AL151" s="141">
        <f t="shared" si="55"/>
        <v>155695.54</v>
      </c>
      <c r="AM151" s="141"/>
      <c r="AN151" s="141"/>
      <c r="AO151" s="141"/>
    </row>
    <row r="152" spans="1:43" x14ac:dyDescent="0.25">
      <c r="A152" s="130" t="s">
        <v>392</v>
      </c>
      <c r="B152" s="130"/>
      <c r="C152" s="152" t="s">
        <v>358</v>
      </c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34">
        <v>631</v>
      </c>
      <c r="S152" s="135"/>
      <c r="T152" s="135"/>
      <c r="U152" s="134" t="s">
        <v>50</v>
      </c>
      <c r="V152" s="136"/>
      <c r="W152" s="141">
        <v>64.5</v>
      </c>
      <c r="X152" s="141"/>
      <c r="Y152" s="141"/>
      <c r="Z152" s="179" t="s">
        <v>34</v>
      </c>
      <c r="AA152" s="127"/>
      <c r="AB152" s="127"/>
      <c r="AC152" s="128"/>
      <c r="AD152" s="129">
        <f t="shared" ref="AD152:AD156" si="56">R152*W152</f>
        <v>40699.5</v>
      </c>
      <c r="AE152" s="124"/>
      <c r="AF152" s="124"/>
      <c r="AG152" s="125"/>
      <c r="AH152" s="126" t="s">
        <v>34</v>
      </c>
      <c r="AI152" s="127"/>
      <c r="AJ152" s="127"/>
      <c r="AK152" s="128"/>
      <c r="AL152" s="141">
        <f t="shared" ref="AL152:AL156" si="57">AD152*1.21</f>
        <v>49246.394999999997</v>
      </c>
      <c r="AM152" s="141"/>
      <c r="AN152" s="141"/>
      <c r="AO152" s="141"/>
    </row>
    <row r="153" spans="1:43" x14ac:dyDescent="0.25">
      <c r="A153" s="130" t="s">
        <v>393</v>
      </c>
      <c r="B153" s="130"/>
      <c r="C153" s="152" t="s">
        <v>359</v>
      </c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34">
        <v>175</v>
      </c>
      <c r="S153" s="135"/>
      <c r="T153" s="135"/>
      <c r="U153" s="134" t="s">
        <v>50</v>
      </c>
      <c r="V153" s="136"/>
      <c r="W153" s="141">
        <v>268.5</v>
      </c>
      <c r="X153" s="141"/>
      <c r="Y153" s="141"/>
      <c r="Z153" s="179" t="s">
        <v>34</v>
      </c>
      <c r="AA153" s="127"/>
      <c r="AB153" s="127"/>
      <c r="AC153" s="128"/>
      <c r="AD153" s="129">
        <f t="shared" si="56"/>
        <v>46987.5</v>
      </c>
      <c r="AE153" s="124"/>
      <c r="AF153" s="124"/>
      <c r="AG153" s="125"/>
      <c r="AH153" s="126" t="s">
        <v>34</v>
      </c>
      <c r="AI153" s="127"/>
      <c r="AJ153" s="127"/>
      <c r="AK153" s="128"/>
      <c r="AL153" s="141">
        <f t="shared" si="57"/>
        <v>56854.875</v>
      </c>
      <c r="AM153" s="141"/>
      <c r="AN153" s="141"/>
      <c r="AO153" s="141"/>
    </row>
    <row r="154" spans="1:43" ht="33" customHeight="1" x14ac:dyDescent="0.25">
      <c r="A154" s="130" t="s">
        <v>394</v>
      </c>
      <c r="B154" s="130"/>
      <c r="C154" s="149" t="s">
        <v>360</v>
      </c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34">
        <v>189</v>
      </c>
      <c r="S154" s="135"/>
      <c r="T154" s="135"/>
      <c r="U154" s="134" t="s">
        <v>364</v>
      </c>
      <c r="V154" s="136"/>
      <c r="W154" s="141">
        <v>356.5</v>
      </c>
      <c r="X154" s="141"/>
      <c r="Y154" s="141"/>
      <c r="Z154" s="179" t="s">
        <v>34</v>
      </c>
      <c r="AA154" s="127"/>
      <c r="AB154" s="127"/>
      <c r="AC154" s="128"/>
      <c r="AD154" s="129">
        <f t="shared" si="56"/>
        <v>67378.5</v>
      </c>
      <c r="AE154" s="124"/>
      <c r="AF154" s="124"/>
      <c r="AG154" s="125"/>
      <c r="AH154" s="126" t="s">
        <v>34</v>
      </c>
      <c r="AI154" s="127"/>
      <c r="AJ154" s="127"/>
      <c r="AK154" s="128"/>
      <c r="AL154" s="141">
        <f t="shared" si="57"/>
        <v>81527.985000000001</v>
      </c>
      <c r="AM154" s="141"/>
      <c r="AN154" s="141"/>
      <c r="AO154" s="141"/>
    </row>
    <row r="155" spans="1:43" x14ac:dyDescent="0.25">
      <c r="A155" s="130" t="s">
        <v>395</v>
      </c>
      <c r="B155" s="130"/>
      <c r="C155" s="152" t="s">
        <v>361</v>
      </c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34">
        <v>201.82</v>
      </c>
      <c r="S155" s="135"/>
      <c r="T155" s="135"/>
      <c r="U155" s="134" t="s">
        <v>365</v>
      </c>
      <c r="V155" s="136"/>
      <c r="W155" s="141">
        <v>419</v>
      </c>
      <c r="X155" s="141"/>
      <c r="Y155" s="141"/>
      <c r="Z155" s="179" t="s">
        <v>34</v>
      </c>
      <c r="AA155" s="127"/>
      <c r="AB155" s="127"/>
      <c r="AC155" s="128"/>
      <c r="AD155" s="129">
        <f t="shared" si="56"/>
        <v>84562.58</v>
      </c>
      <c r="AE155" s="124"/>
      <c r="AF155" s="124"/>
      <c r="AG155" s="125"/>
      <c r="AH155" s="126" t="s">
        <v>34</v>
      </c>
      <c r="AI155" s="127"/>
      <c r="AJ155" s="127"/>
      <c r="AK155" s="128"/>
      <c r="AL155" s="141">
        <f t="shared" si="57"/>
        <v>102320.7218</v>
      </c>
      <c r="AM155" s="141"/>
      <c r="AN155" s="141"/>
      <c r="AO155" s="141"/>
    </row>
    <row r="156" spans="1:43" ht="31.5" customHeight="1" x14ac:dyDescent="0.25">
      <c r="A156" s="130" t="s">
        <v>396</v>
      </c>
      <c r="B156" s="130"/>
      <c r="C156" s="149" t="s">
        <v>362</v>
      </c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34">
        <v>759.5</v>
      </c>
      <c r="S156" s="135"/>
      <c r="T156" s="135"/>
      <c r="U156" s="134" t="s">
        <v>364</v>
      </c>
      <c r="V156" s="136"/>
      <c r="W156" s="141">
        <v>55.8</v>
      </c>
      <c r="X156" s="141"/>
      <c r="Y156" s="141"/>
      <c r="Z156" s="179" t="s">
        <v>34</v>
      </c>
      <c r="AA156" s="127"/>
      <c r="AB156" s="127"/>
      <c r="AC156" s="128"/>
      <c r="AD156" s="129">
        <f t="shared" si="56"/>
        <v>42380.1</v>
      </c>
      <c r="AE156" s="124"/>
      <c r="AF156" s="124"/>
      <c r="AG156" s="125"/>
      <c r="AH156" s="126" t="s">
        <v>34</v>
      </c>
      <c r="AI156" s="127"/>
      <c r="AJ156" s="127"/>
      <c r="AK156" s="128"/>
      <c r="AL156" s="141">
        <f t="shared" si="57"/>
        <v>51279.920999999995</v>
      </c>
      <c r="AM156" s="141"/>
      <c r="AN156" s="141"/>
      <c r="AO156" s="141"/>
    </row>
    <row r="157" spans="1:43" x14ac:dyDescent="0.25">
      <c r="A157" s="167" t="s">
        <v>67</v>
      </c>
      <c r="B157" s="167"/>
      <c r="C157" s="168" t="s">
        <v>68</v>
      </c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9" t="s">
        <v>34</v>
      </c>
      <c r="S157" s="170"/>
      <c r="T157" s="170"/>
      <c r="U157" s="169" t="s">
        <v>34</v>
      </c>
      <c r="V157" s="171"/>
      <c r="W157" s="172" t="s">
        <v>34</v>
      </c>
      <c r="X157" s="173"/>
      <c r="Y157" s="174"/>
      <c r="Z157" s="175">
        <f>SUM(Z158:AC174)</f>
        <v>479909.999625</v>
      </c>
      <c r="AA157" s="176"/>
      <c r="AB157" s="176"/>
      <c r="AC157" s="177"/>
      <c r="AD157" s="175">
        <f>SUM(AD158:AG174)</f>
        <v>550086</v>
      </c>
      <c r="AE157" s="176"/>
      <c r="AF157" s="176"/>
      <c r="AG157" s="177"/>
      <c r="AH157" s="178">
        <f>SUM(AH158:AK174)</f>
        <v>580691.09954624996</v>
      </c>
      <c r="AI157" s="178"/>
      <c r="AJ157" s="178"/>
      <c r="AK157" s="178"/>
      <c r="AL157" s="178">
        <f>SUM(AL158:AO174)</f>
        <v>665604.06000000006</v>
      </c>
      <c r="AM157" s="178"/>
      <c r="AN157" s="178"/>
      <c r="AO157" s="178"/>
    </row>
    <row r="158" spans="1:43" x14ac:dyDescent="0.25">
      <c r="A158" s="130" t="s">
        <v>69</v>
      </c>
      <c r="B158" s="130"/>
      <c r="C158" s="152" t="s">
        <v>70</v>
      </c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34">
        <v>1</v>
      </c>
      <c r="S158" s="135"/>
      <c r="T158" s="136"/>
      <c r="U158" s="137" t="s">
        <v>71</v>
      </c>
      <c r="V158" s="137"/>
      <c r="W158" s="138">
        <v>50000</v>
      </c>
      <c r="X158" s="139"/>
      <c r="Y158" s="140"/>
      <c r="Z158" s="126" t="s">
        <v>34</v>
      </c>
      <c r="AA158" s="127"/>
      <c r="AB158" s="127"/>
      <c r="AC158" s="128"/>
      <c r="AD158" s="129">
        <f>R158*W158</f>
        <v>50000</v>
      </c>
      <c r="AE158" s="124"/>
      <c r="AF158" s="124"/>
      <c r="AG158" s="125"/>
      <c r="AH158" s="142" t="s">
        <v>34</v>
      </c>
      <c r="AI158" s="142"/>
      <c r="AJ158" s="142"/>
      <c r="AK158" s="142"/>
      <c r="AL158" s="141">
        <f>AD158*1.21</f>
        <v>60500</v>
      </c>
      <c r="AM158" s="141"/>
      <c r="AN158" s="141"/>
      <c r="AO158" s="141"/>
      <c r="AQ158" s="73"/>
    </row>
    <row r="159" spans="1:43" x14ac:dyDescent="0.25">
      <c r="A159" s="130" t="s">
        <v>72</v>
      </c>
      <c r="B159" s="130"/>
      <c r="C159" s="152" t="s">
        <v>132</v>
      </c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34">
        <v>1</v>
      </c>
      <c r="S159" s="135"/>
      <c r="T159" s="136"/>
      <c r="U159" s="137" t="s">
        <v>71</v>
      </c>
      <c r="V159" s="137"/>
      <c r="W159" s="138">
        <f>R93*170</f>
        <v>141610</v>
      </c>
      <c r="X159" s="139"/>
      <c r="Y159" s="140"/>
      <c r="Z159" s="129">
        <f>R159*W159</f>
        <v>141610</v>
      </c>
      <c r="AA159" s="124"/>
      <c r="AB159" s="124"/>
      <c r="AC159" s="125"/>
      <c r="AD159" s="126" t="s">
        <v>34</v>
      </c>
      <c r="AE159" s="127"/>
      <c r="AF159" s="127"/>
      <c r="AG159" s="128"/>
      <c r="AH159" s="141">
        <f>Z159*1.21</f>
        <v>171348.1</v>
      </c>
      <c r="AI159" s="141"/>
      <c r="AJ159" s="141"/>
      <c r="AK159" s="141"/>
      <c r="AL159" s="142" t="s">
        <v>34</v>
      </c>
      <c r="AM159" s="142"/>
      <c r="AN159" s="142"/>
      <c r="AO159" s="142"/>
      <c r="AQ159" s="73"/>
    </row>
    <row r="160" spans="1:43" x14ac:dyDescent="0.25">
      <c r="A160" s="130" t="s">
        <v>73</v>
      </c>
      <c r="B160" s="130"/>
      <c r="C160" s="152" t="s">
        <v>74</v>
      </c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34">
        <v>761</v>
      </c>
      <c r="S160" s="135"/>
      <c r="T160" s="136"/>
      <c r="U160" s="137" t="s">
        <v>36</v>
      </c>
      <c r="V160" s="137"/>
      <c r="W160" s="138">
        <v>185</v>
      </c>
      <c r="X160" s="139"/>
      <c r="Y160" s="140"/>
      <c r="Z160" s="126" t="s">
        <v>34</v>
      </c>
      <c r="AA160" s="127"/>
      <c r="AB160" s="127"/>
      <c r="AC160" s="128"/>
      <c r="AD160" s="129">
        <f>R160*W160</f>
        <v>140785</v>
      </c>
      <c r="AE160" s="124"/>
      <c r="AF160" s="124"/>
      <c r="AG160" s="125"/>
      <c r="AH160" s="142" t="s">
        <v>34</v>
      </c>
      <c r="AI160" s="142"/>
      <c r="AJ160" s="142"/>
      <c r="AK160" s="142"/>
      <c r="AL160" s="141">
        <f>AD160*1.21</f>
        <v>170349.85</v>
      </c>
      <c r="AM160" s="141"/>
      <c r="AN160" s="141"/>
      <c r="AO160" s="141"/>
      <c r="AQ160" s="73"/>
    </row>
    <row r="161" spans="1:43" x14ac:dyDescent="0.25">
      <c r="A161" s="130" t="s">
        <v>75</v>
      </c>
      <c r="B161" s="130"/>
      <c r="C161" s="152" t="s">
        <v>76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34">
        <v>1</v>
      </c>
      <c r="S161" s="135"/>
      <c r="T161" s="136"/>
      <c r="U161" s="137" t="s">
        <v>71</v>
      </c>
      <c r="V161" s="137"/>
      <c r="W161" s="138">
        <v>120000</v>
      </c>
      <c r="X161" s="139"/>
      <c r="Y161" s="140"/>
      <c r="Z161" s="129">
        <f>R161*W161</f>
        <v>120000</v>
      </c>
      <c r="AA161" s="124"/>
      <c r="AB161" s="124"/>
      <c r="AC161" s="125"/>
      <c r="AD161" s="126" t="s">
        <v>34</v>
      </c>
      <c r="AE161" s="127"/>
      <c r="AF161" s="127"/>
      <c r="AG161" s="128"/>
      <c r="AH161" s="141">
        <f>Z161*1.21</f>
        <v>145200</v>
      </c>
      <c r="AI161" s="141"/>
      <c r="AJ161" s="141"/>
      <c r="AK161" s="141"/>
      <c r="AL161" s="142" t="s">
        <v>34</v>
      </c>
      <c r="AM161" s="142"/>
      <c r="AN161" s="142"/>
      <c r="AO161" s="142"/>
      <c r="AQ161" s="73"/>
    </row>
    <row r="162" spans="1:43" x14ac:dyDescent="0.25">
      <c r="A162" s="130" t="s">
        <v>77</v>
      </c>
      <c r="B162" s="130"/>
      <c r="C162" s="152" t="s">
        <v>109</v>
      </c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34">
        <v>1</v>
      </c>
      <c r="S162" s="135"/>
      <c r="T162" s="136"/>
      <c r="U162" s="137" t="s">
        <v>71</v>
      </c>
      <c r="V162" s="137"/>
      <c r="W162" s="138">
        <v>50000</v>
      </c>
      <c r="X162" s="139"/>
      <c r="Y162" s="140"/>
      <c r="Z162" s="129">
        <f>R162*W162</f>
        <v>50000</v>
      </c>
      <c r="AA162" s="124"/>
      <c r="AB162" s="124"/>
      <c r="AC162" s="125"/>
      <c r="AD162" s="126" t="s">
        <v>34</v>
      </c>
      <c r="AE162" s="127"/>
      <c r="AF162" s="127"/>
      <c r="AG162" s="128"/>
      <c r="AH162" s="141">
        <f>Z162*1.21</f>
        <v>60500</v>
      </c>
      <c r="AI162" s="141"/>
      <c r="AJ162" s="141"/>
      <c r="AK162" s="141"/>
      <c r="AL162" s="142" t="s">
        <v>34</v>
      </c>
      <c r="AM162" s="142"/>
      <c r="AN162" s="142"/>
      <c r="AO162" s="142"/>
      <c r="AQ162" s="73"/>
    </row>
    <row r="163" spans="1:43" x14ac:dyDescent="0.25">
      <c r="A163" s="130" t="s">
        <v>78</v>
      </c>
      <c r="B163" s="130"/>
      <c r="C163" s="152" t="s">
        <v>79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34">
        <v>1</v>
      </c>
      <c r="S163" s="135"/>
      <c r="T163" s="136"/>
      <c r="U163" s="137" t="s">
        <v>71</v>
      </c>
      <c r="V163" s="137"/>
      <c r="W163" s="138">
        <v>150000</v>
      </c>
      <c r="X163" s="139"/>
      <c r="Y163" s="140"/>
      <c r="Z163" s="126" t="s">
        <v>34</v>
      </c>
      <c r="AA163" s="127"/>
      <c r="AB163" s="127"/>
      <c r="AC163" s="128"/>
      <c r="AD163" s="129">
        <f>R163*W163</f>
        <v>150000</v>
      </c>
      <c r="AE163" s="124"/>
      <c r="AF163" s="124"/>
      <c r="AG163" s="125"/>
      <c r="AH163" s="142" t="s">
        <v>34</v>
      </c>
      <c r="AI163" s="142"/>
      <c r="AJ163" s="142"/>
      <c r="AK163" s="142"/>
      <c r="AL163" s="141">
        <f>AD163*1.21</f>
        <v>181500</v>
      </c>
      <c r="AM163" s="141"/>
      <c r="AN163" s="141"/>
      <c r="AO163" s="141"/>
      <c r="AQ163" s="73"/>
    </row>
    <row r="164" spans="1:43" x14ac:dyDescent="0.25">
      <c r="A164" s="130" t="s">
        <v>376</v>
      </c>
      <c r="B164" s="130"/>
      <c r="C164" s="131" t="s">
        <v>126</v>
      </c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3"/>
      <c r="R164" s="134">
        <v>1</v>
      </c>
      <c r="S164" s="135"/>
      <c r="T164" s="136"/>
      <c r="U164" s="137" t="s">
        <v>71</v>
      </c>
      <c r="V164" s="137"/>
      <c r="W164" s="138">
        <v>61500</v>
      </c>
      <c r="X164" s="139"/>
      <c r="Y164" s="140"/>
      <c r="Z164" s="129">
        <f>R164*W164</f>
        <v>61500</v>
      </c>
      <c r="AA164" s="124"/>
      <c r="AB164" s="124"/>
      <c r="AC164" s="125"/>
      <c r="AD164" s="126" t="s">
        <v>34</v>
      </c>
      <c r="AE164" s="127"/>
      <c r="AF164" s="127"/>
      <c r="AG164" s="128"/>
      <c r="AH164" s="141">
        <f>Z164*1.21</f>
        <v>74415</v>
      </c>
      <c r="AI164" s="141"/>
      <c r="AJ164" s="141"/>
      <c r="AK164" s="141"/>
      <c r="AL164" s="142" t="s">
        <v>34</v>
      </c>
      <c r="AM164" s="142"/>
      <c r="AN164" s="142"/>
      <c r="AO164" s="142"/>
      <c r="AQ164" s="73"/>
    </row>
    <row r="165" spans="1:43" ht="30" customHeight="1" x14ac:dyDescent="0.25">
      <c r="A165" s="130" t="s">
        <v>80</v>
      </c>
      <c r="B165" s="130"/>
      <c r="C165" s="157" t="s">
        <v>127</v>
      </c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8">
        <v>65.396825000000007</v>
      </c>
      <c r="S165" s="159"/>
      <c r="T165" s="160"/>
      <c r="U165" s="137" t="s">
        <v>62</v>
      </c>
      <c r="V165" s="137"/>
      <c r="W165" s="161">
        <v>945</v>
      </c>
      <c r="X165" s="162"/>
      <c r="Y165" s="163"/>
      <c r="Z165" s="129">
        <f>R165*W165</f>
        <v>61799.999625000004</v>
      </c>
      <c r="AA165" s="124"/>
      <c r="AB165" s="124"/>
      <c r="AC165" s="125"/>
      <c r="AD165" s="164" t="s">
        <v>34</v>
      </c>
      <c r="AE165" s="165"/>
      <c r="AF165" s="165"/>
      <c r="AG165" s="166"/>
      <c r="AH165" s="147">
        <f>Z165*1.21</f>
        <v>74777.999546250008</v>
      </c>
      <c r="AI165" s="147"/>
      <c r="AJ165" s="147"/>
      <c r="AK165" s="147"/>
      <c r="AL165" s="148" t="s">
        <v>34</v>
      </c>
      <c r="AM165" s="148"/>
      <c r="AN165" s="148"/>
      <c r="AO165" s="148"/>
      <c r="AQ165" s="73"/>
    </row>
    <row r="166" spans="1:43" x14ac:dyDescent="0.25">
      <c r="A166" s="130" t="s">
        <v>81</v>
      </c>
      <c r="B166" s="130"/>
      <c r="C166" s="152" t="s">
        <v>82</v>
      </c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37">
        <v>1</v>
      </c>
      <c r="S166" s="137"/>
      <c r="T166" s="137"/>
      <c r="U166" s="137" t="s">
        <v>71</v>
      </c>
      <c r="V166" s="137"/>
      <c r="W166" s="150">
        <v>53800</v>
      </c>
      <c r="X166" s="151"/>
      <c r="Y166" s="151"/>
      <c r="Z166" s="142" t="s">
        <v>34</v>
      </c>
      <c r="AA166" s="142"/>
      <c r="AB166" s="142"/>
      <c r="AC166" s="142"/>
      <c r="AD166" s="141">
        <f>R166*W166</f>
        <v>53800</v>
      </c>
      <c r="AE166" s="141"/>
      <c r="AF166" s="141"/>
      <c r="AG166" s="141"/>
      <c r="AH166" s="142" t="s">
        <v>34</v>
      </c>
      <c r="AI166" s="142"/>
      <c r="AJ166" s="142"/>
      <c r="AK166" s="142"/>
      <c r="AL166" s="141">
        <f>AD166*1.21</f>
        <v>65098</v>
      </c>
      <c r="AM166" s="141"/>
      <c r="AN166" s="141"/>
      <c r="AO166" s="141"/>
      <c r="AQ166" s="73"/>
    </row>
    <row r="167" spans="1:43" ht="60" customHeight="1" x14ac:dyDescent="0.25">
      <c r="A167" s="130" t="s">
        <v>115</v>
      </c>
      <c r="B167" s="130"/>
      <c r="C167" s="149" t="s">
        <v>131</v>
      </c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37">
        <v>1</v>
      </c>
      <c r="S167" s="137"/>
      <c r="T167" s="137"/>
      <c r="U167" s="137" t="s">
        <v>71</v>
      </c>
      <c r="V167" s="137"/>
      <c r="W167" s="150">
        <v>1</v>
      </c>
      <c r="X167" s="151"/>
      <c r="Y167" s="151"/>
      <c r="Z167" s="142" t="s">
        <v>34</v>
      </c>
      <c r="AA167" s="142"/>
      <c r="AB167" s="142"/>
      <c r="AC167" s="142"/>
      <c r="AD167" s="141">
        <f>R167*W167</f>
        <v>1</v>
      </c>
      <c r="AE167" s="141"/>
      <c r="AF167" s="141"/>
      <c r="AG167" s="141"/>
      <c r="AH167" s="142" t="s">
        <v>34</v>
      </c>
      <c r="AI167" s="142"/>
      <c r="AJ167" s="142"/>
      <c r="AK167" s="142"/>
      <c r="AL167" s="141">
        <f>AD167*1.21</f>
        <v>1.21</v>
      </c>
      <c r="AM167" s="141"/>
      <c r="AN167" s="141"/>
      <c r="AO167" s="141"/>
      <c r="AQ167" s="73"/>
    </row>
    <row r="168" spans="1:43" x14ac:dyDescent="0.25">
      <c r="A168" s="130" t="s">
        <v>130</v>
      </c>
      <c r="B168" s="130"/>
      <c r="C168" s="152" t="s">
        <v>366</v>
      </c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37">
        <v>2</v>
      </c>
      <c r="S168" s="137"/>
      <c r="T168" s="137"/>
      <c r="U168" s="137" t="s">
        <v>36</v>
      </c>
      <c r="V168" s="137"/>
      <c r="W168" s="150">
        <v>10000</v>
      </c>
      <c r="X168" s="151"/>
      <c r="Y168" s="151"/>
      <c r="Z168" s="142" t="s">
        <v>34</v>
      </c>
      <c r="AA168" s="142"/>
      <c r="AB168" s="142"/>
      <c r="AC168" s="142"/>
      <c r="AD168" s="141">
        <f>R168*W168</f>
        <v>20000</v>
      </c>
      <c r="AE168" s="141"/>
      <c r="AF168" s="141"/>
      <c r="AG168" s="141"/>
      <c r="AH168" s="142" t="s">
        <v>34</v>
      </c>
      <c r="AI168" s="142"/>
      <c r="AJ168" s="142"/>
      <c r="AK168" s="142"/>
      <c r="AL168" s="141">
        <f>AD168*1.21</f>
        <v>24200</v>
      </c>
      <c r="AM168" s="141"/>
      <c r="AN168" s="141"/>
      <c r="AO168" s="141"/>
      <c r="AQ168" s="73"/>
    </row>
    <row r="169" spans="1:43" x14ac:dyDescent="0.25">
      <c r="A169" s="130" t="s">
        <v>367</v>
      </c>
      <c r="B169" s="130"/>
      <c r="C169" s="152" t="s">
        <v>368</v>
      </c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37">
        <v>30</v>
      </c>
      <c r="S169" s="137"/>
      <c r="T169" s="137"/>
      <c r="U169" s="137" t="s">
        <v>372</v>
      </c>
      <c r="V169" s="137"/>
      <c r="W169" s="150">
        <v>10</v>
      </c>
      <c r="X169" s="151"/>
      <c r="Y169" s="151"/>
      <c r="Z169" s="142" t="s">
        <v>34</v>
      </c>
      <c r="AA169" s="142"/>
      <c r="AB169" s="142"/>
      <c r="AC169" s="142"/>
      <c r="AD169" s="141">
        <f>(R169*W169)*100</f>
        <v>30000</v>
      </c>
      <c r="AE169" s="141"/>
      <c r="AF169" s="141"/>
      <c r="AG169" s="141"/>
      <c r="AH169" s="142" t="s">
        <v>34</v>
      </c>
      <c r="AI169" s="142"/>
      <c r="AJ169" s="142"/>
      <c r="AK169" s="142"/>
      <c r="AL169" s="141">
        <f t="shared" ref="AL169:AL170" si="58">AD169*1.21</f>
        <v>36300</v>
      </c>
      <c r="AM169" s="141"/>
      <c r="AN169" s="141"/>
      <c r="AO169" s="141"/>
    </row>
    <row r="170" spans="1:43" x14ac:dyDescent="0.25">
      <c r="A170" s="130" t="s">
        <v>370</v>
      </c>
      <c r="B170" s="130"/>
      <c r="C170" s="152" t="s">
        <v>369</v>
      </c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37">
        <v>1</v>
      </c>
      <c r="S170" s="137"/>
      <c r="T170" s="137"/>
      <c r="U170" s="137" t="s">
        <v>71</v>
      </c>
      <c r="V170" s="137"/>
      <c r="W170" s="150">
        <v>33500</v>
      </c>
      <c r="X170" s="151"/>
      <c r="Y170" s="151"/>
      <c r="Z170" s="142" t="s">
        <v>34</v>
      </c>
      <c r="AA170" s="142"/>
      <c r="AB170" s="142"/>
      <c r="AC170" s="142"/>
      <c r="AD170" s="141">
        <f t="shared" ref="AD170" si="59">R170*W170</f>
        <v>33500</v>
      </c>
      <c r="AE170" s="141"/>
      <c r="AF170" s="141"/>
      <c r="AG170" s="141"/>
      <c r="AH170" s="142" t="s">
        <v>34</v>
      </c>
      <c r="AI170" s="142"/>
      <c r="AJ170" s="142"/>
      <c r="AK170" s="142"/>
      <c r="AL170" s="141">
        <f t="shared" si="58"/>
        <v>40535</v>
      </c>
      <c r="AM170" s="141"/>
      <c r="AN170" s="141"/>
      <c r="AO170" s="141"/>
    </row>
    <row r="171" spans="1:43" x14ac:dyDescent="0.25">
      <c r="A171" s="130" t="s">
        <v>377</v>
      </c>
      <c r="B171" s="130"/>
      <c r="C171" s="152" t="s">
        <v>371</v>
      </c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37">
        <v>24</v>
      </c>
      <c r="S171" s="137"/>
      <c r="T171" s="137"/>
      <c r="U171" s="137" t="s">
        <v>62</v>
      </c>
      <c r="V171" s="137"/>
      <c r="W171" s="150">
        <v>500</v>
      </c>
      <c r="X171" s="151"/>
      <c r="Y171" s="151"/>
      <c r="Z171" s="142" t="s">
        <v>34</v>
      </c>
      <c r="AA171" s="142"/>
      <c r="AB171" s="142"/>
      <c r="AC171" s="142"/>
      <c r="AD171" s="141">
        <f t="shared" ref="AD171" si="60">R171*W171</f>
        <v>12000</v>
      </c>
      <c r="AE171" s="141"/>
      <c r="AF171" s="141"/>
      <c r="AG171" s="141"/>
      <c r="AH171" s="142" t="s">
        <v>34</v>
      </c>
      <c r="AI171" s="142"/>
      <c r="AJ171" s="142"/>
      <c r="AK171" s="142"/>
      <c r="AL171" s="141">
        <f t="shared" ref="AL171" si="61">AD171*1.21</f>
        <v>14520</v>
      </c>
      <c r="AM171" s="141"/>
      <c r="AN171" s="141"/>
      <c r="AO171" s="141"/>
    </row>
    <row r="172" spans="1:43" ht="33" customHeight="1" x14ac:dyDescent="0.25">
      <c r="A172" s="130" t="s">
        <v>378</v>
      </c>
      <c r="B172" s="130"/>
      <c r="C172" s="185" t="s">
        <v>373</v>
      </c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34">
        <v>1</v>
      </c>
      <c r="S172" s="135"/>
      <c r="T172" s="136"/>
      <c r="U172" s="137" t="s">
        <v>71</v>
      </c>
      <c r="V172" s="137"/>
      <c r="W172" s="138">
        <v>45000</v>
      </c>
      <c r="X172" s="139"/>
      <c r="Y172" s="140"/>
      <c r="Z172" s="129">
        <f>R172*W172</f>
        <v>45000</v>
      </c>
      <c r="AA172" s="124"/>
      <c r="AB172" s="124"/>
      <c r="AC172" s="125"/>
      <c r="AD172" s="126" t="s">
        <v>34</v>
      </c>
      <c r="AE172" s="127"/>
      <c r="AF172" s="127"/>
      <c r="AG172" s="128"/>
      <c r="AH172" s="141">
        <f>Z172*1.21</f>
        <v>54450</v>
      </c>
      <c r="AI172" s="141"/>
      <c r="AJ172" s="141"/>
      <c r="AK172" s="141"/>
      <c r="AL172" s="142" t="s">
        <v>34</v>
      </c>
      <c r="AM172" s="142"/>
      <c r="AN172" s="142"/>
      <c r="AO172" s="142"/>
      <c r="AQ172" s="73"/>
    </row>
    <row r="173" spans="1:43" x14ac:dyDescent="0.25">
      <c r="A173" s="130" t="s">
        <v>379</v>
      </c>
      <c r="B173" s="130"/>
      <c r="C173" s="185" t="s">
        <v>374</v>
      </c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34">
        <v>1</v>
      </c>
      <c r="S173" s="135"/>
      <c r="T173" s="136"/>
      <c r="U173" s="137" t="s">
        <v>71</v>
      </c>
      <c r="V173" s="137"/>
      <c r="W173" s="138">
        <v>33000</v>
      </c>
      <c r="X173" s="139"/>
      <c r="Y173" s="140"/>
      <c r="Z173" s="142" t="s">
        <v>34</v>
      </c>
      <c r="AA173" s="142"/>
      <c r="AB173" s="142"/>
      <c r="AC173" s="142"/>
      <c r="AD173" s="129">
        <f>R173*W173</f>
        <v>33000</v>
      </c>
      <c r="AE173" s="124"/>
      <c r="AF173" s="124"/>
      <c r="AG173" s="125"/>
      <c r="AH173" s="142" t="s">
        <v>34</v>
      </c>
      <c r="AI173" s="142"/>
      <c r="AJ173" s="142"/>
      <c r="AK173" s="142"/>
      <c r="AL173" s="141">
        <f>AD173*1.21</f>
        <v>39930</v>
      </c>
      <c r="AM173" s="141"/>
      <c r="AN173" s="141"/>
      <c r="AO173" s="141"/>
    </row>
    <row r="174" spans="1:43" ht="15" thickBot="1" x14ac:dyDescent="0.3">
      <c r="A174" s="130" t="s">
        <v>380</v>
      </c>
      <c r="B174" s="130"/>
      <c r="C174" s="185" t="s">
        <v>375</v>
      </c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34">
        <v>1</v>
      </c>
      <c r="S174" s="135"/>
      <c r="T174" s="136"/>
      <c r="U174" s="137" t="s">
        <v>71</v>
      </c>
      <c r="V174" s="137"/>
      <c r="W174" s="138">
        <v>27000</v>
      </c>
      <c r="X174" s="139"/>
      <c r="Y174" s="140"/>
      <c r="Z174" s="142" t="s">
        <v>34</v>
      </c>
      <c r="AA174" s="142"/>
      <c r="AB174" s="142"/>
      <c r="AC174" s="142"/>
      <c r="AD174" s="129">
        <f>R174*W174</f>
        <v>27000</v>
      </c>
      <c r="AE174" s="124"/>
      <c r="AF174" s="124"/>
      <c r="AG174" s="125"/>
      <c r="AH174" s="142" t="s">
        <v>34</v>
      </c>
      <c r="AI174" s="142"/>
      <c r="AJ174" s="142"/>
      <c r="AK174" s="142"/>
      <c r="AL174" s="141">
        <f>AD174*1.21</f>
        <v>32670</v>
      </c>
      <c r="AM174" s="141"/>
      <c r="AN174" s="141"/>
      <c r="AO174" s="141"/>
    </row>
    <row r="175" spans="1:43" ht="15" thickBot="1" x14ac:dyDescent="0.3">
      <c r="A175" s="143" t="s">
        <v>10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5">
        <f>Z157+Z108+Z5</f>
        <v>13463364.999625001</v>
      </c>
      <c r="AA175" s="145"/>
      <c r="AB175" s="145"/>
      <c r="AC175" s="145"/>
      <c r="AD175" s="145">
        <f>AD157+AD108+AD5</f>
        <v>8372979.2200000007</v>
      </c>
      <c r="AE175" s="145"/>
      <c r="AF175" s="145"/>
      <c r="AG175" s="145"/>
      <c r="AH175" s="145">
        <f>AH157+AH108+AH5</f>
        <v>16290671.649546251</v>
      </c>
      <c r="AI175" s="145"/>
      <c r="AJ175" s="145"/>
      <c r="AK175" s="145"/>
      <c r="AL175" s="145">
        <f>AL157+AL108+AL5</f>
        <v>10131304.8562</v>
      </c>
      <c r="AM175" s="145"/>
      <c r="AN175" s="145"/>
      <c r="AO175" s="146"/>
    </row>
    <row r="176" spans="1:43" x14ac:dyDescent="0.25"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</row>
    <row r="177" spans="1:41" x14ac:dyDescent="0.25">
      <c r="A177" s="75"/>
      <c r="B177" s="76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153" t="s">
        <v>83</v>
      </c>
      <c r="V177" s="153"/>
      <c r="W177" s="153"/>
      <c r="X177" s="78"/>
      <c r="Y177" s="79"/>
      <c r="Z177" s="153" t="s">
        <v>84</v>
      </c>
      <c r="AA177" s="153"/>
      <c r="AB177" s="153"/>
      <c r="AC177" s="153"/>
      <c r="AD177" s="153"/>
      <c r="AE177" s="153"/>
      <c r="AF177" s="153"/>
      <c r="AG177" s="153" t="s">
        <v>85</v>
      </c>
      <c r="AH177" s="153"/>
      <c r="AI177" s="153"/>
      <c r="AJ177" s="153"/>
      <c r="AK177" s="153" t="s">
        <v>86</v>
      </c>
      <c r="AL177" s="153"/>
      <c r="AM177" s="153"/>
      <c r="AN177" s="153"/>
      <c r="AO177" s="153"/>
    </row>
    <row r="178" spans="1:41" x14ac:dyDescent="0.25">
      <c r="A178" s="154" t="s">
        <v>87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30" t="s">
        <v>88</v>
      </c>
      <c r="V178" s="130"/>
      <c r="W178" s="130"/>
      <c r="X178" s="155" t="s">
        <v>5</v>
      </c>
      <c r="Y178" s="155"/>
      <c r="Z178" s="142">
        <f>Z175+AD175</f>
        <v>21836344.219625004</v>
      </c>
      <c r="AA178" s="142"/>
      <c r="AB178" s="142"/>
      <c r="AC178" s="142"/>
      <c r="AD178" s="142"/>
      <c r="AE178" s="142"/>
      <c r="AF178" s="142"/>
      <c r="AG178" s="142">
        <f>AK178-Z178</f>
        <v>4585632.2861212492</v>
      </c>
      <c r="AH178" s="142"/>
      <c r="AI178" s="142"/>
      <c r="AJ178" s="142"/>
      <c r="AK178" s="142">
        <f>AH175+AL175</f>
        <v>26421976.505746253</v>
      </c>
      <c r="AL178" s="142"/>
      <c r="AM178" s="142"/>
      <c r="AN178" s="142"/>
      <c r="AO178" s="142"/>
    </row>
    <row r="179" spans="1:41" ht="15" customHeight="1" x14ac:dyDescent="0.25">
      <c r="A179" s="152" t="s">
        <v>89</v>
      </c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6">
        <f>AK179/AK178</f>
        <v>0.61655764647294098</v>
      </c>
      <c r="V179" s="156"/>
      <c r="W179" s="156"/>
      <c r="X179" s="155" t="s">
        <v>5</v>
      </c>
      <c r="Y179" s="155"/>
      <c r="Z179" s="142">
        <f>Z175</f>
        <v>13463364.999625001</v>
      </c>
      <c r="AA179" s="142"/>
      <c r="AB179" s="142"/>
      <c r="AC179" s="142"/>
      <c r="AD179" s="142"/>
      <c r="AE179" s="142"/>
      <c r="AF179" s="142"/>
      <c r="AG179" s="142">
        <f>AK179-Z179</f>
        <v>2827306.6499212496</v>
      </c>
      <c r="AH179" s="142"/>
      <c r="AI179" s="142"/>
      <c r="AJ179" s="142"/>
      <c r="AK179" s="142">
        <f>AH175</f>
        <v>16290671.649546251</v>
      </c>
      <c r="AL179" s="142"/>
      <c r="AM179" s="142"/>
      <c r="AN179" s="142"/>
      <c r="AO179" s="142"/>
    </row>
    <row r="180" spans="1:41" x14ac:dyDescent="0.25">
      <c r="A180" s="152" t="s">
        <v>90</v>
      </c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6">
        <f>U178-U179</f>
        <v>0.38344235352705902</v>
      </c>
      <c r="V180" s="156"/>
      <c r="W180" s="156"/>
      <c r="X180" s="155" t="s">
        <v>5</v>
      </c>
      <c r="Y180" s="155"/>
      <c r="Z180" s="142">
        <f>AD175</f>
        <v>8372979.2200000007</v>
      </c>
      <c r="AA180" s="142"/>
      <c r="AB180" s="142"/>
      <c r="AC180" s="142"/>
      <c r="AD180" s="142"/>
      <c r="AE180" s="142"/>
      <c r="AF180" s="142"/>
      <c r="AG180" s="142">
        <f>AK180-Z180</f>
        <v>1758325.6361999996</v>
      </c>
      <c r="AH180" s="142"/>
      <c r="AI180" s="142"/>
      <c r="AJ180" s="142"/>
      <c r="AK180" s="142">
        <f>AL175</f>
        <v>10131304.8562</v>
      </c>
      <c r="AL180" s="142"/>
      <c r="AM180" s="142"/>
      <c r="AN180" s="142"/>
      <c r="AO180" s="142"/>
    </row>
    <row r="181" spans="1:41" x14ac:dyDescent="0.25"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</row>
    <row r="182" spans="1:41" x14ac:dyDescent="0.25"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</row>
    <row r="183" spans="1:41" x14ac:dyDescent="0.25"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</row>
    <row r="184" spans="1:41" x14ac:dyDescent="0.25"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</row>
    <row r="185" spans="1:41" x14ac:dyDescent="0.25">
      <c r="AC185" s="37"/>
      <c r="AD185" s="37"/>
      <c r="AE185" s="37"/>
    </row>
    <row r="186" spans="1:41" x14ac:dyDescent="0.25">
      <c r="AC186" s="38"/>
      <c r="AD186" s="39"/>
      <c r="AE186" s="39"/>
    </row>
    <row r="187" spans="1:41" x14ac:dyDescent="0.25">
      <c r="AC187" s="38"/>
      <c r="AD187" s="39"/>
      <c r="AE187" s="39"/>
    </row>
    <row r="188" spans="1:41" x14ac:dyDescent="0.25">
      <c r="AD188" s="37"/>
      <c r="AE188" s="37"/>
    </row>
    <row r="189" spans="1:41" x14ac:dyDescent="0.25">
      <c r="AD189" s="37"/>
      <c r="AE189" s="37"/>
      <c r="AF189" s="35"/>
    </row>
    <row r="190" spans="1:41" x14ac:dyDescent="0.25">
      <c r="AD190" s="37"/>
      <c r="AE190" s="37"/>
    </row>
    <row r="191" spans="1:41" x14ac:dyDescent="0.25">
      <c r="AD191" s="37"/>
      <c r="AE191" s="37"/>
    </row>
    <row r="192" spans="1:41" x14ac:dyDescent="0.25">
      <c r="AD192" s="37"/>
      <c r="AE192" s="37"/>
    </row>
    <row r="193" spans="30:31" x14ac:dyDescent="0.25">
      <c r="AD193" s="37"/>
      <c r="AE193" s="37"/>
    </row>
    <row r="194" spans="30:31" x14ac:dyDescent="0.25">
      <c r="AD194" s="37"/>
      <c r="AE194" s="37"/>
    </row>
    <row r="195" spans="30:31" x14ac:dyDescent="0.25">
      <c r="AD195" s="37"/>
      <c r="AE195" s="37"/>
    </row>
    <row r="196" spans="30:31" x14ac:dyDescent="0.25">
      <c r="AD196" s="37"/>
      <c r="AE196" s="37"/>
    </row>
    <row r="197" spans="30:31" x14ac:dyDescent="0.25">
      <c r="AD197" s="37"/>
      <c r="AE197" s="37"/>
    </row>
    <row r="198" spans="30:31" x14ac:dyDescent="0.25">
      <c r="AD198" s="37"/>
      <c r="AE198" s="37"/>
    </row>
    <row r="199" spans="30:31" x14ac:dyDescent="0.25">
      <c r="AD199" s="37"/>
      <c r="AE199" s="37"/>
    </row>
    <row r="200" spans="30:31" x14ac:dyDescent="0.25">
      <c r="AD200" s="37"/>
      <c r="AE200" s="37"/>
    </row>
    <row r="223" spans="1:31" s="41" customFormat="1" ht="15" customHeight="1" x14ac:dyDescent="0.25">
      <c r="A223" s="71"/>
      <c r="B223" s="7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6"/>
      <c r="AD223" s="36"/>
      <c r="AE223" s="36"/>
    </row>
    <row r="225" spans="29:32" x14ac:dyDescent="0.25">
      <c r="AC225" s="42"/>
      <c r="AD225" s="42"/>
      <c r="AE225" s="42"/>
      <c r="AF225" s="43"/>
    </row>
    <row r="226" spans="29:32" x14ac:dyDescent="0.25">
      <c r="AC226" s="42"/>
      <c r="AD226" s="42"/>
      <c r="AE226" s="42"/>
    </row>
    <row r="227" spans="29:32" x14ac:dyDescent="0.25">
      <c r="AC227" s="40"/>
      <c r="AD227" s="40"/>
      <c r="AE227" s="40"/>
    </row>
    <row r="228" spans="29:32" x14ac:dyDescent="0.25">
      <c r="AC228" s="42"/>
      <c r="AD228" s="42"/>
      <c r="AE228" s="42"/>
    </row>
    <row r="229" spans="29:32" x14ac:dyDescent="0.25">
      <c r="AC229" s="42"/>
      <c r="AD229" s="42"/>
      <c r="AE229" s="42"/>
    </row>
    <row r="230" spans="29:32" x14ac:dyDescent="0.25">
      <c r="AC230" s="42"/>
      <c r="AD230" s="42"/>
      <c r="AE230" s="42"/>
    </row>
    <row r="232" spans="29:32" ht="15.75" x14ac:dyDescent="0.25">
      <c r="AC232" s="4"/>
      <c r="AD232" s="4"/>
      <c r="AE232" s="4"/>
    </row>
    <row r="244" spans="29:32" ht="15.75" x14ac:dyDescent="0.25">
      <c r="AC244" s="4"/>
      <c r="AD244" s="4"/>
      <c r="AE244" s="4"/>
    </row>
    <row r="246" spans="29:32" x14ac:dyDescent="0.25">
      <c r="AF246" s="43"/>
    </row>
    <row r="247" spans="29:32" x14ac:dyDescent="0.25">
      <c r="AC247" s="50"/>
      <c r="AD247" s="50"/>
      <c r="AE247" s="50"/>
    </row>
    <row r="249" spans="29:32" x14ac:dyDescent="0.25">
      <c r="AC249" s="50"/>
      <c r="AD249" s="50"/>
      <c r="AE249" s="50"/>
    </row>
    <row r="251" spans="29:32" x14ac:dyDescent="0.25">
      <c r="AC251" s="50"/>
      <c r="AD251" s="50"/>
      <c r="AE251" s="50"/>
    </row>
    <row r="252" spans="29:32" ht="15.75" x14ac:dyDescent="0.25">
      <c r="AC252" s="4"/>
      <c r="AD252" s="4"/>
      <c r="AE252" s="4"/>
    </row>
    <row r="255" spans="29:32" x14ac:dyDescent="0.25">
      <c r="AC255" s="50"/>
      <c r="AD255" s="50"/>
      <c r="AE255" s="50"/>
    </row>
    <row r="257" spans="29:31" x14ac:dyDescent="0.25">
      <c r="AC257" s="50"/>
      <c r="AD257" s="50"/>
      <c r="AE257" s="50"/>
    </row>
    <row r="259" spans="29:31" x14ac:dyDescent="0.25">
      <c r="AC259" s="50"/>
      <c r="AD259" s="50"/>
      <c r="AE259" s="50"/>
    </row>
    <row r="261" spans="29:31" x14ac:dyDescent="0.25">
      <c r="AC261" s="50"/>
      <c r="AD261" s="50"/>
      <c r="AE261" s="50"/>
    </row>
    <row r="265" spans="29:31" x14ac:dyDescent="0.25">
      <c r="AC265" s="50"/>
      <c r="AD265" s="50"/>
      <c r="AE265" s="50"/>
    </row>
    <row r="267" spans="29:31" x14ac:dyDescent="0.25">
      <c r="AC267" s="50"/>
      <c r="AD267" s="50"/>
      <c r="AE267" s="50"/>
    </row>
    <row r="268" spans="29:31" x14ac:dyDescent="0.25">
      <c r="AC268" s="50"/>
      <c r="AD268" s="50"/>
      <c r="AE268" s="50"/>
    </row>
    <row r="269" spans="29:31" x14ac:dyDescent="0.25">
      <c r="AC269" s="50"/>
      <c r="AD269" s="50"/>
      <c r="AE269" s="50"/>
    </row>
    <row r="270" spans="29:31" x14ac:dyDescent="0.25">
      <c r="AC270" s="50"/>
      <c r="AD270" s="50"/>
      <c r="AE270" s="50"/>
    </row>
    <row r="271" spans="29:31" x14ac:dyDescent="0.25">
      <c r="AC271" s="50"/>
      <c r="AD271" s="50"/>
      <c r="AE271" s="50"/>
    </row>
    <row r="272" spans="29:31" x14ac:dyDescent="0.25">
      <c r="AC272" s="50"/>
      <c r="AD272" s="50"/>
      <c r="AE272" s="50"/>
    </row>
    <row r="273" spans="29:32" x14ac:dyDescent="0.25">
      <c r="AC273" s="50"/>
      <c r="AD273" s="50"/>
      <c r="AE273" s="50"/>
    </row>
    <row r="274" spans="29:32" x14ac:dyDescent="0.25">
      <c r="AC274" s="50"/>
      <c r="AD274" s="50"/>
      <c r="AE274" s="50"/>
    </row>
    <row r="275" spans="29:32" x14ac:dyDescent="0.25">
      <c r="AC275" s="50"/>
      <c r="AD275" s="50"/>
      <c r="AE275" s="50"/>
    </row>
    <row r="277" spans="29:32" ht="15.75" x14ac:dyDescent="0.25">
      <c r="AC277" s="4"/>
      <c r="AD277" s="4"/>
      <c r="AE277" s="4"/>
    </row>
    <row r="279" spans="29:32" x14ac:dyDescent="0.25">
      <c r="AC279" s="42"/>
      <c r="AD279" s="42"/>
      <c r="AE279" s="42"/>
      <c r="AF279" s="43"/>
    </row>
    <row r="280" spans="29:32" x14ac:dyDescent="0.25">
      <c r="AC280" s="42"/>
      <c r="AD280" s="42"/>
      <c r="AE280" s="42"/>
      <c r="AF280" s="43"/>
    </row>
    <row r="281" spans="29:32" x14ac:dyDescent="0.25">
      <c r="AC281" s="42"/>
      <c r="AD281" s="42"/>
      <c r="AE281" s="42"/>
    </row>
    <row r="282" spans="29:32" x14ac:dyDescent="0.25">
      <c r="AC282" s="42"/>
      <c r="AD282" s="42"/>
      <c r="AE282" s="42"/>
    </row>
    <row r="284" spans="29:32" ht="15.75" x14ac:dyDescent="0.25">
      <c r="AC284" s="4"/>
      <c r="AD284" s="4"/>
      <c r="AE284" s="4"/>
    </row>
    <row r="292" spans="1:32" x14ac:dyDescent="0.25">
      <c r="AC292" s="38"/>
      <c r="AD292" s="38"/>
      <c r="AE292" s="38"/>
    </row>
    <row r="293" spans="1:32" x14ac:dyDescent="0.25">
      <c r="AC293" s="38"/>
      <c r="AD293" s="38"/>
      <c r="AE293" s="38"/>
    </row>
    <row r="294" spans="1:32" x14ac:dyDescent="0.25">
      <c r="AC294" s="40"/>
    </row>
    <row r="297" spans="1:32" x14ac:dyDescent="0.25">
      <c r="AC297" s="38"/>
      <c r="AD297" s="38"/>
      <c r="AE297" s="38"/>
    </row>
    <row r="298" spans="1:32" x14ac:dyDescent="0.25">
      <c r="AC298" s="38"/>
      <c r="AD298" s="38"/>
      <c r="AE298" s="38"/>
    </row>
    <row r="301" spans="1:32" s="41" customFormat="1" ht="18" x14ac:dyDescent="0.25">
      <c r="A301" s="71"/>
      <c r="B301" s="7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6"/>
      <c r="AD301" s="36"/>
      <c r="AE301" s="36"/>
    </row>
    <row r="303" spans="1:32" x14ac:dyDescent="0.25">
      <c r="AC303" s="42"/>
      <c r="AD303" s="42"/>
      <c r="AE303" s="42"/>
      <c r="AF303" s="35"/>
    </row>
    <row r="304" spans="1:32" x14ac:dyDescent="0.25">
      <c r="AC304" s="42"/>
      <c r="AD304" s="42"/>
      <c r="AE304" s="42"/>
      <c r="AF304" s="35"/>
    </row>
    <row r="305" spans="1:32" x14ac:dyDescent="0.25">
      <c r="AC305" s="42"/>
      <c r="AD305" s="42"/>
      <c r="AE305" s="42"/>
    </row>
    <row r="306" spans="1:32" x14ac:dyDescent="0.25">
      <c r="AC306" s="42"/>
      <c r="AD306" s="42"/>
      <c r="AE306" s="42"/>
    </row>
    <row r="308" spans="1:32" ht="15.75" x14ac:dyDescent="0.25">
      <c r="AC308" s="4"/>
      <c r="AD308" s="4"/>
      <c r="AE308" s="4"/>
    </row>
    <row r="309" spans="1:32" ht="15.75" x14ac:dyDescent="0.25">
      <c r="AC309" s="4"/>
      <c r="AD309" s="4"/>
      <c r="AE309" s="4"/>
    </row>
    <row r="310" spans="1:32" x14ac:dyDescent="0.25">
      <c r="AC310" s="42"/>
      <c r="AD310" s="42"/>
      <c r="AE310" s="42"/>
      <c r="AF310" s="35"/>
    </row>
    <row r="311" spans="1:32" x14ac:dyDescent="0.25">
      <c r="AC311" s="42"/>
      <c r="AD311" s="42"/>
      <c r="AE311" s="42"/>
      <c r="AF311" s="35"/>
    </row>
    <row r="312" spans="1:32" x14ac:dyDescent="0.25">
      <c r="AC312" s="42"/>
      <c r="AD312" s="42"/>
      <c r="AE312" s="42"/>
    </row>
    <row r="313" spans="1:32" x14ac:dyDescent="0.25">
      <c r="AC313" s="40"/>
      <c r="AD313" s="40"/>
      <c r="AE313" s="40"/>
    </row>
    <row r="315" spans="1:32" s="41" customFormat="1" ht="18" x14ac:dyDescent="0.25">
      <c r="A315" s="71"/>
      <c r="B315" s="7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52"/>
      <c r="AD315" s="52"/>
      <c r="AE315" s="52"/>
    </row>
    <row r="316" spans="1:32" ht="15.75" x14ac:dyDescent="0.25">
      <c r="AC316" s="11"/>
      <c r="AD316" s="11"/>
      <c r="AE316" s="11"/>
    </row>
    <row r="317" spans="1:32" x14ac:dyDescent="0.25">
      <c r="AC317" s="42"/>
      <c r="AD317" s="42"/>
      <c r="AE317" s="42"/>
      <c r="AF317" s="35"/>
    </row>
    <row r="318" spans="1:32" x14ac:dyDescent="0.25">
      <c r="AC318" s="42"/>
      <c r="AD318" s="42"/>
      <c r="AE318" s="42"/>
    </row>
    <row r="319" spans="1:32" x14ac:dyDescent="0.25">
      <c r="AC319" s="42"/>
      <c r="AD319" s="42"/>
      <c r="AE319" s="42"/>
    </row>
    <row r="320" spans="1:32" x14ac:dyDescent="0.25">
      <c r="AC320" s="42"/>
      <c r="AD320" s="42"/>
      <c r="AE320" s="42"/>
    </row>
    <row r="321" spans="29:32" x14ac:dyDescent="0.25">
      <c r="AC321" s="42"/>
      <c r="AD321" s="42"/>
      <c r="AE321" s="42"/>
    </row>
    <row r="322" spans="29:32" x14ac:dyDescent="0.25">
      <c r="AC322" s="42"/>
      <c r="AD322" s="42"/>
      <c r="AE322" s="42"/>
      <c r="AF322" s="35"/>
    </row>
    <row r="323" spans="29:32" x14ac:dyDescent="0.25">
      <c r="AC323" s="42"/>
      <c r="AD323" s="42"/>
      <c r="AE323" s="42"/>
      <c r="AF323" s="35"/>
    </row>
    <row r="324" spans="29:32" x14ac:dyDescent="0.25">
      <c r="AC324" s="40"/>
      <c r="AD324" s="40"/>
      <c r="AE324" s="40"/>
      <c r="AF324" s="35"/>
    </row>
    <row r="325" spans="29:32" ht="15.75" x14ac:dyDescent="0.25">
      <c r="AC325" s="11"/>
      <c r="AD325" s="11"/>
      <c r="AE325" s="11"/>
      <c r="AF325" s="35"/>
    </row>
    <row r="326" spans="29:32" ht="15.75" x14ac:dyDescent="0.25">
      <c r="AC326" s="16"/>
      <c r="AD326" s="16"/>
      <c r="AE326" s="16"/>
      <c r="AF326" s="35"/>
    </row>
    <row r="327" spans="29:32" x14ac:dyDescent="0.25">
      <c r="AC327" s="38"/>
      <c r="AD327" s="38"/>
      <c r="AE327" s="38"/>
      <c r="AF327" s="35"/>
    </row>
    <row r="328" spans="29:32" x14ac:dyDescent="0.25">
      <c r="AC328" s="53"/>
      <c r="AD328" s="53"/>
      <c r="AE328" s="53"/>
      <c r="AF328" s="35"/>
    </row>
    <row r="329" spans="29:32" x14ac:dyDescent="0.25">
      <c r="AC329" s="54"/>
      <c r="AD329" s="54"/>
      <c r="AE329" s="54"/>
      <c r="AF329" s="35"/>
    </row>
    <row r="330" spans="29:32" x14ac:dyDescent="0.25">
      <c r="AC330" s="54"/>
      <c r="AD330" s="54"/>
      <c r="AE330" s="54"/>
      <c r="AF330" s="35"/>
    </row>
    <row r="331" spans="29:32" x14ac:dyDescent="0.25">
      <c r="AC331" s="53"/>
      <c r="AD331" s="53"/>
      <c r="AE331" s="53"/>
      <c r="AF331" s="35"/>
    </row>
    <row r="332" spans="29:32" x14ac:dyDescent="0.25">
      <c r="AC332" s="55"/>
      <c r="AD332" s="55"/>
      <c r="AE332" s="55"/>
      <c r="AF332" s="43"/>
    </row>
    <row r="333" spans="29:32" x14ac:dyDescent="0.25">
      <c r="AC333" s="55"/>
      <c r="AD333" s="55"/>
      <c r="AE333" s="55"/>
    </row>
    <row r="334" spans="29:32" x14ac:dyDescent="0.25">
      <c r="AC334" s="56"/>
      <c r="AD334" s="56"/>
      <c r="AE334" s="56"/>
    </row>
    <row r="335" spans="29:32" x14ac:dyDescent="0.25">
      <c r="AC335" s="57"/>
      <c r="AD335" s="57"/>
      <c r="AE335" s="57"/>
      <c r="AF335" s="35"/>
    </row>
    <row r="336" spans="29:32" x14ac:dyDescent="0.25">
      <c r="AC336" s="58"/>
      <c r="AD336" s="58"/>
      <c r="AE336" s="58"/>
    </row>
    <row r="337" spans="29:32" x14ac:dyDescent="0.25">
      <c r="AC337" s="59"/>
      <c r="AD337" s="59"/>
      <c r="AE337" s="59"/>
    </row>
    <row r="338" spans="29:32" x14ac:dyDescent="0.25">
      <c r="AC338" s="58"/>
      <c r="AD338" s="58"/>
      <c r="AE338" s="58"/>
      <c r="AF338" s="38"/>
    </row>
    <row r="339" spans="29:32" x14ac:dyDescent="0.25">
      <c r="AC339" s="58"/>
      <c r="AD339" s="58"/>
      <c r="AE339" s="58"/>
      <c r="AF339" s="38"/>
    </row>
    <row r="340" spans="29:32" x14ac:dyDescent="0.25">
      <c r="AC340" s="58"/>
      <c r="AD340" s="58"/>
      <c r="AE340" s="58"/>
      <c r="AF340" s="38"/>
    </row>
    <row r="341" spans="29:32" x14ac:dyDescent="0.25">
      <c r="AC341" s="58"/>
      <c r="AD341" s="58"/>
      <c r="AE341" s="58"/>
    </row>
    <row r="342" spans="29:32" x14ac:dyDescent="0.25">
      <c r="AC342" s="58"/>
      <c r="AD342" s="58"/>
      <c r="AE342" s="58"/>
    </row>
    <row r="343" spans="29:32" x14ac:dyDescent="0.25">
      <c r="AC343" s="59"/>
      <c r="AD343" s="59"/>
      <c r="AE343" s="59"/>
    </row>
    <row r="344" spans="29:32" x14ac:dyDescent="0.25">
      <c r="AC344" s="58"/>
      <c r="AD344" s="58"/>
      <c r="AE344" s="58"/>
    </row>
    <row r="345" spans="29:32" x14ac:dyDescent="0.25">
      <c r="AC345" s="53"/>
      <c r="AD345" s="53"/>
      <c r="AE345" s="53"/>
    </row>
    <row r="346" spans="29:32" x14ac:dyDescent="0.25">
      <c r="AC346" s="42"/>
      <c r="AD346" s="42"/>
      <c r="AE346" s="42"/>
      <c r="AF346" s="35"/>
    </row>
    <row r="347" spans="29:32" x14ac:dyDescent="0.25">
      <c r="AC347" s="42"/>
      <c r="AD347" s="42"/>
      <c r="AE347" s="42"/>
    </row>
    <row r="348" spans="29:32" x14ac:dyDescent="0.25">
      <c r="AC348" s="42"/>
      <c r="AD348" s="42"/>
      <c r="AE348" s="42"/>
    </row>
    <row r="349" spans="29:32" x14ac:dyDescent="0.25">
      <c r="AC349" s="42"/>
      <c r="AD349" s="42"/>
      <c r="AE349" s="42"/>
    </row>
    <row r="350" spans="29:32" x14ac:dyDescent="0.25">
      <c r="AC350" s="42"/>
      <c r="AD350" s="42"/>
      <c r="AE350" s="42"/>
    </row>
    <row r="351" spans="29:32" x14ac:dyDescent="0.25">
      <c r="AC351" s="42"/>
      <c r="AD351" s="42"/>
      <c r="AE351" s="42"/>
    </row>
    <row r="352" spans="29:32" x14ac:dyDescent="0.25">
      <c r="AC352" s="40"/>
      <c r="AD352" s="40"/>
      <c r="AE352" s="40"/>
    </row>
    <row r="353" spans="29:32" x14ac:dyDescent="0.25">
      <c r="AC353" s="62"/>
      <c r="AD353" s="62"/>
      <c r="AE353" s="62"/>
    </row>
    <row r="354" spans="29:32" x14ac:dyDescent="0.25">
      <c r="AC354" s="62"/>
      <c r="AD354" s="62"/>
      <c r="AE354" s="62"/>
    </row>
    <row r="355" spans="29:32" x14ac:dyDescent="0.25">
      <c r="AF355" s="35"/>
    </row>
    <row r="380" spans="29:32" x14ac:dyDescent="0.25">
      <c r="AF380" s="35"/>
    </row>
    <row r="381" spans="29:32" x14ac:dyDescent="0.25">
      <c r="AC381" s="40"/>
      <c r="AD381" s="40"/>
      <c r="AE381" s="40"/>
      <c r="AF381" s="35"/>
    </row>
    <row r="382" spans="29:32" ht="15.75" x14ac:dyDescent="0.25">
      <c r="AC382" s="11"/>
      <c r="AD382" s="11"/>
      <c r="AE382" s="11"/>
      <c r="AF382" s="35"/>
    </row>
    <row r="383" spans="29:32" x14ac:dyDescent="0.25">
      <c r="AC383" s="40"/>
      <c r="AD383" s="40"/>
      <c r="AE383" s="40"/>
      <c r="AF383" s="35"/>
    </row>
    <row r="384" spans="29:32" x14ac:dyDescent="0.25">
      <c r="AC384" s="42"/>
      <c r="AD384" s="42"/>
      <c r="AE384" s="42"/>
      <c r="AF384" s="43"/>
    </row>
    <row r="385" spans="29:32" x14ac:dyDescent="0.25">
      <c r="AC385" s="42"/>
      <c r="AD385" s="42"/>
      <c r="AE385" s="42"/>
      <c r="AF385" s="43"/>
    </row>
    <row r="386" spans="29:32" x14ac:dyDescent="0.25">
      <c r="AC386" s="53"/>
      <c r="AD386" s="53"/>
      <c r="AE386" s="53"/>
      <c r="AF386" s="35"/>
    </row>
    <row r="387" spans="29:32" x14ac:dyDescent="0.25">
      <c r="AC387" s="39"/>
      <c r="AD387" s="39"/>
      <c r="AE387" s="39"/>
      <c r="AF387" s="35"/>
    </row>
    <row r="388" spans="29:32" x14ac:dyDescent="0.25">
      <c r="AC388" s="42"/>
      <c r="AD388" s="42"/>
      <c r="AE388" s="42"/>
      <c r="AF388" s="35"/>
    </row>
    <row r="389" spans="29:32" x14ac:dyDescent="0.25">
      <c r="AC389" s="42"/>
      <c r="AD389" s="42"/>
      <c r="AE389" s="42"/>
      <c r="AF389" s="35"/>
    </row>
    <row r="390" spans="29:32" x14ac:dyDescent="0.25">
      <c r="AC390" s="42"/>
      <c r="AD390" s="42"/>
      <c r="AE390" s="42"/>
      <c r="AF390" s="35"/>
    </row>
    <row r="391" spans="29:32" x14ac:dyDescent="0.25">
      <c r="AC391" s="63"/>
      <c r="AD391" s="63"/>
      <c r="AE391" s="63"/>
      <c r="AF391" s="35"/>
    </row>
    <row r="392" spans="29:32" x14ac:dyDescent="0.25">
      <c r="AC392" s="39"/>
      <c r="AD392" s="39"/>
      <c r="AE392" s="39"/>
      <c r="AF392" s="35"/>
    </row>
    <row r="393" spans="29:32" x14ac:dyDescent="0.25">
      <c r="AC393" s="42"/>
      <c r="AD393" s="42"/>
      <c r="AE393" s="42"/>
      <c r="AF393" s="35"/>
    </row>
    <row r="394" spans="29:32" x14ac:dyDescent="0.25">
      <c r="AC394" s="42"/>
      <c r="AD394" s="42"/>
      <c r="AE394" s="42"/>
      <c r="AF394" s="35"/>
    </row>
    <row r="395" spans="29:32" x14ac:dyDescent="0.25">
      <c r="AC395" s="42"/>
      <c r="AD395" s="42"/>
      <c r="AE395" s="42"/>
      <c r="AF395" s="35"/>
    </row>
    <row r="396" spans="29:32" x14ac:dyDescent="0.25">
      <c r="AC396" s="42"/>
      <c r="AD396" s="42"/>
      <c r="AE396" s="42"/>
      <c r="AF396" s="35"/>
    </row>
    <row r="397" spans="29:32" x14ac:dyDescent="0.25">
      <c r="AC397" s="40"/>
      <c r="AD397" s="40"/>
      <c r="AE397" s="40"/>
      <c r="AF397" s="35"/>
    </row>
    <row r="399" spans="29:32" x14ac:dyDescent="0.25">
      <c r="AF399" s="35"/>
    </row>
    <row r="412" spans="29:32" x14ac:dyDescent="0.25">
      <c r="AC412" s="50"/>
      <c r="AD412" s="50"/>
      <c r="AE412" s="50"/>
    </row>
    <row r="413" spans="29:32" x14ac:dyDescent="0.25">
      <c r="AC413" s="39"/>
      <c r="AD413" s="39"/>
      <c r="AE413" s="39"/>
      <c r="AF413" s="35"/>
    </row>
    <row r="414" spans="29:32" x14ac:dyDescent="0.25">
      <c r="AC414" s="39"/>
      <c r="AD414" s="39"/>
      <c r="AE414" s="39"/>
      <c r="AF414" s="35"/>
    </row>
    <row r="415" spans="29:32" x14ac:dyDescent="0.25">
      <c r="AC415" s="42"/>
      <c r="AD415" s="42"/>
      <c r="AE415" s="42"/>
      <c r="AF415" s="43"/>
    </row>
    <row r="416" spans="29:32" x14ac:dyDescent="0.25">
      <c r="AC416" s="42"/>
      <c r="AD416" s="42"/>
      <c r="AE416" s="42"/>
    </row>
    <row r="417" spans="29:32" x14ac:dyDescent="0.25">
      <c r="AC417" s="42"/>
      <c r="AD417" s="42"/>
      <c r="AE417" s="42"/>
    </row>
    <row r="418" spans="29:32" x14ac:dyDescent="0.25">
      <c r="AC418" s="40"/>
      <c r="AD418" s="40"/>
      <c r="AE418" s="40"/>
    </row>
    <row r="423" spans="29:32" x14ac:dyDescent="0.25">
      <c r="AF423" s="35"/>
    </row>
    <row r="430" spans="29:32" x14ac:dyDescent="0.25">
      <c r="AC430" s="37"/>
      <c r="AD430" s="37"/>
      <c r="AE430" s="37"/>
    </row>
    <row r="431" spans="29:32" x14ac:dyDescent="0.25">
      <c r="AC431" s="65"/>
      <c r="AD431" s="65"/>
      <c r="AE431" s="65"/>
      <c r="AF431" s="43"/>
    </row>
    <row r="432" spans="29:32" x14ac:dyDescent="0.25">
      <c r="AC432" s="65"/>
      <c r="AD432" s="65"/>
      <c r="AE432" s="65"/>
      <c r="AF432" s="43"/>
    </row>
    <row r="433" spans="29:32" x14ac:dyDescent="0.25">
      <c r="AC433" s="65"/>
      <c r="AD433" s="65"/>
      <c r="AE433" s="65"/>
      <c r="AF433" s="43"/>
    </row>
    <row r="434" spans="29:32" x14ac:dyDescent="0.25">
      <c r="AC434" s="65"/>
      <c r="AD434" s="65"/>
      <c r="AE434" s="65"/>
      <c r="AF434" s="43"/>
    </row>
    <row r="435" spans="29:32" x14ac:dyDescent="0.25">
      <c r="AC435" s="65"/>
      <c r="AD435" s="65"/>
      <c r="AE435" s="65"/>
      <c r="AF435" s="43"/>
    </row>
    <row r="436" spans="29:32" x14ac:dyDescent="0.25">
      <c r="AC436" s="65"/>
      <c r="AD436" s="65"/>
      <c r="AE436" s="65"/>
    </row>
    <row r="437" spans="29:32" x14ac:dyDescent="0.25">
      <c r="AC437" s="50"/>
      <c r="AD437" s="50"/>
      <c r="AE437" s="50"/>
    </row>
    <row r="438" spans="29:32" x14ac:dyDescent="0.25">
      <c r="AF438" s="35"/>
    </row>
    <row r="439" spans="29:32" x14ac:dyDescent="0.25">
      <c r="AF439" s="35"/>
    </row>
    <row r="440" spans="29:32" x14ac:dyDescent="0.25">
      <c r="AF440" s="35"/>
    </row>
    <row r="441" spans="29:32" x14ac:dyDescent="0.25">
      <c r="AF441" s="35"/>
    </row>
    <row r="442" spans="29:32" x14ac:dyDescent="0.25">
      <c r="AF442" s="35"/>
    </row>
    <row r="445" spans="29:32" x14ac:dyDescent="0.25">
      <c r="AF445" s="35"/>
    </row>
    <row r="461" spans="32:32" x14ac:dyDescent="0.25">
      <c r="AF461" s="35"/>
    </row>
    <row r="462" spans="32:32" x14ac:dyDescent="0.25">
      <c r="AF462" s="35"/>
    </row>
    <row r="466" spans="29:32" x14ac:dyDescent="0.25">
      <c r="AF466" s="35"/>
    </row>
    <row r="468" spans="29:32" x14ac:dyDescent="0.25">
      <c r="AF468" s="43"/>
    </row>
    <row r="469" spans="29:32" x14ac:dyDescent="0.25">
      <c r="AF469" s="43"/>
    </row>
    <row r="472" spans="29:32" x14ac:dyDescent="0.25">
      <c r="AF472" s="43"/>
    </row>
    <row r="473" spans="29:32" x14ac:dyDescent="0.25">
      <c r="AC473" s="42"/>
      <c r="AD473" s="42"/>
      <c r="AE473" s="42"/>
    </row>
    <row r="474" spans="29:32" x14ac:dyDescent="0.25">
      <c r="AC474" s="66"/>
      <c r="AD474" s="66"/>
      <c r="AE474" s="66"/>
    </row>
    <row r="475" spans="29:32" x14ac:dyDescent="0.25">
      <c r="AC475" s="37"/>
      <c r="AD475" s="37"/>
      <c r="AE475" s="37"/>
    </row>
    <row r="476" spans="29:32" x14ac:dyDescent="0.25">
      <c r="AC476" s="42"/>
      <c r="AD476" s="42"/>
      <c r="AE476" s="42"/>
      <c r="AF476" s="43"/>
    </row>
    <row r="477" spans="29:32" x14ac:dyDescent="0.25">
      <c r="AC477" s="42"/>
      <c r="AD477" s="42"/>
      <c r="AE477" s="42"/>
      <c r="AF477" s="43"/>
    </row>
    <row r="478" spans="29:32" x14ac:dyDescent="0.25">
      <c r="AC478" s="40"/>
      <c r="AD478" s="40"/>
      <c r="AE478" s="40"/>
    </row>
    <row r="479" spans="29:32" x14ac:dyDescent="0.25">
      <c r="AC479" s="42"/>
      <c r="AD479" s="42"/>
      <c r="AE479" s="42"/>
      <c r="AF479" s="35"/>
    </row>
    <row r="480" spans="29:32" x14ac:dyDescent="0.25">
      <c r="AC480" s="42"/>
      <c r="AD480" s="42"/>
      <c r="AE480" s="42"/>
      <c r="AF480" s="35"/>
    </row>
    <row r="481" spans="29:32" x14ac:dyDescent="0.25">
      <c r="AC481" s="42"/>
      <c r="AD481" s="42"/>
      <c r="AE481" s="42"/>
      <c r="AF481" s="35"/>
    </row>
    <row r="482" spans="29:32" x14ac:dyDescent="0.25">
      <c r="AC482" s="40"/>
      <c r="AD482" s="40"/>
      <c r="AE482" s="40"/>
      <c r="AF482" s="35"/>
    </row>
    <row r="483" spans="29:32" x14ac:dyDescent="0.25">
      <c r="AC483" s="37"/>
      <c r="AD483" s="37"/>
      <c r="AE483" s="37"/>
    </row>
    <row r="484" spans="29:32" x14ac:dyDescent="0.25">
      <c r="AC484" s="42"/>
      <c r="AD484" s="42"/>
      <c r="AE484" s="42"/>
      <c r="AF484" s="43"/>
    </row>
    <row r="485" spans="29:32" x14ac:dyDescent="0.25">
      <c r="AC485" s="42"/>
      <c r="AD485" s="42"/>
      <c r="AE485" s="42"/>
      <c r="AF485" s="35"/>
    </row>
    <row r="486" spans="29:32" x14ac:dyDescent="0.25">
      <c r="AC486" s="42"/>
      <c r="AD486" s="42"/>
      <c r="AE486" s="42"/>
    </row>
    <row r="487" spans="29:32" x14ac:dyDescent="0.25">
      <c r="AC487" s="42"/>
      <c r="AD487" s="42"/>
      <c r="AE487" s="42"/>
    </row>
    <row r="488" spans="29:32" x14ac:dyDescent="0.25">
      <c r="AC488" s="42"/>
      <c r="AD488" s="42"/>
      <c r="AE488" s="42"/>
    </row>
    <row r="489" spans="29:32" x14ac:dyDescent="0.25">
      <c r="AC489" s="42"/>
      <c r="AD489" s="42"/>
      <c r="AE489" s="42"/>
    </row>
    <row r="490" spans="29:32" x14ac:dyDescent="0.25">
      <c r="AC490" s="42"/>
      <c r="AD490" s="42"/>
      <c r="AE490" s="42"/>
    </row>
    <row r="491" spans="29:32" x14ac:dyDescent="0.25">
      <c r="AC491" s="42"/>
      <c r="AD491" s="42"/>
      <c r="AE491" s="42"/>
    </row>
    <row r="492" spans="29:32" x14ac:dyDescent="0.25">
      <c r="AC492" s="42"/>
      <c r="AD492" s="42"/>
      <c r="AE492" s="42"/>
    </row>
    <row r="493" spans="29:32" x14ac:dyDescent="0.25">
      <c r="AC493" s="42"/>
      <c r="AD493" s="42"/>
      <c r="AE493" s="42"/>
    </row>
    <row r="495" spans="29:32" x14ac:dyDescent="0.25">
      <c r="AC495" s="39"/>
      <c r="AD495" s="39"/>
      <c r="AE495" s="39"/>
    </row>
    <row r="496" spans="29:32" x14ac:dyDescent="0.25">
      <c r="AC496" s="42"/>
      <c r="AD496" s="42"/>
      <c r="AE496" s="42"/>
      <c r="AF496" s="43"/>
    </row>
    <row r="497" spans="1:32" x14ac:dyDescent="0.25">
      <c r="AC497" s="42"/>
      <c r="AD497" s="42"/>
      <c r="AE497" s="42"/>
      <c r="AF497" s="43"/>
    </row>
    <row r="498" spans="1:32" x14ac:dyDescent="0.25">
      <c r="AC498" s="42"/>
      <c r="AD498" s="42"/>
      <c r="AE498" s="42"/>
    </row>
    <row r="503" spans="1:32" s="41" customFormat="1" ht="18" x14ac:dyDescent="0.25">
      <c r="A503" s="71"/>
      <c r="B503" s="7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42"/>
      <c r="AD503" s="42"/>
      <c r="AE503" s="42"/>
    </row>
    <row r="504" spans="1:32" s="41" customFormat="1" ht="18" x14ac:dyDescent="0.25">
      <c r="A504" s="71"/>
      <c r="B504" s="7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</row>
    <row r="505" spans="1:32" x14ac:dyDescent="0.25">
      <c r="AC505" s="42"/>
      <c r="AD505" s="42"/>
      <c r="AE505" s="42"/>
    </row>
    <row r="506" spans="1:32" x14ac:dyDescent="0.25">
      <c r="AF506" s="43"/>
    </row>
    <row r="507" spans="1:32" x14ac:dyDescent="0.25">
      <c r="AC507" s="42"/>
      <c r="AD507" s="42"/>
      <c r="AE507" s="42"/>
    </row>
    <row r="509" spans="1:32" x14ac:dyDescent="0.25">
      <c r="AC509" s="42"/>
      <c r="AD509" s="42"/>
      <c r="AE509" s="42"/>
    </row>
    <row r="511" spans="1:32" x14ac:dyDescent="0.25">
      <c r="AC511" s="42"/>
      <c r="AD511" s="42"/>
      <c r="AE511" s="42"/>
    </row>
    <row r="513" spans="1:32" x14ac:dyDescent="0.25">
      <c r="AC513" s="42"/>
      <c r="AD513" s="42"/>
      <c r="AE513" s="42"/>
    </row>
    <row r="515" spans="1:32" x14ac:dyDescent="0.25">
      <c r="AC515" s="42"/>
      <c r="AD515" s="42"/>
      <c r="AE515" s="42"/>
    </row>
    <row r="517" spans="1:32" s="36" customFormat="1" ht="18" x14ac:dyDescent="0.25">
      <c r="A517" s="71"/>
      <c r="B517" s="7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42"/>
      <c r="AD517" s="42"/>
      <c r="AE517" s="42"/>
    </row>
    <row r="519" spans="1:32" x14ac:dyDescent="0.25">
      <c r="AC519" s="42"/>
      <c r="AD519" s="42"/>
      <c r="AE519" s="42"/>
      <c r="AF519" s="43"/>
    </row>
    <row r="521" spans="1:32" x14ac:dyDescent="0.25">
      <c r="AC521" s="42"/>
      <c r="AD521" s="42"/>
      <c r="AE521" s="42"/>
    </row>
    <row r="524" spans="1:32" s="41" customFormat="1" ht="18" x14ac:dyDescent="0.25">
      <c r="A524" s="71"/>
      <c r="B524" s="7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52"/>
      <c r="AD524" s="52"/>
      <c r="AE524" s="52"/>
    </row>
    <row r="533" spans="32:32" x14ac:dyDescent="0.25">
      <c r="AF533" s="67"/>
    </row>
  </sheetData>
  <mergeCells count="1568">
    <mergeCell ref="AD110:AG110"/>
    <mergeCell ref="AL110:AO110"/>
    <mergeCell ref="Z110:AC110"/>
    <mergeCell ref="AH110:AK110"/>
    <mergeCell ref="AH132:AK132"/>
    <mergeCell ref="Z132:AC132"/>
    <mergeCell ref="AH173:AK173"/>
    <mergeCell ref="AH174:AK174"/>
    <mergeCell ref="Z173:AC173"/>
    <mergeCell ref="Z174:AC174"/>
    <mergeCell ref="A173:B173"/>
    <mergeCell ref="C173:Q173"/>
    <mergeCell ref="R173:T173"/>
    <mergeCell ref="U173:V173"/>
    <mergeCell ref="W173:Y173"/>
    <mergeCell ref="AD173:AG173"/>
    <mergeCell ref="AL173:AO173"/>
    <mergeCell ref="A174:B174"/>
    <mergeCell ref="C174:Q174"/>
    <mergeCell ref="R174:T174"/>
    <mergeCell ref="U174:V174"/>
    <mergeCell ref="W174:Y174"/>
    <mergeCell ref="AD174:AG174"/>
    <mergeCell ref="AL174:AO174"/>
    <mergeCell ref="A171:B171"/>
    <mergeCell ref="C171:Q171"/>
    <mergeCell ref="R171:T171"/>
    <mergeCell ref="U171:V171"/>
    <mergeCell ref="W171:Y171"/>
    <mergeCell ref="Z171:AC171"/>
    <mergeCell ref="AD171:AG171"/>
    <mergeCell ref="AH171:AK171"/>
    <mergeCell ref="AL171:AO171"/>
    <mergeCell ref="A172:B172"/>
    <mergeCell ref="C172:Q172"/>
    <mergeCell ref="R172:T172"/>
    <mergeCell ref="U172:V172"/>
    <mergeCell ref="W172:Y172"/>
    <mergeCell ref="Z172:AC172"/>
    <mergeCell ref="AD172:AG172"/>
    <mergeCell ref="AH172:AK172"/>
    <mergeCell ref="AL172:AO172"/>
    <mergeCell ref="A169:B169"/>
    <mergeCell ref="C169:Q169"/>
    <mergeCell ref="R169:T169"/>
    <mergeCell ref="U169:V169"/>
    <mergeCell ref="W169:Y169"/>
    <mergeCell ref="Z169:AC169"/>
    <mergeCell ref="AD169:AG169"/>
    <mergeCell ref="AH169:AK169"/>
    <mergeCell ref="AL169:AO169"/>
    <mergeCell ref="A170:B170"/>
    <mergeCell ref="C170:Q170"/>
    <mergeCell ref="R170:T170"/>
    <mergeCell ref="U170:V170"/>
    <mergeCell ref="W170:Y170"/>
    <mergeCell ref="Z170:AC170"/>
    <mergeCell ref="AD170:AG170"/>
    <mergeCell ref="AH170:AK170"/>
    <mergeCell ref="AL170:AO170"/>
    <mergeCell ref="A168:B168"/>
    <mergeCell ref="C168:Q168"/>
    <mergeCell ref="R168:T168"/>
    <mergeCell ref="U168:V168"/>
    <mergeCell ref="W168:Y168"/>
    <mergeCell ref="Z168:AC168"/>
    <mergeCell ref="AD168:AG168"/>
    <mergeCell ref="AH168:AK168"/>
    <mergeCell ref="AL168:AO168"/>
    <mergeCell ref="A156:B156"/>
    <mergeCell ref="C156:Q156"/>
    <mergeCell ref="R156:T156"/>
    <mergeCell ref="U156:V156"/>
    <mergeCell ref="W156:Y156"/>
    <mergeCell ref="Z156:AC156"/>
    <mergeCell ref="AD156:AG156"/>
    <mergeCell ref="AH156:AK156"/>
    <mergeCell ref="AL156:AO156"/>
    <mergeCell ref="A158:B158"/>
    <mergeCell ref="C158:Q158"/>
    <mergeCell ref="R158:T158"/>
    <mergeCell ref="U158:V158"/>
    <mergeCell ref="W158:Y158"/>
    <mergeCell ref="Z158:AC158"/>
    <mergeCell ref="AD158:AG158"/>
    <mergeCell ref="AH158:AK158"/>
    <mergeCell ref="AL158:AO158"/>
    <mergeCell ref="A159:B159"/>
    <mergeCell ref="C159:Q159"/>
    <mergeCell ref="R159:T159"/>
    <mergeCell ref="U159:V159"/>
    <mergeCell ref="W159:Y159"/>
    <mergeCell ref="A154:B154"/>
    <mergeCell ref="C154:Q154"/>
    <mergeCell ref="R154:T154"/>
    <mergeCell ref="U154:V154"/>
    <mergeCell ref="W154:Y154"/>
    <mergeCell ref="Z154:AC154"/>
    <mergeCell ref="AD154:AG154"/>
    <mergeCell ref="AH154:AK154"/>
    <mergeCell ref="AL154:AO154"/>
    <mergeCell ref="A155:B155"/>
    <mergeCell ref="C155:Q155"/>
    <mergeCell ref="R155:T155"/>
    <mergeCell ref="U155:V155"/>
    <mergeCell ref="W155:Y155"/>
    <mergeCell ref="Z155:AC155"/>
    <mergeCell ref="AD155:AG155"/>
    <mergeCell ref="AH155:AK155"/>
    <mergeCell ref="AL155:AO155"/>
    <mergeCell ref="A152:B152"/>
    <mergeCell ref="C152:Q152"/>
    <mergeCell ref="R152:T152"/>
    <mergeCell ref="U152:V152"/>
    <mergeCell ref="W152:Y152"/>
    <mergeCell ref="Z152:AC152"/>
    <mergeCell ref="AD152:AG152"/>
    <mergeCell ref="AH152:AK152"/>
    <mergeCell ref="AL152:AO152"/>
    <mergeCell ref="A153:B153"/>
    <mergeCell ref="C153:Q153"/>
    <mergeCell ref="R153:T153"/>
    <mergeCell ref="U153:V153"/>
    <mergeCell ref="W153:Y153"/>
    <mergeCell ref="Z153:AC153"/>
    <mergeCell ref="AD153:AG153"/>
    <mergeCell ref="AH153:AK153"/>
    <mergeCell ref="AL153:AO153"/>
    <mergeCell ref="A140:B140"/>
    <mergeCell ref="C140:Q140"/>
    <mergeCell ref="R140:T140"/>
    <mergeCell ref="U140:V140"/>
    <mergeCell ref="W140:Y140"/>
    <mergeCell ref="Z140:AC140"/>
    <mergeCell ref="AD140:AG140"/>
    <mergeCell ref="AH140:AK140"/>
    <mergeCell ref="AL140:AO140"/>
    <mergeCell ref="A151:B151"/>
    <mergeCell ref="C151:Q151"/>
    <mergeCell ref="R151:T151"/>
    <mergeCell ref="U151:V151"/>
    <mergeCell ref="W151:Y151"/>
    <mergeCell ref="Z151:AC151"/>
    <mergeCell ref="AD151:AG151"/>
    <mergeCell ref="AH151:AK151"/>
    <mergeCell ref="AL151:AO151"/>
    <mergeCell ref="A149:B149"/>
    <mergeCell ref="C149:Q149"/>
    <mergeCell ref="R149:T149"/>
    <mergeCell ref="U149:V149"/>
    <mergeCell ref="W149:Y149"/>
    <mergeCell ref="Z149:AC149"/>
    <mergeCell ref="AD149:AG149"/>
    <mergeCell ref="AH149:AK149"/>
    <mergeCell ref="AL149:AO149"/>
    <mergeCell ref="A150:B150"/>
    <mergeCell ref="C150:Q150"/>
    <mergeCell ref="R150:T150"/>
    <mergeCell ref="U150:V150"/>
    <mergeCell ref="W150:Y150"/>
    <mergeCell ref="Z150:AC150"/>
    <mergeCell ref="AD150:AG150"/>
    <mergeCell ref="AH150:AK150"/>
    <mergeCell ref="AL150:AO150"/>
    <mergeCell ref="A147:B147"/>
    <mergeCell ref="C147:Q147"/>
    <mergeCell ref="R147:T147"/>
    <mergeCell ref="U147:V147"/>
    <mergeCell ref="W147:Y147"/>
    <mergeCell ref="Z147:AC147"/>
    <mergeCell ref="AD147:AG147"/>
    <mergeCell ref="AH147:AK147"/>
    <mergeCell ref="AL147:AO147"/>
    <mergeCell ref="A148:B148"/>
    <mergeCell ref="C148:Q148"/>
    <mergeCell ref="R148:T148"/>
    <mergeCell ref="U148:V148"/>
    <mergeCell ref="W148:Y148"/>
    <mergeCell ref="Z148:AC148"/>
    <mergeCell ref="AD148:AG148"/>
    <mergeCell ref="AH148:AK148"/>
    <mergeCell ref="AL148:AO148"/>
    <mergeCell ref="A145:B145"/>
    <mergeCell ref="C145:Q145"/>
    <mergeCell ref="R145:T145"/>
    <mergeCell ref="U145:V145"/>
    <mergeCell ref="W145:Y145"/>
    <mergeCell ref="Z145:AC145"/>
    <mergeCell ref="AD145:AG145"/>
    <mergeCell ref="AH145:AK145"/>
    <mergeCell ref="AL145:AO145"/>
    <mergeCell ref="A146:B146"/>
    <mergeCell ref="C146:Q146"/>
    <mergeCell ref="R146:T146"/>
    <mergeCell ref="U146:V146"/>
    <mergeCell ref="W146:Y146"/>
    <mergeCell ref="Z146:AC146"/>
    <mergeCell ref="AD146:AG146"/>
    <mergeCell ref="AH146:AK146"/>
    <mergeCell ref="AL146:AO146"/>
    <mergeCell ref="A143:B143"/>
    <mergeCell ref="C143:Q143"/>
    <mergeCell ref="R143:T143"/>
    <mergeCell ref="U143:V143"/>
    <mergeCell ref="W143:Y143"/>
    <mergeCell ref="Z143:AC143"/>
    <mergeCell ref="AD143:AG143"/>
    <mergeCell ref="AH143:AK143"/>
    <mergeCell ref="AL143:AO143"/>
    <mergeCell ref="A144:B144"/>
    <mergeCell ref="C144:Q144"/>
    <mergeCell ref="R144:T144"/>
    <mergeCell ref="U144:V144"/>
    <mergeCell ref="W144:Y144"/>
    <mergeCell ref="Z144:AC144"/>
    <mergeCell ref="AD144:AG144"/>
    <mergeCell ref="AH144:AK144"/>
    <mergeCell ref="AL144:AO144"/>
    <mergeCell ref="A141:B141"/>
    <mergeCell ref="C141:Q141"/>
    <mergeCell ref="R141:T141"/>
    <mergeCell ref="U141:V141"/>
    <mergeCell ref="W141:Y141"/>
    <mergeCell ref="Z141:AC141"/>
    <mergeCell ref="AD141:AG141"/>
    <mergeCell ref="AH141:AK141"/>
    <mergeCell ref="AL141:AO141"/>
    <mergeCell ref="A142:B142"/>
    <mergeCell ref="C142:Q142"/>
    <mergeCell ref="R142:T142"/>
    <mergeCell ref="U142:V142"/>
    <mergeCell ref="W142:Y142"/>
    <mergeCell ref="Z142:AC142"/>
    <mergeCell ref="AD142:AG142"/>
    <mergeCell ref="AH142:AK142"/>
    <mergeCell ref="AL142:AO142"/>
    <mergeCell ref="A139:B139"/>
    <mergeCell ref="C139:Q139"/>
    <mergeCell ref="R139:T139"/>
    <mergeCell ref="U139:V139"/>
    <mergeCell ref="W139:Y139"/>
    <mergeCell ref="AD139:AG139"/>
    <mergeCell ref="AL139:AO139"/>
    <mergeCell ref="A137:B137"/>
    <mergeCell ref="C137:Q137"/>
    <mergeCell ref="R137:T137"/>
    <mergeCell ref="U137:V137"/>
    <mergeCell ref="W137:Y137"/>
    <mergeCell ref="Z137:AC137"/>
    <mergeCell ref="AD137:AG137"/>
    <mergeCell ref="AH137:AK137"/>
    <mergeCell ref="AL137:AO137"/>
    <mergeCell ref="A138:B138"/>
    <mergeCell ref="C138:Q138"/>
    <mergeCell ref="R138:T138"/>
    <mergeCell ref="U138:V138"/>
    <mergeCell ref="W138:Y138"/>
    <mergeCell ref="AD138:AG138"/>
    <mergeCell ref="AL138:AO138"/>
    <mergeCell ref="AH138:AK138"/>
    <mergeCell ref="Z138:AC138"/>
    <mergeCell ref="AH139:AK139"/>
    <mergeCell ref="Z139:AC139"/>
    <mergeCell ref="A135:B135"/>
    <mergeCell ref="C135:Q135"/>
    <mergeCell ref="R135:T135"/>
    <mergeCell ref="U135:V135"/>
    <mergeCell ref="W135:Y135"/>
    <mergeCell ref="Z135:AC135"/>
    <mergeCell ref="AD135:AG135"/>
    <mergeCell ref="AH135:AK135"/>
    <mergeCell ref="AL135:AO135"/>
    <mergeCell ref="A136:B136"/>
    <mergeCell ref="C136:Q136"/>
    <mergeCell ref="R136:T136"/>
    <mergeCell ref="U136:V136"/>
    <mergeCell ref="W136:Y136"/>
    <mergeCell ref="Z136:AC136"/>
    <mergeCell ref="AD136:AG136"/>
    <mergeCell ref="AH136:AK136"/>
    <mergeCell ref="AL136:AO136"/>
    <mergeCell ref="A133:B133"/>
    <mergeCell ref="C133:Q133"/>
    <mergeCell ref="R133:T133"/>
    <mergeCell ref="U133:V133"/>
    <mergeCell ref="W133:Y133"/>
    <mergeCell ref="Z133:AC133"/>
    <mergeCell ref="AD133:AG133"/>
    <mergeCell ref="AH133:AK133"/>
    <mergeCell ref="AL133:AO133"/>
    <mergeCell ref="A134:B134"/>
    <mergeCell ref="C134:Q134"/>
    <mergeCell ref="R134:T134"/>
    <mergeCell ref="U134:V134"/>
    <mergeCell ref="W134:Y134"/>
    <mergeCell ref="Z134:AC134"/>
    <mergeCell ref="AD134:AG134"/>
    <mergeCell ref="AH134:AK134"/>
    <mergeCell ref="AL134:AO134"/>
    <mergeCell ref="A131:B131"/>
    <mergeCell ref="C131:Q131"/>
    <mergeCell ref="R131:T131"/>
    <mergeCell ref="U131:V131"/>
    <mergeCell ref="W131:Y131"/>
    <mergeCell ref="Z131:AC131"/>
    <mergeCell ref="AD131:AG131"/>
    <mergeCell ref="AH131:AK131"/>
    <mergeCell ref="AL131:AO131"/>
    <mergeCell ref="A132:B132"/>
    <mergeCell ref="C132:Q132"/>
    <mergeCell ref="R132:T132"/>
    <mergeCell ref="U132:V132"/>
    <mergeCell ref="W132:Y132"/>
    <mergeCell ref="AD132:AG132"/>
    <mergeCell ref="AL132:AO132"/>
    <mergeCell ref="A129:B129"/>
    <mergeCell ref="C129:Q129"/>
    <mergeCell ref="R129:T129"/>
    <mergeCell ref="U129:V129"/>
    <mergeCell ref="W129:Y129"/>
    <mergeCell ref="AD129:AG129"/>
    <mergeCell ref="AL129:AO129"/>
    <mergeCell ref="A130:B130"/>
    <mergeCell ref="C130:Q130"/>
    <mergeCell ref="R130:T130"/>
    <mergeCell ref="U130:V130"/>
    <mergeCell ref="W130:Y130"/>
    <mergeCell ref="Z130:AC130"/>
    <mergeCell ref="AD130:AG130"/>
    <mergeCell ref="AH130:AK130"/>
    <mergeCell ref="AL130:AO130"/>
    <mergeCell ref="A127:B127"/>
    <mergeCell ref="C127:Q127"/>
    <mergeCell ref="R127:T127"/>
    <mergeCell ref="U127:V127"/>
    <mergeCell ref="W127:Y127"/>
    <mergeCell ref="Z127:AC127"/>
    <mergeCell ref="AD127:AG127"/>
    <mergeCell ref="AH127:AK127"/>
    <mergeCell ref="AL127:AO127"/>
    <mergeCell ref="A128:B128"/>
    <mergeCell ref="C128:Q128"/>
    <mergeCell ref="R128:T128"/>
    <mergeCell ref="U128:V128"/>
    <mergeCell ref="W128:Y128"/>
    <mergeCell ref="Z128:AC128"/>
    <mergeCell ref="AD128:AG128"/>
    <mergeCell ref="AH128:AK128"/>
    <mergeCell ref="AL128:AO128"/>
    <mergeCell ref="AH129:AK129"/>
    <mergeCell ref="Z129:AC129"/>
    <mergeCell ref="Z124:AC124"/>
    <mergeCell ref="AD124:AG124"/>
    <mergeCell ref="AH124:AK124"/>
    <mergeCell ref="AL124:AO124"/>
    <mergeCell ref="A125:B125"/>
    <mergeCell ref="C125:Q125"/>
    <mergeCell ref="R125:T125"/>
    <mergeCell ref="U125:V125"/>
    <mergeCell ref="W125:Y125"/>
    <mergeCell ref="Z125:AC125"/>
    <mergeCell ref="AD125:AG125"/>
    <mergeCell ref="AH125:AK125"/>
    <mergeCell ref="AL125:AO125"/>
    <mergeCell ref="A126:B126"/>
    <mergeCell ref="C126:Q126"/>
    <mergeCell ref="R126:T126"/>
    <mergeCell ref="U126:V126"/>
    <mergeCell ref="W126:Y126"/>
    <mergeCell ref="Z126:AC126"/>
    <mergeCell ref="AD126:AG126"/>
    <mergeCell ref="AH126:AK126"/>
    <mergeCell ref="AL126:AO126"/>
    <mergeCell ref="A107:B107"/>
    <mergeCell ref="C107:Q107"/>
    <mergeCell ref="R107:T107"/>
    <mergeCell ref="U107:V107"/>
    <mergeCell ref="W107:Y107"/>
    <mergeCell ref="Z107:AC107"/>
    <mergeCell ref="AD107:AG107"/>
    <mergeCell ref="AH107:AK107"/>
    <mergeCell ref="AL107:AO107"/>
    <mergeCell ref="A105:B105"/>
    <mergeCell ref="C105:Q105"/>
    <mergeCell ref="R105:T105"/>
    <mergeCell ref="U105:V105"/>
    <mergeCell ref="W105:Y105"/>
    <mergeCell ref="Z105:AC105"/>
    <mergeCell ref="AD105:AG105"/>
    <mergeCell ref="AH105:AK105"/>
    <mergeCell ref="AL105:AO105"/>
    <mergeCell ref="A106:B106"/>
    <mergeCell ref="C106:Q106"/>
    <mergeCell ref="R106:T106"/>
    <mergeCell ref="U106:V106"/>
    <mergeCell ref="W106:Y106"/>
    <mergeCell ref="Z106:AC106"/>
    <mergeCell ref="AD106:AG106"/>
    <mergeCell ref="AH106:AK106"/>
    <mergeCell ref="AL106:AO106"/>
    <mergeCell ref="A104:B104"/>
    <mergeCell ref="C104:Q104"/>
    <mergeCell ref="R104:T104"/>
    <mergeCell ref="U104:V104"/>
    <mergeCell ref="W104:Y104"/>
    <mergeCell ref="Z104:AC104"/>
    <mergeCell ref="AD104:AG104"/>
    <mergeCell ref="AH104:AK104"/>
    <mergeCell ref="AL104:AO104"/>
    <mergeCell ref="A102:B102"/>
    <mergeCell ref="C102:Q102"/>
    <mergeCell ref="R102:T102"/>
    <mergeCell ref="U102:V102"/>
    <mergeCell ref="W102:Y102"/>
    <mergeCell ref="Z102:AC102"/>
    <mergeCell ref="AD102:AG102"/>
    <mergeCell ref="AH102:AK102"/>
    <mergeCell ref="AL102:AO102"/>
    <mergeCell ref="A103:B103"/>
    <mergeCell ref="C103:Q103"/>
    <mergeCell ref="R103:T103"/>
    <mergeCell ref="U103:V103"/>
    <mergeCell ref="W103:Y103"/>
    <mergeCell ref="Z103:AC103"/>
    <mergeCell ref="AD103:AG103"/>
    <mergeCell ref="AH98:AK98"/>
    <mergeCell ref="AL98:AO98"/>
    <mergeCell ref="A99:B99"/>
    <mergeCell ref="C99:Q99"/>
    <mergeCell ref="R99:T99"/>
    <mergeCell ref="U99:V99"/>
    <mergeCell ref="W99:Y99"/>
    <mergeCell ref="Z99:AC99"/>
    <mergeCell ref="AD99:AG99"/>
    <mergeCell ref="AH99:AK99"/>
    <mergeCell ref="AL99:AO99"/>
    <mergeCell ref="A101:B101"/>
    <mergeCell ref="C101:Q101"/>
    <mergeCell ref="R101:T101"/>
    <mergeCell ref="U101:V101"/>
    <mergeCell ref="W101:Y101"/>
    <mergeCell ref="Z101:AC101"/>
    <mergeCell ref="AD101:AG101"/>
    <mergeCell ref="AH101:AK101"/>
    <mergeCell ref="AL101:AO101"/>
    <mergeCell ref="W96:Y96"/>
    <mergeCell ref="Z96:AC96"/>
    <mergeCell ref="AD96:AG96"/>
    <mergeCell ref="AH96:AK96"/>
    <mergeCell ref="AL96:AO96"/>
    <mergeCell ref="A97:B97"/>
    <mergeCell ref="C97:Q97"/>
    <mergeCell ref="R97:T97"/>
    <mergeCell ref="U97:V97"/>
    <mergeCell ref="W97:Y97"/>
    <mergeCell ref="Z97:AC97"/>
    <mergeCell ref="AD97:AG97"/>
    <mergeCell ref="AH97:AK97"/>
    <mergeCell ref="AL97:AO97"/>
    <mergeCell ref="AH103:AK103"/>
    <mergeCell ref="AL103:AO103"/>
    <mergeCell ref="A100:B100"/>
    <mergeCell ref="C100:Q100"/>
    <mergeCell ref="R100:T100"/>
    <mergeCell ref="U100:V100"/>
    <mergeCell ref="W100:Y100"/>
    <mergeCell ref="Z100:AC100"/>
    <mergeCell ref="AD100:AG100"/>
    <mergeCell ref="AH100:AK100"/>
    <mergeCell ref="AL100:AO100"/>
    <mergeCell ref="A98:B98"/>
    <mergeCell ref="C98:Q98"/>
    <mergeCell ref="R98:T98"/>
    <mergeCell ref="U98:V98"/>
    <mergeCell ref="W98:Y98"/>
    <mergeCell ref="Z98:AC98"/>
    <mergeCell ref="AD98:AG98"/>
    <mergeCell ref="A85:B85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84:B84"/>
    <mergeCell ref="C84:Q84"/>
    <mergeCell ref="R84:T84"/>
    <mergeCell ref="U84:V84"/>
    <mergeCell ref="W84:Y84"/>
    <mergeCell ref="Z84:AC84"/>
    <mergeCell ref="AD84:AG84"/>
    <mergeCell ref="AH84:AK84"/>
    <mergeCell ref="AL84:AO84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20:B20"/>
    <mergeCell ref="C20:Q20"/>
    <mergeCell ref="R20:T20"/>
    <mergeCell ref="U20:V20"/>
    <mergeCell ref="W20:Y20"/>
    <mergeCell ref="Z20:AC20"/>
    <mergeCell ref="AD20:AG20"/>
    <mergeCell ref="AH20:AK20"/>
    <mergeCell ref="AL20:AO20"/>
    <mergeCell ref="A65:B65"/>
    <mergeCell ref="C65:Q65"/>
    <mergeCell ref="R65:T65"/>
    <mergeCell ref="U65:V65"/>
    <mergeCell ref="W65:Y65"/>
    <mergeCell ref="Z65:AC65"/>
    <mergeCell ref="AD65:AG65"/>
    <mergeCell ref="AH65:AK65"/>
    <mergeCell ref="AL65:AO65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A63:B63"/>
    <mergeCell ref="C63:Q63"/>
    <mergeCell ref="R63:T63"/>
    <mergeCell ref="U63:V63"/>
    <mergeCell ref="W63:Y63"/>
    <mergeCell ref="Z63:AC63"/>
    <mergeCell ref="AD63:AG63"/>
    <mergeCell ref="AH63:AK63"/>
    <mergeCell ref="AL63:AO63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61:B61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A59:B59"/>
    <mergeCell ref="A58:B58"/>
    <mergeCell ref="A52:B52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AD59:AG59"/>
    <mergeCell ref="AH59:AK59"/>
    <mergeCell ref="AL59:AO59"/>
    <mergeCell ref="C59:Q59"/>
    <mergeCell ref="R59:T59"/>
    <mergeCell ref="U59:V59"/>
    <mergeCell ref="W59:Y59"/>
    <mergeCell ref="Z59:AC59"/>
    <mergeCell ref="A55:B55"/>
    <mergeCell ref="A54:B54"/>
    <mergeCell ref="C54:Q54"/>
    <mergeCell ref="R54:T54"/>
    <mergeCell ref="AL48:AO48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A50:B50"/>
    <mergeCell ref="C50:Q50"/>
    <mergeCell ref="R50:T50"/>
    <mergeCell ref="U50:V50"/>
    <mergeCell ref="W50:Y50"/>
    <mergeCell ref="Z50:AC50"/>
    <mergeCell ref="AD50:AG50"/>
    <mergeCell ref="AH50:AK50"/>
    <mergeCell ref="AL50:AO50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U54:V54"/>
    <mergeCell ref="W54:Y54"/>
    <mergeCell ref="Z54:AC54"/>
    <mergeCell ref="AD54:AG54"/>
    <mergeCell ref="AH54:AK54"/>
    <mergeCell ref="AL54:AO54"/>
    <mergeCell ref="A53:B53"/>
    <mergeCell ref="C53:Q53"/>
    <mergeCell ref="R53:T53"/>
    <mergeCell ref="U53:V53"/>
    <mergeCell ref="W53:Y53"/>
    <mergeCell ref="Z53:AC53"/>
    <mergeCell ref="AD53:AG53"/>
    <mergeCell ref="AH53:AK53"/>
    <mergeCell ref="AL53:AO53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48:B48"/>
    <mergeCell ref="C48:Q48"/>
    <mergeCell ref="R48:T48"/>
    <mergeCell ref="U48:V48"/>
    <mergeCell ref="W48:Y48"/>
    <mergeCell ref="Z48:AC48"/>
    <mergeCell ref="AD48:AG48"/>
    <mergeCell ref="AH48:AK48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33:B33"/>
    <mergeCell ref="C33:Q33"/>
    <mergeCell ref="R33:T33"/>
    <mergeCell ref="U33:V33"/>
    <mergeCell ref="W33:Y33"/>
    <mergeCell ref="Z33:AC33"/>
    <mergeCell ref="AD33:AG33"/>
    <mergeCell ref="AH33:AK33"/>
    <mergeCell ref="AL33:AO33"/>
    <mergeCell ref="A32:B32"/>
    <mergeCell ref="C32:Q32"/>
    <mergeCell ref="R32:T32"/>
    <mergeCell ref="U32:V32"/>
    <mergeCell ref="W32:Y32"/>
    <mergeCell ref="Z32:AC32"/>
    <mergeCell ref="AD32:AG32"/>
    <mergeCell ref="AH32:AK32"/>
    <mergeCell ref="AL32:AO32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D22:AG22"/>
    <mergeCell ref="AH22:AK22"/>
    <mergeCell ref="AL22:AO22"/>
    <mergeCell ref="A25:B25"/>
    <mergeCell ref="C25:Q25"/>
    <mergeCell ref="R25:T25"/>
    <mergeCell ref="U25:V25"/>
    <mergeCell ref="W25:Y25"/>
    <mergeCell ref="Z25:AC25"/>
    <mergeCell ref="AD25:AG25"/>
    <mergeCell ref="AH25:AK25"/>
    <mergeCell ref="AL25:AO25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22:B22"/>
    <mergeCell ref="C22:Q22"/>
    <mergeCell ref="R22:T22"/>
    <mergeCell ref="U22:V22"/>
    <mergeCell ref="W22:Y22"/>
    <mergeCell ref="Z22:AC22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57:B57"/>
    <mergeCell ref="C57:Q57"/>
    <mergeCell ref="R57:T57"/>
    <mergeCell ref="U57:V57"/>
    <mergeCell ref="W57:Y57"/>
    <mergeCell ref="Z57:AC57"/>
    <mergeCell ref="AD57:AG57"/>
    <mergeCell ref="AH57:AK57"/>
    <mergeCell ref="AL57:AO57"/>
    <mergeCell ref="A56:B56"/>
    <mergeCell ref="C56:Q56"/>
    <mergeCell ref="R56:T56"/>
    <mergeCell ref="U56:V56"/>
    <mergeCell ref="W56:Y56"/>
    <mergeCell ref="Z56:AC56"/>
    <mergeCell ref="AD56:AG56"/>
    <mergeCell ref="AH56:AK56"/>
    <mergeCell ref="AL56:AO56"/>
    <mergeCell ref="AD16:AG16"/>
    <mergeCell ref="AH16:AK16"/>
    <mergeCell ref="AL16:AO16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5:B15"/>
    <mergeCell ref="C15:Q15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116:B116"/>
    <mergeCell ref="C116:Q116"/>
    <mergeCell ref="R116:T116"/>
    <mergeCell ref="U116:V116"/>
    <mergeCell ref="W116:Y116"/>
    <mergeCell ref="Z116:AC116"/>
    <mergeCell ref="AD116:AG116"/>
    <mergeCell ref="AH116:AK116"/>
    <mergeCell ref="AL116:AO116"/>
    <mergeCell ref="A90:B90"/>
    <mergeCell ref="C90:Q90"/>
    <mergeCell ref="R90:T90"/>
    <mergeCell ref="U90:V90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95:B95"/>
    <mergeCell ref="C118:Q118"/>
    <mergeCell ref="R118:T118"/>
    <mergeCell ref="U118:V118"/>
    <mergeCell ref="W118:Y118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91:B91"/>
    <mergeCell ref="C91:Q91"/>
    <mergeCell ref="R91:T91"/>
    <mergeCell ref="U91:V91"/>
    <mergeCell ref="W91:Y91"/>
    <mergeCell ref="W90:Y90"/>
    <mergeCell ref="Z90:AC90"/>
    <mergeCell ref="AD90:AG90"/>
    <mergeCell ref="R95:T95"/>
    <mergeCell ref="U95:V95"/>
    <mergeCell ref="W95:Y95"/>
    <mergeCell ref="Z95:AC95"/>
    <mergeCell ref="AD95:AG95"/>
    <mergeCell ref="AH95:AK95"/>
    <mergeCell ref="AL95:AO95"/>
    <mergeCell ref="A96:B96"/>
    <mergeCell ref="C96:Q96"/>
    <mergeCell ref="R96:T96"/>
    <mergeCell ref="U96:V96"/>
    <mergeCell ref="AH90:AK90"/>
    <mergeCell ref="AL90:AO90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C58:Q58"/>
    <mergeCell ref="R58:T58"/>
    <mergeCell ref="U58:V58"/>
    <mergeCell ref="W58:Y58"/>
    <mergeCell ref="Z58:AC58"/>
    <mergeCell ref="AD58:AG58"/>
    <mergeCell ref="AH58:AK58"/>
    <mergeCell ref="AL58:AO58"/>
    <mergeCell ref="R15:T15"/>
    <mergeCell ref="U15:V15"/>
    <mergeCell ref="W15:Y15"/>
    <mergeCell ref="Z15:AC15"/>
    <mergeCell ref="A16:B16"/>
    <mergeCell ref="C16:Q16"/>
    <mergeCell ref="R16:T16"/>
    <mergeCell ref="U16:V16"/>
    <mergeCell ref="W16:Y16"/>
    <mergeCell ref="Z16:AC16"/>
    <mergeCell ref="AD15:AG15"/>
    <mergeCell ref="AH15:AK15"/>
    <mergeCell ref="AL15:AO15"/>
    <mergeCell ref="A13:B13"/>
    <mergeCell ref="C13:Q13"/>
    <mergeCell ref="A78:B78"/>
    <mergeCell ref="C78:Q78"/>
    <mergeCell ref="R78:T78"/>
    <mergeCell ref="U78:V78"/>
    <mergeCell ref="W78:Y78"/>
    <mergeCell ref="Z78:AC78"/>
    <mergeCell ref="AD78:AG78"/>
    <mergeCell ref="AH78:AK78"/>
    <mergeCell ref="AL78:AO78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D86:AG86"/>
    <mergeCell ref="AH86:AK86"/>
    <mergeCell ref="AL86:AO86"/>
    <mergeCell ref="A87:B87"/>
    <mergeCell ref="C87:Q87"/>
    <mergeCell ref="R87:T87"/>
    <mergeCell ref="U87:V87"/>
    <mergeCell ref="W87:Y87"/>
    <mergeCell ref="Z87:AC87"/>
    <mergeCell ref="AD87:AG87"/>
    <mergeCell ref="A86:B86"/>
    <mergeCell ref="C86:Q86"/>
    <mergeCell ref="R86:T86"/>
    <mergeCell ref="U86:V86"/>
    <mergeCell ref="W86:Y86"/>
    <mergeCell ref="Z86:AC86"/>
    <mergeCell ref="AH87:AK87"/>
    <mergeCell ref="AL87:AO87"/>
    <mergeCell ref="Z91:AC91"/>
    <mergeCell ref="AD91:AG91"/>
    <mergeCell ref="AH91:AK91"/>
    <mergeCell ref="AL91:AO91"/>
    <mergeCell ref="AD93:AG93"/>
    <mergeCell ref="AH93:AK93"/>
    <mergeCell ref="AL93:AO93"/>
    <mergeCell ref="A108:B108"/>
    <mergeCell ref="C108:Q108"/>
    <mergeCell ref="R108:T108"/>
    <mergeCell ref="U108:V108"/>
    <mergeCell ref="W108:Y108"/>
    <mergeCell ref="Z108:AC108"/>
    <mergeCell ref="AD108:AG108"/>
    <mergeCell ref="A93:B93"/>
    <mergeCell ref="C93:Q93"/>
    <mergeCell ref="R93:T93"/>
    <mergeCell ref="U93:V93"/>
    <mergeCell ref="W93:Y93"/>
    <mergeCell ref="Z93:AC93"/>
    <mergeCell ref="AH108:AK108"/>
    <mergeCell ref="AL108:AO108"/>
    <mergeCell ref="A92:B92"/>
    <mergeCell ref="C92:Q92"/>
    <mergeCell ref="R92:T92"/>
    <mergeCell ref="U92:V92"/>
    <mergeCell ref="W92:Y92"/>
    <mergeCell ref="Z92:AC92"/>
    <mergeCell ref="AD92:AG92"/>
    <mergeCell ref="AH92:AK92"/>
    <mergeCell ref="AL92:AO92"/>
    <mergeCell ref="C95:Q95"/>
    <mergeCell ref="A109:B109"/>
    <mergeCell ref="C109:Q109"/>
    <mergeCell ref="R109:T109"/>
    <mergeCell ref="U109:V109"/>
    <mergeCell ref="W109:Y109"/>
    <mergeCell ref="Z109:AC109"/>
    <mergeCell ref="AD109:AG109"/>
    <mergeCell ref="AH109:AK109"/>
    <mergeCell ref="AL109:AO109"/>
    <mergeCell ref="AD111:AG111"/>
    <mergeCell ref="AH111:AK111"/>
    <mergeCell ref="AL111:AO111"/>
    <mergeCell ref="A112:B112"/>
    <mergeCell ref="C112:Q112"/>
    <mergeCell ref="R112:T112"/>
    <mergeCell ref="U112:V112"/>
    <mergeCell ref="W112:Y112"/>
    <mergeCell ref="Z112:AC112"/>
    <mergeCell ref="AD112:AG112"/>
    <mergeCell ref="A111:B111"/>
    <mergeCell ref="C111:Q111"/>
    <mergeCell ref="R111:T111"/>
    <mergeCell ref="U111:V111"/>
    <mergeCell ref="W111:Y111"/>
    <mergeCell ref="Z111:AC111"/>
    <mergeCell ref="AH112:AK112"/>
    <mergeCell ref="AL112:AO112"/>
    <mergeCell ref="A110:B110"/>
    <mergeCell ref="C110:Q110"/>
    <mergeCell ref="R110:T110"/>
    <mergeCell ref="U110:V110"/>
    <mergeCell ref="W110:Y110"/>
    <mergeCell ref="A113:B113"/>
    <mergeCell ref="C113:Q113"/>
    <mergeCell ref="R113:T113"/>
    <mergeCell ref="U113:V113"/>
    <mergeCell ref="W113:Y113"/>
    <mergeCell ref="Z113:AC113"/>
    <mergeCell ref="AD113:AG113"/>
    <mergeCell ref="AH113:AK113"/>
    <mergeCell ref="AL113:AO113"/>
    <mergeCell ref="A117:B117"/>
    <mergeCell ref="C117:Q117"/>
    <mergeCell ref="R117:T117"/>
    <mergeCell ref="U117:V117"/>
    <mergeCell ref="W117:Y117"/>
    <mergeCell ref="Z117:AC117"/>
    <mergeCell ref="AD117:AG117"/>
    <mergeCell ref="AH117:AK117"/>
    <mergeCell ref="AL117:AO117"/>
    <mergeCell ref="A114:B114"/>
    <mergeCell ref="C114:Q114"/>
    <mergeCell ref="R114:T114"/>
    <mergeCell ref="U114:V114"/>
    <mergeCell ref="W114:Y114"/>
    <mergeCell ref="Z114:AC114"/>
    <mergeCell ref="AD114:AG114"/>
    <mergeCell ref="AH114:AK114"/>
    <mergeCell ref="AL114:AO114"/>
    <mergeCell ref="A115:B115"/>
    <mergeCell ref="C115:Q115"/>
    <mergeCell ref="R115:T115"/>
    <mergeCell ref="U115:V115"/>
    <mergeCell ref="W115:Y115"/>
    <mergeCell ref="Z118:AC118"/>
    <mergeCell ref="AH119:AK119"/>
    <mergeCell ref="AL119:AO119"/>
    <mergeCell ref="A120:B120"/>
    <mergeCell ref="C120:Q120"/>
    <mergeCell ref="R120:T120"/>
    <mergeCell ref="U120:V120"/>
    <mergeCell ref="W120:Y120"/>
    <mergeCell ref="Z120:AC120"/>
    <mergeCell ref="AD120:AG120"/>
    <mergeCell ref="AH120:AK120"/>
    <mergeCell ref="AL120:AO120"/>
    <mergeCell ref="A121:B121"/>
    <mergeCell ref="C121:Q121"/>
    <mergeCell ref="R121:T121"/>
    <mergeCell ref="U121:V121"/>
    <mergeCell ref="W121:Y121"/>
    <mergeCell ref="Z121:AC121"/>
    <mergeCell ref="AD121:AG121"/>
    <mergeCell ref="AH121:AK121"/>
    <mergeCell ref="AL121:AO121"/>
    <mergeCell ref="AD118:AG118"/>
    <mergeCell ref="AH118:AK118"/>
    <mergeCell ref="AL118:AO118"/>
    <mergeCell ref="A119:B119"/>
    <mergeCell ref="C119:Q119"/>
    <mergeCell ref="R119:T119"/>
    <mergeCell ref="U119:V119"/>
    <mergeCell ref="W119:Y119"/>
    <mergeCell ref="Z119:AC119"/>
    <mergeCell ref="AD119:AG119"/>
    <mergeCell ref="A118:B118"/>
    <mergeCell ref="AD122:AG122"/>
    <mergeCell ref="AH122:AK122"/>
    <mergeCell ref="AL122:AO122"/>
    <mergeCell ref="A157:B157"/>
    <mergeCell ref="C157:Q157"/>
    <mergeCell ref="R157:T157"/>
    <mergeCell ref="U157:V157"/>
    <mergeCell ref="W157:Y157"/>
    <mergeCell ref="Z157:AC157"/>
    <mergeCell ref="AD157:AG157"/>
    <mergeCell ref="A122:B122"/>
    <mergeCell ref="C122:Q122"/>
    <mergeCell ref="R122:T122"/>
    <mergeCell ref="U122:V122"/>
    <mergeCell ref="W122:Y122"/>
    <mergeCell ref="Z122:AC122"/>
    <mergeCell ref="AH157:AK157"/>
    <mergeCell ref="AL157:AO157"/>
    <mergeCell ref="A123:B123"/>
    <mergeCell ref="C123:Q123"/>
    <mergeCell ref="R123:T123"/>
    <mergeCell ref="U123:V123"/>
    <mergeCell ref="W123:Y123"/>
    <mergeCell ref="Z123:AC123"/>
    <mergeCell ref="AD123:AG123"/>
    <mergeCell ref="AH123:AK123"/>
    <mergeCell ref="AL123:AO123"/>
    <mergeCell ref="A124:B124"/>
    <mergeCell ref="C124:Q124"/>
    <mergeCell ref="R124:T124"/>
    <mergeCell ref="U124:V124"/>
    <mergeCell ref="W124:Y124"/>
    <mergeCell ref="Z159:AC159"/>
    <mergeCell ref="AD159:AG159"/>
    <mergeCell ref="AH159:AK159"/>
    <mergeCell ref="AL159:AO159"/>
    <mergeCell ref="AD160:AG160"/>
    <mergeCell ref="AH160:AK160"/>
    <mergeCell ref="AL160:AO160"/>
    <mergeCell ref="A161:B161"/>
    <mergeCell ref="C161:Q161"/>
    <mergeCell ref="R161:T161"/>
    <mergeCell ref="U161:V161"/>
    <mergeCell ref="W161:Y161"/>
    <mergeCell ref="Z161:AC161"/>
    <mergeCell ref="AD161:AG161"/>
    <mergeCell ref="A160:B160"/>
    <mergeCell ref="C160:Q160"/>
    <mergeCell ref="R160:T160"/>
    <mergeCell ref="U160:V160"/>
    <mergeCell ref="W160:Y160"/>
    <mergeCell ref="Z160:AC160"/>
    <mergeCell ref="AH161:AK161"/>
    <mergeCell ref="AL161:AO161"/>
    <mergeCell ref="AD162:AG162"/>
    <mergeCell ref="AH162:AK162"/>
    <mergeCell ref="AD167:AG167"/>
    <mergeCell ref="AH167:AK167"/>
    <mergeCell ref="AL167:AO167"/>
    <mergeCell ref="A163:B163"/>
    <mergeCell ref="AD163:AG163"/>
    <mergeCell ref="AH163:AK163"/>
    <mergeCell ref="AL163:AO163"/>
    <mergeCell ref="A165:B165"/>
    <mergeCell ref="C165:Q165"/>
    <mergeCell ref="R165:T165"/>
    <mergeCell ref="U165:V165"/>
    <mergeCell ref="W165:Y165"/>
    <mergeCell ref="Z165:AC165"/>
    <mergeCell ref="AD165:AG165"/>
    <mergeCell ref="C163:Q163"/>
    <mergeCell ref="R163:T163"/>
    <mergeCell ref="U163:V163"/>
    <mergeCell ref="W163:Y163"/>
    <mergeCell ref="Z163:AC163"/>
    <mergeCell ref="AL162:AO162"/>
    <mergeCell ref="A166:B166"/>
    <mergeCell ref="C166:Q166"/>
    <mergeCell ref="R166:T166"/>
    <mergeCell ref="U166:V166"/>
    <mergeCell ref="W166:Y166"/>
    <mergeCell ref="Z166:AC166"/>
    <mergeCell ref="AD166:AG166"/>
    <mergeCell ref="AH166:AK166"/>
    <mergeCell ref="AL166:AO166"/>
    <mergeCell ref="U177:W177"/>
    <mergeCell ref="Z177:AF177"/>
    <mergeCell ref="AG177:AJ177"/>
    <mergeCell ref="AK177:AO177"/>
    <mergeCell ref="A178:T178"/>
    <mergeCell ref="U178:W178"/>
    <mergeCell ref="X178:Y178"/>
    <mergeCell ref="Z178:AF178"/>
    <mergeCell ref="AG178:AJ178"/>
    <mergeCell ref="AK178:AO178"/>
    <mergeCell ref="A180:T180"/>
    <mergeCell ref="U180:W180"/>
    <mergeCell ref="X180:Y180"/>
    <mergeCell ref="Z180:AF180"/>
    <mergeCell ref="AG180:AJ180"/>
    <mergeCell ref="AK180:AO180"/>
    <mergeCell ref="A179:T179"/>
    <mergeCell ref="U179:W179"/>
    <mergeCell ref="X179:Y179"/>
    <mergeCell ref="Z179:AF179"/>
    <mergeCell ref="AG179:AJ179"/>
    <mergeCell ref="AK179:AO179"/>
    <mergeCell ref="Z115:AC115"/>
    <mergeCell ref="AD115:AG115"/>
    <mergeCell ref="AH115:AK115"/>
    <mergeCell ref="AL115:AO115"/>
    <mergeCell ref="A164:B164"/>
    <mergeCell ref="C164:Q164"/>
    <mergeCell ref="R164:T164"/>
    <mergeCell ref="U164:V164"/>
    <mergeCell ref="W164:Y164"/>
    <mergeCell ref="Z164:AC164"/>
    <mergeCell ref="AD164:AG164"/>
    <mergeCell ref="AH164:AK164"/>
    <mergeCell ref="AL164:AO164"/>
    <mergeCell ref="A175:Y175"/>
    <mergeCell ref="Z175:AC175"/>
    <mergeCell ref="AD175:AG175"/>
    <mergeCell ref="AH175:AK175"/>
    <mergeCell ref="AL175:AO175"/>
    <mergeCell ref="AH165:AK165"/>
    <mergeCell ref="AL165:AO165"/>
    <mergeCell ref="A167:B167"/>
    <mergeCell ref="C167:Q167"/>
    <mergeCell ref="R167:T167"/>
    <mergeCell ref="U167:V167"/>
    <mergeCell ref="W167:Y167"/>
    <mergeCell ref="Z167:AC167"/>
    <mergeCell ref="A162:B162"/>
    <mergeCell ref="C162:Q162"/>
    <mergeCell ref="R162:T162"/>
    <mergeCell ref="U162:V162"/>
    <mergeCell ref="W162:Y162"/>
    <mergeCell ref="Z162:AC162"/>
  </mergeCells>
  <phoneticPr fontId="4" type="noConversion"/>
  <conditionalFormatting sqref="A332">
    <cfRule type="containsText" dxfId="1" priority="1" operator="containsText" text="CHYBA. Doplň Buňku G15 v záložce Doplň">
      <formula>NOT(ISERROR(SEARCH("CHYBA. Doplň Buňku G15 v záložce Doplň",A332)))</formula>
    </cfRule>
  </conditionalFormatting>
  <dataValidations disablePrompts="1" count="2">
    <dataValidation errorStyle="warning" allowBlank="1" showInputMessage="1" error="Are you sure? " sqref="B338:B340 B344 A335:A344 B341:AE341 A346:AE352" xr:uid="{0A3BDD9E-73C5-4B7E-8D33-2A3EFB403285}"/>
    <dataValidation errorStyle="warning" allowBlank="1" showInputMessage="1" showErrorMessage="1" error="Are you sure? " sqref="A345:AE345 A332:AE334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0E35-5426-46B1-84E7-D54BFDDA5D64}">
  <sheetPr>
    <tabColor rgb="FFFFFF00"/>
  </sheetPr>
  <dimension ref="A2:AG418"/>
  <sheetViews>
    <sheetView view="pageLayout" topLeftCell="A8" zoomScaleNormal="100" workbookViewId="0">
      <selection activeCell="R30" sqref="R30"/>
    </sheetView>
  </sheetViews>
  <sheetFormatPr defaultColWidth="9.85546875" defaultRowHeight="14.25" x14ac:dyDescent="0.25"/>
  <cols>
    <col min="1" max="25" width="3.42578125" style="31" customWidth="1"/>
    <col min="26" max="27" width="3.5703125" style="31" customWidth="1"/>
    <col min="28" max="16384" width="9.85546875" style="31"/>
  </cols>
  <sheetData>
    <row r="2" spans="2:33" ht="20.25" x14ac:dyDescent="0.25">
      <c r="M2" s="30" t="s">
        <v>122</v>
      </c>
    </row>
    <row r="3" spans="2:33" ht="14.25" customHeight="1" x14ac:dyDescent="0.25">
      <c r="M3" s="68"/>
    </row>
    <row r="4" spans="2:33" ht="20.25" x14ac:dyDescent="0.25">
      <c r="M4" s="69" t="str">
        <f>'9.1'!M3</f>
        <v>Obnova soustavy veřejného osvětlení II. Etapa</v>
      </c>
    </row>
    <row r="5" spans="2:33" ht="20.25" x14ac:dyDescent="0.25">
      <c r="M5" s="70" t="str">
        <f>'9.1'!M4</f>
        <v>Město Znojmo</v>
      </c>
    </row>
    <row r="6" spans="2:33" ht="14.25" customHeight="1" x14ac:dyDescent="0.25">
      <c r="M6" s="68"/>
    </row>
    <row r="7" spans="2:33" ht="14.25" customHeight="1" x14ac:dyDescent="0.25">
      <c r="M7" s="68"/>
    </row>
    <row r="8" spans="2:33" ht="20.25" x14ac:dyDescent="0.25">
      <c r="M8" s="30" t="s">
        <v>108</v>
      </c>
    </row>
    <row r="11" spans="2:33" ht="15.75" x14ac:dyDescent="0.25">
      <c r="B11" s="226" t="s">
        <v>91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  <c r="S11" s="229" t="s">
        <v>92</v>
      </c>
      <c r="T11" s="230"/>
      <c r="U11" s="230"/>
      <c r="V11" s="230"/>
      <c r="W11" s="230"/>
      <c r="X11" s="231"/>
      <c r="AB11" s="5"/>
    </row>
    <row r="12" spans="2:33" ht="15.75" x14ac:dyDescent="0.25">
      <c r="B12" s="131" t="s">
        <v>93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3"/>
      <c r="S12" s="221">
        <v>45505</v>
      </c>
      <c r="T12" s="222"/>
      <c r="U12" s="222"/>
      <c r="V12" s="222"/>
      <c r="W12" s="222"/>
      <c r="X12" s="223"/>
      <c r="AB12" s="5"/>
    </row>
    <row r="13" spans="2:33" ht="15.75" customHeight="1" x14ac:dyDescent="0.25">
      <c r="B13" s="131" t="s">
        <v>94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3"/>
      <c r="S13" s="221">
        <f>S12+31</f>
        <v>45536</v>
      </c>
      <c r="T13" s="222"/>
      <c r="U13" s="222"/>
      <c r="V13" s="222"/>
      <c r="W13" s="222"/>
      <c r="X13" s="223"/>
      <c r="Z13" s="32"/>
      <c r="AB13" s="5"/>
      <c r="AC13" s="33"/>
      <c r="AD13" s="33"/>
      <c r="AE13" s="33"/>
      <c r="AF13" s="33"/>
      <c r="AG13" s="33"/>
    </row>
    <row r="14" spans="2:33" x14ac:dyDescent="0.25">
      <c r="B14" s="131" t="s">
        <v>95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221">
        <v>45536</v>
      </c>
      <c r="T14" s="222"/>
      <c r="U14" s="222"/>
      <c r="V14" s="222"/>
      <c r="W14" s="222"/>
      <c r="X14" s="223"/>
      <c r="Z14" s="32"/>
      <c r="AB14" s="33"/>
      <c r="AC14" s="33"/>
      <c r="AD14" s="33"/>
      <c r="AE14" s="33"/>
      <c r="AF14" s="33"/>
      <c r="AG14" s="33"/>
    </row>
    <row r="15" spans="2:33" x14ac:dyDescent="0.25">
      <c r="B15" s="131" t="s">
        <v>96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3"/>
      <c r="S15" s="221">
        <v>45566</v>
      </c>
      <c r="T15" s="222"/>
      <c r="U15" s="222"/>
      <c r="V15" s="222"/>
      <c r="W15" s="222"/>
      <c r="X15" s="223"/>
      <c r="Z15" s="32"/>
      <c r="AB15" s="33"/>
      <c r="AC15" s="33"/>
      <c r="AD15" s="33"/>
      <c r="AE15" s="33"/>
      <c r="AF15" s="33"/>
      <c r="AG15" s="33"/>
    </row>
    <row r="16" spans="2:33" ht="15.75" x14ac:dyDescent="0.25">
      <c r="B16" s="131" t="s">
        <v>97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3"/>
      <c r="S16" s="221">
        <f>S15+31</f>
        <v>45597</v>
      </c>
      <c r="T16" s="222"/>
      <c r="U16" s="222"/>
      <c r="V16" s="222"/>
      <c r="W16" s="222"/>
      <c r="X16" s="223"/>
      <c r="Z16" s="32"/>
      <c r="AB16" s="5"/>
      <c r="AC16" s="33"/>
      <c r="AD16" s="33"/>
      <c r="AE16" s="33"/>
      <c r="AF16" s="33"/>
      <c r="AG16" s="33"/>
    </row>
    <row r="17" spans="2:33" x14ac:dyDescent="0.25">
      <c r="B17" s="131" t="s">
        <v>98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3"/>
      <c r="S17" s="221">
        <f>S16+31</f>
        <v>45628</v>
      </c>
      <c r="T17" s="222"/>
      <c r="U17" s="222"/>
      <c r="V17" s="222"/>
      <c r="W17" s="222"/>
      <c r="X17" s="223"/>
      <c r="AB17" s="33"/>
      <c r="AC17" s="33"/>
      <c r="AD17" s="33"/>
      <c r="AE17" s="33"/>
      <c r="AF17" s="33"/>
      <c r="AG17" s="33"/>
    </row>
    <row r="18" spans="2:33" x14ac:dyDescent="0.25">
      <c r="B18" s="131" t="s">
        <v>99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3"/>
      <c r="S18" s="221">
        <f>S17</f>
        <v>45628</v>
      </c>
      <c r="T18" s="222"/>
      <c r="U18" s="222"/>
      <c r="V18" s="222"/>
      <c r="W18" s="222"/>
      <c r="X18" s="223"/>
      <c r="AB18" s="33"/>
      <c r="AC18" s="33"/>
      <c r="AD18" s="33"/>
      <c r="AE18" s="33"/>
      <c r="AF18" s="33"/>
      <c r="AG18" s="33"/>
    </row>
    <row r="19" spans="2:33" x14ac:dyDescent="0.25">
      <c r="B19" s="131" t="s">
        <v>100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3"/>
      <c r="S19" s="221">
        <f>S18+31</f>
        <v>45659</v>
      </c>
      <c r="T19" s="222"/>
      <c r="U19" s="222"/>
      <c r="V19" s="222"/>
      <c r="W19" s="222"/>
      <c r="X19" s="223"/>
      <c r="AB19" s="33"/>
      <c r="AC19" s="33"/>
      <c r="AD19" s="33"/>
      <c r="AE19" s="33"/>
      <c r="AF19" s="33"/>
      <c r="AG19" s="33"/>
    </row>
    <row r="20" spans="2:33" x14ac:dyDescent="0.25"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222"/>
      <c r="T20" s="222"/>
      <c r="U20" s="222"/>
      <c r="V20" s="222"/>
      <c r="W20" s="222"/>
      <c r="X20" s="223"/>
      <c r="AB20" s="33"/>
      <c r="AC20" s="33"/>
      <c r="AD20" s="33"/>
      <c r="AE20" s="33"/>
      <c r="AF20" s="33"/>
      <c r="AG20" s="33"/>
    </row>
    <row r="21" spans="2:33" x14ac:dyDescent="0.25">
      <c r="B21" s="226" t="s">
        <v>101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8"/>
      <c r="P21" s="229" t="s">
        <v>92</v>
      </c>
      <c r="Q21" s="230"/>
      <c r="R21" s="230"/>
      <c r="S21" s="230"/>
      <c r="T21" s="230"/>
      <c r="U21" s="230"/>
      <c r="V21" s="230"/>
      <c r="W21" s="230"/>
      <c r="X21" s="231"/>
    </row>
    <row r="22" spans="2:33" x14ac:dyDescent="0.25">
      <c r="B22" s="131" t="s">
        <v>102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224">
        <f>S19+31</f>
        <v>45690</v>
      </c>
      <c r="Q22" s="225"/>
      <c r="R22" s="225"/>
      <c r="S22" s="225"/>
      <c r="T22" s="34" t="s">
        <v>103</v>
      </c>
      <c r="U22" s="222">
        <v>45838</v>
      </c>
      <c r="V22" s="222"/>
      <c r="W22" s="222"/>
      <c r="X22" s="223"/>
    </row>
    <row r="23" spans="2:33" x14ac:dyDescent="0.25">
      <c r="B23" s="131" t="s">
        <v>104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3"/>
      <c r="P23" s="224">
        <f>S19+62</f>
        <v>45721</v>
      </c>
      <c r="Q23" s="225"/>
      <c r="R23" s="225"/>
      <c r="S23" s="225"/>
      <c r="T23" s="34" t="s">
        <v>103</v>
      </c>
      <c r="U23" s="222">
        <f>U22</f>
        <v>45838</v>
      </c>
      <c r="V23" s="222"/>
      <c r="W23" s="222"/>
      <c r="X23" s="223"/>
    </row>
    <row r="24" spans="2:33" x14ac:dyDescent="0.25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5"/>
      <c r="S24" s="135"/>
      <c r="T24" s="135"/>
      <c r="U24" s="135"/>
      <c r="V24" s="135"/>
      <c r="W24" s="135"/>
      <c r="X24" s="136"/>
      <c r="AB24" s="35"/>
    </row>
    <row r="25" spans="2:33" x14ac:dyDescent="0.25">
      <c r="B25" s="226" t="s">
        <v>105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8"/>
      <c r="S25" s="229" t="s">
        <v>92</v>
      </c>
      <c r="T25" s="230"/>
      <c r="U25" s="230"/>
      <c r="V25" s="230"/>
      <c r="W25" s="230"/>
      <c r="X25" s="231"/>
      <c r="AB25" s="35"/>
    </row>
    <row r="26" spans="2:33" ht="15" customHeight="1" x14ac:dyDescent="0.25">
      <c r="B26" s="131" t="s">
        <v>106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  <c r="S26" s="221">
        <v>45839</v>
      </c>
      <c r="T26" s="222"/>
      <c r="U26" s="222"/>
      <c r="V26" s="222"/>
      <c r="W26" s="222"/>
      <c r="X26" s="223"/>
    </row>
    <row r="27" spans="2:33" ht="15" customHeight="1" x14ac:dyDescent="0.25">
      <c r="B27" s="131" t="s">
        <v>107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3"/>
      <c r="S27" s="221">
        <v>46235</v>
      </c>
      <c r="T27" s="222"/>
      <c r="U27" s="222"/>
      <c r="V27" s="222"/>
      <c r="W27" s="222"/>
      <c r="X27" s="223"/>
    </row>
    <row r="28" spans="2:33" ht="15" customHeight="1" x14ac:dyDescent="0.25"/>
    <row r="29" spans="2:33" ht="15" customHeight="1" x14ac:dyDescent="0.25"/>
    <row r="46" spans="1:27" ht="18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8" spans="1:27" s="37" customFormat="1" ht="15.75" x14ac:dyDescent="0.25">
      <c r="A48" s="4"/>
    </row>
    <row r="49" spans="1:27" s="37" customFormat="1" x14ac:dyDescent="0.25"/>
    <row r="50" spans="1:27" x14ac:dyDescent="0.25">
      <c r="Z50" s="38"/>
      <c r="AA50" s="39"/>
    </row>
    <row r="51" spans="1:27" x14ac:dyDescent="0.25">
      <c r="Z51" s="38"/>
      <c r="AA51" s="39"/>
    </row>
    <row r="52" spans="1:27" s="37" customForma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7" s="37" customForma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7" x14ac:dyDescent="0.25">
      <c r="AA54" s="37"/>
    </row>
    <row r="55" spans="1:27" x14ac:dyDescent="0.25">
      <c r="AA55" s="37"/>
    </row>
    <row r="56" spans="1:27" s="37" customForma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7" s="37" customForma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7" x14ac:dyDescent="0.25">
      <c r="AA58" s="37"/>
    </row>
    <row r="59" spans="1:27" x14ac:dyDescent="0.25">
      <c r="AA59" s="37"/>
    </row>
    <row r="60" spans="1:27" ht="15.75" x14ac:dyDescent="0.25">
      <c r="A60" s="4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9"/>
    </row>
    <row r="63" spans="1:27" x14ac:dyDescent="0.25">
      <c r="AA63" s="37"/>
    </row>
    <row r="64" spans="1:27" ht="15.75" x14ac:dyDescent="0.25">
      <c r="A64" s="4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9"/>
    </row>
    <row r="67" spans="1:27" x14ac:dyDescent="0.2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38"/>
      <c r="AA67" s="39"/>
    </row>
    <row r="68" spans="1:27" x14ac:dyDescent="0.25">
      <c r="AA68" s="37"/>
    </row>
    <row r="69" spans="1:27" x14ac:dyDescent="0.25">
      <c r="AA69" s="37"/>
    </row>
    <row r="70" spans="1:27" ht="15.7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AA70" s="37"/>
    </row>
    <row r="71" spans="1:27" x14ac:dyDescent="0.25">
      <c r="AA71" s="37"/>
    </row>
    <row r="72" spans="1:27" ht="15.75" x14ac:dyDescent="0.25">
      <c r="A72" s="4"/>
      <c r="AA72" s="37"/>
    </row>
    <row r="73" spans="1:27" x14ac:dyDescent="0.25">
      <c r="AA73" s="37"/>
    </row>
    <row r="74" spans="1:27" ht="15.75" x14ac:dyDescent="0.25">
      <c r="A74" s="4"/>
      <c r="AA74" s="37"/>
    </row>
    <row r="75" spans="1:27" x14ac:dyDescent="0.25">
      <c r="A75" s="37"/>
      <c r="AA75" s="37"/>
    </row>
    <row r="76" spans="1:27" x14ac:dyDescent="0.25">
      <c r="AA76" s="37"/>
    </row>
    <row r="77" spans="1:27" x14ac:dyDescent="0.25">
      <c r="AA77" s="37"/>
    </row>
    <row r="78" spans="1:27" x14ac:dyDescent="0.25">
      <c r="AA78" s="37"/>
    </row>
    <row r="79" spans="1:27" x14ac:dyDescent="0.25">
      <c r="AA79" s="37"/>
    </row>
    <row r="80" spans="1:27" x14ac:dyDescent="0.25">
      <c r="AA80" s="37"/>
    </row>
    <row r="102" spans="1:28" s="41" customFormat="1" ht="18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4" spans="1:28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3"/>
    </row>
    <row r="105" spans="1:28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8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8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1:28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8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3" spans="1:13" x14ac:dyDescent="0.25">
      <c r="A113" s="37"/>
    </row>
    <row r="114" spans="1:13" x14ac:dyDescent="0.25">
      <c r="A114" s="37"/>
    </row>
    <row r="115" spans="1:13" x14ac:dyDescent="0.25">
      <c r="A115" s="37"/>
    </row>
    <row r="116" spans="1:13" x14ac:dyDescent="0.25">
      <c r="A116" s="37"/>
    </row>
    <row r="117" spans="1:13" x14ac:dyDescent="0.25">
      <c r="A117" s="37"/>
    </row>
    <row r="118" spans="1:13" x14ac:dyDescent="0.25">
      <c r="A118" s="37"/>
    </row>
    <row r="119" spans="1:13" x14ac:dyDescent="0.25">
      <c r="A119" s="37"/>
      <c r="I119" s="44"/>
    </row>
    <row r="120" spans="1:13" x14ac:dyDescent="0.25">
      <c r="A120" s="37"/>
    </row>
    <row r="121" spans="1:13" x14ac:dyDescent="0.25">
      <c r="A121" s="37"/>
    </row>
    <row r="122" spans="1:13" x14ac:dyDescent="0.25">
      <c r="A122" s="37"/>
    </row>
    <row r="123" spans="1:13" x14ac:dyDescent="0.25">
      <c r="A123" s="37"/>
    </row>
    <row r="124" spans="1:13" x14ac:dyDescent="0.25">
      <c r="A124" s="37"/>
      <c r="H124" s="37"/>
    </row>
    <row r="125" spans="1:13" x14ac:dyDescent="0.25">
      <c r="I125" s="45"/>
      <c r="J125" s="46"/>
      <c r="K125" s="46"/>
      <c r="L125" s="46"/>
      <c r="M125" s="46"/>
    </row>
    <row r="126" spans="1:13" x14ac:dyDescent="0.25">
      <c r="H126" s="47"/>
      <c r="I126" s="48"/>
      <c r="J126" s="48"/>
      <c r="K126" s="48"/>
      <c r="L126" s="48"/>
      <c r="M126" s="48"/>
    </row>
    <row r="127" spans="1:13" x14ac:dyDescent="0.25">
      <c r="I127" s="49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1" spans="1:28" x14ac:dyDescent="0.25">
      <c r="A131" s="37"/>
      <c r="B131" s="37"/>
      <c r="AB131" s="43"/>
    </row>
    <row r="132" spans="1:28" x14ac:dyDescent="0.25">
      <c r="A132" s="37"/>
      <c r="B132" s="37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8" x14ac:dyDescent="0.25">
      <c r="A133" s="37"/>
      <c r="B133" s="37"/>
    </row>
    <row r="134" spans="1:28" x14ac:dyDescent="0.25">
      <c r="A134" s="37"/>
      <c r="B134" s="3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8" x14ac:dyDescent="0.25">
      <c r="B135" s="37"/>
    </row>
    <row r="136" spans="1:28" x14ac:dyDescent="0.25">
      <c r="A136" s="37"/>
      <c r="B136" s="37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40" spans="1:28" x14ac:dyDescent="0.25"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2" spans="1:28" x14ac:dyDescent="0.25"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4" spans="1:28" x14ac:dyDescent="0.25"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6" spans="1:27" x14ac:dyDescent="0.25"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8" spans="1:27" x14ac:dyDescent="0.25">
      <c r="H148" s="50"/>
    </row>
    <row r="150" spans="1:27" x14ac:dyDescent="0.25">
      <c r="A150" s="37"/>
      <c r="B150" s="37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2" spans="1:27" x14ac:dyDescent="0.25"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 x14ac:dyDescent="0.25"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x14ac:dyDescent="0.25"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 x14ac:dyDescent="0.25"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 x14ac:dyDescent="0.25"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 x14ac:dyDescent="0.25"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 x14ac:dyDescent="0.25"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 x14ac:dyDescent="0.25"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 x14ac:dyDescent="0.25"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5.75" x14ac:dyDescent="0.25">
      <c r="A163" s="4"/>
    </row>
    <row r="164" spans="1:28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3"/>
    </row>
    <row r="165" spans="1:28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3"/>
    </row>
    <row r="166" spans="1:28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8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3" spans="1:28" x14ac:dyDescent="0.25">
      <c r="B173" s="51"/>
    </row>
    <row r="175" spans="1:28" x14ac:dyDescent="0.25">
      <c r="B175" s="51"/>
    </row>
    <row r="176" spans="1:28" x14ac:dyDescent="0.25">
      <c r="B176" s="51"/>
    </row>
    <row r="177" spans="1:28" x14ac:dyDescent="0.25">
      <c r="B177" s="51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</row>
    <row r="178" spans="1:28" x14ac:dyDescent="0.25">
      <c r="B178" s="51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 spans="1:28" x14ac:dyDescent="0.25">
      <c r="B179" s="5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8" x14ac:dyDescent="0.25">
      <c r="B180" s="51"/>
    </row>
    <row r="181" spans="1:28" x14ac:dyDescent="0.25">
      <c r="B181" s="51"/>
    </row>
    <row r="182" spans="1:28" x14ac:dyDescent="0.25">
      <c r="B182" s="51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8" x14ac:dyDescent="0.25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6" spans="1:28" s="41" customFormat="1" ht="18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8" spans="1:28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35"/>
    </row>
    <row r="189" spans="1:28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35"/>
    </row>
    <row r="190" spans="1:28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8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35"/>
    </row>
    <row r="196" spans="1:28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35"/>
    </row>
    <row r="197" spans="1:28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spans="1:28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200" spans="1:28" s="41" customFormat="1" ht="18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8" ht="15.75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1"/>
      <c r="W201" s="11"/>
      <c r="X201" s="11"/>
      <c r="Y201" s="11"/>
      <c r="Z201" s="11"/>
      <c r="AA201" s="11"/>
    </row>
    <row r="202" spans="1:28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35"/>
    </row>
    <row r="203" spans="1:28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spans="1:28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pans="1:28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8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8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35"/>
    </row>
    <row r="208" spans="1:28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35"/>
    </row>
    <row r="209" spans="1:28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35"/>
    </row>
    <row r="210" spans="1:28" ht="15.75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35"/>
    </row>
    <row r="211" spans="1:28" ht="15.75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35"/>
    </row>
    <row r="212" spans="1:28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5"/>
    </row>
    <row r="213" spans="1:28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35"/>
    </row>
    <row r="214" spans="1:28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35"/>
    </row>
    <row r="215" spans="1:28" x14ac:dyDescent="0.2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35"/>
    </row>
    <row r="216" spans="1:28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35"/>
    </row>
    <row r="217" spans="1:28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43"/>
    </row>
    <row r="218" spans="1:28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8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pans="1:28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35"/>
    </row>
    <row r="221" spans="1:28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</row>
    <row r="222" spans="1:28" x14ac:dyDescent="0.2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8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60"/>
      <c r="M223" s="60"/>
      <c r="N223" s="60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38"/>
    </row>
    <row r="224" spans="1:28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61"/>
      <c r="M224" s="61"/>
      <c r="N224" s="61"/>
      <c r="O224" s="59"/>
      <c r="P224" s="59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38"/>
    </row>
    <row r="225" spans="1:28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60"/>
      <c r="M225" s="60"/>
      <c r="N225" s="60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38"/>
    </row>
    <row r="226" spans="1:28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</row>
    <row r="227" spans="1:28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</row>
    <row r="228" spans="1:28" x14ac:dyDescent="0.25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8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60"/>
      <c r="M229" s="60"/>
      <c r="N229" s="60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</row>
    <row r="230" spans="1:28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pans="1:28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35"/>
    </row>
    <row r="232" spans="1:28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spans="1:28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spans="1:28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8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8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8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8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</row>
    <row r="239" spans="1:28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</row>
    <row r="240" spans="1:28" x14ac:dyDescent="0.25">
      <c r="AB240" s="35"/>
    </row>
    <row r="265" spans="1:28" x14ac:dyDescent="0.25">
      <c r="AB265" s="35"/>
    </row>
    <row r="266" spans="1:28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35"/>
    </row>
    <row r="267" spans="1:28" ht="15.75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35"/>
    </row>
    <row r="268" spans="1:28" ht="15.75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40"/>
      <c r="W268" s="40"/>
      <c r="X268" s="40"/>
      <c r="Y268" s="40"/>
      <c r="Z268" s="40"/>
      <c r="AA268" s="40"/>
      <c r="AB268" s="35"/>
    </row>
    <row r="269" spans="1:28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3"/>
    </row>
    <row r="270" spans="1:28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3"/>
    </row>
    <row r="271" spans="1:28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35"/>
    </row>
    <row r="272" spans="1:28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5"/>
    </row>
    <row r="273" spans="1:28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35"/>
    </row>
    <row r="274" spans="1:28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35"/>
    </row>
    <row r="275" spans="1:28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35"/>
    </row>
    <row r="276" spans="1:28" x14ac:dyDescent="0.25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35"/>
    </row>
    <row r="277" spans="1:28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5"/>
    </row>
    <row r="278" spans="1:28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35"/>
    </row>
    <row r="279" spans="1:28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35"/>
    </row>
    <row r="280" spans="1:28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35"/>
    </row>
    <row r="281" spans="1:28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35"/>
    </row>
    <row r="282" spans="1:28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35"/>
    </row>
    <row r="283" spans="1:28" x14ac:dyDescent="0.25">
      <c r="A283" s="64"/>
      <c r="P283" s="64"/>
    </row>
    <row r="284" spans="1:28" x14ac:dyDescent="0.25">
      <c r="AB284" s="35"/>
    </row>
    <row r="297" spans="1:28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1:28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5"/>
    </row>
    <row r="299" spans="1:28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5"/>
    </row>
    <row r="300" spans="1:28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3"/>
    </row>
    <row r="301" spans="1:28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spans="1:28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spans="1:28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 spans="1:28" x14ac:dyDescent="0.25">
      <c r="A304" s="64"/>
      <c r="B304" s="64"/>
      <c r="C304" s="64"/>
    </row>
    <row r="308" spans="1:28" x14ac:dyDescent="0.25">
      <c r="AB308" s="35"/>
    </row>
    <row r="315" spans="1:28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8" x14ac:dyDescent="0.25">
      <c r="A316" s="42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43"/>
    </row>
    <row r="317" spans="1:28" x14ac:dyDescent="0.25">
      <c r="A317" s="42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43"/>
    </row>
    <row r="318" spans="1:28" x14ac:dyDescent="0.25">
      <c r="A318" s="42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43"/>
    </row>
    <row r="319" spans="1:28" x14ac:dyDescent="0.25">
      <c r="A319" s="42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43"/>
    </row>
    <row r="320" spans="1:28" x14ac:dyDescent="0.25">
      <c r="A320" s="42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43"/>
    </row>
    <row r="321" spans="1:28" x14ac:dyDescent="0.25">
      <c r="A321" s="42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</row>
    <row r="322" spans="1:28" x14ac:dyDescent="0.25">
      <c r="A322" s="4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</row>
    <row r="323" spans="1:28" x14ac:dyDescent="0.25">
      <c r="A323" s="37"/>
      <c r="AB323" s="35"/>
    </row>
    <row r="324" spans="1:28" x14ac:dyDescent="0.25">
      <c r="A324" s="37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AB324" s="35"/>
    </row>
    <row r="325" spans="1:28" x14ac:dyDescent="0.25">
      <c r="A325" s="37"/>
      <c r="AB325" s="35"/>
    </row>
    <row r="326" spans="1:28" x14ac:dyDescent="0.25">
      <c r="A326" s="37"/>
      <c r="I326" s="50"/>
      <c r="J326" s="50"/>
      <c r="K326" s="50"/>
      <c r="L326" s="50"/>
      <c r="M326" s="50"/>
      <c r="N326" s="50"/>
      <c r="O326" s="50"/>
      <c r="P326" s="50"/>
      <c r="AB326" s="35"/>
    </row>
    <row r="327" spans="1:28" x14ac:dyDescent="0.25">
      <c r="AB327" s="35"/>
    </row>
    <row r="330" spans="1:28" x14ac:dyDescent="0.25">
      <c r="AB330" s="35"/>
    </row>
    <row r="346" spans="28:28" x14ac:dyDescent="0.25">
      <c r="AB346" s="35"/>
    </row>
    <row r="347" spans="28:28" x14ac:dyDescent="0.25">
      <c r="AB347" s="35"/>
    </row>
    <row r="351" spans="28:28" x14ac:dyDescent="0.25">
      <c r="AB351" s="35"/>
    </row>
    <row r="353" spans="1:28" x14ac:dyDescent="0.25">
      <c r="AB353" s="43"/>
    </row>
    <row r="354" spans="1:28" x14ac:dyDescent="0.25">
      <c r="AB354" s="43"/>
    </row>
    <row r="357" spans="1:28" x14ac:dyDescent="0.25">
      <c r="AB357" s="43"/>
    </row>
    <row r="358" spans="1:28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spans="1:28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8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8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3"/>
    </row>
    <row r="362" spans="1:28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3"/>
    </row>
    <row r="363" spans="1:28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28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35"/>
    </row>
    <row r="365" spans="1:28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35"/>
    </row>
    <row r="366" spans="1:28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35"/>
    </row>
    <row r="367" spans="1:28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35"/>
    </row>
    <row r="368" spans="1:28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8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3"/>
    </row>
    <row r="370" spans="1:28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35"/>
    </row>
    <row r="371" spans="1:28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spans="1:28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spans="1:28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spans="1:28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spans="1:28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spans="1:28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spans="1:28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spans="1:28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80" spans="1:28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spans="1:28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3"/>
    </row>
    <row r="382" spans="1:28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3"/>
    </row>
    <row r="383" spans="1:28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spans="1:28" x14ac:dyDescent="0.25">
      <c r="A384" s="37"/>
    </row>
    <row r="388" spans="1:28" s="41" customFormat="1" ht="18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spans="1:28" s="41" customFormat="1" ht="18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8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spans="1:28" x14ac:dyDescent="0.25">
      <c r="AB391" s="43"/>
    </row>
    <row r="392" spans="1:28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4" spans="1:28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6" spans="1:28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8" spans="1:28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400" spans="1:28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2" spans="1:28" s="36" customFormat="1" ht="18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4" spans="1:28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3"/>
    </row>
    <row r="406" spans="1:28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9" spans="1:28" s="41" customFormat="1" ht="18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1" spans="1:28" x14ac:dyDescent="0.25">
      <c r="D411" s="37"/>
      <c r="E411" s="37"/>
    </row>
    <row r="412" spans="1:28" x14ac:dyDescent="0.25">
      <c r="D412" s="37"/>
      <c r="E412" s="37"/>
    </row>
    <row r="413" spans="1:28" x14ac:dyDescent="0.25">
      <c r="D413" s="37"/>
      <c r="E413" s="37"/>
    </row>
    <row r="414" spans="1:28" x14ac:dyDescent="0.25">
      <c r="D414" s="37"/>
      <c r="E414" s="37"/>
    </row>
    <row r="415" spans="1:28" x14ac:dyDescent="0.25">
      <c r="D415" s="37"/>
      <c r="E415" s="37"/>
    </row>
    <row r="418" spans="28:28" x14ac:dyDescent="0.25">
      <c r="AB418" s="67"/>
    </row>
  </sheetData>
  <mergeCells count="36">
    <mergeCell ref="B11:R11"/>
    <mergeCell ref="S11:X11"/>
    <mergeCell ref="B12:R12"/>
    <mergeCell ref="S12:X12"/>
    <mergeCell ref="B13:R13"/>
    <mergeCell ref="S13:X13"/>
    <mergeCell ref="B14:R14"/>
    <mergeCell ref="S14:X14"/>
    <mergeCell ref="B15:R15"/>
    <mergeCell ref="S15:X15"/>
    <mergeCell ref="B16:R16"/>
    <mergeCell ref="S16:X16"/>
    <mergeCell ref="B17:R17"/>
    <mergeCell ref="S17:X17"/>
    <mergeCell ref="B18:R18"/>
    <mergeCell ref="S18:X18"/>
    <mergeCell ref="B19:R19"/>
    <mergeCell ref="S19:X19"/>
    <mergeCell ref="B20:R20"/>
    <mergeCell ref="S20:X20"/>
    <mergeCell ref="B21:O21"/>
    <mergeCell ref="P21:X21"/>
    <mergeCell ref="B22:O22"/>
    <mergeCell ref="P22:S22"/>
    <mergeCell ref="U22:X22"/>
    <mergeCell ref="B26:R26"/>
    <mergeCell ref="S26:X26"/>
    <mergeCell ref="B27:R27"/>
    <mergeCell ref="S27:X27"/>
    <mergeCell ref="B23:O23"/>
    <mergeCell ref="P23:S23"/>
    <mergeCell ref="U23:X23"/>
    <mergeCell ref="B24:Q24"/>
    <mergeCell ref="R24:X24"/>
    <mergeCell ref="B25:R25"/>
    <mergeCell ref="S25:X25"/>
  </mergeCells>
  <conditionalFormatting sqref="A217">
    <cfRule type="containsText" dxfId="0" priority="1" operator="containsText" text="CHYBA. Doplň Buňku G15 v záložce Doplň">
      <formula>NOT(ISERROR(SEARCH("CHYBA. Doplň Buňku G15 v záložce Doplň",A217)))</formula>
    </cfRule>
  </conditionalFormatting>
  <dataValidations disablePrompts="1" count="2">
    <dataValidation errorStyle="warning" allowBlank="1" showInputMessage="1" showErrorMessage="1" error="Are you sure? " sqref="A230:AA230 A217:AA219" xr:uid="{3902F04E-8EE8-4FED-B342-211FE1B97BAE}"/>
    <dataValidation errorStyle="warning" allowBlank="1" showInputMessage="1" error="Are you sure? " sqref="B226:AA226 B223:B225 B229 A220:A229 A231:AA237" xr:uid="{90FD0201-9464-48E2-81E9-CC90ED8FA7D2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  <firstHeader xml:space="preserve">&amp;L&amp;10&amp;K00-030
Příloha 9 - Harmonogram
</firstHeader>
  </headerFooter>
  <ignoredErrors>
    <ignoredError sqref="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9.1</vt:lpstr>
      <vt:lpstr>9.2</vt:lpstr>
      <vt:lpstr>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cp:lastPrinted>2024-08-31T19:19:45Z</cp:lastPrinted>
  <dcterms:created xsi:type="dcterms:W3CDTF">2022-04-28T07:59:58Z</dcterms:created>
  <dcterms:modified xsi:type="dcterms:W3CDTF">2024-11-08T10:21:30Z</dcterms:modified>
</cp:coreProperties>
</file>