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G:\Môj disk\Rekonštrukcie\Kotolňa 2024,2025\Realizácia - VO\Projekt.dok\Architektonicko stavebné riešenie\Výkaz výmer\"/>
    </mc:Choice>
  </mc:AlternateContent>
  <xr:revisionPtr revIDLastSave="0" documentId="13_ncr:1_{71F40D95-1FE3-4EF0-9D16-0A479508C32C}" xr6:coauthVersionLast="47" xr6:coauthVersionMax="47" xr10:uidLastSave="{00000000-0000-0000-0000-000000000000}"/>
  <bookViews>
    <workbookView xWindow="-120" yWindow="-120" windowWidth="29040" windowHeight="15720" tabRatio="500" activeTab="3" xr2:uid="{00000000-000D-0000-FFFF-FFFF00000000}"/>
  </bookViews>
  <sheets>
    <sheet name="Prehlad" sheetId="3" r:id="rId1"/>
    <sheet name="Figury" sheetId="4" r:id="rId2"/>
    <sheet name="Rekapitulacia" sheetId="5" r:id="rId3"/>
    <sheet name="Kryci list" sheetId="6" r:id="rId4"/>
  </sheets>
  <definedNames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G26" i="5"/>
  <c r="C26" i="5"/>
  <c r="W197" i="3"/>
  <c r="I197" i="3"/>
  <c r="N195" i="3"/>
  <c r="L195" i="3"/>
  <c r="J195" i="3"/>
  <c r="H195" i="3"/>
  <c r="N193" i="3"/>
  <c r="L193" i="3"/>
  <c r="J193" i="3"/>
  <c r="H193" i="3"/>
  <c r="N189" i="3"/>
  <c r="L189" i="3"/>
  <c r="J189" i="3"/>
  <c r="H189" i="3"/>
  <c r="N178" i="3"/>
  <c r="L178" i="3"/>
  <c r="J178" i="3"/>
  <c r="H178" i="3"/>
  <c r="N175" i="3"/>
  <c r="L175" i="3"/>
  <c r="J175" i="3"/>
  <c r="H175" i="3"/>
  <c r="N172" i="3"/>
  <c r="N197" i="3" s="1"/>
  <c r="F26" i="5" s="1"/>
  <c r="L172" i="3"/>
  <c r="L197" i="3" s="1"/>
  <c r="E26" i="5" s="1"/>
  <c r="J172" i="3"/>
  <c r="H172" i="3"/>
  <c r="W169" i="3"/>
  <c r="G25" i="5" s="1"/>
  <c r="I169" i="3"/>
  <c r="C25" i="5" s="1"/>
  <c r="N168" i="3"/>
  <c r="N169" i="3" s="1"/>
  <c r="F25" i="5" s="1"/>
  <c r="L168" i="3"/>
  <c r="L169" i="3" s="1"/>
  <c r="E25" i="5" s="1"/>
  <c r="J168" i="3"/>
  <c r="J169" i="3" s="1"/>
  <c r="H168" i="3"/>
  <c r="N166" i="3"/>
  <c r="L166" i="3"/>
  <c r="J166" i="3"/>
  <c r="H166" i="3"/>
  <c r="C24" i="5"/>
  <c r="W163" i="3"/>
  <c r="G24" i="5" s="1"/>
  <c r="I163" i="3"/>
  <c r="N162" i="3"/>
  <c r="L162" i="3"/>
  <c r="J162" i="3"/>
  <c r="H162" i="3"/>
  <c r="H163" i="3" s="1"/>
  <c r="B24" i="5" s="1"/>
  <c r="N158" i="3"/>
  <c r="N163" i="3" s="1"/>
  <c r="F24" i="5" s="1"/>
  <c r="L158" i="3"/>
  <c r="L163" i="3" s="1"/>
  <c r="E24" i="5" s="1"/>
  <c r="J158" i="3"/>
  <c r="H158" i="3"/>
  <c r="G23" i="5"/>
  <c r="W155" i="3"/>
  <c r="L155" i="3"/>
  <c r="E23" i="5" s="1"/>
  <c r="N154" i="3"/>
  <c r="L154" i="3"/>
  <c r="J154" i="3"/>
  <c r="H154" i="3"/>
  <c r="N153" i="3"/>
  <c r="L153" i="3"/>
  <c r="J153" i="3"/>
  <c r="H153" i="3"/>
  <c r="N152" i="3"/>
  <c r="L152" i="3"/>
  <c r="J152" i="3"/>
  <c r="I152" i="3"/>
  <c r="N151" i="3"/>
  <c r="L151" i="3"/>
  <c r="J151" i="3"/>
  <c r="H151" i="3"/>
  <c r="N150" i="3"/>
  <c r="L150" i="3"/>
  <c r="J150" i="3"/>
  <c r="I150" i="3"/>
  <c r="N149" i="3"/>
  <c r="L149" i="3"/>
  <c r="J149" i="3"/>
  <c r="I149" i="3"/>
  <c r="N148" i="3"/>
  <c r="L148" i="3"/>
  <c r="J148" i="3"/>
  <c r="H148" i="3"/>
  <c r="N147" i="3"/>
  <c r="L147" i="3"/>
  <c r="J147" i="3"/>
  <c r="H147" i="3"/>
  <c r="N146" i="3"/>
  <c r="L146" i="3"/>
  <c r="J146" i="3"/>
  <c r="I146" i="3"/>
  <c r="N145" i="3"/>
  <c r="L145" i="3"/>
  <c r="J145" i="3"/>
  <c r="I145" i="3"/>
  <c r="N144" i="3"/>
  <c r="L144" i="3"/>
  <c r="J144" i="3"/>
  <c r="I144" i="3"/>
  <c r="N142" i="3"/>
  <c r="N155" i="3" s="1"/>
  <c r="F23" i="5" s="1"/>
  <c r="L142" i="3"/>
  <c r="J142" i="3"/>
  <c r="H142" i="3"/>
  <c r="N141" i="3"/>
  <c r="L141" i="3"/>
  <c r="J141" i="3"/>
  <c r="I141" i="3"/>
  <c r="N139" i="3"/>
  <c r="L139" i="3"/>
  <c r="J139" i="3"/>
  <c r="J155" i="3" s="1"/>
  <c r="H139" i="3"/>
  <c r="G22" i="5"/>
  <c r="W136" i="3"/>
  <c r="N136" i="3"/>
  <c r="F22" i="5" s="1"/>
  <c r="L136" i="3"/>
  <c r="E22" i="5" s="1"/>
  <c r="I136" i="3"/>
  <c r="C22" i="5" s="1"/>
  <c r="N134" i="3"/>
  <c r="L134" i="3"/>
  <c r="J134" i="3"/>
  <c r="J136" i="3" s="1"/>
  <c r="H134" i="3"/>
  <c r="H136" i="3" s="1"/>
  <c r="C21" i="5"/>
  <c r="W131" i="3"/>
  <c r="G21" i="5" s="1"/>
  <c r="I131" i="3"/>
  <c r="N130" i="3"/>
  <c r="N131" i="3" s="1"/>
  <c r="F21" i="5" s="1"/>
  <c r="L130" i="3"/>
  <c r="L131" i="3" s="1"/>
  <c r="E21" i="5" s="1"/>
  <c r="J130" i="3"/>
  <c r="J131" i="3" s="1"/>
  <c r="H130" i="3"/>
  <c r="H131" i="3" s="1"/>
  <c r="B21" i="5" s="1"/>
  <c r="G20" i="5"/>
  <c r="W127" i="3"/>
  <c r="W199" i="3" s="1"/>
  <c r="G27" i="5" s="1"/>
  <c r="I127" i="3"/>
  <c r="C20" i="5" s="1"/>
  <c r="N126" i="3"/>
  <c r="N127" i="3" s="1"/>
  <c r="L126" i="3"/>
  <c r="L127" i="3" s="1"/>
  <c r="J126" i="3"/>
  <c r="H126" i="3"/>
  <c r="N125" i="3"/>
  <c r="L125" i="3"/>
  <c r="J125" i="3"/>
  <c r="H125" i="3"/>
  <c r="G17" i="5"/>
  <c r="W119" i="3"/>
  <c r="I119" i="3"/>
  <c r="C17" i="5" s="1"/>
  <c r="N118" i="3"/>
  <c r="L118" i="3"/>
  <c r="J118" i="3"/>
  <c r="H118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7" i="3"/>
  <c r="L107" i="3"/>
  <c r="J107" i="3"/>
  <c r="H107" i="3"/>
  <c r="N106" i="3"/>
  <c r="L106" i="3"/>
  <c r="J106" i="3"/>
  <c r="H106" i="3"/>
  <c r="N104" i="3"/>
  <c r="L104" i="3"/>
  <c r="J104" i="3"/>
  <c r="H104" i="3"/>
  <c r="N102" i="3"/>
  <c r="L102" i="3"/>
  <c r="J102" i="3"/>
  <c r="H102" i="3"/>
  <c r="N98" i="3"/>
  <c r="L98" i="3"/>
  <c r="J98" i="3"/>
  <c r="H98" i="3"/>
  <c r="N96" i="3"/>
  <c r="L96" i="3"/>
  <c r="J96" i="3"/>
  <c r="H96" i="3"/>
  <c r="N95" i="3"/>
  <c r="L95" i="3"/>
  <c r="J95" i="3"/>
  <c r="H95" i="3"/>
  <c r="N94" i="3"/>
  <c r="L94" i="3"/>
  <c r="J94" i="3"/>
  <c r="H94" i="3"/>
  <c r="N93" i="3"/>
  <c r="L93" i="3"/>
  <c r="J93" i="3"/>
  <c r="H93" i="3"/>
  <c r="N90" i="3"/>
  <c r="L90" i="3"/>
  <c r="J90" i="3"/>
  <c r="H90" i="3"/>
  <c r="N87" i="3"/>
  <c r="L87" i="3"/>
  <c r="J87" i="3"/>
  <c r="H87" i="3"/>
  <c r="N85" i="3"/>
  <c r="L85" i="3"/>
  <c r="J85" i="3"/>
  <c r="H85" i="3"/>
  <c r="N83" i="3"/>
  <c r="L83" i="3"/>
  <c r="J83" i="3"/>
  <c r="H83" i="3"/>
  <c r="N81" i="3"/>
  <c r="L81" i="3"/>
  <c r="J81" i="3"/>
  <c r="H81" i="3"/>
  <c r="N79" i="3"/>
  <c r="L79" i="3"/>
  <c r="J79" i="3"/>
  <c r="H79" i="3"/>
  <c r="N77" i="3"/>
  <c r="L77" i="3"/>
  <c r="J77" i="3"/>
  <c r="H77" i="3"/>
  <c r="N74" i="3"/>
  <c r="L74" i="3"/>
  <c r="J74" i="3"/>
  <c r="H74" i="3"/>
  <c r="N72" i="3"/>
  <c r="L72" i="3"/>
  <c r="J72" i="3"/>
  <c r="H72" i="3"/>
  <c r="N70" i="3"/>
  <c r="N119" i="3" s="1"/>
  <c r="F17" i="5" s="1"/>
  <c r="L70" i="3"/>
  <c r="L119" i="3" s="1"/>
  <c r="E17" i="5" s="1"/>
  <c r="J70" i="3"/>
  <c r="H70" i="3"/>
  <c r="G16" i="5"/>
  <c r="W67" i="3"/>
  <c r="L67" i="3"/>
  <c r="E16" i="5" s="1"/>
  <c r="I67" i="3"/>
  <c r="C16" i="5" s="1"/>
  <c r="N65" i="3"/>
  <c r="L65" i="3"/>
  <c r="J65" i="3"/>
  <c r="H65" i="3"/>
  <c r="N64" i="3"/>
  <c r="L64" i="3"/>
  <c r="J64" i="3"/>
  <c r="H64" i="3"/>
  <c r="N61" i="3"/>
  <c r="L61" i="3"/>
  <c r="J61" i="3"/>
  <c r="H61" i="3"/>
  <c r="N55" i="3"/>
  <c r="N67" i="3" s="1"/>
  <c r="F16" i="5" s="1"/>
  <c r="L55" i="3"/>
  <c r="J55" i="3"/>
  <c r="H55" i="3"/>
  <c r="C15" i="5"/>
  <c r="W52" i="3"/>
  <c r="G15" i="5" s="1"/>
  <c r="N52" i="3"/>
  <c r="F15" i="5" s="1"/>
  <c r="I52" i="3"/>
  <c r="N50" i="3"/>
  <c r="L50" i="3"/>
  <c r="J50" i="3"/>
  <c r="H50" i="3"/>
  <c r="N49" i="3"/>
  <c r="L49" i="3"/>
  <c r="J49" i="3"/>
  <c r="H49" i="3"/>
  <c r="N47" i="3"/>
  <c r="L47" i="3"/>
  <c r="J47" i="3"/>
  <c r="H47" i="3"/>
  <c r="N46" i="3"/>
  <c r="L46" i="3"/>
  <c r="J46" i="3"/>
  <c r="H46" i="3"/>
  <c r="N43" i="3"/>
  <c r="L43" i="3"/>
  <c r="J43" i="3"/>
  <c r="H43" i="3"/>
  <c r="N41" i="3"/>
  <c r="L41" i="3"/>
  <c r="L52" i="3" s="1"/>
  <c r="E15" i="5" s="1"/>
  <c r="J41" i="3"/>
  <c r="H41" i="3"/>
  <c r="W38" i="3"/>
  <c r="G14" i="5" s="1"/>
  <c r="N37" i="3"/>
  <c r="L37" i="3"/>
  <c r="J37" i="3"/>
  <c r="I37" i="3"/>
  <c r="I38" i="3" s="1"/>
  <c r="C14" i="5" s="1"/>
  <c r="N36" i="3"/>
  <c r="L36" i="3"/>
  <c r="J36" i="3"/>
  <c r="H36" i="3"/>
  <c r="N33" i="3"/>
  <c r="N38" i="3" s="1"/>
  <c r="F14" i="5" s="1"/>
  <c r="L33" i="3"/>
  <c r="L38" i="3" s="1"/>
  <c r="E14" i="5" s="1"/>
  <c r="J33" i="3"/>
  <c r="H33" i="3"/>
  <c r="C13" i="5"/>
  <c r="W30" i="3"/>
  <c r="W121" i="3" s="1"/>
  <c r="I30" i="3"/>
  <c r="N29" i="3"/>
  <c r="L29" i="3"/>
  <c r="J29" i="3"/>
  <c r="H29" i="3"/>
  <c r="N26" i="3"/>
  <c r="L26" i="3"/>
  <c r="L30" i="3" s="1"/>
  <c r="E13" i="5" s="1"/>
  <c r="J26" i="3"/>
  <c r="H26" i="3"/>
  <c r="N23" i="3"/>
  <c r="N30" i="3" s="1"/>
  <c r="F13" i="5" s="1"/>
  <c r="L23" i="3"/>
  <c r="J23" i="3"/>
  <c r="H23" i="3"/>
  <c r="G12" i="5"/>
  <c r="W20" i="3"/>
  <c r="N18" i="3"/>
  <c r="L18" i="3"/>
  <c r="J18" i="3"/>
  <c r="I18" i="3"/>
  <c r="I20" i="3" s="1"/>
  <c r="N16" i="3"/>
  <c r="N20" i="3" s="1"/>
  <c r="L16" i="3"/>
  <c r="J16" i="3"/>
  <c r="H16" i="3"/>
  <c r="N14" i="3"/>
  <c r="L14" i="3"/>
  <c r="L20" i="3" s="1"/>
  <c r="J14" i="3"/>
  <c r="H14" i="3"/>
  <c r="J119" i="3" l="1"/>
  <c r="D17" i="5" s="1"/>
  <c r="H127" i="3"/>
  <c r="B20" i="5" s="1"/>
  <c r="J38" i="3"/>
  <c r="J127" i="3"/>
  <c r="D20" i="5" s="1"/>
  <c r="J163" i="3"/>
  <c r="I155" i="3"/>
  <c r="C23" i="5" s="1"/>
  <c r="H30" i="3"/>
  <c r="B13" i="5" s="1"/>
  <c r="H20" i="3"/>
  <c r="B12" i="5" s="1"/>
  <c r="D22" i="5"/>
  <c r="E136" i="3"/>
  <c r="J30" i="3"/>
  <c r="E30" i="3" s="1"/>
  <c r="J197" i="3"/>
  <c r="E197" i="3" s="1"/>
  <c r="J20" i="3"/>
  <c r="E20" i="3" s="1"/>
  <c r="H67" i="3"/>
  <c r="B16" i="5" s="1"/>
  <c r="J67" i="3"/>
  <c r="D16" i="5" s="1"/>
  <c r="H197" i="3"/>
  <c r="B26" i="5" s="1"/>
  <c r="H38" i="3"/>
  <c r="B14" i="5" s="1"/>
  <c r="H52" i="3"/>
  <c r="B15" i="5" s="1"/>
  <c r="H119" i="3"/>
  <c r="B17" i="5" s="1"/>
  <c r="H169" i="3"/>
  <c r="B25" i="5" s="1"/>
  <c r="J52" i="3"/>
  <c r="E52" i="3" s="1"/>
  <c r="H155" i="3"/>
  <c r="B23" i="5" s="1"/>
  <c r="D12" i="5"/>
  <c r="E20" i="5"/>
  <c r="L199" i="3"/>
  <c r="E27" i="5" s="1"/>
  <c r="D23" i="5"/>
  <c r="E155" i="3"/>
  <c r="G18" i="5"/>
  <c r="W201" i="3"/>
  <c r="G30" i="5" s="1"/>
  <c r="F20" i="5"/>
  <c r="N199" i="3"/>
  <c r="F27" i="5" s="1"/>
  <c r="D25" i="5"/>
  <c r="E169" i="3"/>
  <c r="E163" i="3"/>
  <c r="D24" i="5"/>
  <c r="N121" i="3"/>
  <c r="F12" i="5"/>
  <c r="D14" i="5"/>
  <c r="E38" i="3"/>
  <c r="D21" i="5"/>
  <c r="E131" i="3"/>
  <c r="L121" i="3"/>
  <c r="E12" i="5"/>
  <c r="C12" i="5"/>
  <c r="I121" i="3"/>
  <c r="I199" i="3"/>
  <c r="E119" i="3"/>
  <c r="E127" i="3"/>
  <c r="B22" i="5"/>
  <c r="G13" i="5"/>
  <c r="J26" i="6"/>
  <c r="J20" i="6"/>
  <c r="F19" i="6"/>
  <c r="F18" i="6"/>
  <c r="J14" i="6"/>
  <c r="J13" i="6"/>
  <c r="F1" i="6"/>
  <c r="B8" i="5"/>
  <c r="D8" i="3"/>
  <c r="J199" i="3" l="1"/>
  <c r="D13" i="5"/>
  <c r="D15" i="5"/>
  <c r="D26" i="5"/>
  <c r="E67" i="3"/>
  <c r="H121" i="3"/>
  <c r="D16" i="6" s="1"/>
  <c r="H199" i="3"/>
  <c r="H201" i="3" s="1"/>
  <c r="B30" i="5" s="1"/>
  <c r="J121" i="3"/>
  <c r="E121" i="3" s="1"/>
  <c r="C18" i="5"/>
  <c r="I201" i="3"/>
  <c r="C30" i="5" s="1"/>
  <c r="E16" i="6"/>
  <c r="N201" i="3"/>
  <c r="F30" i="5" s="1"/>
  <c r="F18" i="5"/>
  <c r="L201" i="3"/>
  <c r="E30" i="5" s="1"/>
  <c r="E18" i="5"/>
  <c r="E199" i="3"/>
  <c r="D27" i="5"/>
  <c r="D17" i="6"/>
  <c r="B27" i="5"/>
  <c r="E17" i="6"/>
  <c r="C27" i="5"/>
  <c r="B18" i="5" l="1"/>
  <c r="J201" i="3"/>
  <c r="D18" i="5"/>
  <c r="F24" i="6"/>
  <c r="F23" i="6"/>
  <c r="F16" i="6"/>
  <c r="F25" i="6"/>
  <c r="D20" i="6"/>
  <c r="D30" i="5"/>
  <c r="E201" i="3"/>
  <c r="F17" i="6"/>
  <c r="E20" i="6"/>
  <c r="F22" i="6"/>
  <c r="F26" i="6" l="1"/>
  <c r="F20" i="6"/>
  <c r="J28" i="6" s="1"/>
  <c r="I29" i="6" s="1"/>
  <c r="J29" i="6" s="1"/>
  <c r="J31" i="6" s="1"/>
  <c r="F13" i="6" l="1"/>
  <c r="F14" i="6"/>
  <c r="J12" i="6"/>
  <c r="F12" i="6"/>
</calcChain>
</file>

<file path=xl/sharedStrings.xml><?xml version="1.0" encoding="utf-8"?>
<sst xmlns="http://schemas.openxmlformats.org/spreadsheetml/2006/main" count="1248" uniqueCount="508">
  <si>
    <t>a</t>
  </si>
  <si>
    <t>Dodávateľ:</t>
  </si>
  <si>
    <t>Odberateľ: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</si>
  <si>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</si>
  <si>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</si>
  <si>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</si>
  <si>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</si>
  <si>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</si>
  <si>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</si>
  <si>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</si>
  <si>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</si>
  <si>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</si>
  <si>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</si>
  <si>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</si>
  <si>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</si>
  <si>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</si>
  <si>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</si>
  <si>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</si>
  <si>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</si>
  <si>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</si>
  <si>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</si>
  <si>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</si>
  <si>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</si>
  <si>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</si>
  <si>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</si>
  <si>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</si>
  <si>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</si>
  <si>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</si>
  <si>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</si>
  <si>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</si>
  <si>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</si>
  <si>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</si>
  <si>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</si>
  <si>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</si>
  <si>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</si>
  <si>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</si>
  <si>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</si>
  <si>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</si>
  <si>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</si>
  <si>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</si>
  <si>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</si>
  <si>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</si>
  <si>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</si>
  <si>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</si>
  <si>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</si>
  <si>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</si>
  <si>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</si>
  <si>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</si>
  <si>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</si>
  <si>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</si>
  <si>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</si>
  <si>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</si>
  <si>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</si>
  <si>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</si>
  <si>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</si>
  <si>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</si>
  <si>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</si>
  <si>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</si>
  <si>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</si>
  <si>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</si>
  <si>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</si>
  <si>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</si>
  <si>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</si>
  <si>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</si>
  <si>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</si>
  <si>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</si>
  <si>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</si>
  <si>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</si>
  <si>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</si>
  <si>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</si>
  <si>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</si>
  <si>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</si>
  <si>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</si>
  <si>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</si>
  <si>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</si>
  <si>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</si>
  <si>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</si>
  <si>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</si>
  <si>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</si>
  <si>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</si>
  <si>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</si>
  <si>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</si>
  <si>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</si>
  <si>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</si>
  <si>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</si>
  <si>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</si>
  <si>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</si>
  <si>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</si>
  <si>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</si>
  <si>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</si>
  <si>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</si>
  <si>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</si>
  <si>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</si>
  <si>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</si>
  <si>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</si>
  <si>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</si>
  <si>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</si>
  <si>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</si>
  <si>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</si>
  <si>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</si>
  <si>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</si>
  <si>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</si>
  <si>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</si>
  <si>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</si>
  <si>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</si>
  <si>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</si>
  <si>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</si>
  <si>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</si>
  <si>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</si>
  <si>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</si>
  <si>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</si>
  <si>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</si>
  <si>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</si>
  <si>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</si>
  <si>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</si>
  <si>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</si>
  <si>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</si>
  <si>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Zariadenie sociálnych služieb Salustia </t>
  </si>
  <si>
    <t xml:space="preserve">Spracoval:                                         </t>
  </si>
  <si>
    <t xml:space="preserve">Projektant: KERAMOSPOL projekt, s.r.o., </t>
  </si>
  <si>
    <t xml:space="preserve">JKSO : </t>
  </si>
  <si>
    <t>Dátum: 25.06.2024</t>
  </si>
  <si>
    <t>Stavba : Rekonštrukci kotolne</t>
  </si>
  <si>
    <t>Čeláre</t>
  </si>
  <si>
    <t>JKSO :</t>
  </si>
  <si>
    <t>Rozpočet: 037/2024</t>
  </si>
  <si>
    <t>25.06.2024</t>
  </si>
  <si>
    <t xml:space="preserve">Zariadenie sociálnych služieb Salustia </t>
  </si>
  <si>
    <t>99122 Čeláre</t>
  </si>
  <si>
    <t xml:space="preserve">KERAMOSPOL projekt, s.r.o., </t>
  </si>
  <si>
    <t>91101 Trenčín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</si>
  <si>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</si>
  <si>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</si>
  <si>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</si>
  <si>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</si>
  <si>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</si>
  <si>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</si>
  <si>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</si>
  <si>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</si>
  <si>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</si>
  <si>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</si>
  <si>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</si>
  <si>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</si>
  <si>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</si>
  <si>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</si>
  <si>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</si>
  <si>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</si>
  <si>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</si>
  <si>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</si>
  <si>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</si>
  <si>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</si>
  <si>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</si>
  <si>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</si>
  <si>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162601102</t>
  </si>
  <si>
    <t>Vodorovné premiestnenie výkopu do 5000 m horn. tr. 1-4</t>
  </si>
  <si>
    <t>m3</t>
  </si>
  <si>
    <t xml:space="preserve">                    </t>
  </si>
  <si>
    <t>16260-1102</t>
  </si>
  <si>
    <t>45.11.24</t>
  </si>
  <si>
    <t>EK</t>
  </si>
  <si>
    <t>S</t>
  </si>
  <si>
    <t>"dovoz štrkodrvy"   4,617 =   4,617</t>
  </si>
  <si>
    <t>001</t>
  </si>
  <si>
    <t>174101001</t>
  </si>
  <si>
    <t>Zásyp zhutnený jám, šachiet, rýh, zárezov alebo okolo objektov do 100 m3</t>
  </si>
  <si>
    <t>17410-1001</t>
  </si>
  <si>
    <t>45.11.21</t>
  </si>
  <si>
    <t>1,80*0,90*(3,05-0,20) =   4,617</t>
  </si>
  <si>
    <t>MAT</t>
  </si>
  <si>
    <t>5833D0112</t>
  </si>
  <si>
    <t>Štrk netriedený 0-63mm zásypový</t>
  </si>
  <si>
    <t>t</t>
  </si>
  <si>
    <t xml:space="preserve">  .  .  </t>
  </si>
  <si>
    <t>EZ</t>
  </si>
  <si>
    <t>4,617*1,67 =   7,710</t>
  </si>
  <si>
    <t xml:space="preserve">1 - ZEMNE PRÁCE  spolu: </t>
  </si>
  <si>
    <t>2 - ZÁKLADY</t>
  </si>
  <si>
    <t>011</t>
  </si>
  <si>
    <t>275313711</t>
  </si>
  <si>
    <t>Základové pätky z betónu prostého tr. C25/30</t>
  </si>
  <si>
    <t>27531-3711</t>
  </si>
  <si>
    <t>45.25.32</t>
  </si>
  <si>
    <t>2,20*1,30*(0,15+0,08)*2 =   1,316</t>
  </si>
  <si>
    <t>2,10*2,10*(0,15+0,08) =   1,014</t>
  </si>
  <si>
    <t>275351215</t>
  </si>
  <si>
    <t>Debnenie základových pätiek zhotovenie</t>
  </si>
  <si>
    <t>m2</t>
  </si>
  <si>
    <t>27535-1215</t>
  </si>
  <si>
    <t>2*(2,20+1,30)*(0,15+0,08)*2 =   3,220</t>
  </si>
  <si>
    <t>2*(2,10+2,10)*(0,15+0,08) =   1,932</t>
  </si>
  <si>
    <t>275351216</t>
  </si>
  <si>
    <t>Debnenie základových pätiek odstránenie</t>
  </si>
  <si>
    <t>27535-1216</t>
  </si>
  <si>
    <t xml:space="preserve">2 - ZÁKLADY  spolu: </t>
  </si>
  <si>
    <t>3 - ZVISLÉ A KOMPLETNÉ KONŠTRUKCIE</t>
  </si>
  <si>
    <t>014</t>
  </si>
  <si>
    <t>310279841</t>
  </si>
  <si>
    <t>Zamurovanie otvoru do 4 m2 nepálenými tvárnicami v murive hr. do 300 mm</t>
  </si>
  <si>
    <t>31027-9841</t>
  </si>
  <si>
    <t>45.25.50</t>
  </si>
  <si>
    <t>1,80*1,65*0,30 =   0,891</t>
  </si>
  <si>
    <t>1,20*2,05*0,25 =   0,615</t>
  </si>
  <si>
    <t>012</t>
  </si>
  <si>
    <t>317121102</t>
  </si>
  <si>
    <t>Montáž prefabrik. prekladov pre svetlosť otvoru do 180 cm</t>
  </si>
  <si>
    <t>kus</t>
  </si>
  <si>
    <t>31712-1102</t>
  </si>
  <si>
    <t>45.21.7*</t>
  </si>
  <si>
    <t>593215120</t>
  </si>
  <si>
    <t>Preklad železobetónový RZP 3-180</t>
  </si>
  <si>
    <t>26.61.12</t>
  </si>
  <si>
    <t xml:space="preserve">3 - ZVISLÉ A KOMPLETNÉ KONŠTRUKCIE  spolu: </t>
  </si>
  <si>
    <t>4 - VODOROVNÉ KONŠTRUKCIE</t>
  </si>
  <si>
    <t>411321414</t>
  </si>
  <si>
    <t>Stropy doskové zo železobetónu tr. C25/30</t>
  </si>
  <si>
    <t>41132-1414</t>
  </si>
  <si>
    <t>(0,30+1,80+3,50)*(0,30+1,50)*0,20 =   2,016</t>
  </si>
  <si>
    <t>411351101</t>
  </si>
  <si>
    <t>Debnenie stropov doskových zhotovenie</t>
  </si>
  <si>
    <t>41135-1101</t>
  </si>
  <si>
    <t>2*(0,30+1,80+3,50+0,30+1,50)*0,20 =   2,960</t>
  </si>
  <si>
    <t>(0,30+1,80+3,50)*(0,30+1,50) =   10,080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</si>
  <si>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</si>
  <si>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</si>
  <si>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</si>
  <si>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</si>
  <si>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</si>
  <si>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</si>
  <si>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411354174</t>
  </si>
  <si>
    <t>Podperná konštr. stropov pre zaťaženie do 12 kPa odstránenie</t>
  </si>
  <si>
    <t>41135-4174</t>
  </si>
  <si>
    <t>411362071</t>
  </si>
  <si>
    <t>Výstuž stropov zo zvarovaných sietí KARI, d 8 mm, veľkosť ôk 10 x 10</t>
  </si>
  <si>
    <t>41136-2071</t>
  </si>
  <si>
    <t>(0,30+1,80+3,50)*(0,30+1,50)*2 =   20,160</t>
  </si>
  <si>
    <t xml:space="preserve">4 - VODOROVNÉ KONŠTRUKCIE  spolu: </t>
  </si>
  <si>
    <t>6 - ÚPRAVY POVRCHOV, PODLAHY, VÝPLNE</t>
  </si>
  <si>
    <t>612409991</t>
  </si>
  <si>
    <t>Začistenie omietky okolo okien a podláh</t>
  </si>
  <si>
    <t>m</t>
  </si>
  <si>
    <t>61240-9991</t>
  </si>
  <si>
    <t>45.41.10</t>
  </si>
  <si>
    <t>(2*3,60+5,60)*0,20*2 =   5,120</t>
  </si>
  <si>
    <t>(2*3,60+3,30)*0,20*2 =   4,200</t>
  </si>
  <si>
    <t>(2*2,00+1,10)*0,30*2 =   3,060</t>
  </si>
  <si>
    <t>(2*2,00+0,80)*0,30*2 =   2,880</t>
  </si>
  <si>
    <t>(2*2,00+0,70)*0,30*2 =   2,820</t>
  </si>
  <si>
    <t>612421626</t>
  </si>
  <si>
    <t>Omietka vnút. stien vápenná hladká</t>
  </si>
  <si>
    <t>61242-1626</t>
  </si>
  <si>
    <t>2,00*1,80 =   3,600</t>
  </si>
  <si>
    <t>2*1,40*2,00*2 =   11,200</t>
  </si>
  <si>
    <t>612456211</t>
  </si>
  <si>
    <t>Postrek vnút. izolácií alebo konštr. stien maltou cementovou</t>
  </si>
  <si>
    <t>61245-6211</t>
  </si>
  <si>
    <t>642945111</t>
  </si>
  <si>
    <t>Osadenie ocel. zárubní protipož. a protiplyn. dvier 1-krídl. do 2,5 m2</t>
  </si>
  <si>
    <t>64294-5111</t>
  </si>
  <si>
    <t>45.42.11</t>
  </si>
  <si>
    <t>1+1 =   2,000</t>
  </si>
  <si>
    <t xml:space="preserve">6 - ÚPRAVY POVRCHOV, PODLAHY, VÝPLNE  spolu: </t>
  </si>
  <si>
    <t>9 - OSTATNÉ KONŠTRUKCIE A PRÁCE</t>
  </si>
  <si>
    <t>952901221</t>
  </si>
  <si>
    <t>Vyčistenie priemyselných budov alebo hál</t>
  </si>
  <si>
    <t>95290-1221</t>
  </si>
  <si>
    <t>45.45.13</t>
  </si>
  <si>
    <t>47,60+65,69 =   113,290</t>
  </si>
  <si>
    <t>952902110</t>
  </si>
  <si>
    <t>Zametenie v miestnostiach a chodbách</t>
  </si>
  <si>
    <t>95290-2110</t>
  </si>
  <si>
    <t>"po vybrúsení podlahy "   47,60+65,69 =   113,290</t>
  </si>
  <si>
    <t>013</t>
  </si>
  <si>
    <t>961055112</t>
  </si>
  <si>
    <t>Búranie základov - pätirk</t>
  </si>
  <si>
    <t>96105-5112</t>
  </si>
  <si>
    <t>45.11.11</t>
  </si>
  <si>
    <t>0,70*0,50*0,10 =   0,035</t>
  </si>
  <si>
    <t>2,025*1,65*0,10*3 =   1,002</t>
  </si>
  <si>
    <t>962032231</t>
  </si>
  <si>
    <t>Búranie muriva z tehál na MV, MVC alebo otvorov nad 4 m2</t>
  </si>
  <si>
    <t>96203-2231</t>
  </si>
  <si>
    <t>5*0,90*2,10*0,30 =   2,835</t>
  </si>
  <si>
    <t>962052211</t>
  </si>
  <si>
    <t>Búranie muriva železobetónového alebo otvorov nad 4 m2</t>
  </si>
  <si>
    <t>96205-2211</t>
  </si>
  <si>
    <t>(2*0,90+2,40)*0,30*0,30 =   0,378</t>
  </si>
  <si>
    <t>963042819</t>
  </si>
  <si>
    <t>Búranie schodisk. stupňov betónových zhotovených na mieste</t>
  </si>
  <si>
    <t>96304-2819</t>
  </si>
  <si>
    <t>1,50*6 =   9,000</t>
  </si>
  <si>
    <t>963053936</t>
  </si>
  <si>
    <t>Búranie schodisk. ramien želbet. monolit. samonosných</t>
  </si>
  <si>
    <t>96305-3936</t>
  </si>
  <si>
    <t>1,50*1,50 =   2,250</t>
  </si>
  <si>
    <t>221</t>
  </si>
  <si>
    <t>965042240</t>
  </si>
  <si>
    <t>Brúsenie betónovej podlahy v hr. do 10 mm</t>
  </si>
  <si>
    <t>96504-2240</t>
  </si>
  <si>
    <t>967031132</t>
  </si>
  <si>
    <t>Prisekanie rovného ostenia v murive tehlovom na MV, MVC</t>
  </si>
  <si>
    <t>96703-1132</t>
  </si>
  <si>
    <t>2,10*0,30*2 =   1,260</t>
  </si>
  <si>
    <t>2,05*0,25*2 =   1,025</t>
  </si>
  <si>
    <t>968061125</t>
  </si>
  <si>
    <t>Vyvesenie alebo zavesenie drev. krídiel dvier do 2 m2</t>
  </si>
  <si>
    <t>96806-1125</t>
  </si>
  <si>
    <t>"700"   1 =   1,000</t>
  </si>
  <si>
    <t>"800"   1 =   1,000</t>
  </si>
  <si>
    <t>968071112</t>
  </si>
  <si>
    <t>Vyvesenie alebo zavesenie kov. okien do 1,5 m2</t>
  </si>
  <si>
    <t>96807-1112</t>
  </si>
  <si>
    <t>968071125</t>
  </si>
  <si>
    <t>Vyvesenie alebo zavesenie kov. dvier do 2 m2</t>
  </si>
  <si>
    <t>96807-1125</t>
  </si>
  <si>
    <t>968071137</t>
  </si>
  <si>
    <t>Vyvesenie alebo zavesenie kov. vrát nad 4 m2</t>
  </si>
  <si>
    <t>96807-1137</t>
  </si>
  <si>
    <t>968072357</t>
  </si>
  <si>
    <t>Vybúranie kov. okenných rámov zdvojených nad 4 m2</t>
  </si>
  <si>
    <t>96807-2357</t>
  </si>
  <si>
    <t>5*0,90*1,20 =   5,400</t>
  </si>
  <si>
    <t>968072455</t>
  </si>
  <si>
    <t>Vybúranie kov. dverných zárubní do 2 m2</t>
  </si>
  <si>
    <t>96807-2455</t>
  </si>
  <si>
    <t>0,90*2,05 =   1,845</t>
  </si>
  <si>
    <t>0,80*2,00 =   1,600</t>
  </si>
  <si>
    <t>0,70*2,00 =   1,400</t>
  </si>
  <si>
    <t>968072559</t>
  </si>
  <si>
    <t>Vybúranie kov. vrát nad 5 m2</t>
  </si>
  <si>
    <t>96807-2559</t>
  </si>
  <si>
    <t>3,30*3,60 =   11,880</t>
  </si>
  <si>
    <t>971033641</t>
  </si>
  <si>
    <t>Vybúr. otvorov do 4 m2 v murive tehl. MV, MVC hr. do 30 cm</t>
  </si>
  <si>
    <t>97103-3641</t>
  </si>
  <si>
    <t>1,20*(2,05+0,225)*0,25 =   0,683</t>
  </si>
  <si>
    <t>973031324</t>
  </si>
  <si>
    <t>Vysek. kapies v murive z tehál do 0,10 m2 hĺ. do 15 cm</t>
  </si>
  <si>
    <t>97303-1324</t>
  </si>
  <si>
    <t>973031824</t>
  </si>
  <si>
    <t>Vysek. kapies pre zaviazanie nových múrov v murive tehel. hr. do 30 cm</t>
  </si>
  <si>
    <t>97303-1824</t>
  </si>
  <si>
    <t>2*1,65 =   3,300</t>
  </si>
  <si>
    <t>2*2,05 =   4,100</t>
  </si>
  <si>
    <t>976085411</t>
  </si>
  <si>
    <t>Vybúr. kanaliz. rámov s poklopmi alebo mrežami nad 0,60 m2</t>
  </si>
  <si>
    <t>97608-5411</t>
  </si>
  <si>
    <t>979011111</t>
  </si>
  <si>
    <t>Zvislá doprava sute a vybúr. hmôt za prvé podlažie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</si>
  <si>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</si>
  <si>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</si>
  <si>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</si>
  <si>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</si>
  <si>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</si>
  <si>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</si>
  <si>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</si>
  <si>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21,645*10 =   216,450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</si>
  <si>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</si>
  <si>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</si>
  <si>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</si>
  <si>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</si>
  <si>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</si>
  <si>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</si>
  <si>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</si>
  <si>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</si>
  <si>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</si>
  <si>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</si>
  <si>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</si>
  <si>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</si>
  <si>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</si>
  <si>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</si>
  <si>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</si>
  <si>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</si>
  <si>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</si>
  <si>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721210824</t>
  </si>
  <si>
    <t>Demontáž strešných vtokov DN 150</t>
  </si>
  <si>
    <t>I</t>
  </si>
  <si>
    <t>72121-0824</t>
  </si>
  <si>
    <t>IK</t>
  </si>
  <si>
    <t>721211208</t>
  </si>
  <si>
    <t>Podlahové vpusty kyselinovzd. bez zapach. uz. DN 200</t>
  </si>
  <si>
    <t>72121-1208</t>
  </si>
  <si>
    <t>45.33.20</t>
  </si>
  <si>
    <t xml:space="preserve">721 - Vnútorná kanalizácia  spolu: </t>
  </si>
  <si>
    <t>722 - Vnútorný vodovod</t>
  </si>
  <si>
    <t>722259115</t>
  </si>
  <si>
    <t>Požiarne uzáver  dopravní</t>
  </si>
  <si>
    <t>72225-9115</t>
  </si>
  <si>
    <t xml:space="preserve">722 - Vnútorný vodovod  spolu: </t>
  </si>
  <si>
    <t>764 - Konštrukcie klampiarske</t>
  </si>
  <si>
    <t>764</t>
  </si>
  <si>
    <t>764410850</t>
  </si>
  <si>
    <t>Klamp. demont. parapetov rš 330</t>
  </si>
  <si>
    <t>76441-0850</t>
  </si>
  <si>
    <t>45.22.13</t>
  </si>
  <si>
    <t>5*0,90 =   4,500</t>
  </si>
  <si>
    <t xml:space="preserve">764 - Konštrukcie klampiarske  spolu: </t>
  </si>
  <si>
    <t>767 - Konštrukcie doplnk. kovové stavebné</t>
  </si>
  <si>
    <t>767</t>
  </si>
  <si>
    <t>767590120</t>
  </si>
  <si>
    <t>Montáž podlahových konštrukcií roštov skrutkovaním</t>
  </si>
  <si>
    <t>kg</t>
  </si>
  <si>
    <t>76759-0120</t>
  </si>
  <si>
    <t>45.42.12</t>
  </si>
  <si>
    <t>0,80*(8,50+4,80) =   10,640</t>
  </si>
  <si>
    <t>553010091</t>
  </si>
  <si>
    <t>Pozinkovaný pororošt  - 30 mm</t>
  </si>
  <si>
    <t>28.11.23</t>
  </si>
  <si>
    <t>IZ</t>
  </si>
  <si>
    <t>767646510</t>
  </si>
  <si>
    <t>Montáž dverí, dok. okovania do oc. konšt. protipož. jednokr.</t>
  </si>
  <si>
    <t>76764-6510</t>
  </si>
  <si>
    <t>1+1+1 =   3,000</t>
  </si>
  <si>
    <t>553458325</t>
  </si>
  <si>
    <t>Dvere hliníkové protipožiarne 70x197cm EW5/D1-C vr. zárubne</t>
  </si>
  <si>
    <t>28.12.10</t>
  </si>
  <si>
    <t>553458335</t>
  </si>
  <si>
    <t>Dvere hliníkové protipožiarne 80x197cm EW5/D1-C vr. zárubne</t>
  </si>
  <si>
    <t>553458355</t>
  </si>
  <si>
    <t>Dvere hliníkové protipožiarne 110x197cm EW5/D1-C, vr. zárubne</t>
  </si>
  <si>
    <t>767652315</t>
  </si>
  <si>
    <t>Montáž vrát rolovacích plochy do 13 m2</t>
  </si>
  <si>
    <t>76765-2315</t>
  </si>
  <si>
    <t>767652401</t>
  </si>
  <si>
    <t>Montáž vrát rolovacích plochy nad 13 m2</t>
  </si>
  <si>
    <t>76765-2401</t>
  </si>
  <si>
    <t>553010065</t>
  </si>
  <si>
    <t>Priemyselná rolovacia brána INDUSTRIAL 5600x3600 mm</t>
  </si>
  <si>
    <t>553010066</t>
  </si>
  <si>
    <t>Priemyselná rolovacia brána INDUSTRIAL 3300x3600 mm s personálnymi dverami 800x2000 mm</t>
  </si>
  <si>
    <t>767995108</t>
  </si>
  <si>
    <t>Montáž atypických stavebných doplnk. konštrukcií nad 500 kg</t>
  </si>
  <si>
    <t>76799-5108</t>
  </si>
  <si>
    <t>553000020</t>
  </si>
  <si>
    <t>Oceľové konštrukcie - predbežná cena</t>
  </si>
  <si>
    <t>767996810</t>
  </si>
  <si>
    <t>Demontá konštrukcie výťahu - odhad</t>
  </si>
  <si>
    <t>kpl</t>
  </si>
  <si>
    <t>76799-6810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</si>
  <si>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</si>
  <si>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</si>
  <si>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</si>
  <si>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</si>
  <si>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777 - Podlahy zo syntetických hmôt</t>
  </si>
  <si>
    <t>773</t>
  </si>
  <si>
    <t>777115035</t>
  </si>
  <si>
    <t>Podlaha liata epoxidová s penetráciou Saduritom 1330 hr. 8mm</t>
  </si>
  <si>
    <t>77711-5035</t>
  </si>
  <si>
    <t>45.43.21</t>
  </si>
  <si>
    <t>-2,20*1,30*2 =   -5,720</t>
  </si>
  <si>
    <t>-2,10*2,10 =   -4,410</t>
  </si>
  <si>
    <t>998777202</t>
  </si>
  <si>
    <t>Presun hmôt pre podlahy syntetické v objektoch výšky do 12 m</t>
  </si>
  <si>
    <t>99877-7202</t>
  </si>
  <si>
    <t>45.43.12</t>
  </si>
  <si>
    <t xml:space="preserve">777 - Podlahy zo syntetických hmôt  spolu: </t>
  </si>
  <si>
    <t>783 - Nátery</t>
  </si>
  <si>
    <t>783</t>
  </si>
  <si>
    <t>783271001</t>
  </si>
  <si>
    <t>Nátery kov. stav. dopln. konšt. polyuret. jednon.+2x email</t>
  </si>
  <si>
    <t>78327-1001</t>
  </si>
  <si>
    <t>45.44.21</t>
  </si>
  <si>
    <t>820,00/1000*64,00 =   52,480</t>
  </si>
  <si>
    <t>783271007</t>
  </si>
  <si>
    <t>Nátery kov. stav. dopln. konšt. polyuret. základné</t>
  </si>
  <si>
    <t>78327-1007</t>
  </si>
  <si>
    <t xml:space="preserve">783 - Nátery  spolu: </t>
  </si>
  <si>
    <t>784 - Maľby</t>
  </si>
  <si>
    <t>784</t>
  </si>
  <si>
    <t>784402802</t>
  </si>
  <si>
    <t>Odstránenie malieb v miestnostiach výšky do 5 m oškrabaním</t>
  </si>
  <si>
    <t>78440-2802</t>
  </si>
  <si>
    <t>"oškrábanie 20%"</t>
  </si>
  <si>
    <t>266,88*20/100 =   53,376</t>
  </si>
  <si>
    <t>784402803</t>
  </si>
  <si>
    <t>Odstránenie malieb v miestnostiach výšky do 8 m oškrabaním</t>
  </si>
  <si>
    <t>78440-2803</t>
  </si>
  <si>
    <t>287,945*20/100 =   57,589</t>
  </si>
  <si>
    <t>784452372</t>
  </si>
  <si>
    <t>Maľba zo zmesí tekut. 1 far. dvojnás. b. strop miest. do 5m</t>
  </si>
  <si>
    <t>78445-2372</t>
  </si>
  <si>
    <t>17,09 =   17,090</t>
  </si>
  <si>
    <t>2*(5,50+3,75)*4,20 =   77,700</t>
  </si>
  <si>
    <t>5,93 =   5,930</t>
  </si>
  <si>
    <t>2*(2,075+3,75) =   11,650</t>
  </si>
  <si>
    <t>-(2*1,60+,00)*2,00 =   -6,400</t>
  </si>
  <si>
    <t>1,35 =   1,350</t>
  </si>
  <si>
    <t>2*(0,90+1,50)*(4,20-1,50) =   12,960</t>
  </si>
  <si>
    <t>47,60 =   47,600</t>
  </si>
  <si>
    <t>2*(5,60+8,50)*4,20 =   118,440</t>
  </si>
  <si>
    <t>-5,40*3,60 =   -19,440</t>
  </si>
  <si>
    <t>784452373</t>
  </si>
  <si>
    <t>Maľba zo zmesí tekut. 1 far. dvojnás. b. strop miest. do 8m</t>
  </si>
  <si>
    <t>78445-2373</t>
  </si>
  <si>
    <t>65,69 =   65,690</t>
  </si>
  <si>
    <t>2*(5,85+1,00+12,50)*6,05 =   234,135</t>
  </si>
  <si>
    <t>-3,30*3,60 =   -11,880</t>
  </si>
  <si>
    <t>784452517</t>
  </si>
  <si>
    <t>Penetračný náter pod maľovku</t>
  </si>
  <si>
    <t>78445-2517</t>
  </si>
  <si>
    <t>266,88+287,945 =   554,825</t>
  </si>
  <si>
    <t>784498912</t>
  </si>
  <si>
    <t>Ostatné práce pri opr. vyhlad. mal. masou 1nás. miest. do 5m</t>
  </si>
  <si>
    <t>78449-8912</t>
  </si>
  <si>
    <t>53,376+57,589 =   110,965</t>
  </si>
  <si>
    <t xml:space="preserve">784 - Maľby  spolu: </t>
  </si>
  <si>
    <t xml:space="preserve">PRÁCE A DODÁVKY PSV  spolu: </t>
  </si>
  <si>
    <t>Za rozpočet celkom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</si>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</sst>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66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104" xfId="0" applyFont="1" applyBorder="1" applyAlignment="1" applyProtection="1">
      <alignment horizontal="left"/>
      <protection locked="0"/>
    </xf>
    <xf numFmtId="0" fontId="1" fillId="0" borderId="107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left"/>
      <protection locked="0"/>
    </xf>
    <xf numFmtId="0" fontId="1" fillId="0" borderId="106" xfId="0" applyFont="1" applyBorder="1" applyAlignment="1" applyProtection="1">
      <alignment horizontal="left" vertic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2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5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80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normálne_KLv" xfId="49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extLst>
            <a:ext uri="smNativeData">
              <pm:smNativeData xmlns="" xmlns:pm="smNativeData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1"/>
  <sheetViews>
    <sheetView showGridLines="0" workbookViewId="0">
      <pane xSplit="4" ySplit="10" topLeftCell="E14" activePane="bottomRight" state="frozen"/>
      <selection pane="topRight"/>
      <selection pane="bottomLeft"/>
      <selection pane="bottomRight" activeCell="D37" sqref="D37"/>
    </sheetView>
  </sheetViews>
  <sheetFormatPr defaultColWidth="9.140625" defaultRowHeight="12.75"/>
  <cols>
    <col min="1" max="1" width="6.7109375" style="107" customWidth="1"/>
    <col min="2" max="2" width="3.7109375" style="108" customWidth="1"/>
    <col min="3" max="3" width="13" style="109" customWidth="1"/>
    <col min="4" max="4" width="35.7109375" style="110" customWidth="1"/>
    <col min="5" max="5" width="10.7109375" style="111" customWidth="1"/>
    <col min="6" max="6" width="5.28515625" style="112" customWidth="1"/>
    <col min="7" max="7" width="8.7109375" style="113" customWidth="1"/>
    <col min="8" max="9" width="9.7109375" style="113" hidden="1" customWidth="1"/>
    <col min="10" max="10" width="9.7109375" style="113" customWidth="1"/>
    <col min="11" max="11" width="7.42578125" style="114" hidden="1" customWidth="1"/>
    <col min="12" max="12" width="8.28515625" style="114" hidden="1" customWidth="1"/>
    <col min="13" max="13" width="9.140625" style="111" hidden="1"/>
    <col min="14" max="14" width="7" style="111" hidden="1" customWidth="1"/>
    <col min="15" max="15" width="3.5703125" style="112" customWidth="1"/>
    <col min="16" max="16" width="12.7109375" style="112" hidden="1" customWidth="1"/>
    <col min="17" max="19" width="13.28515625" style="111" hidden="1" customWidth="1"/>
    <col min="20" max="20" width="10.5703125" style="115" hidden="1" customWidth="1"/>
    <col min="21" max="21" width="10.28515625" style="115" hidden="1" customWidth="1"/>
    <col min="22" max="22" width="5.7109375" style="115" hidden="1" customWidth="1"/>
    <col min="23" max="23" width="9.140625" style="116" hidden="1"/>
    <col min="24" max="25" width="5.7109375" style="112" hidden="1" customWidth="1"/>
    <col min="26" max="26" width="7.5703125" style="112" hidden="1" customWidth="1"/>
    <col min="27" max="27" width="24.85546875" style="112" hidden="1" customWidth="1"/>
    <col min="28" max="28" width="4.28515625" style="112" hidden="1" customWidth="1"/>
    <col min="29" max="29" width="8.28515625" style="112" hidden="1" customWidth="1"/>
    <col min="30" max="30" width="8.7109375" style="112" hidden="1" customWidth="1"/>
    <col min="31" max="34" width="9.140625" style="112" hidden="1"/>
    <col min="35" max="35" width="9.140625" style="85"/>
    <col min="36" max="37" width="0" style="85" hidden="1" customWidth="1"/>
    <col min="38" max="16384" width="9.140625" style="85"/>
  </cols>
  <sheetData>
    <row r="1" spans="1:37" ht="24">
      <c r="A1" s="89" t="s">
        <v>117</v>
      </c>
      <c r="B1" s="85"/>
      <c r="C1" s="85"/>
      <c r="D1" s="85"/>
      <c r="E1" s="89" t="s">
        <v>118</v>
      </c>
      <c r="F1" s="85"/>
      <c r="G1" s="86"/>
      <c r="H1" s="85"/>
      <c r="I1" s="85"/>
      <c r="J1" s="86"/>
      <c r="K1" s="87"/>
      <c r="L1" s="85"/>
      <c r="M1" s="85"/>
      <c r="N1" s="85"/>
      <c r="O1" s="85"/>
      <c r="P1" s="85"/>
      <c r="Q1" s="88"/>
      <c r="R1" s="88"/>
      <c r="S1" s="88"/>
      <c r="T1" s="85"/>
      <c r="U1" s="85"/>
      <c r="V1" s="85"/>
      <c r="W1" s="85"/>
      <c r="X1" s="85"/>
      <c r="Y1" s="85"/>
      <c r="Z1" s="82" t="s">
        <v>6</v>
      </c>
      <c r="AA1" s="160" t="s">
        <v>7</v>
      </c>
      <c r="AB1" s="82" t="s">
        <v>8</v>
      </c>
      <c r="AC1" s="82" t="s">
        <v>9</v>
      </c>
      <c r="AD1" s="82" t="s">
        <v>10</v>
      </c>
      <c r="AE1" s="133" t="s">
        <v>11</v>
      </c>
      <c r="AF1" s="134" t="s">
        <v>12</v>
      </c>
      <c r="AG1" s="85"/>
      <c r="AH1" s="85"/>
    </row>
    <row r="2" spans="1:37">
      <c r="A2" s="89" t="s">
        <v>119</v>
      </c>
      <c r="B2" s="85"/>
      <c r="C2" s="85"/>
      <c r="D2" s="85"/>
      <c r="E2" s="89" t="s">
        <v>120</v>
      </c>
      <c r="F2" s="85"/>
      <c r="G2" s="86"/>
      <c r="H2" s="117"/>
      <c r="I2" s="85"/>
      <c r="J2" s="86"/>
      <c r="K2" s="87"/>
      <c r="L2" s="85"/>
      <c r="M2" s="85"/>
      <c r="N2" s="85"/>
      <c r="O2" s="85"/>
      <c r="P2" s="85"/>
      <c r="Q2" s="88"/>
      <c r="R2" s="88"/>
      <c r="S2" s="88"/>
      <c r="T2" s="85"/>
      <c r="U2" s="85"/>
      <c r="V2" s="85"/>
      <c r="W2" s="85"/>
      <c r="X2" s="85"/>
      <c r="Y2" s="85"/>
      <c r="Z2" s="82" t="s">
        <v>13</v>
      </c>
      <c r="AA2" s="83" t="s">
        <v>14</v>
      </c>
      <c r="AB2" s="83" t="s">
        <v>15</v>
      </c>
      <c r="AC2" s="83"/>
      <c r="AD2" s="84"/>
      <c r="AE2" s="133">
        <v>1</v>
      </c>
      <c r="AF2" s="135">
        <v>123.5</v>
      </c>
      <c r="AG2" s="85"/>
      <c r="AH2" s="85"/>
    </row>
    <row r="3" spans="1:37">
      <c r="A3" s="89" t="s">
        <v>16</v>
      </c>
      <c r="B3" s="85"/>
      <c r="C3" s="85"/>
      <c r="D3" s="85"/>
      <c r="E3" s="89" t="s">
        <v>121</v>
      </c>
      <c r="F3" s="85"/>
      <c r="G3" s="86"/>
      <c r="H3" s="85"/>
      <c r="I3" s="85"/>
      <c r="J3" s="86"/>
      <c r="K3" s="87"/>
      <c r="L3" s="85"/>
      <c r="M3" s="85"/>
      <c r="N3" s="85"/>
      <c r="O3" s="85"/>
      <c r="P3" s="85"/>
      <c r="Q3" s="88"/>
      <c r="R3" s="88"/>
      <c r="S3" s="88"/>
      <c r="T3" s="85"/>
      <c r="U3" s="85"/>
      <c r="V3" s="85"/>
      <c r="W3" s="85"/>
      <c r="X3" s="85"/>
      <c r="Y3" s="85"/>
      <c r="Z3" s="82" t="s">
        <v>17</v>
      </c>
      <c r="AA3" s="83" t="s">
        <v>18</v>
      </c>
      <c r="AB3" s="83" t="s">
        <v>15</v>
      </c>
      <c r="AC3" s="83" t="s">
        <v>19</v>
      </c>
      <c r="AD3" s="84" t="s">
        <v>20</v>
      </c>
      <c r="AE3" s="133">
        <v>2</v>
      </c>
      <c r="AF3" s="136">
        <v>123.46</v>
      </c>
      <c r="AG3" s="85"/>
      <c r="AH3" s="85"/>
    </row>
    <row r="4" spans="1:37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8"/>
      <c r="R4" s="88"/>
      <c r="S4" s="88"/>
      <c r="T4" s="85"/>
      <c r="U4" s="85"/>
      <c r="V4" s="85"/>
      <c r="W4" s="85"/>
      <c r="X4" s="85"/>
      <c r="Y4" s="85"/>
      <c r="Z4" s="82" t="s">
        <v>21</v>
      </c>
      <c r="AA4" s="83" t="s">
        <v>22</v>
      </c>
      <c r="AB4" s="83" t="s">
        <v>15</v>
      </c>
      <c r="AC4" s="83"/>
      <c r="AD4" s="84"/>
      <c r="AE4" s="133">
        <v>3</v>
      </c>
      <c r="AF4" s="137">
        <v>123.45699999999999</v>
      </c>
      <c r="AG4" s="85"/>
      <c r="AH4" s="85"/>
    </row>
    <row r="5" spans="1:37">
      <c r="A5" s="89" t="s">
        <v>122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8"/>
      <c r="R5" s="88"/>
      <c r="S5" s="88"/>
      <c r="T5" s="85"/>
      <c r="U5" s="85"/>
      <c r="V5" s="85"/>
      <c r="W5" s="85"/>
      <c r="X5" s="85"/>
      <c r="Y5" s="85"/>
      <c r="Z5" s="82" t="s">
        <v>23</v>
      </c>
      <c r="AA5" s="83" t="s">
        <v>18</v>
      </c>
      <c r="AB5" s="83" t="s">
        <v>15</v>
      </c>
      <c r="AC5" s="83" t="s">
        <v>19</v>
      </c>
      <c r="AD5" s="84" t="s">
        <v>20</v>
      </c>
      <c r="AE5" s="133">
        <v>4</v>
      </c>
      <c r="AF5" s="138">
        <v>123.4567</v>
      </c>
      <c r="AG5" s="85"/>
      <c r="AH5" s="85"/>
    </row>
    <row r="6" spans="1:37">
      <c r="A6" s="89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8"/>
      <c r="R6" s="88"/>
      <c r="S6" s="88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133" t="s">
        <v>24</v>
      </c>
      <c r="AF6" s="136">
        <v>123.46</v>
      </c>
      <c r="AG6" s="85"/>
      <c r="AH6" s="85"/>
    </row>
    <row r="7" spans="1:37">
      <c r="A7" s="8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8"/>
      <c r="R7" s="88"/>
      <c r="S7" s="88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1:37" ht="13.5">
      <c r="A8" s="85"/>
      <c r="B8" s="118"/>
      <c r="C8" s="117"/>
      <c r="D8" s="90" t="str">
        <f>CONCATENATE(AA2," ",AB2," ",AC2," ",AD2)</f>
        <v xml:space="preserve">Prehľad rozpočtových nákladov v EUR  </v>
      </c>
      <c r="E8" s="88"/>
      <c r="F8" s="85"/>
      <c r="G8" s="86"/>
      <c r="H8" s="86"/>
      <c r="I8" s="86"/>
      <c r="J8" s="86"/>
      <c r="K8" s="87"/>
      <c r="L8" s="87"/>
      <c r="M8" s="88"/>
      <c r="N8" s="88"/>
      <c r="O8" s="85"/>
      <c r="P8" s="85"/>
      <c r="Q8" s="88"/>
      <c r="R8" s="88"/>
      <c r="S8" s="88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</row>
    <row r="9" spans="1:37">
      <c r="A9" s="91" t="s">
        <v>25</v>
      </c>
      <c r="B9" s="91" t="s">
        <v>26</v>
      </c>
      <c r="C9" s="91" t="s">
        <v>27</v>
      </c>
      <c r="D9" s="91" t="s">
        <v>28</v>
      </c>
      <c r="E9" s="91" t="s">
        <v>29</v>
      </c>
      <c r="F9" s="91" t="s">
        <v>30</v>
      </c>
      <c r="G9" s="91" t="s">
        <v>31</v>
      </c>
      <c r="H9" s="91" t="s">
        <v>32</v>
      </c>
      <c r="I9" s="91" t="s">
        <v>33</v>
      </c>
      <c r="J9" s="91" t="s">
        <v>34</v>
      </c>
      <c r="K9" s="120" t="s">
        <v>35</v>
      </c>
      <c r="L9" s="121"/>
      <c r="M9" s="122" t="s">
        <v>36</v>
      </c>
      <c r="N9" s="121"/>
      <c r="O9" s="91" t="s">
        <v>4</v>
      </c>
      <c r="P9" s="123" t="s">
        <v>37</v>
      </c>
      <c r="Q9" s="91" t="s">
        <v>29</v>
      </c>
      <c r="R9" s="91" t="s">
        <v>29</v>
      </c>
      <c r="S9" s="123" t="s">
        <v>29</v>
      </c>
      <c r="T9" s="125" t="s">
        <v>38</v>
      </c>
      <c r="U9" s="126" t="s">
        <v>39</v>
      </c>
      <c r="V9" s="127" t="s">
        <v>40</v>
      </c>
      <c r="W9" s="91" t="s">
        <v>41</v>
      </c>
      <c r="X9" s="91" t="s">
        <v>42</v>
      </c>
      <c r="Y9" s="91" t="s">
        <v>43</v>
      </c>
      <c r="Z9" s="139" t="s">
        <v>44</v>
      </c>
      <c r="AA9" s="139" t="s">
        <v>45</v>
      </c>
      <c r="AB9" s="91" t="s">
        <v>40</v>
      </c>
      <c r="AC9" s="91" t="s">
        <v>46</v>
      </c>
      <c r="AD9" s="91" t="s">
        <v>47</v>
      </c>
      <c r="AE9" s="140" t="s">
        <v>48</v>
      </c>
      <c r="AF9" s="140" t="s">
        <v>49</v>
      </c>
      <c r="AG9" s="140" t="s">
        <v>29</v>
      </c>
      <c r="AH9" s="140" t="s">
        <v>50</v>
      </c>
      <c r="AJ9" s="85" t="s">
        <v>146</v>
      </c>
      <c r="AK9" s="85" t="s">
        <v>148</v>
      </c>
    </row>
    <row r="10" spans="1:37">
      <c r="A10" s="93" t="s">
        <v>51</v>
      </c>
      <c r="B10" s="93" t="s">
        <v>52</v>
      </c>
      <c r="C10" s="119"/>
      <c r="D10" s="93" t="s">
        <v>53</v>
      </c>
      <c r="E10" s="93" t="s">
        <v>54</v>
      </c>
      <c r="F10" s="93" t="s">
        <v>55</v>
      </c>
      <c r="G10" s="93" t="s">
        <v>56</v>
      </c>
      <c r="H10" s="93" t="s">
        <v>57</v>
      </c>
      <c r="I10" s="93" t="s">
        <v>58</v>
      </c>
      <c r="J10" s="93"/>
      <c r="K10" s="93" t="s">
        <v>31</v>
      </c>
      <c r="L10" s="93" t="s">
        <v>34</v>
      </c>
      <c r="M10" s="124" t="s">
        <v>31</v>
      </c>
      <c r="N10" s="93" t="s">
        <v>34</v>
      </c>
      <c r="O10" s="93" t="s">
        <v>59</v>
      </c>
      <c r="P10" s="124"/>
      <c r="Q10" s="93" t="s">
        <v>60</v>
      </c>
      <c r="R10" s="93" t="s">
        <v>61</v>
      </c>
      <c r="S10" s="124" t="s">
        <v>62</v>
      </c>
      <c r="T10" s="128" t="s">
        <v>63</v>
      </c>
      <c r="U10" s="129" t="s">
        <v>64</v>
      </c>
      <c r="V10" s="130" t="s">
        <v>65</v>
      </c>
      <c r="W10" s="131"/>
      <c r="X10" s="132"/>
      <c r="Y10" s="132"/>
      <c r="Z10" s="141" t="s">
        <v>66</v>
      </c>
      <c r="AA10" s="141" t="s">
        <v>51</v>
      </c>
      <c r="AB10" s="93" t="s">
        <v>67</v>
      </c>
      <c r="AC10" s="132"/>
      <c r="AD10" s="132"/>
      <c r="AE10" s="142"/>
      <c r="AF10" s="142"/>
      <c r="AG10" s="142"/>
      <c r="AH10" s="142"/>
      <c r="AJ10" s="85" t="s">
        <v>147</v>
      </c>
      <c r="AK10" s="85" t="s">
        <v>149</v>
      </c>
    </row>
    <row r="12" spans="1:37">
      <c r="B12" s="152" t="s">
        <v>150</v>
      </c>
    </row>
    <row r="13" spans="1:37">
      <c r="B13" s="109" t="s">
        <v>151</v>
      </c>
    </row>
    <row r="14" spans="1:37" ht="25.5">
      <c r="A14" s="107">
        <v>1</v>
      </c>
      <c r="B14" s="108" t="s">
        <v>152</v>
      </c>
      <c r="C14" s="109" t="s">
        <v>153</v>
      </c>
      <c r="D14" s="110" t="s">
        <v>154</v>
      </c>
      <c r="E14" s="111">
        <v>4.617</v>
      </c>
      <c r="F14" s="112" t="s">
        <v>155</v>
      </c>
      <c r="H14" s="113">
        <f>ROUND(E14*G14,2)</f>
        <v>0</v>
      </c>
      <c r="J14" s="113">
        <f>ROUND(E14*G14,2)</f>
        <v>0</v>
      </c>
      <c r="L14" s="114">
        <f>E14*K14</f>
        <v>0</v>
      </c>
      <c r="N14" s="111">
        <f>E14*M14</f>
        <v>0</v>
      </c>
      <c r="O14" s="112">
        <v>20</v>
      </c>
      <c r="P14" s="112" t="s">
        <v>156</v>
      </c>
      <c r="V14" s="115" t="s">
        <v>108</v>
      </c>
      <c r="W14" s="116">
        <v>5.0999999999999997E-2</v>
      </c>
      <c r="X14" s="109" t="s">
        <v>157</v>
      </c>
      <c r="Y14" s="109" t="s">
        <v>153</v>
      </c>
      <c r="Z14" s="112" t="s">
        <v>158</v>
      </c>
      <c r="AB14" s="112">
        <v>1</v>
      </c>
      <c r="AJ14" s="85" t="s">
        <v>159</v>
      </c>
      <c r="AK14" s="85" t="s">
        <v>160</v>
      </c>
    </row>
    <row r="15" spans="1:37">
      <c r="D15" s="153" t="s">
        <v>161</v>
      </c>
      <c r="E15" s="154"/>
      <c r="F15" s="155"/>
      <c r="G15" s="156"/>
      <c r="H15" s="156"/>
      <c r="I15" s="156"/>
      <c r="J15" s="156"/>
      <c r="K15" s="157"/>
      <c r="L15" s="157"/>
      <c r="M15" s="154"/>
      <c r="N15" s="154"/>
      <c r="O15" s="155"/>
      <c r="P15" s="155"/>
      <c r="Q15" s="154"/>
      <c r="R15" s="154"/>
      <c r="S15" s="154"/>
      <c r="T15" s="158"/>
      <c r="U15" s="158"/>
      <c r="V15" s="158" t="s">
        <v>0</v>
      </c>
      <c r="W15" s="159"/>
      <c r="X15" s="155"/>
    </row>
    <row r="16" spans="1:37" ht="25.5">
      <c r="A16" s="107">
        <v>2</v>
      </c>
      <c r="B16" s="108" t="s">
        <v>162</v>
      </c>
      <c r="C16" s="109" t="s">
        <v>163</v>
      </c>
      <c r="D16" s="110" t="s">
        <v>164</v>
      </c>
      <c r="E16" s="111">
        <v>4.617</v>
      </c>
      <c r="F16" s="112" t="s">
        <v>155</v>
      </c>
      <c r="H16" s="113">
        <f>ROUND(E16*G16,2)</f>
        <v>0</v>
      </c>
      <c r="J16" s="113">
        <f>ROUND(E16*G16,2)</f>
        <v>0</v>
      </c>
      <c r="L16" s="114">
        <f>E16*K16</f>
        <v>0</v>
      </c>
      <c r="N16" s="111">
        <f>E16*M16</f>
        <v>0</v>
      </c>
      <c r="O16" s="112">
        <v>20</v>
      </c>
      <c r="P16" s="112" t="s">
        <v>156</v>
      </c>
      <c r="V16" s="115" t="s">
        <v>108</v>
      </c>
      <c r="W16" s="116">
        <v>1.117</v>
      </c>
      <c r="X16" s="109" t="s">
        <v>165</v>
      </c>
      <c r="Y16" s="109" t="s">
        <v>163</v>
      </c>
      <c r="Z16" s="112" t="s">
        <v>166</v>
      </c>
      <c r="AB16" s="112">
        <v>1</v>
      </c>
      <c r="AJ16" s="85" t="s">
        <v>159</v>
      </c>
      <c r="AK16" s="85" t="s">
        <v>160</v>
      </c>
    </row>
    <row r="17" spans="1:37">
      <c r="D17" s="153" t="s">
        <v>167</v>
      </c>
      <c r="E17" s="154"/>
      <c r="F17" s="155"/>
      <c r="G17" s="156"/>
      <c r="H17" s="156"/>
      <c r="I17" s="156"/>
      <c r="J17" s="156"/>
      <c r="K17" s="157"/>
      <c r="L17" s="157"/>
      <c r="M17" s="154"/>
      <c r="N17" s="154"/>
      <c r="O17" s="155"/>
      <c r="P17" s="155"/>
      <c r="Q17" s="154"/>
      <c r="R17" s="154"/>
      <c r="S17" s="154"/>
      <c r="T17" s="158"/>
      <c r="U17" s="158"/>
      <c r="V17" s="158" t="s">
        <v>0</v>
      </c>
      <c r="W17" s="159"/>
      <c r="X17" s="155"/>
    </row>
    <row r="18" spans="1:37">
      <c r="A18" s="107">
        <v>3</v>
      </c>
      <c r="B18" s="108" t="s">
        <v>168</v>
      </c>
      <c r="C18" s="109" t="s">
        <v>169</v>
      </c>
      <c r="D18" s="110" t="s">
        <v>170</v>
      </c>
      <c r="E18" s="111">
        <v>7.71</v>
      </c>
      <c r="F18" s="112" t="s">
        <v>171</v>
      </c>
      <c r="I18" s="113">
        <f>ROUND(E18*G18,2)</f>
        <v>0</v>
      </c>
      <c r="J18" s="113">
        <f>ROUND(E18*G18,2)</f>
        <v>0</v>
      </c>
      <c r="K18" s="114">
        <v>1</v>
      </c>
      <c r="L18" s="114">
        <f>E18*K18</f>
        <v>7.71</v>
      </c>
      <c r="N18" s="111">
        <f>E18*M18</f>
        <v>0</v>
      </c>
      <c r="O18" s="112">
        <v>20</v>
      </c>
      <c r="P18" s="112" t="s">
        <v>156</v>
      </c>
      <c r="V18" s="115" t="s">
        <v>101</v>
      </c>
      <c r="X18" s="109" t="s">
        <v>169</v>
      </c>
      <c r="Y18" s="109" t="s">
        <v>169</v>
      </c>
      <c r="Z18" s="112" t="s">
        <v>172</v>
      </c>
      <c r="AA18" s="109" t="s">
        <v>156</v>
      </c>
      <c r="AB18" s="112">
        <v>2</v>
      </c>
      <c r="AJ18" s="85" t="s">
        <v>173</v>
      </c>
      <c r="AK18" s="85" t="s">
        <v>160</v>
      </c>
    </row>
    <row r="19" spans="1:37">
      <c r="D19" s="153" t="s">
        <v>174</v>
      </c>
      <c r="E19" s="154"/>
      <c r="F19" s="155"/>
      <c r="G19" s="156"/>
      <c r="H19" s="156"/>
      <c r="I19" s="156"/>
      <c r="J19" s="156"/>
      <c r="K19" s="157"/>
      <c r="L19" s="157"/>
      <c r="M19" s="154"/>
      <c r="N19" s="154"/>
      <c r="O19" s="155"/>
      <c r="P19" s="155"/>
      <c r="Q19" s="154"/>
      <c r="R19" s="154"/>
      <c r="S19" s="154"/>
      <c r="T19" s="158"/>
      <c r="U19" s="158"/>
      <c r="V19" s="158" t="s">
        <v>0</v>
      </c>
      <c r="W19" s="159"/>
      <c r="X19" s="155"/>
    </row>
    <row r="20" spans="1:37">
      <c r="D20" s="161" t="s">
        <v>175</v>
      </c>
      <c r="E20" s="162">
        <f>J20</f>
        <v>0</v>
      </c>
      <c r="H20" s="162">
        <f>SUM(H12:H19)</f>
        <v>0</v>
      </c>
      <c r="I20" s="162">
        <f>SUM(I12:I19)</f>
        <v>0</v>
      </c>
      <c r="J20" s="162">
        <f>SUM(J12:J19)</f>
        <v>0</v>
      </c>
      <c r="L20" s="163">
        <f>SUM(L12:L19)</f>
        <v>7.71</v>
      </c>
      <c r="N20" s="164">
        <f>SUM(N12:N19)</f>
        <v>0</v>
      </c>
      <c r="W20" s="116">
        <f>SUM(W12:W19)</f>
        <v>1.1679999999999999</v>
      </c>
    </row>
    <row r="22" spans="1:37">
      <c r="B22" s="109" t="s">
        <v>176</v>
      </c>
    </row>
    <row r="23" spans="1:37">
      <c r="A23" s="107">
        <v>4</v>
      </c>
      <c r="B23" s="108" t="s">
        <v>177</v>
      </c>
      <c r="C23" s="109" t="s">
        <v>178</v>
      </c>
      <c r="D23" s="110" t="s">
        <v>179</v>
      </c>
      <c r="E23" s="111">
        <v>2.33</v>
      </c>
      <c r="F23" s="112" t="s">
        <v>155</v>
      </c>
      <c r="H23" s="113">
        <f>ROUND(E23*G23,2)</f>
        <v>0</v>
      </c>
      <c r="J23" s="113">
        <f>ROUND(E23*G23,2)</f>
        <v>0</v>
      </c>
      <c r="K23" s="114">
        <v>2.2075499999999999</v>
      </c>
      <c r="L23" s="114">
        <f>E23*K23</f>
        <v>5.1435915000000003</v>
      </c>
      <c r="N23" s="111">
        <f>E23*M23</f>
        <v>0</v>
      </c>
      <c r="O23" s="112">
        <v>20</v>
      </c>
      <c r="P23" s="112" t="s">
        <v>156</v>
      </c>
      <c r="V23" s="115" t="s">
        <v>108</v>
      </c>
      <c r="W23" s="116">
        <v>1.2090000000000001</v>
      </c>
      <c r="X23" s="109" t="s">
        <v>180</v>
      </c>
      <c r="Y23" s="109" t="s">
        <v>178</v>
      </c>
      <c r="Z23" s="112" t="s">
        <v>181</v>
      </c>
      <c r="AB23" s="112">
        <v>1</v>
      </c>
      <c r="AJ23" s="85" t="s">
        <v>159</v>
      </c>
      <c r="AK23" s="85" t="s">
        <v>160</v>
      </c>
    </row>
    <row r="24" spans="1:37">
      <c r="D24" s="153" t="s">
        <v>182</v>
      </c>
      <c r="E24" s="154"/>
      <c r="F24" s="155"/>
      <c r="G24" s="156"/>
      <c r="H24" s="156"/>
      <c r="I24" s="156"/>
      <c r="J24" s="156"/>
      <c r="K24" s="157"/>
      <c r="L24" s="157"/>
      <c r="M24" s="154"/>
      <c r="N24" s="154"/>
      <c r="O24" s="155"/>
      <c r="P24" s="155"/>
      <c r="Q24" s="154"/>
      <c r="R24" s="154"/>
      <c r="S24" s="154"/>
      <c r="T24" s="158"/>
      <c r="U24" s="158"/>
      <c r="V24" s="158" t="s">
        <v>0</v>
      </c>
      <c r="W24" s="159"/>
      <c r="X24" s="155"/>
    </row>
    <row r="25" spans="1:37">
      <c r="D25" s="153" t="s">
        <v>183</v>
      </c>
      <c r="E25" s="154"/>
      <c r="F25" s="155"/>
      <c r="G25" s="156"/>
      <c r="H25" s="156"/>
      <c r="I25" s="156"/>
      <c r="J25" s="156"/>
      <c r="K25" s="157"/>
      <c r="L25" s="157"/>
      <c r="M25" s="154"/>
      <c r="N25" s="154"/>
      <c r="O25" s="155"/>
      <c r="P25" s="155"/>
      <c r="Q25" s="154"/>
      <c r="R25" s="154"/>
      <c r="S25" s="154"/>
      <c r="T25" s="158"/>
      <c r="U25" s="158"/>
      <c r="V25" s="158" t="s">
        <v>0</v>
      </c>
      <c r="W25" s="159"/>
      <c r="X25" s="155"/>
    </row>
    <row r="26" spans="1:37">
      <c r="A26" s="107">
        <v>5</v>
      </c>
      <c r="B26" s="108" t="s">
        <v>177</v>
      </c>
      <c r="C26" s="109" t="s">
        <v>184</v>
      </c>
      <c r="D26" s="110" t="s">
        <v>185</v>
      </c>
      <c r="E26" s="111">
        <v>5.1520000000000001</v>
      </c>
      <c r="F26" s="112" t="s">
        <v>186</v>
      </c>
      <c r="H26" s="113">
        <f>ROUND(E26*G26,2)</f>
        <v>0</v>
      </c>
      <c r="J26" s="113">
        <f>ROUND(E26*G26,2)</f>
        <v>0</v>
      </c>
      <c r="K26" s="114">
        <v>2.2300000000000002E-3</v>
      </c>
      <c r="L26" s="114">
        <f>E26*K26</f>
        <v>1.1488960000000001E-2</v>
      </c>
      <c r="N26" s="111">
        <f>E26*M26</f>
        <v>0</v>
      </c>
      <c r="O26" s="112">
        <v>20</v>
      </c>
      <c r="P26" s="112" t="s">
        <v>156</v>
      </c>
      <c r="V26" s="115" t="s">
        <v>108</v>
      </c>
      <c r="W26" s="116">
        <v>1.88</v>
      </c>
      <c r="X26" s="109" t="s">
        <v>187</v>
      </c>
      <c r="Y26" s="109" t="s">
        <v>184</v>
      </c>
      <c r="Z26" s="112" t="s">
        <v>181</v>
      </c>
      <c r="AB26" s="112">
        <v>1</v>
      </c>
      <c r="AJ26" s="85" t="s">
        <v>159</v>
      </c>
      <c r="AK26" s="85" t="s">
        <v>160</v>
      </c>
    </row>
    <row r="27" spans="1:37">
      <c r="D27" s="153" t="s">
        <v>188</v>
      </c>
      <c r="E27" s="154"/>
      <c r="F27" s="155"/>
      <c r="G27" s="156"/>
      <c r="H27" s="156"/>
      <c r="I27" s="156"/>
      <c r="J27" s="156"/>
      <c r="K27" s="157"/>
      <c r="L27" s="157"/>
      <c r="M27" s="154"/>
      <c r="N27" s="154"/>
      <c r="O27" s="155"/>
      <c r="P27" s="155"/>
      <c r="Q27" s="154"/>
      <c r="R27" s="154"/>
      <c r="S27" s="154"/>
      <c r="T27" s="158"/>
      <c r="U27" s="158"/>
      <c r="V27" s="158" t="s">
        <v>0</v>
      </c>
      <c r="W27" s="159"/>
      <c r="X27" s="155"/>
    </row>
    <row r="28" spans="1:37">
      <c r="D28" s="153" t="s">
        <v>189</v>
      </c>
      <c r="E28" s="154"/>
      <c r="F28" s="155"/>
      <c r="G28" s="156"/>
      <c r="H28" s="156"/>
      <c r="I28" s="156"/>
      <c r="J28" s="156"/>
      <c r="K28" s="157"/>
      <c r="L28" s="157"/>
      <c r="M28" s="154"/>
      <c r="N28" s="154"/>
      <c r="O28" s="155"/>
      <c r="P28" s="155"/>
      <c r="Q28" s="154"/>
      <c r="R28" s="154"/>
      <c r="S28" s="154"/>
      <c r="T28" s="158"/>
      <c r="U28" s="158"/>
      <c r="V28" s="158" t="s">
        <v>0</v>
      </c>
      <c r="W28" s="159"/>
      <c r="X28" s="155"/>
    </row>
    <row r="29" spans="1:37">
      <c r="A29" s="107">
        <v>6</v>
      </c>
      <c r="B29" s="108" t="s">
        <v>177</v>
      </c>
      <c r="C29" s="109" t="s">
        <v>190</v>
      </c>
      <c r="D29" s="110" t="s">
        <v>191</v>
      </c>
      <c r="E29" s="111">
        <v>5.1520000000000001</v>
      </c>
      <c r="F29" s="112" t="s">
        <v>186</v>
      </c>
      <c r="H29" s="113">
        <f>ROUND(E29*G29,2)</f>
        <v>0</v>
      </c>
      <c r="J29" s="113">
        <f>ROUND(E29*G29,2)</f>
        <v>0</v>
      </c>
      <c r="L29" s="114">
        <f>E29*K29</f>
        <v>0</v>
      </c>
      <c r="N29" s="111">
        <f>E29*M29</f>
        <v>0</v>
      </c>
      <c r="O29" s="112">
        <v>20</v>
      </c>
      <c r="P29" s="112" t="s">
        <v>156</v>
      </c>
      <c r="V29" s="115" t="s">
        <v>108</v>
      </c>
      <c r="W29" s="116">
        <v>1.01</v>
      </c>
      <c r="X29" s="109" t="s">
        <v>192</v>
      </c>
      <c r="Y29" s="109" t="s">
        <v>190</v>
      </c>
      <c r="Z29" s="112" t="s">
        <v>181</v>
      </c>
      <c r="AB29" s="112">
        <v>1</v>
      </c>
      <c r="AJ29" s="85" t="s">
        <v>159</v>
      </c>
      <c r="AK29" s="85" t="s">
        <v>160</v>
      </c>
    </row>
    <row r="30" spans="1:37">
      <c r="D30" s="161" t="s">
        <v>193</v>
      </c>
      <c r="E30" s="162">
        <f>J30</f>
        <v>0</v>
      </c>
      <c r="H30" s="162">
        <f>SUM(H22:H29)</f>
        <v>0</v>
      </c>
      <c r="I30" s="162">
        <f>SUM(I22:I29)</f>
        <v>0</v>
      </c>
      <c r="J30" s="162">
        <f>SUM(J22:J29)</f>
        <v>0</v>
      </c>
      <c r="L30" s="163">
        <f>SUM(L22:L29)</f>
        <v>5.1550804600000006</v>
      </c>
      <c r="N30" s="164">
        <f>SUM(N22:N29)</f>
        <v>0</v>
      </c>
      <c r="W30" s="116">
        <f>SUM(W22:W29)</f>
        <v>4.0990000000000002</v>
      </c>
    </row>
    <row r="32" spans="1:37">
      <c r="B32" s="109" t="s">
        <v>194</v>
      </c>
    </row>
    <row r="33" spans="1:37" ht="25.5">
      <c r="A33" s="107">
        <v>7</v>
      </c>
      <c r="B33" s="108" t="s">
        <v>195</v>
      </c>
      <c r="C33" s="109" t="s">
        <v>196</v>
      </c>
      <c r="D33" s="110" t="s">
        <v>197</v>
      </c>
      <c r="E33" s="111">
        <v>1.506</v>
      </c>
      <c r="F33" s="112" t="s">
        <v>155</v>
      </c>
      <c r="H33" s="113">
        <f>ROUND(E33*G33,2)</f>
        <v>0</v>
      </c>
      <c r="J33" s="113">
        <f>ROUND(E33*G33,2)</f>
        <v>0</v>
      </c>
      <c r="K33" s="114">
        <v>1.0552999999999999</v>
      </c>
      <c r="L33" s="114">
        <f>E33*K33</f>
        <v>1.5892818</v>
      </c>
      <c r="N33" s="111">
        <f>E33*M33</f>
        <v>0</v>
      </c>
      <c r="O33" s="112">
        <v>20</v>
      </c>
      <c r="P33" s="112" t="s">
        <v>156</v>
      </c>
      <c r="V33" s="115" t="s">
        <v>108</v>
      </c>
      <c r="W33" s="116">
        <v>5.5709999999999997</v>
      </c>
      <c r="X33" s="109" t="s">
        <v>198</v>
      </c>
      <c r="Y33" s="109" t="s">
        <v>196</v>
      </c>
      <c r="Z33" s="112" t="s">
        <v>199</v>
      </c>
      <c r="AB33" s="112">
        <v>1</v>
      </c>
      <c r="AJ33" s="85" t="s">
        <v>159</v>
      </c>
      <c r="AK33" s="85" t="s">
        <v>160</v>
      </c>
    </row>
    <row r="34" spans="1:37">
      <c r="D34" s="153" t="s">
        <v>200</v>
      </c>
      <c r="E34" s="154"/>
      <c r="F34" s="155"/>
      <c r="G34" s="156"/>
      <c r="H34" s="156"/>
      <c r="I34" s="156"/>
      <c r="J34" s="156"/>
      <c r="K34" s="157"/>
      <c r="L34" s="157"/>
      <c r="M34" s="154"/>
      <c r="N34" s="154"/>
      <c r="O34" s="155"/>
      <c r="P34" s="155"/>
      <c r="Q34" s="154"/>
      <c r="R34" s="154"/>
      <c r="S34" s="154"/>
      <c r="T34" s="158"/>
      <c r="U34" s="158"/>
      <c r="V34" s="158" t="s">
        <v>0</v>
      </c>
      <c r="W34" s="159"/>
      <c r="X34" s="155"/>
    </row>
    <row r="35" spans="1:37">
      <c r="D35" s="153" t="s">
        <v>201</v>
      </c>
      <c r="E35" s="154"/>
      <c r="F35" s="155"/>
      <c r="G35" s="156"/>
      <c r="H35" s="156"/>
      <c r="I35" s="156"/>
      <c r="J35" s="156"/>
      <c r="K35" s="157"/>
      <c r="L35" s="157"/>
      <c r="M35" s="154"/>
      <c r="N35" s="154"/>
      <c r="O35" s="155"/>
      <c r="P35" s="155"/>
      <c r="Q35" s="154"/>
      <c r="R35" s="154"/>
      <c r="S35" s="154"/>
      <c r="T35" s="158"/>
      <c r="U35" s="158"/>
      <c r="V35" s="158" t="s">
        <v>0</v>
      </c>
      <c r="W35" s="159"/>
      <c r="X35" s="155"/>
    </row>
    <row r="36" spans="1:37" ht="25.5">
      <c r="A36" s="107">
        <v>8</v>
      </c>
      <c r="B36" s="108" t="s">
        <v>202</v>
      </c>
      <c r="C36" s="109" t="s">
        <v>203</v>
      </c>
      <c r="D36" s="110" t="s">
        <v>204</v>
      </c>
      <c r="E36" s="111">
        <v>2</v>
      </c>
      <c r="F36" s="112" t="s">
        <v>205</v>
      </c>
      <c r="H36" s="113">
        <f>ROUND(E36*G36,2)</f>
        <v>0</v>
      </c>
      <c r="J36" s="113">
        <f>ROUND(E36*G36,2)</f>
        <v>0</v>
      </c>
      <c r="K36" s="114">
        <v>9.1800000000000007E-3</v>
      </c>
      <c r="L36" s="114">
        <f>E36*K36</f>
        <v>1.8360000000000001E-2</v>
      </c>
      <c r="N36" s="111">
        <f>E36*M36</f>
        <v>0</v>
      </c>
      <c r="O36" s="112">
        <v>20</v>
      </c>
      <c r="P36" s="112" t="s">
        <v>156</v>
      </c>
      <c r="V36" s="115" t="s">
        <v>108</v>
      </c>
      <c r="W36" s="116">
        <v>0.60199999999999998</v>
      </c>
      <c r="X36" s="109" t="s">
        <v>206</v>
      </c>
      <c r="Y36" s="109" t="s">
        <v>203</v>
      </c>
      <c r="Z36" s="112" t="s">
        <v>207</v>
      </c>
      <c r="AB36" s="112">
        <v>1</v>
      </c>
      <c r="AJ36" s="85" t="s">
        <v>159</v>
      </c>
      <c r="AK36" s="85" t="s">
        <v>160</v>
      </c>
    </row>
    <row r="37" spans="1:37">
      <c r="A37" s="107">
        <v>9</v>
      </c>
      <c r="B37" s="108" t="s">
        <v>168</v>
      </c>
      <c r="C37" s="109" t="s">
        <v>208</v>
      </c>
      <c r="D37" s="110" t="s">
        <v>209</v>
      </c>
      <c r="E37" s="111">
        <v>2</v>
      </c>
      <c r="F37" s="112" t="s">
        <v>205</v>
      </c>
      <c r="I37" s="113">
        <f>ROUND(E37*G37,2)</f>
        <v>0</v>
      </c>
      <c r="J37" s="113">
        <f>ROUND(E37*G37,2)</f>
        <v>0</v>
      </c>
      <c r="K37" s="114">
        <v>0.13500000000000001</v>
      </c>
      <c r="L37" s="114">
        <f>E37*K37</f>
        <v>0.27</v>
      </c>
      <c r="N37" s="111">
        <f>E37*M37</f>
        <v>0</v>
      </c>
      <c r="O37" s="112">
        <v>20</v>
      </c>
      <c r="P37" s="112" t="s">
        <v>156</v>
      </c>
      <c r="V37" s="115" t="s">
        <v>101</v>
      </c>
      <c r="X37" s="109" t="s">
        <v>208</v>
      </c>
      <c r="Y37" s="109" t="s">
        <v>208</v>
      </c>
      <c r="Z37" s="112" t="s">
        <v>210</v>
      </c>
      <c r="AA37" s="109" t="s">
        <v>156</v>
      </c>
      <c r="AB37" s="112">
        <v>2</v>
      </c>
      <c r="AJ37" s="85" t="s">
        <v>173</v>
      </c>
      <c r="AK37" s="85" t="s">
        <v>160</v>
      </c>
    </row>
    <row r="38" spans="1:37">
      <c r="D38" s="161" t="s">
        <v>211</v>
      </c>
      <c r="E38" s="162">
        <f>J38</f>
        <v>0</v>
      </c>
      <c r="H38" s="162">
        <f>SUM(H32:H37)</f>
        <v>0</v>
      </c>
      <c r="I38" s="162">
        <f>SUM(I32:I37)</f>
        <v>0</v>
      </c>
      <c r="J38" s="162">
        <f>SUM(J32:J37)</f>
        <v>0</v>
      </c>
      <c r="L38" s="163">
        <f>SUM(L32:L37)</f>
        <v>1.8776417999999999</v>
      </c>
      <c r="N38" s="164">
        <f>SUM(N32:N37)</f>
        <v>0</v>
      </c>
      <c r="W38" s="116">
        <f>SUM(W32:W37)</f>
        <v>6.173</v>
      </c>
    </row>
    <row r="40" spans="1:37">
      <c r="B40" s="109" t="s">
        <v>212</v>
      </c>
    </row>
    <row r="41" spans="1:37">
      <c r="A41" s="107">
        <v>10</v>
      </c>
      <c r="B41" s="108" t="s">
        <v>177</v>
      </c>
      <c r="C41" s="109" t="s">
        <v>213</v>
      </c>
      <c r="D41" s="110" t="s">
        <v>214</v>
      </c>
      <c r="E41" s="111">
        <v>2.016</v>
      </c>
      <c r="F41" s="112" t="s">
        <v>155</v>
      </c>
      <c r="H41" s="113">
        <f>ROUND(E41*G41,2)</f>
        <v>0</v>
      </c>
      <c r="J41" s="113">
        <f>ROUND(E41*G41,2)</f>
        <v>0</v>
      </c>
      <c r="K41" s="114">
        <v>2.4468000000000001</v>
      </c>
      <c r="L41" s="114">
        <f>E41*K41</f>
        <v>4.9327488000000006</v>
      </c>
      <c r="N41" s="111">
        <f>E41*M41</f>
        <v>0</v>
      </c>
      <c r="O41" s="112">
        <v>20</v>
      </c>
      <c r="P41" s="112" t="s">
        <v>156</v>
      </c>
      <c r="V41" s="115" t="s">
        <v>108</v>
      </c>
      <c r="W41" s="116">
        <v>1.881</v>
      </c>
      <c r="X41" s="109" t="s">
        <v>215</v>
      </c>
      <c r="Y41" s="109" t="s">
        <v>213</v>
      </c>
      <c r="Z41" s="112" t="s">
        <v>181</v>
      </c>
      <c r="AB41" s="112">
        <v>1</v>
      </c>
      <c r="AJ41" s="85" t="s">
        <v>159</v>
      </c>
      <c r="AK41" s="85" t="s">
        <v>160</v>
      </c>
    </row>
    <row r="42" spans="1:37">
      <c r="D42" s="153" t="s">
        <v>216</v>
      </c>
      <c r="E42" s="154"/>
      <c r="F42" s="155"/>
      <c r="G42" s="156"/>
      <c r="H42" s="156"/>
      <c r="I42" s="156"/>
      <c r="J42" s="156"/>
      <c r="K42" s="157"/>
      <c r="L42" s="157"/>
      <c r="M42" s="154"/>
      <c r="N42" s="154"/>
      <c r="O42" s="155"/>
      <c r="P42" s="155"/>
      <c r="Q42" s="154"/>
      <c r="R42" s="154"/>
      <c r="S42" s="154"/>
      <c r="T42" s="158"/>
      <c r="U42" s="158"/>
      <c r="V42" s="158" t="s">
        <v>0</v>
      </c>
      <c r="W42" s="159"/>
      <c r="X42" s="155"/>
    </row>
    <row r="43" spans="1:37">
      <c r="A43" s="107">
        <v>11</v>
      </c>
      <c r="B43" s="108" t="s">
        <v>177</v>
      </c>
      <c r="C43" s="109" t="s">
        <v>217</v>
      </c>
      <c r="D43" s="110" t="s">
        <v>218</v>
      </c>
      <c r="E43" s="111">
        <v>13.04</v>
      </c>
      <c r="F43" s="112" t="s">
        <v>186</v>
      </c>
      <c r="H43" s="113">
        <f>ROUND(E43*G43,2)</f>
        <v>0</v>
      </c>
      <c r="J43" s="113">
        <f>ROUND(E43*G43,2)</f>
        <v>0</v>
      </c>
      <c r="K43" s="114">
        <v>1.99E-3</v>
      </c>
      <c r="L43" s="114">
        <f>E43*K43</f>
        <v>2.59496E-2</v>
      </c>
      <c r="N43" s="111">
        <f>E43*M43</f>
        <v>0</v>
      </c>
      <c r="O43" s="112">
        <v>20</v>
      </c>
      <c r="P43" s="112" t="s">
        <v>156</v>
      </c>
      <c r="V43" s="115" t="s">
        <v>108</v>
      </c>
      <c r="W43" s="116">
        <v>6.39</v>
      </c>
      <c r="X43" s="109" t="s">
        <v>219</v>
      </c>
      <c r="Y43" s="109" t="s">
        <v>217</v>
      </c>
      <c r="Z43" s="112" t="s">
        <v>181</v>
      </c>
      <c r="AB43" s="112">
        <v>1</v>
      </c>
      <c r="AJ43" s="85" t="s">
        <v>159</v>
      </c>
      <c r="AK43" s="85" t="s">
        <v>160</v>
      </c>
    </row>
    <row r="44" spans="1:37">
      <c r="D44" s="153" t="s">
        <v>220</v>
      </c>
      <c r="E44" s="154"/>
      <c r="F44" s="155"/>
      <c r="G44" s="156"/>
      <c r="H44" s="156"/>
      <c r="I44" s="156"/>
      <c r="J44" s="156"/>
      <c r="K44" s="157"/>
      <c r="L44" s="157"/>
      <c r="M44" s="154"/>
      <c r="N44" s="154"/>
      <c r="O44" s="155"/>
      <c r="P44" s="155"/>
      <c r="Q44" s="154"/>
      <c r="R44" s="154"/>
      <c r="S44" s="154"/>
      <c r="T44" s="158"/>
      <c r="U44" s="158"/>
      <c r="V44" s="158" t="s">
        <v>0</v>
      </c>
      <c r="W44" s="159"/>
      <c r="X44" s="155"/>
    </row>
    <row r="45" spans="1:37">
      <c r="D45" s="153" t="s">
        <v>221</v>
      </c>
      <c r="E45" s="154"/>
      <c r="F45" s="155"/>
      <c r="G45" s="156"/>
      <c r="H45" s="156"/>
      <c r="I45" s="156"/>
      <c r="J45" s="156"/>
      <c r="K45" s="157"/>
      <c r="L45" s="157"/>
      <c r="M45" s="154"/>
      <c r="N45" s="154"/>
      <c r="O45" s="155"/>
      <c r="P45" s="155"/>
      <c r="Q45" s="154"/>
      <c r="R45" s="154"/>
      <c r="S45" s="154"/>
      <c r="T45" s="158"/>
      <c r="U45" s="158"/>
      <c r="V45" s="158" t="s">
        <v>0</v>
      </c>
      <c r="W45" s="159"/>
      <c r="X45" s="155"/>
    </row>
    <row r="46" spans="1:37">
      <c r="A46" s="107">
        <v>12</v>
      </c>
      <c r="B46" s="108" t="s">
        <v>177</v>
      </c>
      <c r="C46" s="109" t="s">
        <v>222</v>
      </c>
      <c r="D46" s="110" t="s">
        <v>223</v>
      </c>
      <c r="E46" s="111">
        <v>13.04</v>
      </c>
      <c r="F46" s="112" t="s">
        <v>186</v>
      </c>
      <c r="H46" s="113">
        <f>ROUND(E46*G46,2)</f>
        <v>0</v>
      </c>
      <c r="J46" s="113">
        <f>ROUND(E46*G46,2)</f>
        <v>0</v>
      </c>
      <c r="L46" s="114">
        <f>E46*K46</f>
        <v>0</v>
      </c>
      <c r="N46" s="111">
        <f>E46*M46</f>
        <v>0</v>
      </c>
      <c r="O46" s="112">
        <v>20</v>
      </c>
      <c r="P46" s="112" t="s">
        <v>156</v>
      </c>
      <c r="V46" s="115" t="s">
        <v>108</v>
      </c>
      <c r="W46" s="116">
        <v>3.4430000000000001</v>
      </c>
      <c r="X46" s="109" t="s">
        <v>224</v>
      </c>
      <c r="Y46" s="109" t="s">
        <v>222</v>
      </c>
      <c r="Z46" s="112" t="s">
        <v>181</v>
      </c>
      <c r="AB46" s="112">
        <v>1</v>
      </c>
      <c r="AJ46" s="85" t="s">
        <v>159</v>
      </c>
      <c r="AK46" s="85" t="s">
        <v>160</v>
      </c>
    </row>
    <row r="47" spans="1:37" ht="25.5">
      <c r="A47" s="107">
        <v>13</v>
      </c>
      <c r="B47" s="108" t="s">
        <v>177</v>
      </c>
      <c r="C47" s="109" t="s">
        <v>225</v>
      </c>
      <c r="D47" s="110" t="s">
        <v>226</v>
      </c>
      <c r="E47" s="111">
        <v>10.08</v>
      </c>
      <c r="F47" s="112" t="s">
        <v>186</v>
      </c>
      <c r="H47" s="113">
        <f>ROUND(E47*G47,2)</f>
        <v>0</v>
      </c>
      <c r="J47" s="113">
        <f>ROUND(E47*G47,2)</f>
        <v>0</v>
      </c>
      <c r="K47" s="114">
        <v>2.98E-3</v>
      </c>
      <c r="L47" s="114">
        <f>E47*K47</f>
        <v>3.00384E-2</v>
      </c>
      <c r="N47" s="111">
        <f>E47*M47</f>
        <v>0</v>
      </c>
      <c r="O47" s="112">
        <v>20</v>
      </c>
      <c r="P47" s="112" t="s">
        <v>156</v>
      </c>
      <c r="V47" s="115" t="s">
        <v>108</v>
      </c>
      <c r="W47" s="116">
        <v>4.8479999999999999</v>
      </c>
      <c r="X47" s="109" t="s">
        <v>227</v>
      </c>
      <c r="Y47" s="109" t="s">
        <v>225</v>
      </c>
      <c r="Z47" s="112" t="s">
        <v>181</v>
      </c>
      <c r="AB47" s="112">
        <v>1</v>
      </c>
      <c r="AJ47" s="85" t="s">
        <v>159</v>
      </c>
      <c r="AK47" s="85" t="s">
        <v>160</v>
      </c>
    </row>
    <row r="48" spans="1:37">
      <c r="D48" s="153" t="s">
        <v>221</v>
      </c>
      <c r="E48" s="154"/>
      <c r="F48" s="155"/>
      <c r="G48" s="156"/>
      <c r="H48" s="156"/>
      <c r="I48" s="156"/>
      <c r="J48" s="156"/>
      <c r="K48" s="157"/>
      <c r="L48" s="157"/>
      <c r="M48" s="154"/>
      <c r="N48" s="154"/>
      <c r="O48" s="155"/>
      <c r="P48" s="155"/>
      <c r="Q48" s="154"/>
      <c r="R48" s="154"/>
      <c r="S48" s="154"/>
      <c r="T48" s="158"/>
      <c r="U48" s="158"/>
      <c r="V48" s="158" t="s">
        <v>0</v>
      </c>
      <c r="W48" s="159"/>
      <c r="X48" s="155"/>
    </row>
    <row r="49" spans="1:37" ht="25.5">
      <c r="A49" s="107">
        <v>14</v>
      </c>
      <c r="B49" s="108" t="s">
        <v>177</v>
      </c>
      <c r="C49" s="109" t="s">
        <v>228</v>
      </c>
      <c r="D49" s="110" t="s">
        <v>229</v>
      </c>
      <c r="E49" s="111">
        <v>10.08</v>
      </c>
      <c r="F49" s="112" t="s">
        <v>186</v>
      </c>
      <c r="H49" s="113">
        <f>ROUND(E49*G49,2)</f>
        <v>0</v>
      </c>
      <c r="J49" s="113">
        <f>ROUND(E49*G49,2)</f>
        <v>0</v>
      </c>
      <c r="L49" s="114">
        <f>E49*K49</f>
        <v>0</v>
      </c>
      <c r="N49" s="111">
        <f>E49*M49</f>
        <v>0</v>
      </c>
      <c r="O49" s="112">
        <v>20</v>
      </c>
      <c r="P49" s="112" t="s">
        <v>156</v>
      </c>
      <c r="V49" s="115" t="s">
        <v>108</v>
      </c>
      <c r="W49" s="116">
        <v>2.097</v>
      </c>
      <c r="X49" s="109" t="s">
        <v>230</v>
      </c>
      <c r="Y49" s="109" t="s">
        <v>228</v>
      </c>
      <c r="Z49" s="112" t="s">
        <v>181</v>
      </c>
      <c r="AB49" s="112">
        <v>1</v>
      </c>
      <c r="AJ49" s="85" t="s">
        <v>159</v>
      </c>
      <c r="AK49" s="85" t="s">
        <v>160</v>
      </c>
    </row>
    <row r="50" spans="1:37" ht="25.5">
      <c r="A50" s="107">
        <v>15</v>
      </c>
      <c r="B50" s="108" t="s">
        <v>177</v>
      </c>
      <c r="C50" s="109" t="s">
        <v>231</v>
      </c>
      <c r="D50" s="110" t="s">
        <v>232</v>
      </c>
      <c r="E50" s="111">
        <v>20.16</v>
      </c>
      <c r="F50" s="112" t="s">
        <v>186</v>
      </c>
      <c r="H50" s="113">
        <f>ROUND(E50*G50,2)</f>
        <v>0</v>
      </c>
      <c r="J50" s="113">
        <f>ROUND(E50*G50,2)</f>
        <v>0</v>
      </c>
      <c r="K50" s="114">
        <v>8.7799999999999996E-3</v>
      </c>
      <c r="L50" s="114">
        <f>E50*K50</f>
        <v>0.17700479999999999</v>
      </c>
      <c r="N50" s="111">
        <f>E50*M50</f>
        <v>0</v>
      </c>
      <c r="O50" s="112">
        <v>20</v>
      </c>
      <c r="P50" s="112" t="s">
        <v>156</v>
      </c>
      <c r="V50" s="115" t="s">
        <v>108</v>
      </c>
      <c r="W50" s="116">
        <v>0.90700000000000003</v>
      </c>
      <c r="X50" s="109" t="s">
        <v>233</v>
      </c>
      <c r="Y50" s="109" t="s">
        <v>231</v>
      </c>
      <c r="Z50" s="112" t="s">
        <v>172</v>
      </c>
      <c r="AB50" s="112">
        <v>1</v>
      </c>
      <c r="AJ50" s="85" t="s">
        <v>159</v>
      </c>
      <c r="AK50" s="85" t="s">
        <v>160</v>
      </c>
    </row>
    <row r="51" spans="1:37">
      <c r="D51" s="153" t="s">
        <v>234</v>
      </c>
      <c r="E51" s="154"/>
      <c r="F51" s="155"/>
      <c r="G51" s="156"/>
      <c r="H51" s="156"/>
      <c r="I51" s="156"/>
      <c r="J51" s="156"/>
      <c r="K51" s="157"/>
      <c r="L51" s="157"/>
      <c r="M51" s="154"/>
      <c r="N51" s="154"/>
      <c r="O51" s="155"/>
      <c r="P51" s="155"/>
      <c r="Q51" s="154"/>
      <c r="R51" s="154"/>
      <c r="S51" s="154"/>
      <c r="T51" s="158"/>
      <c r="U51" s="158"/>
      <c r="V51" s="158" t="s">
        <v>0</v>
      </c>
      <c r="W51" s="159"/>
      <c r="X51" s="155"/>
    </row>
    <row r="52" spans="1:37">
      <c r="D52" s="161" t="s">
        <v>235</v>
      </c>
      <c r="E52" s="162">
        <f>J52</f>
        <v>0</v>
      </c>
      <c r="H52" s="162">
        <f>SUM(H40:H51)</f>
        <v>0</v>
      </c>
      <c r="I52" s="162">
        <f>SUM(I40:I51)</f>
        <v>0</v>
      </c>
      <c r="J52" s="162">
        <f>SUM(J40:J51)</f>
        <v>0</v>
      </c>
      <c r="L52" s="163">
        <f>SUM(L40:L51)</f>
        <v>5.1657415999999996</v>
      </c>
      <c r="N52" s="164">
        <f>SUM(N40:N51)</f>
        <v>0</v>
      </c>
      <c r="W52" s="116">
        <f>SUM(W40:W51)</f>
        <v>19.565999999999999</v>
      </c>
    </row>
    <row r="54" spans="1:37">
      <c r="B54" s="109" t="s">
        <v>236</v>
      </c>
    </row>
    <row r="55" spans="1:37">
      <c r="A55" s="107">
        <v>16</v>
      </c>
      <c r="B55" s="108" t="s">
        <v>195</v>
      </c>
      <c r="C55" s="109" t="s">
        <v>237</v>
      </c>
      <c r="D55" s="110" t="s">
        <v>238</v>
      </c>
      <c r="E55" s="111">
        <v>18.079999999999998</v>
      </c>
      <c r="F55" s="112" t="s">
        <v>239</v>
      </c>
      <c r="H55" s="113">
        <f>ROUND(E55*G55,2)</f>
        <v>0</v>
      </c>
      <c r="J55" s="113">
        <f>ROUND(E55*G55,2)</f>
        <v>0</v>
      </c>
      <c r="K55" s="114">
        <v>2.8E-3</v>
      </c>
      <c r="L55" s="114">
        <f>E55*K55</f>
        <v>5.0623999999999995E-2</v>
      </c>
      <c r="N55" s="111">
        <f>E55*M55</f>
        <v>0</v>
      </c>
      <c r="O55" s="112">
        <v>20</v>
      </c>
      <c r="P55" s="112" t="s">
        <v>156</v>
      </c>
      <c r="V55" s="115" t="s">
        <v>108</v>
      </c>
      <c r="W55" s="116">
        <v>2.7120000000000002</v>
      </c>
      <c r="X55" s="109" t="s">
        <v>240</v>
      </c>
      <c r="Y55" s="109" t="s">
        <v>237</v>
      </c>
      <c r="Z55" s="112" t="s">
        <v>241</v>
      </c>
      <c r="AB55" s="112">
        <v>1</v>
      </c>
      <c r="AJ55" s="85" t="s">
        <v>159</v>
      </c>
      <c r="AK55" s="85" t="s">
        <v>160</v>
      </c>
    </row>
    <row r="56" spans="1:37">
      <c r="D56" s="153" t="s">
        <v>242</v>
      </c>
      <c r="E56" s="154"/>
      <c r="F56" s="155"/>
      <c r="G56" s="156"/>
      <c r="H56" s="156"/>
      <c r="I56" s="156"/>
      <c r="J56" s="156"/>
      <c r="K56" s="157"/>
      <c r="L56" s="157"/>
      <c r="M56" s="154"/>
      <c r="N56" s="154"/>
      <c r="O56" s="155"/>
      <c r="P56" s="155"/>
      <c r="Q56" s="154"/>
      <c r="R56" s="154"/>
      <c r="S56" s="154"/>
      <c r="T56" s="158"/>
      <c r="U56" s="158"/>
      <c r="V56" s="158" t="s">
        <v>0</v>
      </c>
      <c r="W56" s="159"/>
      <c r="X56" s="155"/>
    </row>
    <row r="57" spans="1:37">
      <c r="D57" s="153" t="s">
        <v>243</v>
      </c>
      <c r="E57" s="154"/>
      <c r="F57" s="155"/>
      <c r="G57" s="156"/>
      <c r="H57" s="156"/>
      <c r="I57" s="156"/>
      <c r="J57" s="156"/>
      <c r="K57" s="157"/>
      <c r="L57" s="157"/>
      <c r="M57" s="154"/>
      <c r="N57" s="154"/>
      <c r="O57" s="155"/>
      <c r="P57" s="155"/>
      <c r="Q57" s="154"/>
      <c r="R57" s="154"/>
      <c r="S57" s="154"/>
      <c r="T57" s="158"/>
      <c r="U57" s="158"/>
      <c r="V57" s="158" t="s">
        <v>0</v>
      </c>
      <c r="W57" s="159"/>
      <c r="X57" s="155"/>
    </row>
    <row r="58" spans="1:37">
      <c r="D58" s="153" t="s">
        <v>244</v>
      </c>
      <c r="E58" s="154"/>
      <c r="F58" s="155"/>
      <c r="G58" s="156"/>
      <c r="H58" s="156"/>
      <c r="I58" s="156"/>
      <c r="J58" s="156"/>
      <c r="K58" s="157"/>
      <c r="L58" s="157"/>
      <c r="M58" s="154"/>
      <c r="N58" s="154"/>
      <c r="O58" s="155"/>
      <c r="P58" s="155"/>
      <c r="Q58" s="154"/>
      <c r="R58" s="154"/>
      <c r="S58" s="154"/>
      <c r="T58" s="158"/>
      <c r="U58" s="158"/>
      <c r="V58" s="158" t="s">
        <v>0</v>
      </c>
      <c r="W58" s="159"/>
      <c r="X58" s="155"/>
    </row>
    <row r="59" spans="1:37">
      <c r="D59" s="153" t="s">
        <v>245</v>
      </c>
      <c r="E59" s="154"/>
      <c r="F59" s="155"/>
      <c r="G59" s="156"/>
      <c r="H59" s="156"/>
      <c r="I59" s="156"/>
      <c r="J59" s="156"/>
      <c r="K59" s="157"/>
      <c r="L59" s="157"/>
      <c r="M59" s="154"/>
      <c r="N59" s="154"/>
      <c r="O59" s="155"/>
      <c r="P59" s="155"/>
      <c r="Q59" s="154"/>
      <c r="R59" s="154"/>
      <c r="S59" s="154"/>
      <c r="T59" s="158"/>
      <c r="U59" s="158"/>
      <c r="V59" s="158" t="s">
        <v>0</v>
      </c>
      <c r="W59" s="159"/>
      <c r="X59" s="155"/>
    </row>
    <row r="60" spans="1:37">
      <c r="D60" s="153" t="s">
        <v>246</v>
      </c>
      <c r="E60" s="154"/>
      <c r="F60" s="155"/>
      <c r="G60" s="156"/>
      <c r="H60" s="156"/>
      <c r="I60" s="156"/>
      <c r="J60" s="156"/>
      <c r="K60" s="157"/>
      <c r="L60" s="157"/>
      <c r="M60" s="154"/>
      <c r="N60" s="154"/>
      <c r="O60" s="155"/>
      <c r="P60" s="155"/>
      <c r="Q60" s="154"/>
      <c r="R60" s="154"/>
      <c r="S60" s="154"/>
      <c r="T60" s="158"/>
      <c r="U60" s="158"/>
      <c r="V60" s="158" t="s">
        <v>0</v>
      </c>
      <c r="W60" s="159"/>
      <c r="X60" s="155"/>
    </row>
    <row r="61" spans="1:37">
      <c r="A61" s="107">
        <v>17</v>
      </c>
      <c r="B61" s="108" t="s">
        <v>177</v>
      </c>
      <c r="C61" s="109" t="s">
        <v>247</v>
      </c>
      <c r="D61" s="110" t="s">
        <v>248</v>
      </c>
      <c r="E61" s="111">
        <v>14.8</v>
      </c>
      <c r="F61" s="112" t="s">
        <v>186</v>
      </c>
      <c r="H61" s="113">
        <f>ROUND(E61*G61,2)</f>
        <v>0</v>
      </c>
      <c r="J61" s="113">
        <f>ROUND(E61*G61,2)</f>
        <v>0</v>
      </c>
      <c r="K61" s="114">
        <v>5.4149999999999997E-2</v>
      </c>
      <c r="L61" s="114">
        <f>E61*K61</f>
        <v>0.80142000000000002</v>
      </c>
      <c r="N61" s="111">
        <f>E61*M61</f>
        <v>0</v>
      </c>
      <c r="O61" s="112">
        <v>20</v>
      </c>
      <c r="P61" s="112" t="s">
        <v>156</v>
      </c>
      <c r="V61" s="115" t="s">
        <v>108</v>
      </c>
      <c r="W61" s="116">
        <v>8.0359999999999996</v>
      </c>
      <c r="X61" s="109" t="s">
        <v>249</v>
      </c>
      <c r="Y61" s="109" t="s">
        <v>247</v>
      </c>
      <c r="Z61" s="112" t="s">
        <v>241</v>
      </c>
      <c r="AB61" s="112">
        <v>1</v>
      </c>
      <c r="AJ61" s="85" t="s">
        <v>159</v>
      </c>
      <c r="AK61" s="85" t="s">
        <v>160</v>
      </c>
    </row>
    <row r="62" spans="1:37">
      <c r="D62" s="153" t="s">
        <v>250</v>
      </c>
      <c r="E62" s="154"/>
      <c r="F62" s="155"/>
      <c r="G62" s="156"/>
      <c r="H62" s="156"/>
      <c r="I62" s="156"/>
      <c r="J62" s="156"/>
      <c r="K62" s="157"/>
      <c r="L62" s="157"/>
      <c r="M62" s="154"/>
      <c r="N62" s="154"/>
      <c r="O62" s="155"/>
      <c r="P62" s="155"/>
      <c r="Q62" s="154"/>
      <c r="R62" s="154"/>
      <c r="S62" s="154"/>
      <c r="T62" s="158"/>
      <c r="U62" s="158"/>
      <c r="V62" s="158" t="s">
        <v>0</v>
      </c>
      <c r="W62" s="159"/>
      <c r="X62" s="155"/>
    </row>
    <row r="63" spans="1:37">
      <c r="D63" s="153" t="s">
        <v>251</v>
      </c>
      <c r="E63" s="154"/>
      <c r="F63" s="155"/>
      <c r="G63" s="156"/>
      <c r="H63" s="156"/>
      <c r="I63" s="156"/>
      <c r="J63" s="156"/>
      <c r="K63" s="157"/>
      <c r="L63" s="157"/>
      <c r="M63" s="154"/>
      <c r="N63" s="154"/>
      <c r="O63" s="155"/>
      <c r="P63" s="155"/>
      <c r="Q63" s="154"/>
      <c r="R63" s="154"/>
      <c r="S63" s="154"/>
      <c r="T63" s="158"/>
      <c r="U63" s="158"/>
      <c r="V63" s="158" t="s">
        <v>0</v>
      </c>
      <c r="W63" s="159"/>
      <c r="X63" s="155"/>
    </row>
    <row r="64" spans="1:37" ht="25.5">
      <c r="A64" s="107">
        <v>18</v>
      </c>
      <c r="B64" s="108" t="s">
        <v>177</v>
      </c>
      <c r="C64" s="109" t="s">
        <v>252</v>
      </c>
      <c r="D64" s="110" t="s">
        <v>253</v>
      </c>
      <c r="E64" s="111">
        <v>14.8</v>
      </c>
      <c r="F64" s="112" t="s">
        <v>186</v>
      </c>
      <c r="H64" s="113">
        <f>ROUND(E64*G64,2)</f>
        <v>0</v>
      </c>
      <c r="J64" s="113">
        <f>ROUND(E64*G64,2)</f>
        <v>0</v>
      </c>
      <c r="K64" s="114">
        <v>1.3129999999999999E-2</v>
      </c>
      <c r="L64" s="114">
        <f>E64*K64</f>
        <v>0.194324</v>
      </c>
      <c r="N64" s="111">
        <f>E64*M64</f>
        <v>0</v>
      </c>
      <c r="O64" s="112">
        <v>20</v>
      </c>
      <c r="P64" s="112" t="s">
        <v>156</v>
      </c>
      <c r="V64" s="115" t="s">
        <v>108</v>
      </c>
      <c r="W64" s="116">
        <v>1.3320000000000001</v>
      </c>
      <c r="X64" s="109" t="s">
        <v>254</v>
      </c>
      <c r="Y64" s="109" t="s">
        <v>252</v>
      </c>
      <c r="Z64" s="112" t="s">
        <v>241</v>
      </c>
      <c r="AB64" s="112">
        <v>1</v>
      </c>
      <c r="AJ64" s="85" t="s">
        <v>159</v>
      </c>
      <c r="AK64" s="85" t="s">
        <v>160</v>
      </c>
    </row>
    <row r="65" spans="1:37" ht="25.5">
      <c r="A65" s="107">
        <v>19</v>
      </c>
      <c r="B65" s="108" t="s">
        <v>177</v>
      </c>
      <c r="C65" s="109" t="s">
        <v>255</v>
      </c>
      <c r="D65" s="110" t="s">
        <v>256</v>
      </c>
      <c r="E65" s="111">
        <v>2</v>
      </c>
      <c r="F65" s="112" t="s">
        <v>205</v>
      </c>
      <c r="H65" s="113">
        <f>ROUND(E65*G65,2)</f>
        <v>0</v>
      </c>
      <c r="J65" s="113">
        <f>ROUND(E65*G65,2)</f>
        <v>0</v>
      </c>
      <c r="K65" s="114">
        <v>0.46076</v>
      </c>
      <c r="L65" s="114">
        <f>E65*K65</f>
        <v>0.92152000000000001</v>
      </c>
      <c r="N65" s="111">
        <f>E65*M65</f>
        <v>0</v>
      </c>
      <c r="O65" s="112">
        <v>20</v>
      </c>
      <c r="P65" s="112" t="s">
        <v>156</v>
      </c>
      <c r="V65" s="115" t="s">
        <v>108</v>
      </c>
      <c r="W65" s="116">
        <v>17.28</v>
      </c>
      <c r="X65" s="109" t="s">
        <v>257</v>
      </c>
      <c r="Y65" s="109" t="s">
        <v>255</v>
      </c>
      <c r="Z65" s="112" t="s">
        <v>258</v>
      </c>
      <c r="AB65" s="112">
        <v>1</v>
      </c>
      <c r="AJ65" s="85" t="s">
        <v>159</v>
      </c>
      <c r="AK65" s="85" t="s">
        <v>160</v>
      </c>
    </row>
    <row r="66" spans="1:37">
      <c r="D66" s="153" t="s">
        <v>259</v>
      </c>
      <c r="E66" s="154"/>
      <c r="F66" s="155"/>
      <c r="G66" s="156"/>
      <c r="H66" s="156"/>
      <c r="I66" s="156"/>
      <c r="J66" s="156"/>
      <c r="K66" s="157"/>
      <c r="L66" s="157"/>
      <c r="M66" s="154"/>
      <c r="N66" s="154"/>
      <c r="O66" s="155"/>
      <c r="P66" s="155"/>
      <c r="Q66" s="154"/>
      <c r="R66" s="154"/>
      <c r="S66" s="154"/>
      <c r="T66" s="158"/>
      <c r="U66" s="158"/>
      <c r="V66" s="158" t="s">
        <v>0</v>
      </c>
      <c r="W66" s="159"/>
      <c r="X66" s="155"/>
    </row>
    <row r="67" spans="1:37">
      <c r="D67" s="161" t="s">
        <v>260</v>
      </c>
      <c r="E67" s="162">
        <f>J67</f>
        <v>0</v>
      </c>
      <c r="H67" s="162">
        <f>SUM(H54:H66)</f>
        <v>0</v>
      </c>
      <c r="I67" s="162">
        <f>SUM(I54:I66)</f>
        <v>0</v>
      </c>
      <c r="J67" s="162">
        <f>SUM(J54:J66)</f>
        <v>0</v>
      </c>
      <c r="L67" s="163">
        <f>SUM(L54:L66)</f>
        <v>1.9678879999999999</v>
      </c>
      <c r="N67" s="164">
        <f>SUM(N54:N66)</f>
        <v>0</v>
      </c>
      <c r="W67" s="116">
        <f>SUM(W54:W66)</f>
        <v>29.36</v>
      </c>
    </row>
    <row r="69" spans="1:37">
      <c r="B69" s="109" t="s">
        <v>261</v>
      </c>
    </row>
    <row r="70" spans="1:37">
      <c r="A70" s="107">
        <v>20</v>
      </c>
      <c r="B70" s="108" t="s">
        <v>177</v>
      </c>
      <c r="C70" s="109" t="s">
        <v>262</v>
      </c>
      <c r="D70" s="110" t="s">
        <v>263</v>
      </c>
      <c r="E70" s="111">
        <v>113.29</v>
      </c>
      <c r="F70" s="112" t="s">
        <v>186</v>
      </c>
      <c r="H70" s="113">
        <f>ROUND(E70*G70,2)</f>
        <v>0</v>
      </c>
      <c r="J70" s="113">
        <f>ROUND(E70*G70,2)</f>
        <v>0</v>
      </c>
      <c r="K70" s="114">
        <v>2.0000000000000002E-5</v>
      </c>
      <c r="L70" s="114">
        <f>E70*K70</f>
        <v>2.2658000000000001E-3</v>
      </c>
      <c r="N70" s="111">
        <f>E70*M70</f>
        <v>0</v>
      </c>
      <c r="O70" s="112">
        <v>20</v>
      </c>
      <c r="P70" s="112" t="s">
        <v>156</v>
      </c>
      <c r="V70" s="115" t="s">
        <v>108</v>
      </c>
      <c r="W70" s="116">
        <v>27.416</v>
      </c>
      <c r="X70" s="109" t="s">
        <v>264</v>
      </c>
      <c r="Y70" s="109" t="s">
        <v>262</v>
      </c>
      <c r="Z70" s="112" t="s">
        <v>265</v>
      </c>
      <c r="AB70" s="112">
        <v>1</v>
      </c>
      <c r="AJ70" s="85" t="s">
        <v>159</v>
      </c>
      <c r="AK70" s="85" t="s">
        <v>160</v>
      </c>
    </row>
    <row r="71" spans="1:37">
      <c r="D71" s="153" t="s">
        <v>266</v>
      </c>
      <c r="E71" s="154"/>
      <c r="F71" s="155"/>
      <c r="G71" s="156"/>
      <c r="H71" s="156"/>
      <c r="I71" s="156"/>
      <c r="J71" s="156"/>
      <c r="K71" s="157"/>
      <c r="L71" s="157"/>
      <c r="M71" s="154"/>
      <c r="N71" s="154"/>
      <c r="O71" s="155"/>
      <c r="P71" s="155"/>
      <c r="Q71" s="154"/>
      <c r="R71" s="154"/>
      <c r="S71" s="154"/>
      <c r="T71" s="158"/>
      <c r="U71" s="158"/>
      <c r="V71" s="158" t="s">
        <v>0</v>
      </c>
      <c r="W71" s="159"/>
      <c r="X71" s="155"/>
    </row>
    <row r="72" spans="1:37">
      <c r="A72" s="107">
        <v>21</v>
      </c>
      <c r="B72" s="108" t="s">
        <v>195</v>
      </c>
      <c r="C72" s="109" t="s">
        <v>267</v>
      </c>
      <c r="D72" s="110" t="s">
        <v>268</v>
      </c>
      <c r="E72" s="111">
        <v>113.29</v>
      </c>
      <c r="F72" s="112" t="s">
        <v>186</v>
      </c>
      <c r="H72" s="113">
        <f>ROUND(E72*G72,2)</f>
        <v>0</v>
      </c>
      <c r="J72" s="113">
        <f>ROUND(E72*G72,2)</f>
        <v>0</v>
      </c>
      <c r="L72" s="114">
        <f>E72*K72</f>
        <v>0</v>
      </c>
      <c r="N72" s="111">
        <f>E72*M72</f>
        <v>0</v>
      </c>
      <c r="O72" s="112">
        <v>20</v>
      </c>
      <c r="P72" s="112" t="s">
        <v>156</v>
      </c>
      <c r="V72" s="115" t="s">
        <v>108</v>
      </c>
      <c r="W72" s="116">
        <v>1.6990000000000001</v>
      </c>
      <c r="X72" s="109" t="s">
        <v>269</v>
      </c>
      <c r="Y72" s="109" t="s">
        <v>267</v>
      </c>
      <c r="Z72" s="112" t="s">
        <v>265</v>
      </c>
      <c r="AB72" s="112">
        <v>1</v>
      </c>
      <c r="AJ72" s="85" t="s">
        <v>159</v>
      </c>
      <c r="AK72" s="85" t="s">
        <v>160</v>
      </c>
    </row>
    <row r="73" spans="1:37">
      <c r="D73" s="153" t="s">
        <v>270</v>
      </c>
      <c r="E73" s="154"/>
      <c r="F73" s="155"/>
      <c r="G73" s="156"/>
      <c r="H73" s="156"/>
      <c r="I73" s="156"/>
      <c r="J73" s="156"/>
      <c r="K73" s="157"/>
      <c r="L73" s="157"/>
      <c r="M73" s="154"/>
      <c r="N73" s="154"/>
      <c r="O73" s="155"/>
      <c r="P73" s="155"/>
      <c r="Q73" s="154"/>
      <c r="R73" s="154"/>
      <c r="S73" s="154"/>
      <c r="T73" s="158"/>
      <c r="U73" s="158"/>
      <c r="V73" s="158" t="s">
        <v>0</v>
      </c>
      <c r="W73" s="159"/>
      <c r="X73" s="155"/>
    </row>
    <row r="74" spans="1:37">
      <c r="A74" s="107">
        <v>22</v>
      </c>
      <c r="B74" s="108" t="s">
        <v>271</v>
      </c>
      <c r="C74" s="109" t="s">
        <v>272</v>
      </c>
      <c r="D74" s="110" t="s">
        <v>273</v>
      </c>
      <c r="E74" s="111">
        <v>1.0369999999999999</v>
      </c>
      <c r="F74" s="112" t="s">
        <v>155</v>
      </c>
      <c r="H74" s="113">
        <f>ROUND(E74*G74,2)</f>
        <v>0</v>
      </c>
      <c r="J74" s="113">
        <f>ROUND(E74*G74,2)</f>
        <v>0</v>
      </c>
      <c r="L74" s="114">
        <f>E74*K74</f>
        <v>0</v>
      </c>
      <c r="M74" s="111">
        <v>2.4</v>
      </c>
      <c r="N74" s="111">
        <f>E74*M74</f>
        <v>2.4887999999999999</v>
      </c>
      <c r="O74" s="112">
        <v>20</v>
      </c>
      <c r="P74" s="112" t="s">
        <v>156</v>
      </c>
      <c r="V74" s="115" t="s">
        <v>108</v>
      </c>
      <c r="W74" s="116">
        <v>13.981999999999999</v>
      </c>
      <c r="X74" s="109" t="s">
        <v>274</v>
      </c>
      <c r="Y74" s="109" t="s">
        <v>272</v>
      </c>
      <c r="Z74" s="112" t="s">
        <v>275</v>
      </c>
      <c r="AB74" s="112">
        <v>1</v>
      </c>
      <c r="AJ74" s="85" t="s">
        <v>159</v>
      </c>
      <c r="AK74" s="85" t="s">
        <v>160</v>
      </c>
    </row>
    <row r="75" spans="1:37">
      <c r="D75" s="153" t="s">
        <v>276</v>
      </c>
      <c r="E75" s="154"/>
      <c r="F75" s="155"/>
      <c r="G75" s="156"/>
      <c r="H75" s="156"/>
      <c r="I75" s="156"/>
      <c r="J75" s="156"/>
      <c r="K75" s="157"/>
      <c r="L75" s="157"/>
      <c r="M75" s="154"/>
      <c r="N75" s="154"/>
      <c r="O75" s="155"/>
      <c r="P75" s="155"/>
      <c r="Q75" s="154"/>
      <c r="R75" s="154"/>
      <c r="S75" s="154"/>
      <c r="T75" s="158"/>
      <c r="U75" s="158"/>
      <c r="V75" s="158" t="s">
        <v>0</v>
      </c>
      <c r="W75" s="159"/>
      <c r="X75" s="155"/>
    </row>
    <row r="76" spans="1:37">
      <c r="D76" s="153" t="s">
        <v>277</v>
      </c>
      <c r="E76" s="154"/>
      <c r="F76" s="155"/>
      <c r="G76" s="156"/>
      <c r="H76" s="156"/>
      <c r="I76" s="156"/>
      <c r="J76" s="156"/>
      <c r="K76" s="157"/>
      <c r="L76" s="157"/>
      <c r="M76" s="154"/>
      <c r="N76" s="154"/>
      <c r="O76" s="155"/>
      <c r="P76" s="155"/>
      <c r="Q76" s="154"/>
      <c r="R76" s="154"/>
      <c r="S76" s="154"/>
      <c r="T76" s="158"/>
      <c r="U76" s="158"/>
      <c r="V76" s="158" t="s">
        <v>0</v>
      </c>
      <c r="W76" s="159"/>
      <c r="X76" s="155"/>
    </row>
    <row r="77" spans="1:37" ht="25.5">
      <c r="A77" s="107">
        <v>23</v>
      </c>
      <c r="B77" s="108" t="s">
        <v>271</v>
      </c>
      <c r="C77" s="109" t="s">
        <v>278</v>
      </c>
      <c r="D77" s="110" t="s">
        <v>279</v>
      </c>
      <c r="E77" s="111">
        <v>2.835</v>
      </c>
      <c r="F77" s="112" t="s">
        <v>155</v>
      </c>
      <c r="H77" s="113">
        <f>ROUND(E77*G77,2)</f>
        <v>0</v>
      </c>
      <c r="J77" s="113">
        <f>ROUND(E77*G77,2)</f>
        <v>0</v>
      </c>
      <c r="K77" s="114">
        <v>1.31E-3</v>
      </c>
      <c r="L77" s="114">
        <f>E77*K77</f>
        <v>3.7138499999999999E-3</v>
      </c>
      <c r="M77" s="111">
        <v>1.8</v>
      </c>
      <c r="N77" s="111">
        <f>E77*M77</f>
        <v>5.1029999999999998</v>
      </c>
      <c r="O77" s="112">
        <v>20</v>
      </c>
      <c r="P77" s="112" t="s">
        <v>156</v>
      </c>
      <c r="V77" s="115" t="s">
        <v>108</v>
      </c>
      <c r="W77" s="116">
        <v>4.3630000000000004</v>
      </c>
      <c r="X77" s="109" t="s">
        <v>280</v>
      </c>
      <c r="Y77" s="109" t="s">
        <v>278</v>
      </c>
      <c r="Z77" s="112" t="s">
        <v>275</v>
      </c>
      <c r="AB77" s="112">
        <v>1</v>
      </c>
      <c r="AJ77" s="85" t="s">
        <v>159</v>
      </c>
      <c r="AK77" s="85" t="s">
        <v>160</v>
      </c>
    </row>
    <row r="78" spans="1:37">
      <c r="D78" s="153" t="s">
        <v>281</v>
      </c>
      <c r="E78" s="154"/>
      <c r="F78" s="155"/>
      <c r="G78" s="156"/>
      <c r="H78" s="156"/>
      <c r="I78" s="156"/>
      <c r="J78" s="156"/>
      <c r="K78" s="157"/>
      <c r="L78" s="157"/>
      <c r="M78" s="154"/>
      <c r="N78" s="154"/>
      <c r="O78" s="155"/>
      <c r="P78" s="155"/>
      <c r="Q78" s="154"/>
      <c r="R78" s="154"/>
      <c r="S78" s="154"/>
      <c r="T78" s="158"/>
      <c r="U78" s="158"/>
      <c r="V78" s="158" t="s">
        <v>0</v>
      </c>
      <c r="W78" s="159"/>
      <c r="X78" s="155"/>
    </row>
    <row r="79" spans="1:37" ht="25.5">
      <c r="A79" s="107">
        <v>24</v>
      </c>
      <c r="B79" s="108" t="s">
        <v>271</v>
      </c>
      <c r="C79" s="109" t="s">
        <v>282</v>
      </c>
      <c r="D79" s="110" t="s">
        <v>283</v>
      </c>
      <c r="E79" s="111">
        <v>0.378</v>
      </c>
      <c r="F79" s="112" t="s">
        <v>155</v>
      </c>
      <c r="H79" s="113">
        <f>ROUND(E79*G79,2)</f>
        <v>0</v>
      </c>
      <c r="J79" s="113">
        <f>ROUND(E79*G79,2)</f>
        <v>0</v>
      </c>
      <c r="K79" s="114">
        <v>1.5E-3</v>
      </c>
      <c r="L79" s="114">
        <f>E79*K79</f>
        <v>5.6700000000000001E-4</v>
      </c>
      <c r="M79" s="111">
        <v>2.4</v>
      </c>
      <c r="N79" s="111">
        <f>E79*M79</f>
        <v>0.90720000000000001</v>
      </c>
      <c r="O79" s="112">
        <v>20</v>
      </c>
      <c r="P79" s="112" t="s">
        <v>156</v>
      </c>
      <c r="V79" s="115" t="s">
        <v>108</v>
      </c>
      <c r="W79" s="116">
        <v>3.2559999999999998</v>
      </c>
      <c r="X79" s="109" t="s">
        <v>284</v>
      </c>
      <c r="Y79" s="109" t="s">
        <v>282</v>
      </c>
      <c r="Z79" s="112" t="s">
        <v>275</v>
      </c>
      <c r="AB79" s="112">
        <v>1</v>
      </c>
      <c r="AJ79" s="85" t="s">
        <v>159</v>
      </c>
      <c r="AK79" s="85" t="s">
        <v>160</v>
      </c>
    </row>
    <row r="80" spans="1:37">
      <c r="D80" s="153" t="s">
        <v>285</v>
      </c>
      <c r="E80" s="154"/>
      <c r="F80" s="155"/>
      <c r="G80" s="156"/>
      <c r="H80" s="156"/>
      <c r="I80" s="156"/>
      <c r="J80" s="156"/>
      <c r="K80" s="157"/>
      <c r="L80" s="157"/>
      <c r="M80" s="154"/>
      <c r="N80" s="154"/>
      <c r="O80" s="155"/>
      <c r="P80" s="155"/>
      <c r="Q80" s="154"/>
      <c r="R80" s="154"/>
      <c r="S80" s="154"/>
      <c r="T80" s="158"/>
      <c r="U80" s="158"/>
      <c r="V80" s="158" t="s">
        <v>0</v>
      </c>
      <c r="W80" s="159"/>
      <c r="X80" s="155"/>
    </row>
    <row r="81" spans="1:37" ht="25.5">
      <c r="A81" s="107">
        <v>25</v>
      </c>
      <c r="B81" s="108" t="s">
        <v>271</v>
      </c>
      <c r="C81" s="109" t="s">
        <v>286</v>
      </c>
      <c r="D81" s="110" t="s">
        <v>287</v>
      </c>
      <c r="E81" s="111">
        <v>9</v>
      </c>
      <c r="F81" s="112" t="s">
        <v>239</v>
      </c>
      <c r="H81" s="113">
        <f>ROUND(E81*G81,2)</f>
        <v>0</v>
      </c>
      <c r="J81" s="113">
        <f>ROUND(E81*G81,2)</f>
        <v>0</v>
      </c>
      <c r="L81" s="114">
        <f>E81*K81</f>
        <v>0</v>
      </c>
      <c r="M81" s="111">
        <v>7.0000000000000007E-2</v>
      </c>
      <c r="N81" s="111">
        <f>E81*M81</f>
        <v>0.63000000000000012</v>
      </c>
      <c r="O81" s="112">
        <v>20</v>
      </c>
      <c r="P81" s="112" t="s">
        <v>156</v>
      </c>
      <c r="V81" s="115" t="s">
        <v>108</v>
      </c>
      <c r="W81" s="116">
        <v>5.0490000000000004</v>
      </c>
      <c r="X81" s="109" t="s">
        <v>288</v>
      </c>
      <c r="Y81" s="109" t="s">
        <v>286</v>
      </c>
      <c r="Z81" s="112" t="s">
        <v>275</v>
      </c>
      <c r="AB81" s="112">
        <v>1</v>
      </c>
      <c r="AJ81" s="85" t="s">
        <v>159</v>
      </c>
      <c r="AK81" s="85" t="s">
        <v>160</v>
      </c>
    </row>
    <row r="82" spans="1:37">
      <c r="D82" s="153" t="s">
        <v>289</v>
      </c>
      <c r="E82" s="154"/>
      <c r="F82" s="155"/>
      <c r="G82" s="156"/>
      <c r="H82" s="156"/>
      <c r="I82" s="156"/>
      <c r="J82" s="156"/>
      <c r="K82" s="157"/>
      <c r="L82" s="157"/>
      <c r="M82" s="154"/>
      <c r="N82" s="154"/>
      <c r="O82" s="155"/>
      <c r="P82" s="155"/>
      <c r="Q82" s="154"/>
      <c r="R82" s="154"/>
      <c r="S82" s="154"/>
      <c r="T82" s="158"/>
      <c r="U82" s="158"/>
      <c r="V82" s="158" t="s">
        <v>0</v>
      </c>
      <c r="W82" s="159"/>
      <c r="X82" s="155"/>
    </row>
    <row r="83" spans="1:37">
      <c r="A83" s="107">
        <v>26</v>
      </c>
      <c r="B83" s="108" t="s">
        <v>271</v>
      </c>
      <c r="C83" s="109" t="s">
        <v>290</v>
      </c>
      <c r="D83" s="110" t="s">
        <v>291</v>
      </c>
      <c r="E83" s="111">
        <v>2.25</v>
      </c>
      <c r="F83" s="112" t="s">
        <v>186</v>
      </c>
      <c r="H83" s="113">
        <f>ROUND(E83*G83,2)</f>
        <v>0</v>
      </c>
      <c r="J83" s="113">
        <f>ROUND(E83*G83,2)</f>
        <v>0</v>
      </c>
      <c r="L83" s="114">
        <f>E83*K83</f>
        <v>0</v>
      </c>
      <c r="M83" s="111">
        <v>0.432</v>
      </c>
      <c r="N83" s="111">
        <f>E83*M83</f>
        <v>0.97199999999999998</v>
      </c>
      <c r="O83" s="112">
        <v>20</v>
      </c>
      <c r="P83" s="112" t="s">
        <v>156</v>
      </c>
      <c r="V83" s="115" t="s">
        <v>108</v>
      </c>
      <c r="W83" s="116">
        <v>6.75</v>
      </c>
      <c r="X83" s="109" t="s">
        <v>292</v>
      </c>
      <c r="Y83" s="109" t="s">
        <v>290</v>
      </c>
      <c r="Z83" s="112" t="s">
        <v>275</v>
      </c>
      <c r="AB83" s="112">
        <v>1</v>
      </c>
      <c r="AJ83" s="85" t="s">
        <v>159</v>
      </c>
      <c r="AK83" s="85" t="s">
        <v>160</v>
      </c>
    </row>
    <row r="84" spans="1:37">
      <c r="D84" s="153" t="s">
        <v>293</v>
      </c>
      <c r="E84" s="154"/>
      <c r="F84" s="155"/>
      <c r="G84" s="156"/>
      <c r="H84" s="156"/>
      <c r="I84" s="156"/>
      <c r="J84" s="156"/>
      <c r="K84" s="157"/>
      <c r="L84" s="157"/>
      <c r="M84" s="154"/>
      <c r="N84" s="154"/>
      <c r="O84" s="155"/>
      <c r="P84" s="155"/>
      <c r="Q84" s="154"/>
      <c r="R84" s="154"/>
      <c r="S84" s="154"/>
      <c r="T84" s="158"/>
      <c r="U84" s="158"/>
      <c r="V84" s="158" t="s">
        <v>0</v>
      </c>
      <c r="W84" s="159"/>
      <c r="X84" s="155"/>
    </row>
    <row r="85" spans="1:37">
      <c r="A85" s="107">
        <v>27</v>
      </c>
      <c r="B85" s="108" t="s">
        <v>294</v>
      </c>
      <c r="C85" s="109" t="s">
        <v>295</v>
      </c>
      <c r="D85" s="110" t="s">
        <v>296</v>
      </c>
      <c r="E85" s="111">
        <v>113.29</v>
      </c>
      <c r="F85" s="112" t="s">
        <v>186</v>
      </c>
      <c r="H85" s="113">
        <f>ROUND(E85*G85,2)</f>
        <v>0</v>
      </c>
      <c r="J85" s="113">
        <f>ROUND(E85*G85,2)</f>
        <v>0</v>
      </c>
      <c r="L85" s="114">
        <f>E85*K85</f>
        <v>0</v>
      </c>
      <c r="M85" s="111">
        <v>7.5999999999999998E-2</v>
      </c>
      <c r="N85" s="111">
        <f>E85*M85</f>
        <v>8.6100399999999997</v>
      </c>
      <c r="O85" s="112">
        <v>20</v>
      </c>
      <c r="P85" s="112" t="s">
        <v>156</v>
      </c>
      <c r="V85" s="115" t="s">
        <v>108</v>
      </c>
      <c r="W85" s="116">
        <v>20.166</v>
      </c>
      <c r="X85" s="109" t="s">
        <v>297</v>
      </c>
      <c r="Y85" s="109" t="s">
        <v>295</v>
      </c>
      <c r="Z85" s="112" t="s">
        <v>275</v>
      </c>
      <c r="AB85" s="112">
        <v>1</v>
      </c>
      <c r="AJ85" s="85" t="s">
        <v>159</v>
      </c>
      <c r="AK85" s="85" t="s">
        <v>160</v>
      </c>
    </row>
    <row r="86" spans="1:37">
      <c r="D86" s="153" t="s">
        <v>266</v>
      </c>
      <c r="E86" s="154"/>
      <c r="F86" s="155"/>
      <c r="G86" s="156"/>
      <c r="H86" s="156"/>
      <c r="I86" s="156"/>
      <c r="J86" s="156"/>
      <c r="K86" s="157"/>
      <c r="L86" s="157"/>
      <c r="M86" s="154"/>
      <c r="N86" s="154"/>
      <c r="O86" s="155"/>
      <c r="P86" s="155"/>
      <c r="Q86" s="154"/>
      <c r="R86" s="154"/>
      <c r="S86" s="154"/>
      <c r="T86" s="158"/>
      <c r="U86" s="158"/>
      <c r="V86" s="158" t="s">
        <v>0</v>
      </c>
      <c r="W86" s="159"/>
      <c r="X86" s="155"/>
    </row>
    <row r="87" spans="1:37" ht="25.5">
      <c r="A87" s="107">
        <v>28</v>
      </c>
      <c r="B87" s="108" t="s">
        <v>271</v>
      </c>
      <c r="C87" s="109" t="s">
        <v>298</v>
      </c>
      <c r="D87" s="110" t="s">
        <v>299</v>
      </c>
      <c r="E87" s="111">
        <v>2.2850000000000001</v>
      </c>
      <c r="F87" s="112" t="s">
        <v>186</v>
      </c>
      <c r="H87" s="113">
        <f>ROUND(E87*G87,2)</f>
        <v>0</v>
      </c>
      <c r="J87" s="113">
        <f>ROUND(E87*G87,2)</f>
        <v>0</v>
      </c>
      <c r="L87" s="114">
        <f>E87*K87</f>
        <v>0</v>
      </c>
      <c r="M87" s="111">
        <v>5.5E-2</v>
      </c>
      <c r="N87" s="111">
        <f>E87*M87</f>
        <v>0.12567500000000001</v>
      </c>
      <c r="O87" s="112">
        <v>20</v>
      </c>
      <c r="P87" s="112" t="s">
        <v>156</v>
      </c>
      <c r="V87" s="115" t="s">
        <v>108</v>
      </c>
      <c r="W87" s="116">
        <v>0.78400000000000003</v>
      </c>
      <c r="X87" s="109" t="s">
        <v>300</v>
      </c>
      <c r="Y87" s="109" t="s">
        <v>298</v>
      </c>
      <c r="Z87" s="112" t="s">
        <v>275</v>
      </c>
      <c r="AB87" s="112">
        <v>1</v>
      </c>
      <c r="AJ87" s="85" t="s">
        <v>159</v>
      </c>
      <c r="AK87" s="85" t="s">
        <v>160</v>
      </c>
    </row>
    <row r="88" spans="1:37">
      <c r="D88" s="153" t="s">
        <v>301</v>
      </c>
      <c r="E88" s="154"/>
      <c r="F88" s="155"/>
      <c r="G88" s="156"/>
      <c r="H88" s="156"/>
      <c r="I88" s="156"/>
      <c r="J88" s="156"/>
      <c r="K88" s="157"/>
      <c r="L88" s="157"/>
      <c r="M88" s="154"/>
      <c r="N88" s="154"/>
      <c r="O88" s="155"/>
      <c r="P88" s="155"/>
      <c r="Q88" s="154"/>
      <c r="R88" s="154"/>
      <c r="S88" s="154"/>
      <c r="T88" s="158"/>
      <c r="U88" s="158"/>
      <c r="V88" s="158" t="s">
        <v>0</v>
      </c>
      <c r="W88" s="159"/>
      <c r="X88" s="155"/>
    </row>
    <row r="89" spans="1:37">
      <c r="D89" s="153" t="s">
        <v>302</v>
      </c>
      <c r="E89" s="154"/>
      <c r="F89" s="155"/>
      <c r="G89" s="156"/>
      <c r="H89" s="156"/>
      <c r="I89" s="156"/>
      <c r="J89" s="156"/>
      <c r="K89" s="157"/>
      <c r="L89" s="157"/>
      <c r="M89" s="154"/>
      <c r="N89" s="154"/>
      <c r="O89" s="155"/>
      <c r="P89" s="155"/>
      <c r="Q89" s="154"/>
      <c r="R89" s="154"/>
      <c r="S89" s="154"/>
      <c r="T89" s="158"/>
      <c r="U89" s="158"/>
      <c r="V89" s="158" t="s">
        <v>0</v>
      </c>
      <c r="W89" s="159"/>
      <c r="X89" s="155"/>
    </row>
    <row r="90" spans="1:37">
      <c r="A90" s="107">
        <v>29</v>
      </c>
      <c r="B90" s="108" t="s">
        <v>271</v>
      </c>
      <c r="C90" s="109" t="s">
        <v>303</v>
      </c>
      <c r="D90" s="110" t="s">
        <v>304</v>
      </c>
      <c r="E90" s="111">
        <v>2</v>
      </c>
      <c r="F90" s="112" t="s">
        <v>205</v>
      </c>
      <c r="H90" s="113">
        <f>ROUND(E90*G90,2)</f>
        <v>0</v>
      </c>
      <c r="J90" s="113">
        <f>ROUND(E90*G90,2)</f>
        <v>0</v>
      </c>
      <c r="L90" s="114">
        <f>E90*K90</f>
        <v>0</v>
      </c>
      <c r="N90" s="111">
        <f>E90*M90</f>
        <v>0</v>
      </c>
      <c r="O90" s="112">
        <v>20</v>
      </c>
      <c r="P90" s="112" t="s">
        <v>156</v>
      </c>
      <c r="V90" s="115" t="s">
        <v>108</v>
      </c>
      <c r="W90" s="116">
        <v>0.08</v>
      </c>
      <c r="X90" s="109" t="s">
        <v>305</v>
      </c>
      <c r="Y90" s="109" t="s">
        <v>303</v>
      </c>
      <c r="Z90" s="112" t="s">
        <v>275</v>
      </c>
      <c r="AB90" s="112">
        <v>1</v>
      </c>
      <c r="AJ90" s="85" t="s">
        <v>159</v>
      </c>
      <c r="AK90" s="85" t="s">
        <v>160</v>
      </c>
    </row>
    <row r="91" spans="1:37">
      <c r="D91" s="153" t="s">
        <v>306</v>
      </c>
      <c r="E91" s="154"/>
      <c r="F91" s="155"/>
      <c r="G91" s="156"/>
      <c r="H91" s="156"/>
      <c r="I91" s="156"/>
      <c r="J91" s="156"/>
      <c r="K91" s="157"/>
      <c r="L91" s="157"/>
      <c r="M91" s="154"/>
      <c r="N91" s="154"/>
      <c r="O91" s="155"/>
      <c r="P91" s="155"/>
      <c r="Q91" s="154"/>
      <c r="R91" s="154"/>
      <c r="S91" s="154"/>
      <c r="T91" s="158"/>
      <c r="U91" s="158"/>
      <c r="V91" s="158" t="s">
        <v>0</v>
      </c>
      <c r="W91" s="159"/>
      <c r="X91" s="155"/>
    </row>
    <row r="92" spans="1:37">
      <c r="D92" s="153" t="s">
        <v>307</v>
      </c>
      <c r="E92" s="154"/>
      <c r="F92" s="155"/>
      <c r="G92" s="156"/>
      <c r="H92" s="156"/>
      <c r="I92" s="156"/>
      <c r="J92" s="156"/>
      <c r="K92" s="157"/>
      <c r="L92" s="157"/>
      <c r="M92" s="154"/>
      <c r="N92" s="154"/>
      <c r="O92" s="155"/>
      <c r="P92" s="155"/>
      <c r="Q92" s="154"/>
      <c r="R92" s="154"/>
      <c r="S92" s="154"/>
      <c r="T92" s="158"/>
      <c r="U92" s="158"/>
      <c r="V92" s="158" t="s">
        <v>0</v>
      </c>
      <c r="W92" s="159"/>
      <c r="X92" s="155"/>
    </row>
    <row r="93" spans="1:37">
      <c r="A93" s="107">
        <v>30</v>
      </c>
      <c r="B93" s="108" t="s">
        <v>271</v>
      </c>
      <c r="C93" s="109" t="s">
        <v>308</v>
      </c>
      <c r="D93" s="110" t="s">
        <v>309</v>
      </c>
      <c r="E93" s="111">
        <v>5</v>
      </c>
      <c r="F93" s="112" t="s">
        <v>205</v>
      </c>
      <c r="H93" s="113">
        <f>ROUND(E93*G93,2)</f>
        <v>0</v>
      </c>
      <c r="J93" s="113">
        <f>ROUND(E93*G93,2)</f>
        <v>0</v>
      </c>
      <c r="L93" s="114">
        <f>E93*K93</f>
        <v>0</v>
      </c>
      <c r="N93" s="111">
        <f>E93*M93</f>
        <v>0</v>
      </c>
      <c r="O93" s="112">
        <v>20</v>
      </c>
      <c r="P93" s="112" t="s">
        <v>156</v>
      </c>
      <c r="V93" s="115" t="s">
        <v>108</v>
      </c>
      <c r="W93" s="116">
        <v>0.26500000000000001</v>
      </c>
      <c r="X93" s="109" t="s">
        <v>310</v>
      </c>
      <c r="Y93" s="109" t="s">
        <v>308</v>
      </c>
      <c r="Z93" s="112" t="s">
        <v>275</v>
      </c>
      <c r="AB93" s="112">
        <v>1</v>
      </c>
      <c r="AJ93" s="85" t="s">
        <v>159</v>
      </c>
      <c r="AK93" s="85" t="s">
        <v>160</v>
      </c>
    </row>
    <row r="94" spans="1:37">
      <c r="A94" s="107">
        <v>31</v>
      </c>
      <c r="B94" s="108" t="s">
        <v>271</v>
      </c>
      <c r="C94" s="109" t="s">
        <v>311</v>
      </c>
      <c r="D94" s="110" t="s">
        <v>312</v>
      </c>
      <c r="E94" s="111">
        <v>1</v>
      </c>
      <c r="F94" s="112" t="s">
        <v>205</v>
      </c>
      <c r="H94" s="113">
        <f>ROUND(E94*G94,2)</f>
        <v>0</v>
      </c>
      <c r="J94" s="113">
        <f>ROUND(E94*G94,2)</f>
        <v>0</v>
      </c>
      <c r="L94" s="114">
        <f>E94*K94</f>
        <v>0</v>
      </c>
      <c r="N94" s="111">
        <f>E94*M94</f>
        <v>0</v>
      </c>
      <c r="O94" s="112">
        <v>20</v>
      </c>
      <c r="P94" s="112" t="s">
        <v>156</v>
      </c>
      <c r="V94" s="115" t="s">
        <v>108</v>
      </c>
      <c r="W94" s="116">
        <v>7.0000000000000007E-2</v>
      </c>
      <c r="X94" s="109" t="s">
        <v>313</v>
      </c>
      <c r="Y94" s="109" t="s">
        <v>311</v>
      </c>
      <c r="Z94" s="112" t="s">
        <v>275</v>
      </c>
      <c r="AB94" s="112">
        <v>1</v>
      </c>
      <c r="AJ94" s="85" t="s">
        <v>159</v>
      </c>
      <c r="AK94" s="85" t="s">
        <v>160</v>
      </c>
    </row>
    <row r="95" spans="1:37">
      <c r="A95" s="107">
        <v>32</v>
      </c>
      <c r="B95" s="108" t="s">
        <v>271</v>
      </c>
      <c r="C95" s="109" t="s">
        <v>314</v>
      </c>
      <c r="D95" s="110" t="s">
        <v>315</v>
      </c>
      <c r="E95" s="111">
        <v>2</v>
      </c>
      <c r="F95" s="112" t="s">
        <v>205</v>
      </c>
      <c r="H95" s="113">
        <f>ROUND(E95*G95,2)</f>
        <v>0</v>
      </c>
      <c r="J95" s="113">
        <f>ROUND(E95*G95,2)</f>
        <v>0</v>
      </c>
      <c r="L95" s="114">
        <f>E95*K95</f>
        <v>0</v>
      </c>
      <c r="N95" s="111">
        <f>E95*M95</f>
        <v>0</v>
      </c>
      <c r="O95" s="112">
        <v>20</v>
      </c>
      <c r="P95" s="112" t="s">
        <v>156</v>
      </c>
      <c r="V95" s="115" t="s">
        <v>108</v>
      </c>
      <c r="W95" s="116">
        <v>0.71799999999999997</v>
      </c>
      <c r="X95" s="109" t="s">
        <v>316</v>
      </c>
      <c r="Y95" s="109" t="s">
        <v>314</v>
      </c>
      <c r="Z95" s="112" t="s">
        <v>275</v>
      </c>
      <c r="AB95" s="112">
        <v>1</v>
      </c>
      <c r="AJ95" s="85" t="s">
        <v>159</v>
      </c>
      <c r="AK95" s="85" t="s">
        <v>160</v>
      </c>
    </row>
    <row r="96" spans="1:37">
      <c r="A96" s="107">
        <v>33</v>
      </c>
      <c r="B96" s="108" t="s">
        <v>271</v>
      </c>
      <c r="C96" s="109" t="s">
        <v>317</v>
      </c>
      <c r="D96" s="110" t="s">
        <v>318</v>
      </c>
      <c r="E96" s="111">
        <v>5.4</v>
      </c>
      <c r="F96" s="112" t="s">
        <v>186</v>
      </c>
      <c r="H96" s="113">
        <f>ROUND(E96*G96,2)</f>
        <v>0</v>
      </c>
      <c r="J96" s="113">
        <f>ROUND(E96*G96,2)</f>
        <v>0</v>
      </c>
      <c r="K96" s="114">
        <v>6.3000000000000003E-4</v>
      </c>
      <c r="L96" s="114">
        <f>E96*K96</f>
        <v>3.4020000000000005E-3</v>
      </c>
      <c r="M96" s="111">
        <v>0.05</v>
      </c>
      <c r="N96" s="111">
        <f>E96*M96</f>
        <v>0.27</v>
      </c>
      <c r="O96" s="112">
        <v>20</v>
      </c>
      <c r="P96" s="112" t="s">
        <v>156</v>
      </c>
      <c r="V96" s="115" t="s">
        <v>108</v>
      </c>
      <c r="W96" s="116">
        <v>2.4790000000000001</v>
      </c>
      <c r="X96" s="109" t="s">
        <v>319</v>
      </c>
      <c r="Y96" s="109" t="s">
        <v>317</v>
      </c>
      <c r="Z96" s="112" t="s">
        <v>275</v>
      </c>
      <c r="AB96" s="112">
        <v>1</v>
      </c>
      <c r="AJ96" s="85" t="s">
        <v>159</v>
      </c>
      <c r="AK96" s="85" t="s">
        <v>160</v>
      </c>
    </row>
    <row r="97" spans="1:37">
      <c r="D97" s="153" t="s">
        <v>320</v>
      </c>
      <c r="E97" s="154"/>
      <c r="F97" s="155"/>
      <c r="G97" s="156"/>
      <c r="H97" s="156"/>
      <c r="I97" s="156"/>
      <c r="J97" s="156"/>
      <c r="K97" s="157"/>
      <c r="L97" s="157"/>
      <c r="M97" s="154"/>
      <c r="N97" s="154"/>
      <c r="O97" s="155"/>
      <c r="P97" s="155"/>
      <c r="Q97" s="154"/>
      <c r="R97" s="154"/>
      <c r="S97" s="154"/>
      <c r="T97" s="158"/>
      <c r="U97" s="158"/>
      <c r="V97" s="158" t="s">
        <v>0</v>
      </c>
      <c r="W97" s="159"/>
      <c r="X97" s="155"/>
    </row>
    <row r="98" spans="1:37">
      <c r="A98" s="107">
        <v>34</v>
      </c>
      <c r="B98" s="108" t="s">
        <v>271</v>
      </c>
      <c r="C98" s="109" t="s">
        <v>321</v>
      </c>
      <c r="D98" s="110" t="s">
        <v>322</v>
      </c>
      <c r="E98" s="111">
        <v>4.8449999999999998</v>
      </c>
      <c r="F98" s="112" t="s">
        <v>186</v>
      </c>
      <c r="H98" s="113">
        <f>ROUND(E98*G98,2)</f>
        <v>0</v>
      </c>
      <c r="J98" s="113">
        <f>ROUND(E98*G98,2)</f>
        <v>0</v>
      </c>
      <c r="K98" s="114">
        <v>1.1999999999999999E-3</v>
      </c>
      <c r="L98" s="114">
        <f>E98*K98</f>
        <v>5.8139999999999989E-3</v>
      </c>
      <c r="M98" s="111">
        <v>7.5999999999999998E-2</v>
      </c>
      <c r="N98" s="111">
        <f>E98*M98</f>
        <v>0.36821999999999999</v>
      </c>
      <c r="O98" s="112">
        <v>20</v>
      </c>
      <c r="P98" s="112" t="s">
        <v>156</v>
      </c>
      <c r="V98" s="115" t="s">
        <v>108</v>
      </c>
      <c r="W98" s="116">
        <v>4.05</v>
      </c>
      <c r="X98" s="109" t="s">
        <v>323</v>
      </c>
      <c r="Y98" s="109" t="s">
        <v>321</v>
      </c>
      <c r="Z98" s="112" t="s">
        <v>275</v>
      </c>
      <c r="AB98" s="112">
        <v>1</v>
      </c>
      <c r="AJ98" s="85" t="s">
        <v>159</v>
      </c>
      <c r="AK98" s="85" t="s">
        <v>160</v>
      </c>
    </row>
    <row r="99" spans="1:37">
      <c r="D99" s="153" t="s">
        <v>324</v>
      </c>
      <c r="E99" s="154"/>
      <c r="F99" s="155"/>
      <c r="G99" s="156"/>
      <c r="H99" s="156"/>
      <c r="I99" s="156"/>
      <c r="J99" s="156"/>
      <c r="K99" s="157"/>
      <c r="L99" s="157"/>
      <c r="M99" s="154"/>
      <c r="N99" s="154"/>
      <c r="O99" s="155"/>
      <c r="P99" s="155"/>
      <c r="Q99" s="154"/>
      <c r="R99" s="154"/>
      <c r="S99" s="154"/>
      <c r="T99" s="158"/>
      <c r="U99" s="158"/>
      <c r="V99" s="158" t="s">
        <v>0</v>
      </c>
      <c r="W99" s="159"/>
      <c r="X99" s="155"/>
    </row>
    <row r="100" spans="1:37">
      <c r="D100" s="153" t="s">
        <v>325</v>
      </c>
      <c r="E100" s="154"/>
      <c r="F100" s="155"/>
      <c r="G100" s="156"/>
      <c r="H100" s="156"/>
      <c r="I100" s="156"/>
      <c r="J100" s="156"/>
      <c r="K100" s="157"/>
      <c r="L100" s="157"/>
      <c r="M100" s="154"/>
      <c r="N100" s="154"/>
      <c r="O100" s="155"/>
      <c r="P100" s="155"/>
      <c r="Q100" s="154"/>
      <c r="R100" s="154"/>
      <c r="S100" s="154"/>
      <c r="T100" s="158"/>
      <c r="U100" s="158"/>
      <c r="V100" s="158" t="s">
        <v>0</v>
      </c>
      <c r="W100" s="159"/>
      <c r="X100" s="155"/>
    </row>
    <row r="101" spans="1:37">
      <c r="D101" s="153" t="s">
        <v>326</v>
      </c>
      <c r="E101" s="154"/>
      <c r="F101" s="155"/>
      <c r="G101" s="156"/>
      <c r="H101" s="156"/>
      <c r="I101" s="156"/>
      <c r="J101" s="156"/>
      <c r="K101" s="157"/>
      <c r="L101" s="157"/>
      <c r="M101" s="154"/>
      <c r="N101" s="154"/>
      <c r="O101" s="155"/>
      <c r="P101" s="155"/>
      <c r="Q101" s="154"/>
      <c r="R101" s="154"/>
      <c r="S101" s="154"/>
      <c r="T101" s="158"/>
      <c r="U101" s="158"/>
      <c r="V101" s="158" t="s">
        <v>0</v>
      </c>
      <c r="W101" s="159"/>
      <c r="X101" s="155"/>
    </row>
    <row r="102" spans="1:37">
      <c r="A102" s="107">
        <v>35</v>
      </c>
      <c r="B102" s="108" t="s">
        <v>271</v>
      </c>
      <c r="C102" s="109" t="s">
        <v>327</v>
      </c>
      <c r="D102" s="110" t="s">
        <v>328</v>
      </c>
      <c r="E102" s="111">
        <v>11.88</v>
      </c>
      <c r="F102" s="112" t="s">
        <v>186</v>
      </c>
      <c r="H102" s="113">
        <f>ROUND(E102*G102,2)</f>
        <v>0</v>
      </c>
      <c r="J102" s="113">
        <f>ROUND(E102*G102,2)</f>
        <v>0</v>
      </c>
      <c r="K102" s="114">
        <v>5.6999999999999998E-4</v>
      </c>
      <c r="L102" s="114">
        <f>E102*K102</f>
        <v>6.7716E-3</v>
      </c>
      <c r="M102" s="111">
        <v>6.6000000000000003E-2</v>
      </c>
      <c r="N102" s="111">
        <f>E102*M102</f>
        <v>0.78408000000000011</v>
      </c>
      <c r="O102" s="112">
        <v>20</v>
      </c>
      <c r="P102" s="112" t="s">
        <v>156</v>
      </c>
      <c r="V102" s="115" t="s">
        <v>108</v>
      </c>
      <c r="W102" s="116">
        <v>3.6829999999999998</v>
      </c>
      <c r="X102" s="109" t="s">
        <v>329</v>
      </c>
      <c r="Y102" s="109" t="s">
        <v>327</v>
      </c>
      <c r="Z102" s="112" t="s">
        <v>275</v>
      </c>
      <c r="AB102" s="112">
        <v>1</v>
      </c>
      <c r="AJ102" s="85" t="s">
        <v>159</v>
      </c>
      <c r="AK102" s="85" t="s">
        <v>160</v>
      </c>
    </row>
    <row r="103" spans="1:37">
      <c r="D103" s="153" t="s">
        <v>330</v>
      </c>
      <c r="E103" s="154"/>
      <c r="F103" s="155"/>
      <c r="G103" s="156"/>
      <c r="H103" s="156"/>
      <c r="I103" s="156"/>
      <c r="J103" s="156"/>
      <c r="K103" s="157"/>
      <c r="L103" s="157"/>
      <c r="M103" s="154"/>
      <c r="N103" s="154"/>
      <c r="O103" s="155"/>
      <c r="P103" s="155"/>
      <c r="Q103" s="154"/>
      <c r="R103" s="154"/>
      <c r="S103" s="154"/>
      <c r="T103" s="158"/>
      <c r="U103" s="158"/>
      <c r="V103" s="158" t="s">
        <v>0</v>
      </c>
      <c r="W103" s="159"/>
      <c r="X103" s="155"/>
    </row>
    <row r="104" spans="1:37" ht="25.5">
      <c r="A104" s="107">
        <v>36</v>
      </c>
      <c r="B104" s="108" t="s">
        <v>271</v>
      </c>
      <c r="C104" s="109" t="s">
        <v>331</v>
      </c>
      <c r="D104" s="110" t="s">
        <v>332</v>
      </c>
      <c r="E104" s="111">
        <v>0.68300000000000005</v>
      </c>
      <c r="F104" s="112" t="s">
        <v>155</v>
      </c>
      <c r="H104" s="113">
        <f>ROUND(E104*G104,2)</f>
        <v>0</v>
      </c>
      <c r="J104" s="113">
        <f>ROUND(E104*G104,2)</f>
        <v>0</v>
      </c>
      <c r="K104" s="114">
        <v>1.8699999999999999E-3</v>
      </c>
      <c r="L104" s="114">
        <f>E104*K104</f>
        <v>1.27721E-3</v>
      </c>
      <c r="M104" s="111">
        <v>1.8</v>
      </c>
      <c r="N104" s="111">
        <f>E104*M104</f>
        <v>1.2294</v>
      </c>
      <c r="O104" s="112">
        <v>20</v>
      </c>
      <c r="P104" s="112" t="s">
        <v>156</v>
      </c>
      <c r="V104" s="115" t="s">
        <v>108</v>
      </c>
      <c r="W104" s="116">
        <v>2.8039999999999998</v>
      </c>
      <c r="X104" s="109" t="s">
        <v>333</v>
      </c>
      <c r="Y104" s="109" t="s">
        <v>331</v>
      </c>
      <c r="Z104" s="112" t="s">
        <v>275</v>
      </c>
      <c r="AB104" s="112">
        <v>1</v>
      </c>
      <c r="AJ104" s="85" t="s">
        <v>159</v>
      </c>
      <c r="AK104" s="85" t="s">
        <v>160</v>
      </c>
    </row>
    <row r="105" spans="1:37">
      <c r="D105" s="153" t="s">
        <v>334</v>
      </c>
      <c r="E105" s="154"/>
      <c r="F105" s="155"/>
      <c r="G105" s="156"/>
      <c r="H105" s="156"/>
      <c r="I105" s="156"/>
      <c r="J105" s="156"/>
      <c r="K105" s="157"/>
      <c r="L105" s="157"/>
      <c r="M105" s="154"/>
      <c r="N105" s="154"/>
      <c r="O105" s="155"/>
      <c r="P105" s="155"/>
      <c r="Q105" s="154"/>
      <c r="R105" s="154"/>
      <c r="S105" s="154"/>
      <c r="T105" s="158"/>
      <c r="U105" s="158"/>
      <c r="V105" s="158" t="s">
        <v>0</v>
      </c>
      <c r="W105" s="159"/>
      <c r="X105" s="155"/>
    </row>
    <row r="106" spans="1:37">
      <c r="A106" s="107">
        <v>37</v>
      </c>
      <c r="B106" s="108" t="s">
        <v>271</v>
      </c>
      <c r="C106" s="109" t="s">
        <v>335</v>
      </c>
      <c r="D106" s="110" t="s">
        <v>336</v>
      </c>
      <c r="E106" s="111">
        <v>2</v>
      </c>
      <c r="F106" s="112" t="s">
        <v>205</v>
      </c>
      <c r="H106" s="113">
        <f>ROUND(E106*G106,2)</f>
        <v>0</v>
      </c>
      <c r="J106" s="113">
        <f>ROUND(E106*G106,2)</f>
        <v>0</v>
      </c>
      <c r="K106" s="114">
        <v>5.0000000000000001E-4</v>
      </c>
      <c r="L106" s="114">
        <f>E106*K106</f>
        <v>1E-3</v>
      </c>
      <c r="M106" s="111">
        <v>1.4999999999999999E-2</v>
      </c>
      <c r="N106" s="111">
        <f>E106*M106</f>
        <v>0.03</v>
      </c>
      <c r="O106" s="112">
        <v>20</v>
      </c>
      <c r="P106" s="112" t="s">
        <v>156</v>
      </c>
      <c r="V106" s="115" t="s">
        <v>108</v>
      </c>
      <c r="W106" s="116">
        <v>1.4339999999999999</v>
      </c>
      <c r="X106" s="109" t="s">
        <v>337</v>
      </c>
      <c r="Y106" s="109" t="s">
        <v>335</v>
      </c>
      <c r="Z106" s="112" t="s">
        <v>275</v>
      </c>
      <c r="AB106" s="112">
        <v>1</v>
      </c>
      <c r="AJ106" s="85" t="s">
        <v>159</v>
      </c>
      <c r="AK106" s="85" t="s">
        <v>160</v>
      </c>
    </row>
    <row r="107" spans="1:37" ht="25.5">
      <c r="A107" s="107">
        <v>38</v>
      </c>
      <c r="B107" s="108" t="s">
        <v>271</v>
      </c>
      <c r="C107" s="109" t="s">
        <v>338</v>
      </c>
      <c r="D107" s="110" t="s">
        <v>339</v>
      </c>
      <c r="E107" s="111">
        <v>7.4</v>
      </c>
      <c r="F107" s="112" t="s">
        <v>239</v>
      </c>
      <c r="H107" s="113">
        <f>ROUND(E107*G107,2)</f>
        <v>0</v>
      </c>
      <c r="J107" s="113">
        <f>ROUND(E107*G107,2)</f>
        <v>0</v>
      </c>
      <c r="L107" s="114">
        <f>E107*K107</f>
        <v>0</v>
      </c>
      <c r="M107" s="111">
        <v>8.9999999999999993E-3</v>
      </c>
      <c r="N107" s="111">
        <f>E107*M107</f>
        <v>6.6599999999999993E-2</v>
      </c>
      <c r="O107" s="112">
        <v>20</v>
      </c>
      <c r="P107" s="112" t="s">
        <v>156</v>
      </c>
      <c r="V107" s="115" t="s">
        <v>108</v>
      </c>
      <c r="W107" s="116">
        <v>10.76</v>
      </c>
      <c r="X107" s="109" t="s">
        <v>340</v>
      </c>
      <c r="Y107" s="109" t="s">
        <v>338</v>
      </c>
      <c r="Z107" s="112" t="s">
        <v>275</v>
      </c>
      <c r="AB107" s="112">
        <v>1</v>
      </c>
      <c r="AJ107" s="85" t="s">
        <v>159</v>
      </c>
      <c r="AK107" s="85" t="s">
        <v>160</v>
      </c>
    </row>
    <row r="108" spans="1:37">
      <c r="D108" s="153" t="s">
        <v>341</v>
      </c>
      <c r="E108" s="154"/>
      <c r="F108" s="155"/>
      <c r="G108" s="156"/>
      <c r="H108" s="156"/>
      <c r="I108" s="156"/>
      <c r="J108" s="156"/>
      <c r="K108" s="157"/>
      <c r="L108" s="157"/>
      <c r="M108" s="154"/>
      <c r="N108" s="154"/>
      <c r="O108" s="155"/>
      <c r="P108" s="155"/>
      <c r="Q108" s="154"/>
      <c r="R108" s="154"/>
      <c r="S108" s="154"/>
      <c r="T108" s="158"/>
      <c r="U108" s="158"/>
      <c r="V108" s="158" t="s">
        <v>0</v>
      </c>
      <c r="W108" s="159"/>
      <c r="X108" s="155"/>
    </row>
    <row r="109" spans="1:37">
      <c r="D109" s="153" t="s">
        <v>342</v>
      </c>
      <c r="E109" s="154"/>
      <c r="F109" s="155"/>
      <c r="G109" s="156"/>
      <c r="H109" s="156"/>
      <c r="I109" s="156"/>
      <c r="J109" s="156"/>
      <c r="K109" s="157"/>
      <c r="L109" s="157"/>
      <c r="M109" s="154"/>
      <c r="N109" s="154"/>
      <c r="O109" s="155"/>
      <c r="P109" s="155"/>
      <c r="Q109" s="154"/>
      <c r="R109" s="154"/>
      <c r="S109" s="154"/>
      <c r="T109" s="158"/>
      <c r="U109" s="158"/>
      <c r="V109" s="158" t="s">
        <v>0</v>
      </c>
      <c r="W109" s="159"/>
      <c r="X109" s="155"/>
    </row>
    <row r="110" spans="1:37" ht="25.5">
      <c r="A110" s="107">
        <v>39</v>
      </c>
      <c r="B110" s="108" t="s">
        <v>271</v>
      </c>
      <c r="C110" s="109" t="s">
        <v>343</v>
      </c>
      <c r="D110" s="110" t="s">
        <v>344</v>
      </c>
      <c r="E110" s="111">
        <v>1</v>
      </c>
      <c r="F110" s="112" t="s">
        <v>205</v>
      </c>
      <c r="H110" s="113">
        <f>ROUND(E110*G110,2)</f>
        <v>0</v>
      </c>
      <c r="J110" s="113">
        <f>ROUND(E110*G110,2)</f>
        <v>0</v>
      </c>
      <c r="L110" s="114">
        <f>E110*K110</f>
        <v>0</v>
      </c>
      <c r="M110" s="111">
        <v>5.3999999999999999E-2</v>
      </c>
      <c r="N110" s="111">
        <f>E110*M110</f>
        <v>5.3999999999999999E-2</v>
      </c>
      <c r="O110" s="112">
        <v>20</v>
      </c>
      <c r="P110" s="112" t="s">
        <v>156</v>
      </c>
      <c r="V110" s="115" t="s">
        <v>108</v>
      </c>
      <c r="W110" s="116">
        <v>0.42799999999999999</v>
      </c>
      <c r="X110" s="109" t="s">
        <v>345</v>
      </c>
      <c r="Y110" s="109" t="s">
        <v>343</v>
      </c>
      <c r="Z110" s="112" t="s">
        <v>275</v>
      </c>
      <c r="AB110" s="112">
        <v>1</v>
      </c>
      <c r="AJ110" s="85" t="s">
        <v>159</v>
      </c>
      <c r="AK110" s="85" t="s">
        <v>160</v>
      </c>
    </row>
    <row r="111" spans="1:37">
      <c r="A111" s="107">
        <v>40</v>
      </c>
      <c r="B111" s="108" t="s">
        <v>271</v>
      </c>
      <c r="C111" s="109" t="s">
        <v>346</v>
      </c>
      <c r="D111" s="110" t="s">
        <v>347</v>
      </c>
      <c r="E111" s="111">
        <v>13.029</v>
      </c>
      <c r="F111" s="112" t="s">
        <v>171</v>
      </c>
      <c r="H111" s="113">
        <f>ROUND(E111*G111,2)</f>
        <v>0</v>
      </c>
      <c r="J111" s="113">
        <f>ROUND(E111*G111,2)</f>
        <v>0</v>
      </c>
      <c r="L111" s="114">
        <f>E111*K111</f>
        <v>0</v>
      </c>
      <c r="N111" s="111">
        <f>E111*M111</f>
        <v>0</v>
      </c>
      <c r="O111" s="112">
        <v>20</v>
      </c>
      <c r="P111" s="112" t="s">
        <v>156</v>
      </c>
      <c r="V111" s="115" t="s">
        <v>108</v>
      </c>
      <c r="W111" s="116">
        <v>16.780999999999999</v>
      </c>
      <c r="X111" s="109" t="s">
        <v>348</v>
      </c>
      <c r="Y111" s="109" t="s">
        <v>346</v>
      </c>
      <c r="Z111" s="112" t="s">
        <v>275</v>
      </c>
      <c r="AB111" s="112">
        <v>1</v>
      </c>
      <c r="AJ111" s="85" t="s">
        <v>159</v>
      </c>
      <c r="AK111" s="85" t="s">
        <v>160</v>
      </c>
    </row>
    <row r="112" spans="1:37">
      <c r="A112" s="107">
        <v>41</v>
      </c>
      <c r="B112" s="108" t="s">
        <v>271</v>
      </c>
      <c r="C112" s="109" t="s">
        <v>349</v>
      </c>
      <c r="D112" s="110" t="s">
        <v>350</v>
      </c>
      <c r="E112" s="111">
        <v>21.645</v>
      </c>
      <c r="F112" s="112" t="s">
        <v>171</v>
      </c>
      <c r="H112" s="113">
        <f>ROUND(E112*G112,2)</f>
        <v>0</v>
      </c>
      <c r="J112" s="113">
        <f>ROUND(E112*G112,2)</f>
        <v>0</v>
      </c>
      <c r="L112" s="114">
        <f>E112*K112</f>
        <v>0</v>
      </c>
      <c r="N112" s="111">
        <f>E112*M112</f>
        <v>0</v>
      </c>
      <c r="O112" s="112">
        <v>20</v>
      </c>
      <c r="P112" s="112" t="s">
        <v>156</v>
      </c>
      <c r="V112" s="115" t="s">
        <v>108</v>
      </c>
      <c r="W112" s="116">
        <v>11.71</v>
      </c>
      <c r="X112" s="109" t="s">
        <v>351</v>
      </c>
      <c r="Y112" s="109" t="s">
        <v>349</v>
      </c>
      <c r="Z112" s="112" t="s">
        <v>275</v>
      </c>
      <c r="AB112" s="112">
        <v>1</v>
      </c>
      <c r="AJ112" s="85" t="s">
        <v>159</v>
      </c>
      <c r="AK112" s="85" t="s">
        <v>160</v>
      </c>
    </row>
    <row r="113" spans="1:37" ht="25.5">
      <c r="A113" s="107">
        <v>42</v>
      </c>
      <c r="B113" s="108" t="s">
        <v>271</v>
      </c>
      <c r="C113" s="109" t="s">
        <v>352</v>
      </c>
      <c r="D113" s="110" t="s">
        <v>353</v>
      </c>
      <c r="E113" s="111">
        <v>216.45</v>
      </c>
      <c r="F113" s="112" t="s">
        <v>171</v>
      </c>
      <c r="H113" s="113">
        <f>ROUND(E113*G113,2)</f>
        <v>0</v>
      </c>
      <c r="J113" s="113">
        <f>ROUND(E113*G113,2)</f>
        <v>0</v>
      </c>
      <c r="L113" s="114">
        <f>E113*K113</f>
        <v>0</v>
      </c>
      <c r="N113" s="111">
        <f>E113*M113</f>
        <v>0</v>
      </c>
      <c r="O113" s="112">
        <v>20</v>
      </c>
      <c r="P113" s="112" t="s">
        <v>156</v>
      </c>
      <c r="V113" s="115" t="s">
        <v>108</v>
      </c>
      <c r="X113" s="109" t="s">
        <v>354</v>
      </c>
      <c r="Y113" s="109" t="s">
        <v>352</v>
      </c>
      <c r="Z113" s="112" t="s">
        <v>275</v>
      </c>
      <c r="AB113" s="112">
        <v>1</v>
      </c>
      <c r="AJ113" s="85" t="s">
        <v>159</v>
      </c>
      <c r="AK113" s="85" t="s">
        <v>160</v>
      </c>
    </row>
    <row r="114" spans="1:37">
      <c r="D114" s="153" t="s">
        <v>355</v>
      </c>
      <c r="E114" s="154"/>
      <c r="F114" s="155"/>
      <c r="G114" s="156"/>
      <c r="H114" s="156"/>
      <c r="I114" s="156"/>
      <c r="J114" s="156"/>
      <c r="K114" s="157"/>
      <c r="L114" s="157"/>
      <c r="M114" s="154"/>
      <c r="N114" s="154"/>
      <c r="O114" s="155"/>
      <c r="P114" s="155"/>
      <c r="Q114" s="154"/>
      <c r="R114" s="154"/>
      <c r="S114" s="154"/>
      <c r="T114" s="158"/>
      <c r="U114" s="158"/>
      <c r="V114" s="158" t="s">
        <v>0</v>
      </c>
      <c r="W114" s="159"/>
      <c r="X114" s="155"/>
    </row>
    <row r="115" spans="1:37" ht="25.5">
      <c r="A115" s="107">
        <v>43</v>
      </c>
      <c r="B115" s="108" t="s">
        <v>271</v>
      </c>
      <c r="C115" s="109" t="s">
        <v>356</v>
      </c>
      <c r="D115" s="110" t="s">
        <v>357</v>
      </c>
      <c r="E115" s="111">
        <v>21.645</v>
      </c>
      <c r="F115" s="112" t="s">
        <v>171</v>
      </c>
      <c r="H115" s="113">
        <f>ROUND(E115*G115,2)</f>
        <v>0</v>
      </c>
      <c r="J115" s="113">
        <f>ROUND(E115*G115,2)</f>
        <v>0</v>
      </c>
      <c r="L115" s="114">
        <f>E115*K115</f>
        <v>0</v>
      </c>
      <c r="N115" s="111">
        <f>E115*M115</f>
        <v>0</v>
      </c>
      <c r="O115" s="112">
        <v>20</v>
      </c>
      <c r="P115" s="112" t="s">
        <v>156</v>
      </c>
      <c r="V115" s="115" t="s">
        <v>108</v>
      </c>
      <c r="W115" s="116">
        <v>24.393999999999998</v>
      </c>
      <c r="X115" s="109" t="s">
        <v>358</v>
      </c>
      <c r="Y115" s="109" t="s">
        <v>356</v>
      </c>
      <c r="Z115" s="112" t="s">
        <v>275</v>
      </c>
      <c r="AB115" s="112">
        <v>1</v>
      </c>
      <c r="AJ115" s="85" t="s">
        <v>159</v>
      </c>
      <c r="AK115" s="85" t="s">
        <v>160</v>
      </c>
    </row>
    <row r="116" spans="1:37" ht="25.5">
      <c r="A116" s="107">
        <v>44</v>
      </c>
      <c r="B116" s="108" t="s">
        <v>271</v>
      </c>
      <c r="C116" s="109" t="s">
        <v>359</v>
      </c>
      <c r="D116" s="110" t="s">
        <v>360</v>
      </c>
      <c r="E116" s="111">
        <v>21.645</v>
      </c>
      <c r="F116" s="112" t="s">
        <v>171</v>
      </c>
      <c r="H116" s="113">
        <f>ROUND(E116*G116,2)</f>
        <v>0</v>
      </c>
      <c r="J116" s="113">
        <f>ROUND(E116*G116,2)</f>
        <v>0</v>
      </c>
      <c r="L116" s="114">
        <f>E116*K116</f>
        <v>0</v>
      </c>
      <c r="N116" s="111">
        <f>E116*M116</f>
        <v>0</v>
      </c>
      <c r="O116" s="112">
        <v>20</v>
      </c>
      <c r="P116" s="112" t="s">
        <v>156</v>
      </c>
      <c r="V116" s="115" t="s">
        <v>108</v>
      </c>
      <c r="W116" s="116">
        <v>2.7269999999999999</v>
      </c>
      <c r="X116" s="109" t="s">
        <v>361</v>
      </c>
      <c r="Y116" s="109" t="s">
        <v>359</v>
      </c>
      <c r="Z116" s="112" t="s">
        <v>275</v>
      </c>
      <c r="AB116" s="112">
        <v>1</v>
      </c>
      <c r="AJ116" s="85" t="s">
        <v>159</v>
      </c>
      <c r="AK116" s="85" t="s">
        <v>160</v>
      </c>
    </row>
    <row r="117" spans="1:37" ht="25.5">
      <c r="A117" s="107">
        <v>45</v>
      </c>
      <c r="B117" s="108" t="s">
        <v>271</v>
      </c>
      <c r="C117" s="109" t="s">
        <v>362</v>
      </c>
      <c r="D117" s="110" t="s">
        <v>363</v>
      </c>
      <c r="E117" s="111">
        <v>21.645</v>
      </c>
      <c r="F117" s="112" t="s">
        <v>171</v>
      </c>
      <c r="H117" s="113">
        <f>ROUND(E117*G117,2)</f>
        <v>0</v>
      </c>
      <c r="J117" s="113">
        <f>ROUND(E117*G117,2)</f>
        <v>0</v>
      </c>
      <c r="L117" s="114">
        <f>E117*K117</f>
        <v>0</v>
      </c>
      <c r="N117" s="111">
        <f>E117*M117</f>
        <v>0</v>
      </c>
      <c r="O117" s="112">
        <v>20</v>
      </c>
      <c r="P117" s="112" t="s">
        <v>156</v>
      </c>
      <c r="V117" s="115" t="s">
        <v>108</v>
      </c>
      <c r="X117" s="109" t="s">
        <v>364</v>
      </c>
      <c r="Y117" s="109" t="s">
        <v>362</v>
      </c>
      <c r="Z117" s="112" t="s">
        <v>275</v>
      </c>
      <c r="AB117" s="112">
        <v>1</v>
      </c>
      <c r="AJ117" s="85" t="s">
        <v>159</v>
      </c>
      <c r="AK117" s="85" t="s">
        <v>160</v>
      </c>
    </row>
    <row r="118" spans="1:37">
      <c r="A118" s="107">
        <v>46</v>
      </c>
      <c r="B118" s="108" t="s">
        <v>195</v>
      </c>
      <c r="C118" s="109" t="s">
        <v>365</v>
      </c>
      <c r="D118" s="110" t="s">
        <v>366</v>
      </c>
      <c r="E118" s="111">
        <v>21.901</v>
      </c>
      <c r="F118" s="112" t="s">
        <v>171</v>
      </c>
      <c r="H118" s="113">
        <f>ROUND(E118*G118,2)</f>
        <v>0</v>
      </c>
      <c r="J118" s="113">
        <f>ROUND(E118*G118,2)</f>
        <v>0</v>
      </c>
      <c r="L118" s="114">
        <f>E118*K118</f>
        <v>0</v>
      </c>
      <c r="N118" s="111">
        <f>E118*M118</f>
        <v>0</v>
      </c>
      <c r="O118" s="112">
        <v>20</v>
      </c>
      <c r="P118" s="112" t="s">
        <v>156</v>
      </c>
      <c r="V118" s="115" t="s">
        <v>108</v>
      </c>
      <c r="X118" s="109" t="s">
        <v>367</v>
      </c>
      <c r="Y118" s="109" t="s">
        <v>365</v>
      </c>
      <c r="Z118" s="112" t="s">
        <v>241</v>
      </c>
      <c r="AB118" s="112">
        <v>1</v>
      </c>
      <c r="AJ118" s="85" t="s">
        <v>159</v>
      </c>
      <c r="AK118" s="85" t="s">
        <v>160</v>
      </c>
    </row>
    <row r="119" spans="1:37">
      <c r="D119" s="161" t="s">
        <v>368</v>
      </c>
      <c r="E119" s="162">
        <f>J119</f>
        <v>0</v>
      </c>
      <c r="H119" s="162">
        <f>SUM(H69:H118)</f>
        <v>0</v>
      </c>
      <c r="I119" s="162">
        <f>SUM(I69:I118)</f>
        <v>0</v>
      </c>
      <c r="J119" s="162">
        <f>SUM(J69:J118)</f>
        <v>0</v>
      </c>
      <c r="L119" s="163">
        <f>SUM(L69:L118)</f>
        <v>2.481146E-2</v>
      </c>
      <c r="N119" s="164">
        <f>SUM(N69:N118)</f>
        <v>21.639014999999997</v>
      </c>
      <c r="W119" s="116">
        <f>SUM(W69:W118)</f>
        <v>165.84800000000001</v>
      </c>
    </row>
    <row r="121" spans="1:37">
      <c r="D121" s="161" t="s">
        <v>369</v>
      </c>
      <c r="E121" s="164">
        <f>J121</f>
        <v>0</v>
      </c>
      <c r="H121" s="162">
        <f>+H20+H30+H38+H52+H67+H119</f>
        <v>0</v>
      </c>
      <c r="I121" s="162">
        <f>+I20+I30+I38+I52+I67+I119</f>
        <v>0</v>
      </c>
      <c r="J121" s="162">
        <f>+J20+J30+J38+J52+J67+J119</f>
        <v>0</v>
      </c>
      <c r="L121" s="163">
        <f>+L20+L30+L38+L52+L67+L119</f>
        <v>21.901163319999998</v>
      </c>
      <c r="N121" s="164">
        <f>+N20+N30+N38+N52+N67+N119</f>
        <v>21.639014999999997</v>
      </c>
      <c r="W121" s="116">
        <f>+W20+W30+W38+W52+W67+W119</f>
        <v>226.214</v>
      </c>
    </row>
    <row r="123" spans="1:37">
      <c r="B123" s="152" t="s">
        <v>370</v>
      </c>
    </row>
    <row r="124" spans="1:37">
      <c r="B124" s="109" t="s">
        <v>371</v>
      </c>
    </row>
    <row r="125" spans="1:37">
      <c r="A125" s="107">
        <v>47</v>
      </c>
      <c r="B125" s="108" t="s">
        <v>372</v>
      </c>
      <c r="C125" s="109" t="s">
        <v>373</v>
      </c>
      <c r="D125" s="110" t="s">
        <v>374</v>
      </c>
      <c r="E125" s="111">
        <v>1</v>
      </c>
      <c r="F125" s="112" t="s">
        <v>205</v>
      </c>
      <c r="H125" s="113">
        <f>ROUND(E125*G125,2)</f>
        <v>0</v>
      </c>
      <c r="J125" s="113">
        <f>ROUND(E125*G125,2)</f>
        <v>0</v>
      </c>
      <c r="L125" s="114">
        <f>E125*K125</f>
        <v>0</v>
      </c>
      <c r="N125" s="111">
        <f>E125*M125</f>
        <v>0</v>
      </c>
      <c r="O125" s="112">
        <v>20</v>
      </c>
      <c r="P125" s="112" t="s">
        <v>156</v>
      </c>
      <c r="V125" s="115" t="s">
        <v>375</v>
      </c>
      <c r="W125" s="116">
        <v>0.46100000000000002</v>
      </c>
      <c r="X125" s="109" t="s">
        <v>376</v>
      </c>
      <c r="Y125" s="109" t="s">
        <v>373</v>
      </c>
      <c r="Z125" s="112" t="s">
        <v>172</v>
      </c>
      <c r="AB125" s="112">
        <v>1</v>
      </c>
      <c r="AJ125" s="85" t="s">
        <v>377</v>
      </c>
      <c r="AK125" s="85" t="s">
        <v>160</v>
      </c>
    </row>
    <row r="126" spans="1:37">
      <c r="A126" s="107">
        <v>48</v>
      </c>
      <c r="B126" s="108" t="s">
        <v>372</v>
      </c>
      <c r="C126" s="109" t="s">
        <v>378</v>
      </c>
      <c r="D126" s="110" t="s">
        <v>379</v>
      </c>
      <c r="E126" s="111">
        <v>1</v>
      </c>
      <c r="F126" s="112" t="s">
        <v>205</v>
      </c>
      <c r="H126" s="113">
        <f>ROUND(E126*G126,2)</f>
        <v>0</v>
      </c>
      <c r="J126" s="113">
        <f>ROUND(E126*G126,2)</f>
        <v>0</v>
      </c>
      <c r="K126" s="114">
        <v>2.9569999999999999E-2</v>
      </c>
      <c r="L126" s="114">
        <f>E126*K126</f>
        <v>2.9569999999999999E-2</v>
      </c>
      <c r="N126" s="111">
        <f>E126*M126</f>
        <v>0</v>
      </c>
      <c r="O126" s="112">
        <v>20</v>
      </c>
      <c r="P126" s="112" t="s">
        <v>156</v>
      </c>
      <c r="V126" s="115" t="s">
        <v>375</v>
      </c>
      <c r="W126" s="116">
        <v>0.26</v>
      </c>
      <c r="X126" s="109" t="s">
        <v>380</v>
      </c>
      <c r="Y126" s="109" t="s">
        <v>378</v>
      </c>
      <c r="Z126" s="112" t="s">
        <v>381</v>
      </c>
      <c r="AB126" s="112">
        <v>1</v>
      </c>
      <c r="AJ126" s="85" t="s">
        <v>377</v>
      </c>
      <c r="AK126" s="85" t="s">
        <v>160</v>
      </c>
    </row>
    <row r="127" spans="1:37">
      <c r="D127" s="161" t="s">
        <v>382</v>
      </c>
      <c r="E127" s="162">
        <f>J127</f>
        <v>0</v>
      </c>
      <c r="H127" s="162">
        <f>SUM(H123:H126)</f>
        <v>0</v>
      </c>
      <c r="I127" s="162">
        <f>SUM(I123:I126)</f>
        <v>0</v>
      </c>
      <c r="J127" s="162">
        <f>SUM(J123:J126)</f>
        <v>0</v>
      </c>
      <c r="L127" s="163">
        <f>SUM(L123:L126)</f>
        <v>2.9569999999999999E-2</v>
      </c>
      <c r="N127" s="164">
        <f>SUM(N123:N126)</f>
        <v>0</v>
      </c>
      <c r="W127" s="116">
        <f>SUM(W123:W126)</f>
        <v>0.72100000000000009</v>
      </c>
    </row>
    <row r="129" spans="1:37">
      <c r="B129" s="109" t="s">
        <v>383</v>
      </c>
    </row>
    <row r="130" spans="1:37">
      <c r="A130" s="107">
        <v>49</v>
      </c>
      <c r="B130" s="108" t="s">
        <v>372</v>
      </c>
      <c r="C130" s="109" t="s">
        <v>384</v>
      </c>
      <c r="D130" s="110" t="s">
        <v>385</v>
      </c>
      <c r="E130" s="111">
        <v>2</v>
      </c>
      <c r="F130" s="112" t="s">
        <v>205</v>
      </c>
      <c r="H130" s="113">
        <f>ROUND(E130*G130,2)</f>
        <v>0</v>
      </c>
      <c r="J130" s="113">
        <f>ROUND(E130*G130,2)</f>
        <v>0</v>
      </c>
      <c r="K130" s="114">
        <v>5.9999999999999995E-4</v>
      </c>
      <c r="L130" s="114">
        <f>E130*K130</f>
        <v>1.1999999999999999E-3</v>
      </c>
      <c r="N130" s="111">
        <f>E130*M130</f>
        <v>0</v>
      </c>
      <c r="O130" s="112">
        <v>20</v>
      </c>
      <c r="P130" s="112" t="s">
        <v>156</v>
      </c>
      <c r="V130" s="115" t="s">
        <v>375</v>
      </c>
      <c r="W130" s="116">
        <v>2.1999999999999999E-2</v>
      </c>
      <c r="X130" s="109" t="s">
        <v>386</v>
      </c>
      <c r="Y130" s="109" t="s">
        <v>384</v>
      </c>
      <c r="Z130" s="112" t="s">
        <v>381</v>
      </c>
      <c r="AB130" s="112">
        <v>1</v>
      </c>
      <c r="AJ130" s="85" t="s">
        <v>377</v>
      </c>
      <c r="AK130" s="85" t="s">
        <v>160</v>
      </c>
    </row>
    <row r="131" spans="1:37">
      <c r="D131" s="161" t="s">
        <v>387</v>
      </c>
      <c r="E131" s="162">
        <f>J131</f>
        <v>0</v>
      </c>
      <c r="H131" s="162">
        <f>SUM(H129:H130)</f>
        <v>0</v>
      </c>
      <c r="I131" s="162">
        <f>SUM(I129:I130)</f>
        <v>0</v>
      </c>
      <c r="J131" s="162">
        <f>SUM(J129:J130)</f>
        <v>0</v>
      </c>
      <c r="L131" s="163">
        <f>SUM(L129:L130)</f>
        <v>1.1999999999999999E-3</v>
      </c>
      <c r="N131" s="164">
        <f>SUM(N129:N130)</f>
        <v>0</v>
      </c>
      <c r="W131" s="116">
        <f>SUM(W129:W130)</f>
        <v>2.1999999999999999E-2</v>
      </c>
    </row>
    <row r="133" spans="1:37">
      <c r="B133" s="109" t="s">
        <v>388</v>
      </c>
    </row>
    <row r="134" spans="1:37">
      <c r="A134" s="107">
        <v>50</v>
      </c>
      <c r="B134" s="108" t="s">
        <v>389</v>
      </c>
      <c r="C134" s="109" t="s">
        <v>390</v>
      </c>
      <c r="D134" s="110" t="s">
        <v>391</v>
      </c>
      <c r="E134" s="111">
        <v>4.5</v>
      </c>
      <c r="F134" s="112" t="s">
        <v>239</v>
      </c>
      <c r="H134" s="113">
        <f>ROUND(E134*G134,2)</f>
        <v>0</v>
      </c>
      <c r="J134" s="113">
        <f>ROUND(E134*G134,2)</f>
        <v>0</v>
      </c>
      <c r="L134" s="114">
        <f>E134*K134</f>
        <v>0</v>
      </c>
      <c r="M134" s="111">
        <v>1E-3</v>
      </c>
      <c r="N134" s="111">
        <f>E134*M134</f>
        <v>4.5000000000000005E-3</v>
      </c>
      <c r="O134" s="112">
        <v>20</v>
      </c>
      <c r="P134" s="112" t="s">
        <v>156</v>
      </c>
      <c r="V134" s="115" t="s">
        <v>375</v>
      </c>
      <c r="W134" s="116">
        <v>0.36</v>
      </c>
      <c r="X134" s="109" t="s">
        <v>392</v>
      </c>
      <c r="Y134" s="109" t="s">
        <v>390</v>
      </c>
      <c r="Z134" s="112" t="s">
        <v>393</v>
      </c>
      <c r="AB134" s="112">
        <v>1</v>
      </c>
      <c r="AJ134" s="85" t="s">
        <v>377</v>
      </c>
      <c r="AK134" s="85" t="s">
        <v>160</v>
      </c>
    </row>
    <row r="135" spans="1:37">
      <c r="D135" s="153" t="s">
        <v>394</v>
      </c>
      <c r="E135" s="154"/>
      <c r="F135" s="155"/>
      <c r="G135" s="156"/>
      <c r="H135" s="156"/>
      <c r="I135" s="156"/>
      <c r="J135" s="156"/>
      <c r="K135" s="157"/>
      <c r="L135" s="157"/>
      <c r="M135" s="154"/>
      <c r="N135" s="154"/>
      <c r="O135" s="155"/>
      <c r="P135" s="155"/>
      <c r="Q135" s="154"/>
      <c r="R135" s="154"/>
      <c r="S135" s="154"/>
      <c r="T135" s="158"/>
      <c r="U135" s="158"/>
      <c r="V135" s="158" t="s">
        <v>0</v>
      </c>
      <c r="W135" s="159"/>
      <c r="X135" s="155"/>
    </row>
    <row r="136" spans="1:37">
      <c r="D136" s="161" t="s">
        <v>395</v>
      </c>
      <c r="E136" s="162">
        <f>J136</f>
        <v>0</v>
      </c>
      <c r="H136" s="162">
        <f>SUM(H133:H135)</f>
        <v>0</v>
      </c>
      <c r="I136" s="162">
        <f>SUM(I133:I135)</f>
        <v>0</v>
      </c>
      <c r="J136" s="162">
        <f>SUM(J133:J135)</f>
        <v>0</v>
      </c>
      <c r="L136" s="163">
        <f>SUM(L133:L135)</f>
        <v>0</v>
      </c>
      <c r="N136" s="164">
        <f>SUM(N133:N135)</f>
        <v>4.5000000000000005E-3</v>
      </c>
      <c r="W136" s="116">
        <f>SUM(W133:W135)</f>
        <v>0.36</v>
      </c>
    </row>
    <row r="138" spans="1:37">
      <c r="B138" s="109" t="s">
        <v>396</v>
      </c>
    </row>
    <row r="139" spans="1:37">
      <c r="A139" s="107">
        <v>51</v>
      </c>
      <c r="B139" s="108" t="s">
        <v>397</v>
      </c>
      <c r="C139" s="109" t="s">
        <v>398</v>
      </c>
      <c r="D139" s="110" t="s">
        <v>399</v>
      </c>
      <c r="E139" s="111">
        <v>10.64</v>
      </c>
      <c r="F139" s="112" t="s">
        <v>400</v>
      </c>
      <c r="H139" s="113">
        <f>ROUND(E139*G139,2)</f>
        <v>0</v>
      </c>
      <c r="J139" s="113">
        <f>ROUND(E139*G139,2)</f>
        <v>0</v>
      </c>
      <c r="K139" s="114">
        <v>5.0000000000000002E-5</v>
      </c>
      <c r="L139" s="114">
        <f>E139*K139</f>
        <v>5.3200000000000003E-4</v>
      </c>
      <c r="N139" s="111">
        <f>E139*M139</f>
        <v>0</v>
      </c>
      <c r="O139" s="112">
        <v>20</v>
      </c>
      <c r="P139" s="112" t="s">
        <v>156</v>
      </c>
      <c r="V139" s="115" t="s">
        <v>375</v>
      </c>
      <c r="W139" s="116">
        <v>0.255</v>
      </c>
      <c r="X139" s="109" t="s">
        <v>401</v>
      </c>
      <c r="Y139" s="109" t="s">
        <v>398</v>
      </c>
      <c r="Z139" s="112" t="s">
        <v>402</v>
      </c>
      <c r="AB139" s="112">
        <v>1</v>
      </c>
      <c r="AJ139" s="85" t="s">
        <v>377</v>
      </c>
      <c r="AK139" s="85" t="s">
        <v>160</v>
      </c>
    </row>
    <row r="140" spans="1:37">
      <c r="D140" s="153" t="s">
        <v>403</v>
      </c>
      <c r="E140" s="154"/>
      <c r="F140" s="155"/>
      <c r="G140" s="156"/>
      <c r="H140" s="156"/>
      <c r="I140" s="156"/>
      <c r="J140" s="156"/>
      <c r="K140" s="157"/>
      <c r="L140" s="157"/>
      <c r="M140" s="154"/>
      <c r="N140" s="154"/>
      <c r="O140" s="155"/>
      <c r="P140" s="155"/>
      <c r="Q140" s="154"/>
      <c r="R140" s="154"/>
      <c r="S140" s="154"/>
      <c r="T140" s="158"/>
      <c r="U140" s="158"/>
      <c r="V140" s="158" t="s">
        <v>0</v>
      </c>
      <c r="W140" s="159"/>
      <c r="X140" s="155"/>
    </row>
    <row r="141" spans="1:37">
      <c r="A141" s="107">
        <v>52</v>
      </c>
      <c r="B141" s="108" t="s">
        <v>168</v>
      </c>
      <c r="C141" s="109" t="s">
        <v>404</v>
      </c>
      <c r="D141" s="110" t="s">
        <v>405</v>
      </c>
      <c r="E141" s="111">
        <v>10.64</v>
      </c>
      <c r="F141" s="112" t="s">
        <v>186</v>
      </c>
      <c r="I141" s="113">
        <f>ROUND(E141*G141,2)</f>
        <v>0</v>
      </c>
      <c r="J141" s="113">
        <f>ROUND(E141*G141,2)</f>
        <v>0</v>
      </c>
      <c r="K141" s="114">
        <v>2.3E-3</v>
      </c>
      <c r="L141" s="114">
        <f>E141*K141</f>
        <v>2.4472000000000001E-2</v>
      </c>
      <c r="N141" s="111">
        <f>E141*M141</f>
        <v>0</v>
      </c>
      <c r="O141" s="112">
        <v>20</v>
      </c>
      <c r="P141" s="112" t="s">
        <v>156</v>
      </c>
      <c r="V141" s="115" t="s">
        <v>101</v>
      </c>
      <c r="X141" s="109" t="s">
        <v>404</v>
      </c>
      <c r="Y141" s="109" t="s">
        <v>404</v>
      </c>
      <c r="Z141" s="112" t="s">
        <v>406</v>
      </c>
      <c r="AA141" s="109" t="s">
        <v>156</v>
      </c>
      <c r="AB141" s="112">
        <v>2</v>
      </c>
      <c r="AJ141" s="85" t="s">
        <v>407</v>
      </c>
      <c r="AK141" s="85" t="s">
        <v>160</v>
      </c>
    </row>
    <row r="142" spans="1:37" ht="25.5">
      <c r="A142" s="107">
        <v>53</v>
      </c>
      <c r="B142" s="108" t="s">
        <v>397</v>
      </c>
      <c r="C142" s="109" t="s">
        <v>408</v>
      </c>
      <c r="D142" s="110" t="s">
        <v>409</v>
      </c>
      <c r="E142" s="111">
        <v>3</v>
      </c>
      <c r="F142" s="112" t="s">
        <v>205</v>
      </c>
      <c r="H142" s="113">
        <f>ROUND(E142*G142,2)</f>
        <v>0</v>
      </c>
      <c r="J142" s="113">
        <f>ROUND(E142*G142,2)</f>
        <v>0</v>
      </c>
      <c r="K142" s="114">
        <v>3.3E-4</v>
      </c>
      <c r="L142" s="114">
        <f>E142*K142</f>
        <v>9.8999999999999999E-4</v>
      </c>
      <c r="N142" s="111">
        <f>E142*M142</f>
        <v>0</v>
      </c>
      <c r="O142" s="112">
        <v>20</v>
      </c>
      <c r="P142" s="112" t="s">
        <v>156</v>
      </c>
      <c r="V142" s="115" t="s">
        <v>375</v>
      </c>
      <c r="W142" s="116">
        <v>11.46</v>
      </c>
      <c r="X142" s="109" t="s">
        <v>410</v>
      </c>
      <c r="Y142" s="109" t="s">
        <v>408</v>
      </c>
      <c r="Z142" s="112" t="s">
        <v>258</v>
      </c>
      <c r="AB142" s="112">
        <v>1</v>
      </c>
      <c r="AJ142" s="85" t="s">
        <v>377</v>
      </c>
      <c r="AK142" s="85" t="s">
        <v>160</v>
      </c>
    </row>
    <row r="143" spans="1:37">
      <c r="D143" s="153" t="s">
        <v>411</v>
      </c>
      <c r="E143" s="154"/>
      <c r="F143" s="155"/>
      <c r="G143" s="156"/>
      <c r="H143" s="156"/>
      <c r="I143" s="156"/>
      <c r="J143" s="156"/>
      <c r="K143" s="157"/>
      <c r="L143" s="157"/>
      <c r="M143" s="154"/>
      <c r="N143" s="154"/>
      <c r="O143" s="155"/>
      <c r="P143" s="155"/>
      <c r="Q143" s="154"/>
      <c r="R143" s="154"/>
      <c r="S143" s="154"/>
      <c r="T143" s="158"/>
      <c r="U143" s="158"/>
      <c r="V143" s="158" t="s">
        <v>0</v>
      </c>
      <c r="W143" s="159"/>
      <c r="X143" s="155"/>
    </row>
    <row r="144" spans="1:37" ht="25.5">
      <c r="A144" s="107">
        <v>54</v>
      </c>
      <c r="B144" s="108" t="s">
        <v>168</v>
      </c>
      <c r="C144" s="109" t="s">
        <v>412</v>
      </c>
      <c r="D144" s="110" t="s">
        <v>413</v>
      </c>
      <c r="E144" s="111">
        <v>1</v>
      </c>
      <c r="F144" s="112" t="s">
        <v>205</v>
      </c>
      <c r="I144" s="113">
        <f>ROUND(E144*G144,2)</f>
        <v>0</v>
      </c>
      <c r="J144" s="113">
        <f t="shared" ref="J144:J154" si="0">ROUND(E144*G144,2)</f>
        <v>0</v>
      </c>
      <c r="K144" s="114">
        <v>7.4999999999999997E-2</v>
      </c>
      <c r="L144" s="114">
        <f t="shared" ref="L144:L154" si="1">E144*K144</f>
        <v>7.4999999999999997E-2</v>
      </c>
      <c r="N144" s="111">
        <f t="shared" ref="N144:N154" si="2">E144*M144</f>
        <v>0</v>
      </c>
      <c r="O144" s="112">
        <v>20</v>
      </c>
      <c r="P144" s="112" t="s">
        <v>156</v>
      </c>
      <c r="V144" s="115" t="s">
        <v>101</v>
      </c>
      <c r="X144" s="109" t="s">
        <v>412</v>
      </c>
      <c r="Y144" s="109" t="s">
        <v>412</v>
      </c>
      <c r="Z144" s="112" t="s">
        <v>414</v>
      </c>
      <c r="AA144" s="109" t="s">
        <v>156</v>
      </c>
      <c r="AB144" s="112">
        <v>2</v>
      </c>
      <c r="AJ144" s="85" t="s">
        <v>407</v>
      </c>
      <c r="AK144" s="85" t="s">
        <v>160</v>
      </c>
    </row>
    <row r="145" spans="1:37" ht="25.5">
      <c r="A145" s="107">
        <v>55</v>
      </c>
      <c r="B145" s="108" t="s">
        <v>168</v>
      </c>
      <c r="C145" s="109" t="s">
        <v>415</v>
      </c>
      <c r="D145" s="110" t="s">
        <v>416</v>
      </c>
      <c r="E145" s="111">
        <v>1</v>
      </c>
      <c r="F145" s="112" t="s">
        <v>205</v>
      </c>
      <c r="I145" s="113">
        <f>ROUND(E145*G145,2)</f>
        <v>0</v>
      </c>
      <c r="J145" s="113">
        <f t="shared" si="0"/>
        <v>0</v>
      </c>
      <c r="K145" s="114">
        <v>0.08</v>
      </c>
      <c r="L145" s="114">
        <f t="shared" si="1"/>
        <v>0.08</v>
      </c>
      <c r="N145" s="111">
        <f t="shared" si="2"/>
        <v>0</v>
      </c>
      <c r="O145" s="112">
        <v>20</v>
      </c>
      <c r="P145" s="112" t="s">
        <v>156</v>
      </c>
      <c r="V145" s="115" t="s">
        <v>101</v>
      </c>
      <c r="X145" s="109" t="s">
        <v>415</v>
      </c>
      <c r="Y145" s="109" t="s">
        <v>415</v>
      </c>
      <c r="Z145" s="112" t="s">
        <v>414</v>
      </c>
      <c r="AA145" s="109" t="s">
        <v>156</v>
      </c>
      <c r="AB145" s="112">
        <v>2</v>
      </c>
      <c r="AJ145" s="85" t="s">
        <v>407</v>
      </c>
      <c r="AK145" s="85" t="s">
        <v>160</v>
      </c>
    </row>
    <row r="146" spans="1:37" ht="25.5">
      <c r="A146" s="107">
        <v>56</v>
      </c>
      <c r="B146" s="108" t="s">
        <v>168</v>
      </c>
      <c r="C146" s="109" t="s">
        <v>417</v>
      </c>
      <c r="D146" s="110" t="s">
        <v>418</v>
      </c>
      <c r="E146" s="111">
        <v>1</v>
      </c>
      <c r="F146" s="112" t="s">
        <v>205</v>
      </c>
      <c r="I146" s="113">
        <f>ROUND(E146*G146,2)</f>
        <v>0</v>
      </c>
      <c r="J146" s="113">
        <f t="shared" si="0"/>
        <v>0</v>
      </c>
      <c r="K146" s="114">
        <v>0.12</v>
      </c>
      <c r="L146" s="114">
        <f t="shared" si="1"/>
        <v>0.12</v>
      </c>
      <c r="N146" s="111">
        <f t="shared" si="2"/>
        <v>0</v>
      </c>
      <c r="O146" s="112">
        <v>20</v>
      </c>
      <c r="P146" s="112" t="s">
        <v>156</v>
      </c>
      <c r="V146" s="115" t="s">
        <v>101</v>
      </c>
      <c r="X146" s="109" t="s">
        <v>417</v>
      </c>
      <c r="Y146" s="109" t="s">
        <v>417</v>
      </c>
      <c r="Z146" s="112" t="s">
        <v>414</v>
      </c>
      <c r="AA146" s="109" t="s">
        <v>156</v>
      </c>
      <c r="AB146" s="112">
        <v>8</v>
      </c>
      <c r="AJ146" s="85" t="s">
        <v>407</v>
      </c>
      <c r="AK146" s="85" t="s">
        <v>160</v>
      </c>
    </row>
    <row r="147" spans="1:37">
      <c r="A147" s="107">
        <v>57</v>
      </c>
      <c r="B147" s="108" t="s">
        <v>397</v>
      </c>
      <c r="C147" s="109" t="s">
        <v>419</v>
      </c>
      <c r="D147" s="110" t="s">
        <v>420</v>
      </c>
      <c r="E147" s="111">
        <v>1</v>
      </c>
      <c r="F147" s="112" t="s">
        <v>205</v>
      </c>
      <c r="H147" s="113">
        <f>ROUND(E147*G147,2)</f>
        <v>0</v>
      </c>
      <c r="J147" s="113">
        <f t="shared" si="0"/>
        <v>0</v>
      </c>
      <c r="L147" s="114">
        <f t="shared" si="1"/>
        <v>0</v>
      </c>
      <c r="N147" s="111">
        <f t="shared" si="2"/>
        <v>0</v>
      </c>
      <c r="O147" s="112">
        <v>20</v>
      </c>
      <c r="P147" s="112" t="s">
        <v>156</v>
      </c>
      <c r="V147" s="115" t="s">
        <v>375</v>
      </c>
      <c r="W147" s="116">
        <v>11.692</v>
      </c>
      <c r="X147" s="109" t="s">
        <v>421</v>
      </c>
      <c r="Y147" s="109" t="s">
        <v>419</v>
      </c>
      <c r="Z147" s="112" t="s">
        <v>172</v>
      </c>
      <c r="AB147" s="112">
        <v>1</v>
      </c>
      <c r="AJ147" s="85" t="s">
        <v>377</v>
      </c>
      <c r="AK147" s="85" t="s">
        <v>160</v>
      </c>
    </row>
    <row r="148" spans="1:37">
      <c r="A148" s="107">
        <v>58</v>
      </c>
      <c r="B148" s="108" t="s">
        <v>397</v>
      </c>
      <c r="C148" s="109" t="s">
        <v>422</v>
      </c>
      <c r="D148" s="110" t="s">
        <v>423</v>
      </c>
      <c r="E148" s="111">
        <v>1</v>
      </c>
      <c r="F148" s="112" t="s">
        <v>205</v>
      </c>
      <c r="H148" s="113">
        <f>ROUND(E148*G148,2)</f>
        <v>0</v>
      </c>
      <c r="J148" s="113">
        <f t="shared" si="0"/>
        <v>0</v>
      </c>
      <c r="L148" s="114">
        <f t="shared" si="1"/>
        <v>0</v>
      </c>
      <c r="N148" s="111">
        <f t="shared" si="2"/>
        <v>0</v>
      </c>
      <c r="O148" s="112">
        <v>20</v>
      </c>
      <c r="P148" s="112" t="s">
        <v>156</v>
      </c>
      <c r="V148" s="115" t="s">
        <v>375</v>
      </c>
      <c r="W148" s="116">
        <v>13.090999999999999</v>
      </c>
      <c r="X148" s="109" t="s">
        <v>424</v>
      </c>
      <c r="Y148" s="109" t="s">
        <v>422</v>
      </c>
      <c r="Z148" s="112" t="s">
        <v>172</v>
      </c>
      <c r="AB148" s="112">
        <v>1</v>
      </c>
      <c r="AJ148" s="85" t="s">
        <v>377</v>
      </c>
      <c r="AK148" s="85" t="s">
        <v>160</v>
      </c>
    </row>
    <row r="149" spans="1:37" ht="25.5">
      <c r="A149" s="107">
        <v>59</v>
      </c>
      <c r="B149" s="108" t="s">
        <v>168</v>
      </c>
      <c r="C149" s="109" t="s">
        <v>425</v>
      </c>
      <c r="D149" s="110" t="s">
        <v>426</v>
      </c>
      <c r="E149" s="111">
        <v>1</v>
      </c>
      <c r="F149" s="112" t="s">
        <v>205</v>
      </c>
      <c r="I149" s="113">
        <f>ROUND(E149*G149,2)</f>
        <v>0</v>
      </c>
      <c r="J149" s="113">
        <f t="shared" si="0"/>
        <v>0</v>
      </c>
      <c r="K149" s="114">
        <v>2.0000000000000001E-4</v>
      </c>
      <c r="L149" s="114">
        <f t="shared" si="1"/>
        <v>2.0000000000000001E-4</v>
      </c>
      <c r="N149" s="111">
        <f t="shared" si="2"/>
        <v>0</v>
      </c>
      <c r="O149" s="112">
        <v>20</v>
      </c>
      <c r="P149" s="112" t="s">
        <v>156</v>
      </c>
      <c r="V149" s="115" t="s">
        <v>101</v>
      </c>
      <c r="X149" s="109" t="s">
        <v>425</v>
      </c>
      <c r="Y149" s="109" t="s">
        <v>425</v>
      </c>
      <c r="Z149" s="112" t="s">
        <v>406</v>
      </c>
      <c r="AA149" s="109" t="s">
        <v>156</v>
      </c>
      <c r="AB149" s="112">
        <v>2</v>
      </c>
      <c r="AJ149" s="85" t="s">
        <v>407</v>
      </c>
      <c r="AK149" s="85" t="s">
        <v>160</v>
      </c>
    </row>
    <row r="150" spans="1:37" ht="25.5">
      <c r="A150" s="107">
        <v>60</v>
      </c>
      <c r="B150" s="108" t="s">
        <v>168</v>
      </c>
      <c r="C150" s="109" t="s">
        <v>427</v>
      </c>
      <c r="D150" s="110" t="s">
        <v>428</v>
      </c>
      <c r="E150" s="111">
        <v>1</v>
      </c>
      <c r="F150" s="112" t="s">
        <v>205</v>
      </c>
      <c r="I150" s="113">
        <f>ROUND(E150*G150,2)</f>
        <v>0</v>
      </c>
      <c r="J150" s="113">
        <f t="shared" si="0"/>
        <v>0</v>
      </c>
      <c r="K150" s="114">
        <v>2.0000000000000001E-4</v>
      </c>
      <c r="L150" s="114">
        <f t="shared" si="1"/>
        <v>2.0000000000000001E-4</v>
      </c>
      <c r="N150" s="111">
        <f t="shared" si="2"/>
        <v>0</v>
      </c>
      <c r="O150" s="112">
        <v>20</v>
      </c>
      <c r="P150" s="112" t="s">
        <v>156</v>
      </c>
      <c r="V150" s="115" t="s">
        <v>101</v>
      </c>
      <c r="X150" s="109" t="s">
        <v>427</v>
      </c>
      <c r="Y150" s="109" t="s">
        <v>427</v>
      </c>
      <c r="Z150" s="112" t="s">
        <v>406</v>
      </c>
      <c r="AA150" s="109" t="s">
        <v>156</v>
      </c>
      <c r="AB150" s="112">
        <v>2</v>
      </c>
      <c r="AJ150" s="85" t="s">
        <v>407</v>
      </c>
      <c r="AK150" s="85" t="s">
        <v>160</v>
      </c>
    </row>
    <row r="151" spans="1:37" ht="25.5">
      <c r="A151" s="107">
        <v>61</v>
      </c>
      <c r="B151" s="108" t="s">
        <v>397</v>
      </c>
      <c r="C151" s="109" t="s">
        <v>429</v>
      </c>
      <c r="D151" s="110" t="s">
        <v>430</v>
      </c>
      <c r="E151" s="111">
        <v>826</v>
      </c>
      <c r="F151" s="112" t="s">
        <v>400</v>
      </c>
      <c r="H151" s="113">
        <f>ROUND(E151*G151,2)</f>
        <v>0</v>
      </c>
      <c r="J151" s="113">
        <f t="shared" si="0"/>
        <v>0</v>
      </c>
      <c r="K151" s="114">
        <v>5.0000000000000002E-5</v>
      </c>
      <c r="L151" s="114">
        <f t="shared" si="1"/>
        <v>4.1300000000000003E-2</v>
      </c>
      <c r="N151" s="111">
        <f t="shared" si="2"/>
        <v>0</v>
      </c>
      <c r="O151" s="112">
        <v>20</v>
      </c>
      <c r="P151" s="112" t="s">
        <v>156</v>
      </c>
      <c r="V151" s="115" t="s">
        <v>375</v>
      </c>
      <c r="W151" s="116">
        <v>28.91</v>
      </c>
      <c r="X151" s="109" t="s">
        <v>431</v>
      </c>
      <c r="Y151" s="109" t="s">
        <v>429</v>
      </c>
      <c r="Z151" s="112" t="s">
        <v>402</v>
      </c>
      <c r="AB151" s="112">
        <v>1</v>
      </c>
      <c r="AJ151" s="85" t="s">
        <v>377</v>
      </c>
      <c r="AK151" s="85" t="s">
        <v>160</v>
      </c>
    </row>
    <row r="152" spans="1:37">
      <c r="A152" s="107">
        <v>62</v>
      </c>
      <c r="B152" s="108" t="s">
        <v>168</v>
      </c>
      <c r="C152" s="109" t="s">
        <v>432</v>
      </c>
      <c r="D152" s="110" t="s">
        <v>433</v>
      </c>
      <c r="E152" s="111">
        <v>826</v>
      </c>
      <c r="F152" s="112" t="s">
        <v>400</v>
      </c>
      <c r="I152" s="113">
        <f>ROUND(E152*G152,2)</f>
        <v>0</v>
      </c>
      <c r="J152" s="113">
        <f t="shared" si="0"/>
        <v>0</v>
      </c>
      <c r="K152" s="114">
        <v>1E-3</v>
      </c>
      <c r="L152" s="114">
        <f t="shared" si="1"/>
        <v>0.82600000000000007</v>
      </c>
      <c r="N152" s="111">
        <f t="shared" si="2"/>
        <v>0</v>
      </c>
      <c r="O152" s="112">
        <v>20</v>
      </c>
      <c r="P152" s="112" t="s">
        <v>156</v>
      </c>
      <c r="V152" s="115" t="s">
        <v>101</v>
      </c>
      <c r="X152" s="109" t="s">
        <v>432</v>
      </c>
      <c r="Y152" s="109" t="s">
        <v>432</v>
      </c>
      <c r="Z152" s="112" t="s">
        <v>406</v>
      </c>
      <c r="AA152" s="109" t="s">
        <v>156</v>
      </c>
      <c r="AB152" s="112">
        <v>2</v>
      </c>
      <c r="AJ152" s="85" t="s">
        <v>407</v>
      </c>
      <c r="AK152" s="85" t="s">
        <v>160</v>
      </c>
    </row>
    <row r="153" spans="1:37">
      <c r="A153" s="107">
        <v>63</v>
      </c>
      <c r="B153" s="108" t="s">
        <v>397</v>
      </c>
      <c r="C153" s="109" t="s">
        <v>434</v>
      </c>
      <c r="D153" s="110" t="s">
        <v>435</v>
      </c>
      <c r="E153" s="111">
        <v>1</v>
      </c>
      <c r="F153" s="112" t="s">
        <v>436</v>
      </c>
      <c r="H153" s="113">
        <f>ROUND(E153*G153,2)</f>
        <v>0</v>
      </c>
      <c r="J153" s="113">
        <f t="shared" si="0"/>
        <v>0</v>
      </c>
      <c r="K153" s="114">
        <v>5.0000000000000002E-5</v>
      </c>
      <c r="L153" s="114">
        <f t="shared" si="1"/>
        <v>5.0000000000000002E-5</v>
      </c>
      <c r="M153" s="111">
        <v>1E-3</v>
      </c>
      <c r="N153" s="111">
        <f t="shared" si="2"/>
        <v>1E-3</v>
      </c>
      <c r="O153" s="112">
        <v>20</v>
      </c>
      <c r="P153" s="112" t="s">
        <v>156</v>
      </c>
      <c r="V153" s="115" t="s">
        <v>375</v>
      </c>
      <c r="W153" s="116">
        <v>2.5999999999999999E-2</v>
      </c>
      <c r="X153" s="109" t="s">
        <v>437</v>
      </c>
      <c r="Y153" s="109" t="s">
        <v>434</v>
      </c>
      <c r="Z153" s="112" t="s">
        <v>402</v>
      </c>
      <c r="AB153" s="112">
        <v>7</v>
      </c>
      <c r="AJ153" s="85" t="s">
        <v>377</v>
      </c>
      <c r="AK153" s="85" t="s">
        <v>160</v>
      </c>
    </row>
    <row r="154" spans="1:37" ht="25.5">
      <c r="A154" s="107">
        <v>64</v>
      </c>
      <c r="B154" s="108" t="s">
        <v>397</v>
      </c>
      <c r="C154" s="109" t="s">
        <v>438</v>
      </c>
      <c r="D154" s="110" t="s">
        <v>439</v>
      </c>
      <c r="E154" s="111">
        <v>121.121</v>
      </c>
      <c r="F154" s="112" t="s">
        <v>59</v>
      </c>
      <c r="H154" s="113">
        <f>ROUND(E154*G154,2)</f>
        <v>0</v>
      </c>
      <c r="J154" s="113">
        <f t="shared" si="0"/>
        <v>0</v>
      </c>
      <c r="L154" s="114">
        <f t="shared" si="1"/>
        <v>0</v>
      </c>
      <c r="N154" s="111">
        <f t="shared" si="2"/>
        <v>0</v>
      </c>
      <c r="O154" s="112">
        <v>20</v>
      </c>
      <c r="P154" s="112" t="s">
        <v>156</v>
      </c>
      <c r="V154" s="115" t="s">
        <v>375</v>
      </c>
      <c r="X154" s="109" t="s">
        <v>440</v>
      </c>
      <c r="Y154" s="109" t="s">
        <v>438</v>
      </c>
      <c r="Z154" s="112" t="s">
        <v>402</v>
      </c>
      <c r="AB154" s="112">
        <v>1</v>
      </c>
      <c r="AJ154" s="85" t="s">
        <v>377</v>
      </c>
      <c r="AK154" s="85" t="s">
        <v>160</v>
      </c>
    </row>
    <row r="155" spans="1:37">
      <c r="D155" s="161" t="s">
        <v>441</v>
      </c>
      <c r="E155" s="162">
        <f>J155</f>
        <v>0</v>
      </c>
      <c r="H155" s="162">
        <f>SUM(H138:H154)</f>
        <v>0</v>
      </c>
      <c r="I155" s="162">
        <f>SUM(I138:I154)</f>
        <v>0</v>
      </c>
      <c r="J155" s="162">
        <f>SUM(J138:J154)</f>
        <v>0</v>
      </c>
      <c r="L155" s="163">
        <f>SUM(L138:L154)</f>
        <v>1.168744</v>
      </c>
      <c r="N155" s="164">
        <f>SUM(N138:N154)</f>
        <v>1E-3</v>
      </c>
      <c r="W155" s="116">
        <f>SUM(W138:W154)</f>
        <v>65.433999999999997</v>
      </c>
    </row>
    <row r="157" spans="1:37">
      <c r="B157" s="109" t="s">
        <v>442</v>
      </c>
    </row>
    <row r="158" spans="1:37" ht="25.5">
      <c r="A158" s="107">
        <v>65</v>
      </c>
      <c r="B158" s="108" t="s">
        <v>443</v>
      </c>
      <c r="C158" s="109" t="s">
        <v>444</v>
      </c>
      <c r="D158" s="110" t="s">
        <v>445</v>
      </c>
      <c r="E158" s="111">
        <v>103.16</v>
      </c>
      <c r="F158" s="112" t="s">
        <v>186</v>
      </c>
      <c r="H158" s="113">
        <f>ROUND(E158*G158,2)</f>
        <v>0</v>
      </c>
      <c r="J158" s="113">
        <f>ROUND(E158*G158,2)</f>
        <v>0</v>
      </c>
      <c r="K158" s="114">
        <v>4.1399999999999996E-3</v>
      </c>
      <c r="L158" s="114">
        <f>E158*K158</f>
        <v>0.42708239999999992</v>
      </c>
      <c r="N158" s="111">
        <f>E158*M158</f>
        <v>0</v>
      </c>
      <c r="O158" s="112">
        <v>20</v>
      </c>
      <c r="P158" s="112" t="s">
        <v>156</v>
      </c>
      <c r="V158" s="115" t="s">
        <v>375</v>
      </c>
      <c r="W158" s="116">
        <v>45.39</v>
      </c>
      <c r="X158" s="109" t="s">
        <v>446</v>
      </c>
      <c r="Y158" s="109" t="s">
        <v>444</v>
      </c>
      <c r="Z158" s="112" t="s">
        <v>447</v>
      </c>
      <c r="AB158" s="112">
        <v>7</v>
      </c>
      <c r="AJ158" s="85" t="s">
        <v>377</v>
      </c>
      <c r="AK158" s="85" t="s">
        <v>160</v>
      </c>
    </row>
    <row r="159" spans="1:37">
      <c r="D159" s="153" t="s">
        <v>266</v>
      </c>
      <c r="E159" s="154"/>
      <c r="F159" s="155"/>
      <c r="G159" s="156"/>
      <c r="H159" s="156"/>
      <c r="I159" s="156"/>
      <c r="J159" s="156"/>
      <c r="K159" s="157"/>
      <c r="L159" s="157"/>
      <c r="M159" s="154"/>
      <c r="N159" s="154"/>
      <c r="O159" s="155"/>
      <c r="P159" s="155"/>
      <c r="Q159" s="154"/>
      <c r="R159" s="154"/>
      <c r="S159" s="154"/>
      <c r="T159" s="158"/>
      <c r="U159" s="158"/>
      <c r="V159" s="158" t="s">
        <v>0</v>
      </c>
      <c r="W159" s="159"/>
      <c r="X159" s="155"/>
    </row>
    <row r="160" spans="1:37">
      <c r="D160" s="153" t="s">
        <v>448</v>
      </c>
      <c r="E160" s="154"/>
      <c r="F160" s="155"/>
      <c r="G160" s="156"/>
      <c r="H160" s="156"/>
      <c r="I160" s="156"/>
      <c r="J160" s="156"/>
      <c r="K160" s="157"/>
      <c r="L160" s="157"/>
      <c r="M160" s="154"/>
      <c r="N160" s="154"/>
      <c r="O160" s="155"/>
      <c r="P160" s="155"/>
      <c r="Q160" s="154"/>
      <c r="R160" s="154"/>
      <c r="S160" s="154"/>
      <c r="T160" s="158"/>
      <c r="U160" s="158"/>
      <c r="V160" s="158" t="s">
        <v>0</v>
      </c>
      <c r="W160" s="159"/>
      <c r="X160" s="155"/>
    </row>
    <row r="161" spans="1:37">
      <c r="D161" s="153" t="s">
        <v>449</v>
      </c>
      <c r="E161" s="154"/>
      <c r="F161" s="155"/>
      <c r="G161" s="156"/>
      <c r="H161" s="156"/>
      <c r="I161" s="156"/>
      <c r="J161" s="156"/>
      <c r="K161" s="157"/>
      <c r="L161" s="157"/>
      <c r="M161" s="154"/>
      <c r="N161" s="154"/>
      <c r="O161" s="155"/>
      <c r="P161" s="155"/>
      <c r="Q161" s="154"/>
      <c r="R161" s="154"/>
      <c r="S161" s="154"/>
      <c r="T161" s="158"/>
      <c r="U161" s="158"/>
      <c r="V161" s="158" t="s">
        <v>0</v>
      </c>
      <c r="W161" s="159"/>
      <c r="X161" s="155"/>
    </row>
    <row r="162" spans="1:37" ht="25.5">
      <c r="A162" s="107">
        <v>66</v>
      </c>
      <c r="B162" s="108" t="s">
        <v>443</v>
      </c>
      <c r="C162" s="109" t="s">
        <v>450</v>
      </c>
      <c r="D162" s="110" t="s">
        <v>451</v>
      </c>
      <c r="E162" s="111">
        <v>121.904</v>
      </c>
      <c r="F162" s="112" t="s">
        <v>59</v>
      </c>
      <c r="H162" s="113">
        <f>ROUND(E162*G162,2)</f>
        <v>0</v>
      </c>
      <c r="J162" s="113">
        <f>ROUND(E162*G162,2)</f>
        <v>0</v>
      </c>
      <c r="L162" s="114">
        <f>E162*K162</f>
        <v>0</v>
      </c>
      <c r="N162" s="111">
        <f>E162*M162</f>
        <v>0</v>
      </c>
      <c r="O162" s="112">
        <v>20</v>
      </c>
      <c r="P162" s="112" t="s">
        <v>156</v>
      </c>
      <c r="V162" s="115" t="s">
        <v>375</v>
      </c>
      <c r="X162" s="109" t="s">
        <v>452</v>
      </c>
      <c r="Y162" s="109" t="s">
        <v>450</v>
      </c>
      <c r="Z162" s="112" t="s">
        <v>453</v>
      </c>
      <c r="AB162" s="112">
        <v>1</v>
      </c>
      <c r="AJ162" s="85" t="s">
        <v>377</v>
      </c>
      <c r="AK162" s="85" t="s">
        <v>160</v>
      </c>
    </row>
    <row r="163" spans="1:37">
      <c r="D163" s="161" t="s">
        <v>454</v>
      </c>
      <c r="E163" s="162">
        <f>J163</f>
        <v>0</v>
      </c>
      <c r="H163" s="162">
        <f>SUM(H157:H162)</f>
        <v>0</v>
      </c>
      <c r="I163" s="162">
        <f>SUM(I157:I162)</f>
        <v>0</v>
      </c>
      <c r="J163" s="162">
        <f>SUM(J157:J162)</f>
        <v>0</v>
      </c>
      <c r="L163" s="163">
        <f>SUM(L157:L162)</f>
        <v>0.42708239999999992</v>
      </c>
      <c r="N163" s="164">
        <f>SUM(N157:N162)</f>
        <v>0</v>
      </c>
      <c r="W163" s="116">
        <f>SUM(W157:W162)</f>
        <v>45.39</v>
      </c>
    </row>
    <row r="165" spans="1:37">
      <c r="B165" s="109" t="s">
        <v>455</v>
      </c>
    </row>
    <row r="166" spans="1:37" ht="25.5">
      <c r="A166" s="107">
        <v>67</v>
      </c>
      <c r="B166" s="108" t="s">
        <v>456</v>
      </c>
      <c r="C166" s="109" t="s">
        <v>457</v>
      </c>
      <c r="D166" s="110" t="s">
        <v>458</v>
      </c>
      <c r="E166" s="111">
        <v>52.48</v>
      </c>
      <c r="F166" s="112" t="s">
        <v>186</v>
      </c>
      <c r="H166" s="113">
        <f>ROUND(E166*G166,2)</f>
        <v>0</v>
      </c>
      <c r="J166" s="113">
        <f>ROUND(E166*G166,2)</f>
        <v>0</v>
      </c>
      <c r="K166" s="114">
        <v>5.2999999999999998E-4</v>
      </c>
      <c r="L166" s="114">
        <f>E166*K166</f>
        <v>2.7814399999999996E-2</v>
      </c>
      <c r="N166" s="111">
        <f>E166*M166</f>
        <v>0</v>
      </c>
      <c r="O166" s="112">
        <v>20</v>
      </c>
      <c r="P166" s="112" t="s">
        <v>156</v>
      </c>
      <c r="V166" s="115" t="s">
        <v>375</v>
      </c>
      <c r="W166" s="116">
        <v>24.561</v>
      </c>
      <c r="X166" s="109" t="s">
        <v>459</v>
      </c>
      <c r="Y166" s="109" t="s">
        <v>457</v>
      </c>
      <c r="Z166" s="112" t="s">
        <v>460</v>
      </c>
      <c r="AB166" s="112">
        <v>1</v>
      </c>
      <c r="AJ166" s="85" t="s">
        <v>377</v>
      </c>
      <c r="AK166" s="85" t="s">
        <v>160</v>
      </c>
    </row>
    <row r="167" spans="1:37">
      <c r="D167" s="153" t="s">
        <v>461</v>
      </c>
      <c r="E167" s="154"/>
      <c r="F167" s="155"/>
      <c r="G167" s="156"/>
      <c r="H167" s="156"/>
      <c r="I167" s="156"/>
      <c r="J167" s="156"/>
      <c r="K167" s="157"/>
      <c r="L167" s="157"/>
      <c r="M167" s="154"/>
      <c r="N167" s="154"/>
      <c r="O167" s="155"/>
      <c r="P167" s="155"/>
      <c r="Q167" s="154"/>
      <c r="R167" s="154"/>
      <c r="S167" s="154"/>
      <c r="T167" s="158"/>
      <c r="U167" s="158"/>
      <c r="V167" s="158" t="s">
        <v>0</v>
      </c>
      <c r="W167" s="159"/>
      <c r="X167" s="155"/>
    </row>
    <row r="168" spans="1:37">
      <c r="A168" s="107">
        <v>68</v>
      </c>
      <c r="B168" s="108" t="s">
        <v>456</v>
      </c>
      <c r="C168" s="109" t="s">
        <v>462</v>
      </c>
      <c r="D168" s="110" t="s">
        <v>463</v>
      </c>
      <c r="E168" s="111">
        <v>52.48</v>
      </c>
      <c r="F168" s="112" t="s">
        <v>186</v>
      </c>
      <c r="H168" s="113">
        <f>ROUND(E168*G168,2)</f>
        <v>0</v>
      </c>
      <c r="J168" s="113">
        <f>ROUND(E168*G168,2)</f>
        <v>0</v>
      </c>
      <c r="K168" s="114">
        <v>1.8000000000000001E-4</v>
      </c>
      <c r="L168" s="114">
        <f>E168*K168</f>
        <v>9.4464000000000006E-3</v>
      </c>
      <c r="N168" s="111">
        <f>E168*M168</f>
        <v>0</v>
      </c>
      <c r="O168" s="112">
        <v>20</v>
      </c>
      <c r="P168" s="112" t="s">
        <v>156</v>
      </c>
      <c r="V168" s="115" t="s">
        <v>375</v>
      </c>
      <c r="W168" s="116">
        <v>9.4459999999999997</v>
      </c>
      <c r="X168" s="109" t="s">
        <v>464</v>
      </c>
      <c r="Y168" s="109" t="s">
        <v>462</v>
      </c>
      <c r="Z168" s="112" t="s">
        <v>460</v>
      </c>
      <c r="AB168" s="112">
        <v>1</v>
      </c>
      <c r="AJ168" s="85" t="s">
        <v>377</v>
      </c>
      <c r="AK168" s="85" t="s">
        <v>160</v>
      </c>
    </row>
    <row r="169" spans="1:37">
      <c r="D169" s="161" t="s">
        <v>465</v>
      </c>
      <c r="E169" s="162">
        <f>J169</f>
        <v>0</v>
      </c>
      <c r="H169" s="162">
        <f>SUM(H165:H168)</f>
        <v>0</v>
      </c>
      <c r="I169" s="162">
        <f>SUM(I165:I168)</f>
        <v>0</v>
      </c>
      <c r="J169" s="162">
        <f>SUM(J165:J168)</f>
        <v>0</v>
      </c>
      <c r="L169" s="163">
        <f>SUM(L165:L168)</f>
        <v>3.7260799999999997E-2</v>
      </c>
      <c r="N169" s="164">
        <f>SUM(N165:N168)</f>
        <v>0</v>
      </c>
      <c r="W169" s="116">
        <f>SUM(W165:W168)</f>
        <v>34.006999999999998</v>
      </c>
    </row>
    <row r="171" spans="1:37">
      <c r="B171" s="109" t="s">
        <v>466</v>
      </c>
    </row>
    <row r="172" spans="1:37" ht="25.5">
      <c r="A172" s="107">
        <v>69</v>
      </c>
      <c r="B172" s="108" t="s">
        <v>467</v>
      </c>
      <c r="C172" s="109" t="s">
        <v>468</v>
      </c>
      <c r="D172" s="110" t="s">
        <v>469</v>
      </c>
      <c r="E172" s="111">
        <v>53.375999999999998</v>
      </c>
      <c r="F172" s="112" t="s">
        <v>186</v>
      </c>
      <c r="H172" s="113">
        <f>ROUND(E172*G172,2)</f>
        <v>0</v>
      </c>
      <c r="J172" s="113">
        <f>ROUND(E172*G172,2)</f>
        <v>0</v>
      </c>
      <c r="L172" s="114">
        <f>E172*K172</f>
        <v>0</v>
      </c>
      <c r="N172" s="111">
        <f>E172*M172</f>
        <v>0</v>
      </c>
      <c r="O172" s="112">
        <v>20</v>
      </c>
      <c r="P172" s="112" t="s">
        <v>156</v>
      </c>
      <c r="V172" s="115" t="s">
        <v>375</v>
      </c>
      <c r="W172" s="116">
        <v>5.2839999999999998</v>
      </c>
      <c r="X172" s="109" t="s">
        <v>470</v>
      </c>
      <c r="Y172" s="109" t="s">
        <v>468</v>
      </c>
      <c r="Z172" s="112" t="s">
        <v>275</v>
      </c>
      <c r="AB172" s="112">
        <v>1</v>
      </c>
      <c r="AJ172" s="85" t="s">
        <v>377</v>
      </c>
      <c r="AK172" s="85" t="s">
        <v>160</v>
      </c>
    </row>
    <row r="173" spans="1:37">
      <c r="D173" s="153" t="s">
        <v>471</v>
      </c>
      <c r="E173" s="154"/>
      <c r="F173" s="155"/>
      <c r="G173" s="156"/>
      <c r="H173" s="156"/>
      <c r="I173" s="156"/>
      <c r="J173" s="156"/>
      <c r="K173" s="157"/>
      <c r="L173" s="157"/>
      <c r="M173" s="154"/>
      <c r="N173" s="154"/>
      <c r="O173" s="155"/>
      <c r="P173" s="155"/>
      <c r="Q173" s="154"/>
      <c r="R173" s="154"/>
      <c r="S173" s="154"/>
      <c r="T173" s="158"/>
      <c r="U173" s="158"/>
      <c r="V173" s="158" t="s">
        <v>0</v>
      </c>
      <c r="W173" s="159"/>
      <c r="X173" s="155"/>
    </row>
    <row r="174" spans="1:37">
      <c r="D174" s="153" t="s">
        <v>472</v>
      </c>
      <c r="E174" s="154"/>
      <c r="F174" s="155"/>
      <c r="G174" s="156"/>
      <c r="H174" s="156"/>
      <c r="I174" s="156"/>
      <c r="J174" s="156"/>
      <c r="K174" s="157"/>
      <c r="L174" s="157"/>
      <c r="M174" s="154"/>
      <c r="N174" s="154"/>
      <c r="O174" s="155"/>
      <c r="P174" s="155"/>
      <c r="Q174" s="154"/>
      <c r="R174" s="154"/>
      <c r="S174" s="154"/>
      <c r="T174" s="158"/>
      <c r="U174" s="158"/>
      <c r="V174" s="158" t="s">
        <v>0</v>
      </c>
      <c r="W174" s="159"/>
      <c r="X174" s="155"/>
    </row>
    <row r="175" spans="1:37" ht="25.5">
      <c r="A175" s="107">
        <v>70</v>
      </c>
      <c r="B175" s="108" t="s">
        <v>467</v>
      </c>
      <c r="C175" s="109" t="s">
        <v>473</v>
      </c>
      <c r="D175" s="110" t="s">
        <v>474</v>
      </c>
      <c r="E175" s="111">
        <v>57.588999999999999</v>
      </c>
      <c r="F175" s="112" t="s">
        <v>186</v>
      </c>
      <c r="H175" s="113">
        <f>ROUND(E175*G175,2)</f>
        <v>0</v>
      </c>
      <c r="J175" s="113">
        <f>ROUND(E175*G175,2)</f>
        <v>0</v>
      </c>
      <c r="L175" s="114">
        <f>E175*K175</f>
        <v>0</v>
      </c>
      <c r="N175" s="111">
        <f>E175*M175</f>
        <v>0</v>
      </c>
      <c r="O175" s="112">
        <v>20</v>
      </c>
      <c r="P175" s="112" t="s">
        <v>156</v>
      </c>
      <c r="V175" s="115" t="s">
        <v>375</v>
      </c>
      <c r="W175" s="116">
        <v>6.45</v>
      </c>
      <c r="X175" s="109" t="s">
        <v>475</v>
      </c>
      <c r="Y175" s="109" t="s">
        <v>473</v>
      </c>
      <c r="Z175" s="112" t="s">
        <v>275</v>
      </c>
      <c r="AB175" s="112">
        <v>1</v>
      </c>
      <c r="AJ175" s="85" t="s">
        <v>377</v>
      </c>
      <c r="AK175" s="85" t="s">
        <v>160</v>
      </c>
    </row>
    <row r="176" spans="1:37">
      <c r="D176" s="153" t="s">
        <v>471</v>
      </c>
      <c r="E176" s="154"/>
      <c r="F176" s="155"/>
      <c r="G176" s="156"/>
      <c r="H176" s="156"/>
      <c r="I176" s="156"/>
      <c r="J176" s="156"/>
      <c r="K176" s="157"/>
      <c r="L176" s="157"/>
      <c r="M176" s="154"/>
      <c r="N176" s="154"/>
      <c r="O176" s="155"/>
      <c r="P176" s="155"/>
      <c r="Q176" s="154"/>
      <c r="R176" s="154"/>
      <c r="S176" s="154"/>
      <c r="T176" s="158"/>
      <c r="U176" s="158"/>
      <c r="V176" s="158" t="s">
        <v>0</v>
      </c>
      <c r="W176" s="159"/>
      <c r="X176" s="155"/>
    </row>
    <row r="177" spans="1:37">
      <c r="D177" s="153" t="s">
        <v>476</v>
      </c>
      <c r="E177" s="154"/>
      <c r="F177" s="155"/>
      <c r="G177" s="156"/>
      <c r="H177" s="156"/>
      <c r="I177" s="156"/>
      <c r="J177" s="156"/>
      <c r="K177" s="157"/>
      <c r="L177" s="157"/>
      <c r="M177" s="154"/>
      <c r="N177" s="154"/>
      <c r="O177" s="155"/>
      <c r="P177" s="155"/>
      <c r="Q177" s="154"/>
      <c r="R177" s="154"/>
      <c r="S177" s="154"/>
      <c r="T177" s="158"/>
      <c r="U177" s="158"/>
      <c r="V177" s="158" t="s">
        <v>0</v>
      </c>
      <c r="W177" s="159"/>
      <c r="X177" s="155"/>
    </row>
    <row r="178" spans="1:37" ht="25.5">
      <c r="A178" s="107">
        <v>71</v>
      </c>
      <c r="B178" s="108" t="s">
        <v>467</v>
      </c>
      <c r="C178" s="109" t="s">
        <v>477</v>
      </c>
      <c r="D178" s="110" t="s">
        <v>478</v>
      </c>
      <c r="E178" s="111">
        <v>266.88</v>
      </c>
      <c r="F178" s="112" t="s">
        <v>186</v>
      </c>
      <c r="H178" s="113">
        <f>ROUND(E178*G178,2)</f>
        <v>0</v>
      </c>
      <c r="J178" s="113">
        <f>ROUND(E178*G178,2)</f>
        <v>0</v>
      </c>
      <c r="K178" s="114">
        <v>1.8000000000000001E-4</v>
      </c>
      <c r="L178" s="114">
        <f>E178*K178</f>
        <v>4.8038400000000002E-2</v>
      </c>
      <c r="N178" s="111">
        <f>E178*M178</f>
        <v>0</v>
      </c>
      <c r="O178" s="112">
        <v>20</v>
      </c>
      <c r="P178" s="112" t="s">
        <v>156</v>
      </c>
      <c r="V178" s="115" t="s">
        <v>375</v>
      </c>
      <c r="W178" s="116">
        <v>20.55</v>
      </c>
      <c r="X178" s="109" t="s">
        <v>479</v>
      </c>
      <c r="Y178" s="109" t="s">
        <v>477</v>
      </c>
      <c r="Z178" s="112" t="s">
        <v>460</v>
      </c>
      <c r="AB178" s="112">
        <v>1</v>
      </c>
      <c r="AJ178" s="85" t="s">
        <v>377</v>
      </c>
      <c r="AK178" s="85" t="s">
        <v>160</v>
      </c>
    </row>
    <row r="179" spans="1:37">
      <c r="D179" s="153" t="s">
        <v>480</v>
      </c>
      <c r="E179" s="154"/>
      <c r="F179" s="155"/>
      <c r="G179" s="156"/>
      <c r="H179" s="156"/>
      <c r="I179" s="156"/>
      <c r="J179" s="156"/>
      <c r="K179" s="157"/>
      <c r="L179" s="157"/>
      <c r="M179" s="154"/>
      <c r="N179" s="154"/>
      <c r="O179" s="155"/>
      <c r="P179" s="155"/>
      <c r="Q179" s="154"/>
      <c r="R179" s="154"/>
      <c r="S179" s="154"/>
      <c r="T179" s="158"/>
      <c r="U179" s="158"/>
      <c r="V179" s="158" t="s">
        <v>0</v>
      </c>
      <c r="W179" s="159"/>
      <c r="X179" s="155"/>
    </row>
    <row r="180" spans="1:37">
      <c r="D180" s="153" t="s">
        <v>481</v>
      </c>
      <c r="E180" s="154"/>
      <c r="F180" s="155"/>
      <c r="G180" s="156"/>
      <c r="H180" s="156"/>
      <c r="I180" s="156"/>
      <c r="J180" s="156"/>
      <c r="K180" s="157"/>
      <c r="L180" s="157"/>
      <c r="M180" s="154"/>
      <c r="N180" s="154"/>
      <c r="O180" s="155"/>
      <c r="P180" s="155"/>
      <c r="Q180" s="154"/>
      <c r="R180" s="154"/>
      <c r="S180" s="154"/>
      <c r="T180" s="158"/>
      <c r="U180" s="158"/>
      <c r="V180" s="158" t="s">
        <v>0</v>
      </c>
      <c r="W180" s="159"/>
      <c r="X180" s="155"/>
    </row>
    <row r="181" spans="1:37">
      <c r="D181" s="153" t="s">
        <v>482</v>
      </c>
      <c r="E181" s="154"/>
      <c r="F181" s="155"/>
      <c r="G181" s="156"/>
      <c r="H181" s="156"/>
      <c r="I181" s="156"/>
      <c r="J181" s="156"/>
      <c r="K181" s="157"/>
      <c r="L181" s="157"/>
      <c r="M181" s="154"/>
      <c r="N181" s="154"/>
      <c r="O181" s="155"/>
      <c r="P181" s="155"/>
      <c r="Q181" s="154"/>
      <c r="R181" s="154"/>
      <c r="S181" s="154"/>
      <c r="T181" s="158"/>
      <c r="U181" s="158"/>
      <c r="V181" s="158" t="s">
        <v>0</v>
      </c>
      <c r="W181" s="159"/>
      <c r="X181" s="155"/>
    </row>
    <row r="182" spans="1:37">
      <c r="D182" s="153" t="s">
        <v>483</v>
      </c>
      <c r="E182" s="154"/>
      <c r="F182" s="155"/>
      <c r="G182" s="156"/>
      <c r="H182" s="156"/>
      <c r="I182" s="156"/>
      <c r="J182" s="156"/>
      <c r="K182" s="157"/>
      <c r="L182" s="157"/>
      <c r="M182" s="154"/>
      <c r="N182" s="154"/>
      <c r="O182" s="155"/>
      <c r="P182" s="155"/>
      <c r="Q182" s="154"/>
      <c r="R182" s="154"/>
      <c r="S182" s="154"/>
      <c r="T182" s="158"/>
      <c r="U182" s="158"/>
      <c r="V182" s="158" t="s">
        <v>0</v>
      </c>
      <c r="W182" s="159"/>
      <c r="X182" s="155"/>
    </row>
    <row r="183" spans="1:37">
      <c r="D183" s="153" t="s">
        <v>484</v>
      </c>
      <c r="E183" s="154"/>
      <c r="F183" s="155"/>
      <c r="G183" s="156"/>
      <c r="H183" s="156"/>
      <c r="I183" s="156"/>
      <c r="J183" s="156"/>
      <c r="K183" s="157"/>
      <c r="L183" s="157"/>
      <c r="M183" s="154"/>
      <c r="N183" s="154"/>
      <c r="O183" s="155"/>
      <c r="P183" s="155"/>
      <c r="Q183" s="154"/>
      <c r="R183" s="154"/>
      <c r="S183" s="154"/>
      <c r="T183" s="158"/>
      <c r="U183" s="158"/>
      <c r="V183" s="158" t="s">
        <v>0</v>
      </c>
      <c r="W183" s="159"/>
      <c r="X183" s="155"/>
    </row>
    <row r="184" spans="1:37">
      <c r="D184" s="153" t="s">
        <v>485</v>
      </c>
      <c r="E184" s="154"/>
      <c r="F184" s="155"/>
      <c r="G184" s="156"/>
      <c r="H184" s="156"/>
      <c r="I184" s="156"/>
      <c r="J184" s="156"/>
      <c r="K184" s="157"/>
      <c r="L184" s="157"/>
      <c r="M184" s="154"/>
      <c r="N184" s="154"/>
      <c r="O184" s="155"/>
      <c r="P184" s="155"/>
      <c r="Q184" s="154"/>
      <c r="R184" s="154"/>
      <c r="S184" s="154"/>
      <c r="T184" s="158"/>
      <c r="U184" s="158"/>
      <c r="V184" s="158" t="s">
        <v>0</v>
      </c>
      <c r="W184" s="159"/>
      <c r="X184" s="155"/>
    </row>
    <row r="185" spans="1:37">
      <c r="D185" s="153" t="s">
        <v>486</v>
      </c>
      <c r="E185" s="154"/>
      <c r="F185" s="155"/>
      <c r="G185" s="156"/>
      <c r="H185" s="156"/>
      <c r="I185" s="156"/>
      <c r="J185" s="156"/>
      <c r="K185" s="157"/>
      <c r="L185" s="157"/>
      <c r="M185" s="154"/>
      <c r="N185" s="154"/>
      <c r="O185" s="155"/>
      <c r="P185" s="155"/>
      <c r="Q185" s="154"/>
      <c r="R185" s="154"/>
      <c r="S185" s="154"/>
      <c r="T185" s="158"/>
      <c r="U185" s="158"/>
      <c r="V185" s="158" t="s">
        <v>0</v>
      </c>
      <c r="W185" s="159"/>
      <c r="X185" s="155"/>
    </row>
    <row r="186" spans="1:37">
      <c r="D186" s="153" t="s">
        <v>487</v>
      </c>
      <c r="E186" s="154"/>
      <c r="F186" s="155"/>
      <c r="G186" s="156"/>
      <c r="H186" s="156"/>
      <c r="I186" s="156"/>
      <c r="J186" s="156"/>
      <c r="K186" s="157"/>
      <c r="L186" s="157"/>
      <c r="M186" s="154"/>
      <c r="N186" s="154"/>
      <c r="O186" s="155"/>
      <c r="P186" s="155"/>
      <c r="Q186" s="154"/>
      <c r="R186" s="154"/>
      <c r="S186" s="154"/>
      <c r="T186" s="158"/>
      <c r="U186" s="158"/>
      <c r="V186" s="158" t="s">
        <v>0</v>
      </c>
      <c r="W186" s="159"/>
      <c r="X186" s="155"/>
    </row>
    <row r="187" spans="1:37">
      <c r="D187" s="153" t="s">
        <v>488</v>
      </c>
      <c r="E187" s="154"/>
      <c r="F187" s="155"/>
      <c r="G187" s="156"/>
      <c r="H187" s="156"/>
      <c r="I187" s="156"/>
      <c r="J187" s="156"/>
      <c r="K187" s="157"/>
      <c r="L187" s="157"/>
      <c r="M187" s="154"/>
      <c r="N187" s="154"/>
      <c r="O187" s="155"/>
      <c r="P187" s="155"/>
      <c r="Q187" s="154"/>
      <c r="R187" s="154"/>
      <c r="S187" s="154"/>
      <c r="T187" s="158"/>
      <c r="U187" s="158"/>
      <c r="V187" s="158" t="s">
        <v>0</v>
      </c>
      <c r="W187" s="159"/>
      <c r="X187" s="155"/>
    </row>
    <row r="188" spans="1:37">
      <c r="D188" s="153" t="s">
        <v>489</v>
      </c>
      <c r="E188" s="154"/>
      <c r="F188" s="155"/>
      <c r="G188" s="156"/>
      <c r="H188" s="156"/>
      <c r="I188" s="156"/>
      <c r="J188" s="156"/>
      <c r="K188" s="157"/>
      <c r="L188" s="157"/>
      <c r="M188" s="154"/>
      <c r="N188" s="154"/>
      <c r="O188" s="155"/>
      <c r="P188" s="155"/>
      <c r="Q188" s="154"/>
      <c r="R188" s="154"/>
      <c r="S188" s="154"/>
      <c r="T188" s="158"/>
      <c r="U188" s="158"/>
      <c r="V188" s="158" t="s">
        <v>0</v>
      </c>
      <c r="W188" s="159"/>
      <c r="X188" s="155"/>
    </row>
    <row r="189" spans="1:37" ht="25.5">
      <c r="A189" s="107">
        <v>72</v>
      </c>
      <c r="B189" s="108" t="s">
        <v>467</v>
      </c>
      <c r="C189" s="109" t="s">
        <v>490</v>
      </c>
      <c r="D189" s="110" t="s">
        <v>491</v>
      </c>
      <c r="E189" s="111">
        <v>287.94499999999999</v>
      </c>
      <c r="F189" s="112" t="s">
        <v>186</v>
      </c>
      <c r="H189" s="113">
        <f>ROUND(E189*G189,2)</f>
        <v>0</v>
      </c>
      <c r="J189" s="113">
        <f>ROUND(E189*G189,2)</f>
        <v>0</v>
      </c>
      <c r="K189" s="114">
        <v>1.8000000000000001E-4</v>
      </c>
      <c r="L189" s="114">
        <f>E189*K189</f>
        <v>5.1830100000000004E-2</v>
      </c>
      <c r="N189" s="111">
        <f>E189*M189</f>
        <v>0</v>
      </c>
      <c r="O189" s="112">
        <v>20</v>
      </c>
      <c r="P189" s="112" t="s">
        <v>156</v>
      </c>
      <c r="V189" s="115" t="s">
        <v>375</v>
      </c>
      <c r="W189" s="116">
        <v>24.475000000000001</v>
      </c>
      <c r="X189" s="109" t="s">
        <v>492</v>
      </c>
      <c r="Y189" s="109" t="s">
        <v>490</v>
      </c>
      <c r="Z189" s="112" t="s">
        <v>460</v>
      </c>
      <c r="AB189" s="112">
        <v>1</v>
      </c>
      <c r="AJ189" s="85" t="s">
        <v>377</v>
      </c>
      <c r="AK189" s="85" t="s">
        <v>160</v>
      </c>
    </row>
    <row r="190" spans="1:37">
      <c r="D190" s="153" t="s">
        <v>493</v>
      </c>
      <c r="E190" s="154"/>
      <c r="F190" s="155"/>
      <c r="G190" s="156"/>
      <c r="H190" s="156"/>
      <c r="I190" s="156"/>
      <c r="J190" s="156"/>
      <c r="K190" s="157"/>
      <c r="L190" s="157"/>
      <c r="M190" s="154"/>
      <c r="N190" s="154"/>
      <c r="O190" s="155"/>
      <c r="P190" s="155"/>
      <c r="Q190" s="154"/>
      <c r="R190" s="154"/>
      <c r="S190" s="154"/>
      <c r="T190" s="158"/>
      <c r="U190" s="158"/>
      <c r="V190" s="158" t="s">
        <v>0</v>
      </c>
      <c r="W190" s="159"/>
      <c r="X190" s="155"/>
    </row>
    <row r="191" spans="1:37">
      <c r="D191" s="153" t="s">
        <v>494</v>
      </c>
      <c r="E191" s="154"/>
      <c r="F191" s="155"/>
      <c r="G191" s="156"/>
      <c r="H191" s="156"/>
      <c r="I191" s="156"/>
      <c r="J191" s="156"/>
      <c r="K191" s="157"/>
      <c r="L191" s="157"/>
      <c r="M191" s="154"/>
      <c r="N191" s="154"/>
      <c r="O191" s="155"/>
      <c r="P191" s="155"/>
      <c r="Q191" s="154"/>
      <c r="R191" s="154"/>
      <c r="S191" s="154"/>
      <c r="T191" s="158"/>
      <c r="U191" s="158"/>
      <c r="V191" s="158" t="s">
        <v>0</v>
      </c>
      <c r="W191" s="159"/>
      <c r="X191" s="155"/>
    </row>
    <row r="192" spans="1:37">
      <c r="D192" s="153" t="s">
        <v>495</v>
      </c>
      <c r="E192" s="154"/>
      <c r="F192" s="155"/>
      <c r="G192" s="156"/>
      <c r="H192" s="156"/>
      <c r="I192" s="156"/>
      <c r="J192" s="156"/>
      <c r="K192" s="157"/>
      <c r="L192" s="157"/>
      <c r="M192" s="154"/>
      <c r="N192" s="154"/>
      <c r="O192" s="155"/>
      <c r="P192" s="155"/>
      <c r="Q192" s="154"/>
      <c r="R192" s="154"/>
      <c r="S192" s="154"/>
      <c r="T192" s="158"/>
      <c r="U192" s="158"/>
      <c r="V192" s="158" t="s">
        <v>0</v>
      </c>
      <c r="W192" s="159"/>
      <c r="X192" s="155"/>
    </row>
    <row r="193" spans="1:37">
      <c r="A193" s="107">
        <v>73</v>
      </c>
      <c r="B193" s="108" t="s">
        <v>467</v>
      </c>
      <c r="C193" s="109" t="s">
        <v>496</v>
      </c>
      <c r="D193" s="110" t="s">
        <v>497</v>
      </c>
      <c r="E193" s="111">
        <v>554.82500000000005</v>
      </c>
      <c r="F193" s="112" t="s">
        <v>186</v>
      </c>
      <c r="H193" s="113">
        <f>ROUND(E193*G193,2)</f>
        <v>0</v>
      </c>
      <c r="J193" s="113">
        <f>ROUND(E193*G193,2)</f>
        <v>0</v>
      </c>
      <c r="K193" s="114">
        <v>2.9999999999999997E-4</v>
      </c>
      <c r="L193" s="114">
        <f>E193*K193</f>
        <v>0.1664475</v>
      </c>
      <c r="N193" s="111">
        <f>E193*M193</f>
        <v>0</v>
      </c>
      <c r="O193" s="112">
        <v>20</v>
      </c>
      <c r="P193" s="112" t="s">
        <v>156</v>
      </c>
      <c r="V193" s="115" t="s">
        <v>375</v>
      </c>
      <c r="W193" s="116">
        <v>71.018000000000001</v>
      </c>
      <c r="X193" s="109" t="s">
        <v>498</v>
      </c>
      <c r="Y193" s="109" t="s">
        <v>496</v>
      </c>
      <c r="Z193" s="112" t="s">
        <v>460</v>
      </c>
      <c r="AB193" s="112">
        <v>1</v>
      </c>
      <c r="AJ193" s="85" t="s">
        <v>377</v>
      </c>
      <c r="AK193" s="85" t="s">
        <v>160</v>
      </c>
    </row>
    <row r="194" spans="1:37">
      <c r="D194" s="153" t="s">
        <v>499</v>
      </c>
      <c r="E194" s="154"/>
      <c r="F194" s="155"/>
      <c r="G194" s="156"/>
      <c r="H194" s="156"/>
      <c r="I194" s="156"/>
      <c r="J194" s="156"/>
      <c r="K194" s="157"/>
      <c r="L194" s="157"/>
      <c r="M194" s="154"/>
      <c r="N194" s="154"/>
      <c r="O194" s="155"/>
      <c r="P194" s="155"/>
      <c r="Q194" s="154"/>
      <c r="R194" s="154"/>
      <c r="S194" s="154"/>
      <c r="T194" s="158"/>
      <c r="U194" s="158"/>
      <c r="V194" s="158" t="s">
        <v>0</v>
      </c>
      <c r="W194" s="159"/>
      <c r="X194" s="155"/>
    </row>
    <row r="195" spans="1:37" ht="25.5">
      <c r="A195" s="107">
        <v>74</v>
      </c>
      <c r="B195" s="108" t="s">
        <v>467</v>
      </c>
      <c r="C195" s="109" t="s">
        <v>500</v>
      </c>
      <c r="D195" s="110" t="s">
        <v>501</v>
      </c>
      <c r="E195" s="111">
        <v>110.965</v>
      </c>
      <c r="F195" s="112" t="s">
        <v>186</v>
      </c>
      <c r="H195" s="113">
        <f>ROUND(E195*G195,2)</f>
        <v>0</v>
      </c>
      <c r="J195" s="113">
        <f>ROUND(E195*G195,2)</f>
        <v>0</v>
      </c>
      <c r="K195" s="114">
        <v>3.0000000000000001E-5</v>
      </c>
      <c r="L195" s="114">
        <f>E195*K195</f>
        <v>3.3289500000000002E-3</v>
      </c>
      <c r="N195" s="111">
        <f>E195*M195</f>
        <v>0</v>
      </c>
      <c r="O195" s="112">
        <v>20</v>
      </c>
      <c r="P195" s="112" t="s">
        <v>156</v>
      </c>
      <c r="V195" s="115" t="s">
        <v>375</v>
      </c>
      <c r="W195" s="116">
        <v>19.751999999999999</v>
      </c>
      <c r="X195" s="109" t="s">
        <v>502</v>
      </c>
      <c r="Y195" s="109" t="s">
        <v>500</v>
      </c>
      <c r="Z195" s="112" t="s">
        <v>460</v>
      </c>
      <c r="AB195" s="112">
        <v>1</v>
      </c>
      <c r="AJ195" s="85" t="s">
        <v>377</v>
      </c>
      <c r="AK195" s="85" t="s">
        <v>160</v>
      </c>
    </row>
    <row r="196" spans="1:37">
      <c r="D196" s="153" t="s">
        <v>503</v>
      </c>
      <c r="E196" s="154"/>
      <c r="F196" s="155"/>
      <c r="G196" s="156"/>
      <c r="H196" s="156"/>
      <c r="I196" s="156"/>
      <c r="J196" s="156"/>
      <c r="K196" s="157"/>
      <c r="L196" s="157"/>
      <c r="M196" s="154"/>
      <c r="N196" s="154"/>
      <c r="O196" s="155"/>
      <c r="P196" s="155"/>
      <c r="Q196" s="154"/>
      <c r="R196" s="154"/>
      <c r="S196" s="154"/>
      <c r="T196" s="158"/>
      <c r="U196" s="158"/>
      <c r="V196" s="158" t="s">
        <v>0</v>
      </c>
      <c r="W196" s="159"/>
      <c r="X196" s="155"/>
    </row>
    <row r="197" spans="1:37">
      <c r="D197" s="161" t="s">
        <v>504</v>
      </c>
      <c r="E197" s="162">
        <f>J197</f>
        <v>0</v>
      </c>
      <c r="H197" s="162">
        <f>SUM(H171:H196)</f>
        <v>0</v>
      </c>
      <c r="I197" s="162">
        <f>SUM(I171:I196)</f>
        <v>0</v>
      </c>
      <c r="J197" s="162">
        <f>SUM(J171:J196)</f>
        <v>0</v>
      </c>
      <c r="L197" s="163">
        <f>SUM(L171:L196)</f>
        <v>0.26964494999999999</v>
      </c>
      <c r="N197" s="164">
        <f>SUM(N171:N196)</f>
        <v>0</v>
      </c>
      <c r="W197" s="116">
        <f>SUM(W171:W196)</f>
        <v>147.529</v>
      </c>
    </row>
    <row r="199" spans="1:37">
      <c r="D199" s="161" t="s">
        <v>505</v>
      </c>
      <c r="E199" s="162">
        <f>J199</f>
        <v>0</v>
      </c>
      <c r="H199" s="162">
        <f>+H127+H131+H136+H155+H163+H169+H197</f>
        <v>0</v>
      </c>
      <c r="I199" s="162">
        <f>+I127+I131+I136+I155+I163+I169+I197</f>
        <v>0</v>
      </c>
      <c r="J199" s="162">
        <f>+J127+J131+J136+J155+J163+J169+J197</f>
        <v>0</v>
      </c>
      <c r="L199" s="163">
        <f>+L127+L131+L136+L155+L163+L169+L197</f>
        <v>1.93350215</v>
      </c>
      <c r="N199" s="164">
        <f>+N127+N131+N136+N155+N163+N169+N197</f>
        <v>5.5000000000000005E-3</v>
      </c>
      <c r="W199" s="116">
        <f>+W127+W131+W136+W155+W163+W169+W197</f>
        <v>293.46299999999997</v>
      </c>
    </row>
    <row r="201" spans="1:37">
      <c r="D201" s="165" t="s">
        <v>506</v>
      </c>
      <c r="E201" s="162">
        <f>J201</f>
        <v>0</v>
      </c>
      <c r="H201" s="162">
        <f>+H121+H199</f>
        <v>0</v>
      </c>
      <c r="I201" s="162">
        <f>+I121+I199</f>
        <v>0</v>
      </c>
      <c r="J201" s="162">
        <f>+J121+J199</f>
        <v>0</v>
      </c>
      <c r="L201" s="163">
        <f>+L121+L199</f>
        <v>23.834665469999997</v>
      </c>
      <c r="N201" s="164">
        <f>+N121+N199</f>
        <v>21.644514999999998</v>
      </c>
      <c r="W201" s="116">
        <f>+W121+W199</f>
        <v>519.67699999999991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workbookViewId="0">
      <pane ySplit="10" topLeftCell="A11" activePane="bottomLeft" state="frozen"/>
      <selection pane="bottomLeft" activeCell="A11" sqref="A11"/>
    </sheetView>
  </sheetViews>
  <sheetFormatPr defaultColWidth="9.140625" defaultRowHeight="12.75"/>
  <cols>
    <col min="1" max="1" width="15.7109375" style="94" customWidth="1"/>
    <col min="2" max="3" width="45.7109375" style="94" customWidth="1"/>
    <col min="4" max="4" width="11.28515625" style="95" customWidth="1"/>
    <col min="5" max="16384" width="9.140625" style="85"/>
  </cols>
  <sheetData>
    <row r="1" spans="1:6">
      <c r="A1" s="96" t="s">
        <v>117</v>
      </c>
      <c r="B1" s="97"/>
      <c r="C1" s="97"/>
      <c r="D1" s="98" t="s">
        <v>5</v>
      </c>
    </row>
    <row r="2" spans="1:6">
      <c r="A2" s="96" t="s">
        <v>119</v>
      </c>
      <c r="B2" s="97"/>
      <c r="C2" s="97"/>
      <c r="D2" s="98" t="s">
        <v>120</v>
      </c>
    </row>
    <row r="3" spans="1:6">
      <c r="A3" s="96" t="s">
        <v>16</v>
      </c>
      <c r="B3" s="97"/>
      <c r="C3" s="97"/>
      <c r="D3" s="98" t="s">
        <v>121</v>
      </c>
    </row>
    <row r="4" spans="1:6">
      <c r="A4" s="97"/>
      <c r="B4" s="97"/>
      <c r="C4" s="97"/>
      <c r="D4" s="97"/>
    </row>
    <row r="5" spans="1:6">
      <c r="A5" s="96" t="s">
        <v>122</v>
      </c>
      <c r="B5" s="97"/>
      <c r="C5" s="97"/>
      <c r="D5" s="97"/>
    </row>
    <row r="6" spans="1:6">
      <c r="A6" s="96"/>
      <c r="B6" s="97"/>
      <c r="C6" s="97"/>
      <c r="D6" s="97"/>
    </row>
    <row r="7" spans="1:6">
      <c r="A7" s="96"/>
      <c r="B7" s="97"/>
      <c r="C7" s="97"/>
      <c r="D7" s="97"/>
    </row>
    <row r="8" spans="1:6">
      <c r="A8" s="85"/>
      <c r="B8" s="99"/>
      <c r="C8" s="100"/>
      <c r="D8" s="101"/>
    </row>
    <row r="9" spans="1:6">
      <c r="A9" s="102" t="s">
        <v>68</v>
      </c>
      <c r="B9" s="102" t="s">
        <v>69</v>
      </c>
      <c r="C9" s="102" t="s">
        <v>70</v>
      </c>
      <c r="D9" s="103" t="s">
        <v>71</v>
      </c>
      <c r="F9" s="85" t="s">
        <v>507</v>
      </c>
    </row>
    <row r="10" spans="1:6">
      <c r="A10" s="104"/>
      <c r="B10" s="104"/>
      <c r="C10" s="105"/>
      <c r="D10" s="106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30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D28" sqref="D28"/>
    </sheetView>
  </sheetViews>
  <sheetFormatPr defaultColWidth="9.140625" defaultRowHeight="12.75"/>
  <cols>
    <col min="1" max="1" width="42.28515625" style="85" customWidth="1"/>
    <col min="2" max="4" width="9.7109375" style="86" customWidth="1"/>
    <col min="5" max="5" width="9.7109375" style="87" customWidth="1"/>
    <col min="6" max="6" width="8.7109375" style="88" customWidth="1"/>
    <col min="7" max="7" width="9.140625" style="88"/>
    <col min="8" max="23" width="9.140625" style="85"/>
    <col min="24" max="25" width="5.7109375" style="85" customWidth="1"/>
    <col min="26" max="26" width="6.5703125" style="85" customWidth="1"/>
    <col min="27" max="27" width="24.28515625" style="85" customWidth="1"/>
    <col min="28" max="28" width="4.28515625" style="85" customWidth="1"/>
    <col min="29" max="29" width="8.28515625" style="85" customWidth="1"/>
    <col min="30" max="30" width="8.7109375" style="85" customWidth="1"/>
    <col min="31" max="16384" width="9.140625" style="85"/>
  </cols>
  <sheetData>
    <row r="1" spans="1:30">
      <c r="A1" s="89" t="s">
        <v>117</v>
      </c>
      <c r="C1" s="85"/>
      <c r="E1" s="89" t="s">
        <v>118</v>
      </c>
      <c r="F1" s="85"/>
      <c r="G1" s="85"/>
      <c r="Z1" s="82" t="s">
        <v>6</v>
      </c>
      <c r="AA1" s="82" t="s">
        <v>7</v>
      </c>
      <c r="AB1" s="82" t="s">
        <v>8</v>
      </c>
      <c r="AC1" s="82" t="s">
        <v>9</v>
      </c>
      <c r="AD1" s="82" t="s">
        <v>10</v>
      </c>
    </row>
    <row r="2" spans="1:30">
      <c r="A2" s="89" t="s">
        <v>119</v>
      </c>
      <c r="C2" s="85"/>
      <c r="E2" s="89" t="s">
        <v>120</v>
      </c>
      <c r="F2" s="85"/>
      <c r="G2" s="85"/>
      <c r="Z2" s="82" t="s">
        <v>13</v>
      </c>
      <c r="AA2" s="83" t="s">
        <v>72</v>
      </c>
      <c r="AB2" s="83" t="s">
        <v>15</v>
      </c>
      <c r="AC2" s="83"/>
      <c r="AD2" s="84"/>
    </row>
    <row r="3" spans="1:30">
      <c r="A3" s="89" t="s">
        <v>16</v>
      </c>
      <c r="C3" s="85"/>
      <c r="E3" s="89" t="s">
        <v>121</v>
      </c>
      <c r="F3" s="85"/>
      <c r="G3" s="85"/>
      <c r="Z3" s="82" t="s">
        <v>17</v>
      </c>
      <c r="AA3" s="83" t="s">
        <v>73</v>
      </c>
      <c r="AB3" s="83" t="s">
        <v>15</v>
      </c>
      <c r="AC3" s="83" t="s">
        <v>19</v>
      </c>
      <c r="AD3" s="84" t="s">
        <v>20</v>
      </c>
    </row>
    <row r="4" spans="1:30">
      <c r="B4" s="85"/>
      <c r="C4" s="85"/>
      <c r="D4" s="85"/>
      <c r="E4" s="85"/>
      <c r="F4" s="85"/>
      <c r="G4" s="85"/>
      <c r="Z4" s="82" t="s">
        <v>21</v>
      </c>
      <c r="AA4" s="83" t="s">
        <v>74</v>
      </c>
      <c r="AB4" s="83" t="s">
        <v>15</v>
      </c>
      <c r="AC4" s="83"/>
      <c r="AD4" s="84"/>
    </row>
    <row r="5" spans="1:30">
      <c r="A5" s="89" t="s">
        <v>122</v>
      </c>
      <c r="B5" s="85"/>
      <c r="C5" s="85"/>
      <c r="D5" s="85"/>
      <c r="E5" s="85"/>
      <c r="F5" s="85"/>
      <c r="G5" s="85"/>
      <c r="Z5" s="82" t="s">
        <v>23</v>
      </c>
      <c r="AA5" s="83" t="s">
        <v>73</v>
      </c>
      <c r="AB5" s="83" t="s">
        <v>15</v>
      </c>
      <c r="AC5" s="83" t="s">
        <v>19</v>
      </c>
      <c r="AD5" s="84" t="s">
        <v>20</v>
      </c>
    </row>
    <row r="6" spans="1:30">
      <c r="A6" s="89"/>
      <c r="B6" s="85"/>
      <c r="C6" s="85"/>
      <c r="D6" s="85"/>
      <c r="E6" s="85"/>
      <c r="F6" s="85"/>
      <c r="G6" s="85"/>
    </row>
    <row r="7" spans="1:30">
      <c r="A7" s="89"/>
      <c r="B7" s="85"/>
      <c r="C7" s="85"/>
      <c r="D7" s="85"/>
      <c r="E7" s="85"/>
      <c r="F7" s="85"/>
      <c r="G7" s="85"/>
    </row>
    <row r="8" spans="1:30" ht="13.5">
      <c r="B8" s="90" t="str">
        <f>CONCATENATE(AA2," ",AB2," ",AC2," ",AD2)</f>
        <v xml:space="preserve">Rekapitulácia rozpočtu v EUR  </v>
      </c>
      <c r="G8" s="85"/>
    </row>
    <row r="9" spans="1:30">
      <c r="A9" s="91" t="s">
        <v>75</v>
      </c>
      <c r="B9" s="91" t="s">
        <v>32</v>
      </c>
      <c r="C9" s="91" t="s">
        <v>33</v>
      </c>
      <c r="D9" s="91" t="s">
        <v>34</v>
      </c>
      <c r="E9" s="92" t="s">
        <v>76</v>
      </c>
      <c r="F9" s="92" t="s">
        <v>36</v>
      </c>
      <c r="G9" s="92" t="s">
        <v>41</v>
      </c>
    </row>
    <row r="10" spans="1:30">
      <c r="A10" s="93"/>
      <c r="B10" s="93"/>
      <c r="C10" s="93" t="s">
        <v>58</v>
      </c>
      <c r="D10" s="93"/>
      <c r="E10" s="93" t="s">
        <v>34</v>
      </c>
      <c r="F10" s="93" t="s">
        <v>34</v>
      </c>
      <c r="G10" s="93" t="s">
        <v>34</v>
      </c>
    </row>
    <row r="12" spans="1:30">
      <c r="A12" s="85" t="s">
        <v>151</v>
      </c>
      <c r="B12" s="86">
        <f>Prehlad!H20</f>
        <v>0</v>
      </c>
      <c r="C12" s="86">
        <f>Prehlad!I20</f>
        <v>0</v>
      </c>
      <c r="D12" s="86">
        <f>Prehlad!J20</f>
        <v>0</v>
      </c>
      <c r="E12" s="87">
        <f>Prehlad!L20</f>
        <v>7.71</v>
      </c>
      <c r="F12" s="88">
        <f>Prehlad!N20</f>
        <v>0</v>
      </c>
      <c r="G12" s="88">
        <f>Prehlad!W20</f>
        <v>1.1679999999999999</v>
      </c>
    </row>
    <row r="13" spans="1:30">
      <c r="A13" s="85" t="s">
        <v>176</v>
      </c>
      <c r="B13" s="86">
        <f>Prehlad!H30</f>
        <v>0</v>
      </c>
      <c r="C13" s="86">
        <f>Prehlad!I30</f>
        <v>0</v>
      </c>
      <c r="D13" s="86">
        <f>Prehlad!J30</f>
        <v>0</v>
      </c>
      <c r="E13" s="87">
        <f>Prehlad!L30</f>
        <v>5.1550804600000006</v>
      </c>
      <c r="F13" s="88">
        <f>Prehlad!N30</f>
        <v>0</v>
      </c>
      <c r="G13" s="88">
        <f>Prehlad!W30</f>
        <v>4.0990000000000002</v>
      </c>
    </row>
    <row r="14" spans="1:30">
      <c r="A14" s="85" t="s">
        <v>194</v>
      </c>
      <c r="B14" s="86">
        <f>Prehlad!H38</f>
        <v>0</v>
      </c>
      <c r="C14" s="86">
        <f>Prehlad!I38</f>
        <v>0</v>
      </c>
      <c r="D14" s="86">
        <f>Prehlad!J38</f>
        <v>0</v>
      </c>
      <c r="E14" s="87">
        <f>Prehlad!L38</f>
        <v>1.8776417999999999</v>
      </c>
      <c r="F14" s="88">
        <f>Prehlad!N38</f>
        <v>0</v>
      </c>
      <c r="G14" s="88">
        <f>Prehlad!W38</f>
        <v>6.173</v>
      </c>
    </row>
    <row r="15" spans="1:30">
      <c r="A15" s="85" t="s">
        <v>212</v>
      </c>
      <c r="B15" s="86">
        <f>Prehlad!H52</f>
        <v>0</v>
      </c>
      <c r="C15" s="86">
        <f>Prehlad!I52</f>
        <v>0</v>
      </c>
      <c r="D15" s="86">
        <f>Prehlad!J52</f>
        <v>0</v>
      </c>
      <c r="E15" s="87">
        <f>Prehlad!L52</f>
        <v>5.1657415999999996</v>
      </c>
      <c r="F15" s="88">
        <f>Prehlad!N52</f>
        <v>0</v>
      </c>
      <c r="G15" s="88">
        <f>Prehlad!W52</f>
        <v>19.565999999999999</v>
      </c>
    </row>
    <row r="16" spans="1:30">
      <c r="A16" s="85" t="s">
        <v>236</v>
      </c>
      <c r="B16" s="86">
        <f>Prehlad!H67</f>
        <v>0</v>
      </c>
      <c r="C16" s="86">
        <f>Prehlad!I67</f>
        <v>0</v>
      </c>
      <c r="D16" s="86">
        <f>Prehlad!J67</f>
        <v>0</v>
      </c>
      <c r="E16" s="87">
        <f>Prehlad!L67</f>
        <v>1.9678879999999999</v>
      </c>
      <c r="F16" s="88">
        <f>Prehlad!N67</f>
        <v>0</v>
      </c>
      <c r="G16" s="88">
        <f>Prehlad!W67</f>
        <v>29.36</v>
      </c>
    </row>
    <row r="17" spans="1:7">
      <c r="A17" s="85" t="s">
        <v>261</v>
      </c>
      <c r="B17" s="86">
        <f>Prehlad!H119</f>
        <v>0</v>
      </c>
      <c r="C17" s="86">
        <f>Prehlad!I119</f>
        <v>0</v>
      </c>
      <c r="D17" s="86">
        <f>Prehlad!J119</f>
        <v>0</v>
      </c>
      <c r="E17" s="87">
        <f>Prehlad!L119</f>
        <v>2.481146E-2</v>
      </c>
      <c r="F17" s="88">
        <f>Prehlad!N119</f>
        <v>21.639014999999997</v>
      </c>
      <c r="G17" s="88">
        <f>Prehlad!W119</f>
        <v>165.84800000000001</v>
      </c>
    </row>
    <row r="18" spans="1:7">
      <c r="A18" s="85" t="s">
        <v>369</v>
      </c>
      <c r="B18" s="86">
        <f>Prehlad!H121</f>
        <v>0</v>
      </c>
      <c r="C18" s="86">
        <f>Prehlad!I121</f>
        <v>0</v>
      </c>
      <c r="D18" s="86">
        <f>Prehlad!J121</f>
        <v>0</v>
      </c>
      <c r="E18" s="87">
        <f>Prehlad!L121</f>
        <v>21.901163319999998</v>
      </c>
      <c r="F18" s="88">
        <f>Prehlad!N121</f>
        <v>21.639014999999997</v>
      </c>
      <c r="G18" s="88">
        <f>Prehlad!W121</f>
        <v>226.214</v>
      </c>
    </row>
    <row r="20" spans="1:7">
      <c r="A20" s="85" t="s">
        <v>371</v>
      </c>
      <c r="B20" s="86">
        <f>Prehlad!H127</f>
        <v>0</v>
      </c>
      <c r="C20" s="86">
        <f>Prehlad!I127</f>
        <v>0</v>
      </c>
      <c r="D20" s="86">
        <f>Prehlad!J127</f>
        <v>0</v>
      </c>
      <c r="E20" s="87">
        <f>Prehlad!L127</f>
        <v>2.9569999999999999E-2</v>
      </c>
      <c r="F20" s="88">
        <f>Prehlad!N127</f>
        <v>0</v>
      </c>
      <c r="G20" s="88">
        <f>Prehlad!W127</f>
        <v>0.72100000000000009</v>
      </c>
    </row>
    <row r="21" spans="1:7">
      <c r="A21" s="85" t="s">
        <v>383</v>
      </c>
      <c r="B21" s="86">
        <f>Prehlad!H131</f>
        <v>0</v>
      </c>
      <c r="C21" s="86">
        <f>Prehlad!I131</f>
        <v>0</v>
      </c>
      <c r="D21" s="86">
        <f>Prehlad!J131</f>
        <v>0</v>
      </c>
      <c r="E21" s="87">
        <f>Prehlad!L131</f>
        <v>1.1999999999999999E-3</v>
      </c>
      <c r="F21" s="88">
        <f>Prehlad!N131</f>
        <v>0</v>
      </c>
      <c r="G21" s="88">
        <f>Prehlad!W131</f>
        <v>2.1999999999999999E-2</v>
      </c>
    </row>
    <row r="22" spans="1:7">
      <c r="A22" s="85" t="s">
        <v>388</v>
      </c>
      <c r="B22" s="86">
        <f>Prehlad!H136</f>
        <v>0</v>
      </c>
      <c r="C22" s="86">
        <f>Prehlad!I136</f>
        <v>0</v>
      </c>
      <c r="D22" s="86">
        <f>Prehlad!J136</f>
        <v>0</v>
      </c>
      <c r="E22" s="87">
        <f>Prehlad!L136</f>
        <v>0</v>
      </c>
      <c r="F22" s="88">
        <f>Prehlad!N136</f>
        <v>4.5000000000000005E-3</v>
      </c>
      <c r="G22" s="88">
        <f>Prehlad!W136</f>
        <v>0.36</v>
      </c>
    </row>
    <row r="23" spans="1:7">
      <c r="A23" s="85" t="s">
        <v>396</v>
      </c>
      <c r="B23" s="86">
        <f>Prehlad!H155</f>
        <v>0</v>
      </c>
      <c r="C23" s="86">
        <f>Prehlad!I155</f>
        <v>0</v>
      </c>
      <c r="D23" s="86">
        <f>Prehlad!J155</f>
        <v>0</v>
      </c>
      <c r="E23" s="87">
        <f>Prehlad!L155</f>
        <v>1.168744</v>
      </c>
      <c r="F23" s="88">
        <f>Prehlad!N155</f>
        <v>1E-3</v>
      </c>
      <c r="G23" s="88">
        <f>Prehlad!W155</f>
        <v>65.433999999999997</v>
      </c>
    </row>
    <row r="24" spans="1:7">
      <c r="A24" s="85" t="s">
        <v>442</v>
      </c>
      <c r="B24" s="86">
        <f>Prehlad!H163</f>
        <v>0</v>
      </c>
      <c r="C24" s="86">
        <f>Prehlad!I163</f>
        <v>0</v>
      </c>
      <c r="D24" s="86">
        <f>Prehlad!J163</f>
        <v>0</v>
      </c>
      <c r="E24" s="87">
        <f>Prehlad!L163</f>
        <v>0.42708239999999992</v>
      </c>
      <c r="F24" s="88">
        <f>Prehlad!N163</f>
        <v>0</v>
      </c>
      <c r="G24" s="88">
        <f>Prehlad!W163</f>
        <v>45.39</v>
      </c>
    </row>
    <row r="25" spans="1:7">
      <c r="A25" s="85" t="s">
        <v>455</v>
      </c>
      <c r="B25" s="86">
        <f>Prehlad!H169</f>
        <v>0</v>
      </c>
      <c r="C25" s="86">
        <f>Prehlad!I169</f>
        <v>0</v>
      </c>
      <c r="D25" s="86">
        <f>Prehlad!J169</f>
        <v>0</v>
      </c>
      <c r="E25" s="87">
        <f>Prehlad!L169</f>
        <v>3.7260799999999997E-2</v>
      </c>
      <c r="F25" s="88">
        <f>Prehlad!N169</f>
        <v>0</v>
      </c>
      <c r="G25" s="88">
        <f>Prehlad!W169</f>
        <v>34.006999999999998</v>
      </c>
    </row>
    <row r="26" spans="1:7">
      <c r="A26" s="85" t="s">
        <v>466</v>
      </c>
      <c r="B26" s="86">
        <f>Prehlad!H197</f>
        <v>0</v>
      </c>
      <c r="C26" s="86">
        <f>Prehlad!I197</f>
        <v>0</v>
      </c>
      <c r="D26" s="86">
        <f>Prehlad!J197</f>
        <v>0</v>
      </c>
      <c r="E26" s="87">
        <f>Prehlad!L197</f>
        <v>0.26964494999999999</v>
      </c>
      <c r="F26" s="88">
        <f>Prehlad!N197</f>
        <v>0</v>
      </c>
      <c r="G26" s="88">
        <f>Prehlad!W197</f>
        <v>147.529</v>
      </c>
    </row>
    <row r="27" spans="1:7">
      <c r="A27" s="85" t="s">
        <v>505</v>
      </c>
      <c r="B27" s="86">
        <f>Prehlad!H199</f>
        <v>0</v>
      </c>
      <c r="C27" s="86">
        <f>Prehlad!I199</f>
        <v>0</v>
      </c>
      <c r="D27" s="86">
        <f>Prehlad!J199</f>
        <v>0</v>
      </c>
      <c r="E27" s="87">
        <f>Prehlad!L199</f>
        <v>1.93350215</v>
      </c>
      <c r="F27" s="88">
        <f>Prehlad!N199</f>
        <v>5.5000000000000005E-3</v>
      </c>
      <c r="G27" s="88">
        <f>Prehlad!W199</f>
        <v>293.46299999999997</v>
      </c>
    </row>
    <row r="30" spans="1:7">
      <c r="A30" s="85" t="s">
        <v>506</v>
      </c>
      <c r="B30" s="86">
        <f>Prehlad!H201</f>
        <v>0</v>
      </c>
      <c r="C30" s="86">
        <f>Prehlad!I201</f>
        <v>0</v>
      </c>
      <c r="D30" s="86">
        <f>Prehlad!J201</f>
        <v>0</v>
      </c>
      <c r="E30" s="87">
        <f>Prehlad!L201</f>
        <v>23.834665469999997</v>
      </c>
      <c r="F30" s="88">
        <f>Prehlad!N201</f>
        <v>21.644514999999998</v>
      </c>
      <c r="G30" s="88">
        <f>Prehlad!W201</f>
        <v>519.67699999999991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D43"/>
  <sheetViews>
    <sheetView showGridLines="0" showZeros="0" tabSelected="1" topLeftCell="A4" workbookViewId="0">
      <selection activeCell="N10" sqref="N10"/>
    </sheetView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2" t="s">
        <v>6</v>
      </c>
      <c r="AA1" s="82" t="s">
        <v>7</v>
      </c>
      <c r="AB1" s="82" t="s">
        <v>8</v>
      </c>
      <c r="AC1" s="82" t="s">
        <v>9</v>
      </c>
      <c r="AD1" s="82" t="s">
        <v>10</v>
      </c>
    </row>
    <row r="2" spans="2:30" ht="18" customHeight="1">
      <c r="B2" s="4"/>
      <c r="C2" s="5" t="s">
        <v>122</v>
      </c>
      <c r="D2" s="5"/>
      <c r="E2" s="5"/>
      <c r="F2" s="5"/>
      <c r="G2" s="6" t="s">
        <v>77</v>
      </c>
      <c r="H2" s="5" t="s">
        <v>123</v>
      </c>
      <c r="I2" s="5"/>
      <c r="J2" s="65"/>
      <c r="Z2" s="82" t="s">
        <v>13</v>
      </c>
      <c r="AA2" s="83" t="s">
        <v>78</v>
      </c>
      <c r="AB2" s="83" t="s">
        <v>15</v>
      </c>
      <c r="AC2" s="83"/>
      <c r="AD2" s="84"/>
    </row>
    <row r="3" spans="2:30" ht="18" customHeight="1">
      <c r="B3" s="7"/>
      <c r="C3" s="8"/>
      <c r="D3" s="8"/>
      <c r="E3" s="8"/>
      <c r="F3" s="8"/>
      <c r="G3" s="9" t="s">
        <v>124</v>
      </c>
      <c r="H3" s="8"/>
      <c r="I3" s="8"/>
      <c r="J3" s="66"/>
      <c r="Z3" s="82" t="s">
        <v>17</v>
      </c>
      <c r="AA3" s="83" t="s">
        <v>79</v>
      </c>
      <c r="AB3" s="83" t="s">
        <v>15</v>
      </c>
      <c r="AC3" s="83" t="s">
        <v>19</v>
      </c>
      <c r="AD3" s="84" t="s">
        <v>20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7"/>
      <c r="Z4" s="82" t="s">
        <v>21</v>
      </c>
      <c r="AA4" s="83" t="s">
        <v>80</v>
      </c>
      <c r="AB4" s="83" t="s">
        <v>15</v>
      </c>
      <c r="AC4" s="83"/>
      <c r="AD4" s="84"/>
    </row>
    <row r="5" spans="2:30" ht="18" customHeight="1">
      <c r="B5" s="13"/>
      <c r="C5" s="14" t="s">
        <v>125</v>
      </c>
      <c r="D5" s="14"/>
      <c r="E5" s="14" t="s">
        <v>81</v>
      </c>
      <c r="F5" s="15"/>
      <c r="G5" s="15" t="s">
        <v>82</v>
      </c>
      <c r="H5" s="14"/>
      <c r="I5" s="15" t="s">
        <v>83</v>
      </c>
      <c r="J5" s="68" t="s">
        <v>126</v>
      </c>
      <c r="Z5" s="82" t="s">
        <v>23</v>
      </c>
      <c r="AA5" s="83" t="s">
        <v>79</v>
      </c>
      <c r="AB5" s="83" t="s">
        <v>15</v>
      </c>
      <c r="AC5" s="83" t="s">
        <v>19</v>
      </c>
      <c r="AD5" s="84" t="s">
        <v>20</v>
      </c>
    </row>
    <row r="6" spans="2:30" ht="18" customHeight="1">
      <c r="B6" s="4"/>
      <c r="C6" s="5" t="s">
        <v>2</v>
      </c>
      <c r="D6" s="5" t="s">
        <v>127</v>
      </c>
      <c r="E6" s="5"/>
      <c r="F6" s="5"/>
      <c r="G6" s="5" t="s">
        <v>84</v>
      </c>
      <c r="H6" s="5"/>
      <c r="I6" s="5"/>
      <c r="J6" s="65"/>
    </row>
    <row r="7" spans="2:30" ht="18" customHeight="1">
      <c r="B7" s="16"/>
      <c r="C7" s="17"/>
      <c r="D7" s="18" t="s">
        <v>128</v>
      </c>
      <c r="E7" s="18"/>
      <c r="F7" s="18"/>
      <c r="G7" s="18" t="s">
        <v>85</v>
      </c>
      <c r="H7" s="18"/>
      <c r="I7" s="18"/>
      <c r="J7" s="69"/>
    </row>
    <row r="8" spans="2:30" ht="18" customHeight="1">
      <c r="B8" s="7"/>
      <c r="C8" s="8" t="s">
        <v>1</v>
      </c>
      <c r="D8" s="8"/>
      <c r="E8" s="8"/>
      <c r="F8" s="8"/>
      <c r="G8" s="8" t="s">
        <v>84</v>
      </c>
      <c r="H8" s="8"/>
      <c r="I8" s="8"/>
      <c r="J8" s="66"/>
    </row>
    <row r="9" spans="2:30" ht="18" customHeight="1">
      <c r="B9" s="10"/>
      <c r="C9" s="12"/>
      <c r="D9" s="11"/>
      <c r="E9" s="11"/>
      <c r="F9" s="11"/>
      <c r="G9" s="18" t="s">
        <v>85</v>
      </c>
      <c r="H9" s="11"/>
      <c r="I9" s="11"/>
      <c r="J9" s="67"/>
    </row>
    <row r="10" spans="2:30" ht="18" customHeight="1">
      <c r="B10" s="7"/>
      <c r="C10" s="8" t="s">
        <v>86</v>
      </c>
      <c r="D10" s="8" t="s">
        <v>129</v>
      </c>
      <c r="E10" s="8"/>
      <c r="F10" s="8"/>
      <c r="G10" s="8" t="s">
        <v>84</v>
      </c>
      <c r="H10" s="8">
        <v>44036116</v>
      </c>
      <c r="I10" s="8"/>
      <c r="J10" s="66"/>
    </row>
    <row r="11" spans="2:30" ht="18" customHeight="1">
      <c r="B11" s="19"/>
      <c r="C11" s="20"/>
      <c r="D11" s="20" t="s">
        <v>130</v>
      </c>
      <c r="E11" s="20"/>
      <c r="F11" s="20"/>
      <c r="G11" s="20" t="s">
        <v>85</v>
      </c>
      <c r="H11" s="20">
        <v>2022558384</v>
      </c>
      <c r="I11" s="20"/>
      <c r="J11" s="70"/>
    </row>
    <row r="12" spans="2:30" ht="18" customHeight="1">
      <c r="B12" s="21">
        <v>1</v>
      </c>
      <c r="C12" s="5" t="s">
        <v>131</v>
      </c>
      <c r="D12" s="5"/>
      <c r="E12" s="5"/>
      <c r="F12" s="22">
        <f>IF(B12&lt;&gt;0,ROUND($J$31/B12,0),0)</f>
        <v>0</v>
      </c>
      <c r="G12" s="6">
        <v>1</v>
      </c>
      <c r="H12" s="5" t="s">
        <v>134</v>
      </c>
      <c r="I12" s="5"/>
      <c r="J12" s="71">
        <f>IF(G12&lt;&gt;0,ROUND($J$31/G12,0),0)</f>
        <v>0</v>
      </c>
    </row>
    <row r="13" spans="2:30" ht="18" customHeight="1">
      <c r="B13" s="23">
        <v>1</v>
      </c>
      <c r="C13" s="18" t="s">
        <v>132</v>
      </c>
      <c r="D13" s="18"/>
      <c r="E13" s="18"/>
      <c r="F13" s="24">
        <f>IF(B13&lt;&gt;0,ROUND($J$31/B13,0),0)</f>
        <v>0</v>
      </c>
      <c r="G13" s="17"/>
      <c r="H13" s="18"/>
      <c r="I13" s="18"/>
      <c r="J13" s="72">
        <f>IF(G13&lt;&gt;0,ROUND($J$31/G13,0),0)</f>
        <v>0</v>
      </c>
    </row>
    <row r="14" spans="2:30" ht="18" customHeight="1">
      <c r="B14" s="25">
        <v>1</v>
      </c>
      <c r="C14" s="20" t="s">
        <v>133</v>
      </c>
      <c r="D14" s="20"/>
      <c r="E14" s="20"/>
      <c r="F14" s="26">
        <f>IF(B14&lt;&gt;0,ROUND($J$31/B14,0),0)</f>
        <v>0</v>
      </c>
      <c r="G14" s="27"/>
      <c r="H14" s="20"/>
      <c r="I14" s="20"/>
      <c r="J14" s="73">
        <f>IF(G14&lt;&gt;0,ROUND($J$31/G14,0),0)</f>
        <v>0</v>
      </c>
    </row>
    <row r="15" spans="2:30" ht="18" customHeight="1">
      <c r="B15" s="28" t="s">
        <v>87</v>
      </c>
      <c r="C15" s="29" t="s">
        <v>88</v>
      </c>
      <c r="D15" s="30" t="s">
        <v>32</v>
      </c>
      <c r="E15" s="30" t="s">
        <v>89</v>
      </c>
      <c r="F15" s="31" t="s">
        <v>90</v>
      </c>
      <c r="G15" s="28" t="s">
        <v>91</v>
      </c>
      <c r="H15" s="32" t="s">
        <v>92</v>
      </c>
      <c r="I15" s="43"/>
      <c r="J15" s="44"/>
    </row>
    <row r="16" spans="2:30" ht="18" customHeight="1">
      <c r="B16" s="33">
        <v>1</v>
      </c>
      <c r="C16" s="34" t="s">
        <v>93</v>
      </c>
      <c r="D16" s="143">
        <f>Prehlad!H121</f>
        <v>0</v>
      </c>
      <c r="E16" s="143">
        <f>Prehlad!I121</f>
        <v>0</v>
      </c>
      <c r="F16" s="144">
        <f>D16+E16</f>
        <v>0</v>
      </c>
      <c r="G16" s="33">
        <v>6</v>
      </c>
      <c r="H16" s="35" t="s">
        <v>135</v>
      </c>
      <c r="I16" s="74"/>
      <c r="J16" s="144">
        <v>0</v>
      </c>
    </row>
    <row r="17" spans="2:10" ht="18" customHeight="1">
      <c r="B17" s="36">
        <v>2</v>
      </c>
      <c r="C17" s="37" t="s">
        <v>94</v>
      </c>
      <c r="D17" s="145">
        <f>Prehlad!H199</f>
        <v>0</v>
      </c>
      <c r="E17" s="145">
        <f>Prehlad!I199</f>
        <v>0</v>
      </c>
      <c r="F17" s="144">
        <f>D17+E17</f>
        <v>0</v>
      </c>
      <c r="G17" s="36">
        <v>7</v>
      </c>
      <c r="H17" s="38" t="s">
        <v>136</v>
      </c>
      <c r="I17" s="8"/>
      <c r="J17" s="146">
        <v>0</v>
      </c>
    </row>
    <row r="18" spans="2:10" ht="18" customHeight="1">
      <c r="B18" s="36">
        <v>3</v>
      </c>
      <c r="C18" s="37" t="s">
        <v>95</v>
      </c>
      <c r="D18" s="145"/>
      <c r="E18" s="145"/>
      <c r="F18" s="144">
        <f>D18+E18</f>
        <v>0</v>
      </c>
      <c r="G18" s="36">
        <v>8</v>
      </c>
      <c r="H18" s="38" t="s">
        <v>137</v>
      </c>
      <c r="I18" s="8"/>
      <c r="J18" s="146">
        <v>0</v>
      </c>
    </row>
    <row r="19" spans="2:10" ht="18" customHeight="1">
      <c r="B19" s="36">
        <v>4</v>
      </c>
      <c r="C19" s="37" t="s">
        <v>96</v>
      </c>
      <c r="D19" s="145"/>
      <c r="E19" s="145"/>
      <c r="F19" s="147">
        <f>D19+E19</f>
        <v>0</v>
      </c>
      <c r="G19" s="36">
        <v>9</v>
      </c>
      <c r="H19" s="38" t="s">
        <v>3</v>
      </c>
      <c r="I19" s="8"/>
      <c r="J19" s="146">
        <v>0</v>
      </c>
    </row>
    <row r="20" spans="2:10" ht="18" customHeight="1">
      <c r="B20" s="39">
        <v>5</v>
      </c>
      <c r="C20" s="40" t="s">
        <v>97</v>
      </c>
      <c r="D20" s="148">
        <f>SUM(D16:D19)</f>
        <v>0</v>
      </c>
      <c r="E20" s="149">
        <f>SUM(E16:E19)</f>
        <v>0</v>
      </c>
      <c r="F20" s="150">
        <f>SUM(F16:F19)</f>
        <v>0</v>
      </c>
      <c r="G20" s="41">
        <v>10</v>
      </c>
      <c r="I20" s="75" t="s">
        <v>98</v>
      </c>
      <c r="J20" s="150">
        <f>SUM(J16:J19)</f>
        <v>0</v>
      </c>
    </row>
    <row r="21" spans="2:10" ht="18" customHeight="1">
      <c r="B21" s="28" t="s">
        <v>99</v>
      </c>
      <c r="C21" s="42"/>
      <c r="D21" s="43" t="s">
        <v>100</v>
      </c>
      <c r="E21" s="43"/>
      <c r="F21" s="44"/>
      <c r="G21" s="28" t="s">
        <v>101</v>
      </c>
      <c r="H21" s="32" t="s">
        <v>102</v>
      </c>
      <c r="I21" s="43"/>
      <c r="J21" s="44"/>
    </row>
    <row r="22" spans="2:10" ht="18" customHeight="1">
      <c r="B22" s="33">
        <v>11</v>
      </c>
      <c r="C22" s="35" t="s">
        <v>138</v>
      </c>
      <c r="D22" s="45"/>
      <c r="E22" s="46">
        <v>0</v>
      </c>
      <c r="F22" s="144">
        <f>ROUND(((D16+E16+D17+E17+D18+E18)*E22),2)</f>
        <v>0</v>
      </c>
      <c r="G22" s="36">
        <v>16</v>
      </c>
      <c r="H22" s="38" t="s">
        <v>103</v>
      </c>
      <c r="I22" s="76"/>
      <c r="J22" s="146">
        <v>0</v>
      </c>
    </row>
    <row r="23" spans="2:10" ht="18" customHeight="1">
      <c r="B23" s="36">
        <v>12</v>
      </c>
      <c r="C23" s="38" t="s">
        <v>139</v>
      </c>
      <c r="D23" s="47"/>
      <c r="E23" s="48">
        <v>0</v>
      </c>
      <c r="F23" s="146">
        <f>ROUND(((D16+E16+D17+E17+D18+E18)*E23),2)</f>
        <v>0</v>
      </c>
      <c r="G23" s="36">
        <v>17</v>
      </c>
      <c r="H23" s="38" t="s">
        <v>141</v>
      </c>
      <c r="I23" s="76"/>
      <c r="J23" s="146">
        <v>0</v>
      </c>
    </row>
    <row r="24" spans="2:10" ht="18" customHeight="1">
      <c r="B24" s="36">
        <v>13</v>
      </c>
      <c r="C24" s="38" t="s">
        <v>140</v>
      </c>
      <c r="D24" s="47"/>
      <c r="E24" s="48">
        <v>0</v>
      </c>
      <c r="F24" s="146">
        <f>ROUND(((D16+E16+D17+E17)*E24),2)</f>
        <v>0</v>
      </c>
      <c r="G24" s="36">
        <v>18</v>
      </c>
      <c r="H24" s="38" t="s">
        <v>142</v>
      </c>
      <c r="I24" s="76"/>
      <c r="J24" s="146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46">
        <f>ROUND(((D16+E16+D17+E17+D18+E18)*E25),2)</f>
        <v>0</v>
      </c>
      <c r="G25" s="36">
        <v>19</v>
      </c>
      <c r="H25" s="38" t="s">
        <v>3</v>
      </c>
      <c r="I25" s="76"/>
      <c r="J25" s="146">
        <v>0</v>
      </c>
    </row>
    <row r="26" spans="2:10" ht="18" customHeight="1">
      <c r="B26" s="39">
        <v>15</v>
      </c>
      <c r="C26" s="49"/>
      <c r="D26" s="50"/>
      <c r="E26" s="50" t="s">
        <v>104</v>
      </c>
      <c r="F26" s="150">
        <f>SUM(F22:F25)</f>
        <v>0</v>
      </c>
      <c r="G26" s="39">
        <v>20</v>
      </c>
      <c r="H26" s="49"/>
      <c r="I26" s="50" t="s">
        <v>105</v>
      </c>
      <c r="J26" s="150">
        <f>SUM(J22:J25)</f>
        <v>0</v>
      </c>
    </row>
    <row r="27" spans="2:10" ht="18" customHeight="1">
      <c r="B27" s="51"/>
      <c r="C27" s="52" t="s">
        <v>106</v>
      </c>
      <c r="D27" s="53"/>
      <c r="E27" s="54" t="s">
        <v>107</v>
      </c>
      <c r="F27" s="55"/>
      <c r="G27" s="28" t="s">
        <v>108</v>
      </c>
      <c r="H27" s="32" t="s">
        <v>109</v>
      </c>
      <c r="I27" s="43"/>
      <c r="J27" s="44"/>
    </row>
    <row r="28" spans="2:10" ht="18" customHeight="1">
      <c r="B28" s="56"/>
      <c r="C28" s="57"/>
      <c r="D28" s="2"/>
      <c r="E28" s="58"/>
      <c r="F28" s="55"/>
      <c r="G28" s="33">
        <v>21</v>
      </c>
      <c r="H28" s="35"/>
      <c r="I28" s="77" t="s">
        <v>110</v>
      </c>
      <c r="J28" s="144">
        <f>ROUND(F20,2)+J20+F26+J26</f>
        <v>0</v>
      </c>
    </row>
    <row r="29" spans="2:10" ht="18" customHeight="1">
      <c r="B29" s="56"/>
      <c r="C29" s="2" t="s">
        <v>111</v>
      </c>
      <c r="D29" s="2"/>
      <c r="E29" s="59"/>
      <c r="F29" s="55"/>
      <c r="G29" s="36">
        <v>22</v>
      </c>
      <c r="H29" s="38" t="s">
        <v>143</v>
      </c>
      <c r="I29" s="151">
        <f>J28-I30</f>
        <v>0</v>
      </c>
      <c r="J29" s="146">
        <f>ROUND((I29*20)/100,2)</f>
        <v>0</v>
      </c>
    </row>
    <row r="30" spans="2:10" ht="18" customHeight="1">
      <c r="B30" s="7"/>
      <c r="C30" s="8" t="s">
        <v>112</v>
      </c>
      <c r="D30" s="8"/>
      <c r="E30" s="59"/>
      <c r="F30" s="55"/>
      <c r="G30" s="36">
        <v>23</v>
      </c>
      <c r="H30" s="38" t="s">
        <v>144</v>
      </c>
      <c r="I30" s="151">
        <f>SUMIF(Prehlad!O11:O9999,0,Prehlad!J11:J9999)</f>
        <v>0</v>
      </c>
      <c r="J30" s="146">
        <f>ROUND((I30*0)/100,1)</f>
        <v>0</v>
      </c>
    </row>
    <row r="31" spans="2:10" ht="18" customHeight="1">
      <c r="B31" s="56"/>
      <c r="C31" s="2"/>
      <c r="D31" s="2"/>
      <c r="E31" s="59"/>
      <c r="F31" s="55"/>
      <c r="G31" s="39">
        <v>24</v>
      </c>
      <c r="H31" s="49"/>
      <c r="I31" s="50" t="s">
        <v>113</v>
      </c>
      <c r="J31" s="150">
        <f>SUM(J28:J30)</f>
        <v>0</v>
      </c>
    </row>
    <row r="32" spans="2:10" ht="18" customHeight="1">
      <c r="B32" s="51"/>
      <c r="C32" s="2"/>
      <c r="D32" s="55"/>
      <c r="E32" s="60"/>
      <c r="F32" s="55"/>
      <c r="G32" s="61" t="s">
        <v>114</v>
      </c>
      <c r="H32" s="62" t="s">
        <v>145</v>
      </c>
      <c r="I32" s="78"/>
      <c r="J32" s="79">
        <v>0</v>
      </c>
    </row>
    <row r="33" spans="2:10" ht="18" customHeight="1">
      <c r="B33" s="63"/>
      <c r="C33" s="64"/>
      <c r="D33" s="52" t="s">
        <v>115</v>
      </c>
      <c r="E33" s="64"/>
      <c r="F33" s="64"/>
      <c r="G33" s="64"/>
      <c r="H33" s="64" t="s">
        <v>116</v>
      </c>
      <c r="I33" s="64"/>
      <c r="J33" s="80"/>
    </row>
    <row r="34" spans="2:10" ht="18" customHeight="1">
      <c r="B34" s="56"/>
      <c r="C34" s="57"/>
      <c r="D34" s="2"/>
      <c r="E34" s="2"/>
      <c r="F34" s="57"/>
      <c r="G34" s="2"/>
      <c r="H34" s="2"/>
      <c r="I34" s="2"/>
      <c r="J34" s="81"/>
    </row>
    <row r="35" spans="2:10" ht="18" customHeight="1">
      <c r="B35" s="56"/>
      <c r="C35" s="2" t="s">
        <v>111</v>
      </c>
      <c r="D35" s="2"/>
      <c r="E35" s="2"/>
      <c r="F35" s="57"/>
      <c r="G35" s="2" t="s">
        <v>111</v>
      </c>
      <c r="H35" s="2"/>
      <c r="I35" s="2"/>
      <c r="J35" s="81"/>
    </row>
    <row r="36" spans="2:10" ht="18" customHeight="1">
      <c r="B36" s="7"/>
      <c r="C36" s="8" t="s">
        <v>112</v>
      </c>
      <c r="D36" s="8"/>
      <c r="E36" s="8"/>
      <c r="F36" s="9"/>
      <c r="G36" s="8" t="s">
        <v>112</v>
      </c>
      <c r="H36" s="8"/>
      <c r="I36" s="8"/>
      <c r="J36" s="66"/>
    </row>
    <row r="37" spans="2:10" ht="18" customHeight="1">
      <c r="B37" s="56"/>
      <c r="C37" s="2" t="s">
        <v>107</v>
      </c>
      <c r="D37" s="2"/>
      <c r="E37" s="2"/>
      <c r="F37" s="57"/>
      <c r="G37" s="2" t="s">
        <v>107</v>
      </c>
      <c r="H37" s="2"/>
      <c r="I37" s="2"/>
      <c r="J37" s="81"/>
    </row>
    <row r="38" spans="2:10" ht="18" customHeight="1">
      <c r="B38" s="56"/>
      <c r="C38" s="2"/>
      <c r="D38" s="2"/>
      <c r="E38" s="2"/>
      <c r="F38" s="2"/>
      <c r="G38" s="2"/>
      <c r="H38" s="2"/>
      <c r="I38" s="2"/>
      <c r="J38" s="81"/>
    </row>
    <row r="39" spans="2:10" ht="18" customHeight="1">
      <c r="B39" s="56"/>
      <c r="C39" s="2"/>
      <c r="D39" s="2"/>
      <c r="E39" s="2"/>
      <c r="F39" s="2"/>
      <c r="G39" s="2"/>
      <c r="H39" s="2"/>
      <c r="I39" s="2"/>
      <c r="J39" s="81"/>
    </row>
    <row r="40" spans="2:10" ht="18" customHeight="1">
      <c r="B40" s="56"/>
      <c r="C40" s="2"/>
      <c r="D40" s="2"/>
      <c r="E40" s="2"/>
      <c r="F40" s="2"/>
      <c r="G40" s="2"/>
      <c r="H40" s="2"/>
      <c r="I40" s="2"/>
      <c r="J40" s="81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0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3" ma:contentTypeDescription="Umožňuje vytvoriť nový dokument." ma:contentTypeScope="" ma:versionID="79c02f033f5cd7c953a5aaed442c8525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0039623adc8a3a787f620a92276cecf7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40373682-27DE-40B4-A445-9468C1AA12BB}"/>
</file>

<file path=customXml/itemProps2.xml><?xml version="1.0" encoding="utf-8"?>
<ds:datastoreItem xmlns:ds="http://schemas.openxmlformats.org/officeDocument/2006/customXml" ds:itemID="{5C312B5D-D80C-4DAE-8340-BF655BB695B4}"/>
</file>

<file path=customXml/itemProps3.xml><?xml version="1.0" encoding="utf-8"?>
<ds:datastoreItem xmlns:ds="http://schemas.openxmlformats.org/officeDocument/2006/customXml" ds:itemID="{84A3C00F-83B8-49F0-9895-4446D82359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ekonom</cp:lastModifiedBy>
  <cp:revision>0</cp:revision>
  <cp:lastPrinted>2016-04-18T11:45:00Z</cp:lastPrinted>
  <dcterms:created xsi:type="dcterms:W3CDTF">1999-04-06T07:39:00Z</dcterms:created>
  <dcterms:modified xsi:type="dcterms:W3CDTF">2025-02-11T06:44:46Z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