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en_skoroszyt"/>
  <mc:AlternateContent xmlns:mc="http://schemas.openxmlformats.org/markup-compatibility/2006">
    <mc:Choice Requires="x15">
      <x15ac:absPath xmlns:x15ac="http://schemas.microsoft.com/office/spreadsheetml/2010/11/ac" url="C:\Users\jaroslaw.tyborski\Desktop\Nowy folder\"/>
    </mc:Choice>
  </mc:AlternateContent>
  <bookViews>
    <workbookView xWindow="0" yWindow="0" windowWidth="23040" windowHeight="8490"/>
  </bookViews>
  <sheets>
    <sheet name="pakiet ...." sheetId="13" r:id="rId1"/>
  </sheets>
  <definedNames>
    <definedName name="_xlnm.Print_Area" localSheetId="0">'pakiet ....'!$A$1:$K$90</definedName>
    <definedName name="_xlnm.Print_Titles" localSheetId="0">'pakiet ....'!$16:$16</definedName>
  </definedNames>
  <calcPr calcId="152511"/>
</workbook>
</file>

<file path=xl/calcChain.xml><?xml version="1.0" encoding="utf-8"?>
<calcChain xmlns="http://schemas.openxmlformats.org/spreadsheetml/2006/main">
  <c r="M80" i="13" l="1"/>
  <c r="N80" i="13" s="1"/>
  <c r="M81" i="13"/>
  <c r="N81" i="13" s="1"/>
  <c r="M83" i="13" l="1"/>
  <c r="N83" i="13" s="1"/>
  <c r="M78" i="13"/>
  <c r="M77" i="13"/>
  <c r="M74" i="13"/>
  <c r="M75" i="13"/>
  <c r="M72" i="13"/>
  <c r="M20" i="13"/>
  <c r="M21" i="13"/>
  <c r="M18" i="13"/>
  <c r="H18" i="13" l="1"/>
  <c r="H83" i="13" l="1"/>
  <c r="M82" i="13"/>
  <c r="N82" i="13" s="1"/>
  <c r="H82" i="13"/>
  <c r="J82" i="13" s="1"/>
  <c r="K82" i="13" s="1"/>
  <c r="H81" i="13"/>
  <c r="J81" i="13" s="1"/>
  <c r="K81" i="13" s="1"/>
  <c r="N78" i="13"/>
  <c r="H80" i="13"/>
  <c r="J80" i="13" s="1"/>
  <c r="K80" i="13" s="1"/>
  <c r="N77" i="13"/>
  <c r="H78" i="13"/>
  <c r="J78" i="13" s="1"/>
  <c r="K78" i="13" s="1"/>
  <c r="N75" i="13"/>
  <c r="H77" i="13"/>
  <c r="J77" i="13" s="1"/>
  <c r="K77" i="13" s="1"/>
  <c r="N74" i="13"/>
  <c r="H75" i="13"/>
  <c r="J75" i="13" s="1"/>
  <c r="K75" i="13" s="1"/>
  <c r="N72" i="13"/>
  <c r="H74" i="13"/>
  <c r="J74" i="13" s="1"/>
  <c r="K74" i="13" s="1"/>
  <c r="H72" i="13"/>
  <c r="J72" i="13" s="1"/>
  <c r="K72" i="13" s="1"/>
  <c r="M70" i="13"/>
  <c r="N70" i="13" s="1"/>
  <c r="H70" i="13"/>
  <c r="J70" i="13" s="1"/>
  <c r="K70" i="13" s="1"/>
  <c r="M68" i="13"/>
  <c r="N68" i="13" s="1"/>
  <c r="H68" i="13"/>
  <c r="J68" i="13" s="1"/>
  <c r="K68" i="13" s="1"/>
  <c r="M66" i="13"/>
  <c r="N66" i="13" s="1"/>
  <c r="H66" i="13"/>
  <c r="J66" i="13" s="1"/>
  <c r="K66" i="13" s="1"/>
  <c r="M64" i="13"/>
  <c r="N64" i="13" s="1"/>
  <c r="H64" i="13"/>
  <c r="J64" i="13" s="1"/>
  <c r="M62" i="13"/>
  <c r="N62" i="13" s="1"/>
  <c r="H62" i="13"/>
  <c r="J62" i="13" s="1"/>
  <c r="K62" i="13" s="1"/>
  <c r="M60" i="13"/>
  <c r="N60" i="13" s="1"/>
  <c r="H60" i="13"/>
  <c r="M59" i="13"/>
  <c r="N59" i="13" s="1"/>
  <c r="H59" i="13"/>
  <c r="J59" i="13" s="1"/>
  <c r="M58" i="13"/>
  <c r="N58" i="13" s="1"/>
  <c r="H58" i="13"/>
  <c r="J58" i="13" s="1"/>
  <c r="K58" i="13" s="1"/>
  <c r="M57" i="13"/>
  <c r="N57" i="13" s="1"/>
  <c r="H57" i="13"/>
  <c r="J57" i="13" s="1"/>
  <c r="M56" i="13"/>
  <c r="N56" i="13" s="1"/>
  <c r="H56" i="13"/>
  <c r="J56" i="13" s="1"/>
  <c r="K56" i="13" s="1"/>
  <c r="M55" i="13"/>
  <c r="N55" i="13" s="1"/>
  <c r="H55" i="13"/>
  <c r="J55" i="13" s="1"/>
  <c r="M54" i="13"/>
  <c r="N54" i="13" s="1"/>
  <c r="H54" i="13"/>
  <c r="J54" i="13" s="1"/>
  <c r="K54" i="13" s="1"/>
  <c r="H53" i="13"/>
  <c r="M52" i="13"/>
  <c r="N52" i="13" s="1"/>
  <c r="H52" i="13"/>
  <c r="M51" i="13"/>
  <c r="N51" i="13" s="1"/>
  <c r="H51" i="13"/>
  <c r="J51" i="13" s="1"/>
  <c r="M50" i="13"/>
  <c r="N50" i="13" s="1"/>
  <c r="H50" i="13"/>
  <c r="M49" i="13"/>
  <c r="N49" i="13" s="1"/>
  <c r="H49" i="13"/>
  <c r="J49" i="13" s="1"/>
  <c r="M48" i="13"/>
  <c r="N48" i="13" s="1"/>
  <c r="H48" i="13"/>
  <c r="M47" i="13"/>
  <c r="N47" i="13" s="1"/>
  <c r="H47" i="13"/>
  <c r="J47" i="13" s="1"/>
  <c r="M46" i="13"/>
  <c r="N46" i="13" s="1"/>
  <c r="H46" i="13"/>
  <c r="J46" i="13" s="1"/>
  <c r="K46" i="13" s="1"/>
  <c r="H44" i="13"/>
  <c r="M43" i="13"/>
  <c r="N43" i="13" s="1"/>
  <c r="H43" i="13"/>
  <c r="J43" i="13" s="1"/>
  <c r="K43" i="13" s="1"/>
  <c r="H42" i="13"/>
  <c r="M41" i="13"/>
  <c r="N41" i="13" s="1"/>
  <c r="H41" i="13"/>
  <c r="J41" i="13" s="1"/>
  <c r="M40" i="13"/>
  <c r="N40" i="13" s="1"/>
  <c r="H40" i="13"/>
  <c r="J40" i="13" s="1"/>
  <c r="M39" i="13"/>
  <c r="N39" i="13" s="1"/>
  <c r="H39" i="13"/>
  <c r="J39" i="13" s="1"/>
  <c r="K39" i="13" s="1"/>
  <c r="M38" i="13"/>
  <c r="N38" i="13" s="1"/>
  <c r="H38" i="13"/>
  <c r="H37" i="13"/>
  <c r="H36" i="13"/>
  <c r="M35" i="13"/>
  <c r="N35" i="13" s="1"/>
  <c r="H35" i="13"/>
  <c r="J35" i="13" s="1"/>
  <c r="M34" i="13"/>
  <c r="N34" i="13" s="1"/>
  <c r="H34" i="13"/>
  <c r="J34" i="13" s="1"/>
  <c r="M33" i="13"/>
  <c r="N33" i="13" s="1"/>
  <c r="H33" i="13"/>
  <c r="J33" i="13" s="1"/>
  <c r="K33" i="13" s="1"/>
  <c r="H32" i="13"/>
  <c r="H31" i="13"/>
  <c r="M30" i="13"/>
  <c r="N30" i="13" s="1"/>
  <c r="H30" i="13"/>
  <c r="J30" i="13" s="1"/>
  <c r="H29" i="13"/>
  <c r="M28" i="13"/>
  <c r="N28" i="13" s="1"/>
  <c r="H28" i="13"/>
  <c r="J28" i="13" s="1"/>
  <c r="H27" i="13"/>
  <c r="J27" i="13" s="1"/>
  <c r="H26" i="13"/>
  <c r="J26" i="13" s="1"/>
  <c r="H25" i="13"/>
  <c r="J25" i="13" s="1"/>
  <c r="H24" i="13"/>
  <c r="J24" i="13" s="1"/>
  <c r="M23" i="13"/>
  <c r="N23" i="13" s="1"/>
  <c r="H23" i="13"/>
  <c r="J23" i="13" s="1"/>
  <c r="K23" i="13" s="1"/>
  <c r="M22" i="13"/>
  <c r="N22" i="13" s="1"/>
  <c r="H22" i="13"/>
  <c r="J22" i="13" s="1"/>
  <c r="K22" i="13" s="1"/>
  <c r="N21" i="13"/>
  <c r="H21" i="13"/>
  <c r="J21" i="13" s="1"/>
  <c r="K21" i="13" s="1"/>
  <c r="N20" i="13"/>
  <c r="H20" i="13"/>
  <c r="M19" i="13"/>
  <c r="N18" i="13"/>
  <c r="J60" i="13" l="1"/>
  <c r="K60" i="13" s="1"/>
  <c r="N84" i="13"/>
  <c r="D91" i="13" s="1"/>
  <c r="D86" i="13"/>
  <c r="K57" i="13"/>
  <c r="K30" i="13"/>
  <c r="K64" i="13"/>
  <c r="J38" i="13"/>
  <c r="K38" i="13" s="1"/>
  <c r="K41" i="13"/>
  <c r="J52" i="13"/>
  <c r="K52" i="13" s="1"/>
  <c r="K55" i="13"/>
  <c r="K34" i="13"/>
  <c r="J50" i="13"/>
  <c r="K50" i="13" s="1"/>
  <c r="K59" i="13"/>
  <c r="J83" i="13"/>
  <c r="K83" i="13" s="1"/>
  <c r="K40" i="13"/>
  <c r="J20" i="13"/>
  <c r="K20" i="13" s="1"/>
  <c r="K28" i="13"/>
  <c r="K35" i="13"/>
  <c r="J48" i="13"/>
  <c r="K48" i="13" s="1"/>
  <c r="K51" i="13"/>
  <c r="J18" i="13"/>
  <c r="K18" i="13" s="1"/>
  <c r="K49" i="13"/>
  <c r="K47" i="13"/>
  <c r="D87" i="13" l="1"/>
</calcChain>
</file>

<file path=xl/sharedStrings.xml><?xml version="1.0" encoding="utf-8"?>
<sst xmlns="http://schemas.openxmlformats.org/spreadsheetml/2006/main" count="242" uniqueCount="179">
  <si>
    <t>Skarb Państwa -</t>
  </si>
  <si>
    <t xml:space="preserve">Państwowe Gospodarstwo Leśne Lasy Państwowe
</t>
  </si>
  <si>
    <t xml:space="preserve">L.p.
</t>
  </si>
  <si>
    <t xml:space="preserve">Pozycja w standardzie RDLP
</t>
  </si>
  <si>
    <t xml:space="preserve">Czynność - opis prac
</t>
  </si>
  <si>
    <t xml:space="preserve">Jedn.
</t>
  </si>
  <si>
    <t xml:space="preserve">Ilość
</t>
  </si>
  <si>
    <t xml:space="preserve">Cena jednostkowa netto w PLN
</t>
  </si>
  <si>
    <t xml:space="preserve">Wartość całkowita netto w PLN
</t>
  </si>
  <si>
    <t xml:space="preserve">Stawka VAT
</t>
  </si>
  <si>
    <t xml:space="preserve">Wartość VAT w PLN
</t>
  </si>
  <si>
    <t xml:space="preserve">Wartość całkowita brutto w PLN
</t>
  </si>
  <si>
    <t xml:space="preserve">PORZ&gt;100
</t>
  </si>
  <si>
    <t>Oczyszczanie zrębów i halizn z krzewów, jeżyn, malin itp. poprzez wycinanie i wynoszenie - dla 100% pokrycia powierzchni</t>
  </si>
  <si>
    <t xml:space="preserve">HA
</t>
  </si>
  <si>
    <t>WPOD-31N    WPOD-32N    WPOD-33N    WPOD-61N    WPOD-62N    WPOD-63N    WPOD&gt;61N    WPOD&gt;62N    WPOD&gt;63N</t>
  </si>
  <si>
    <t>Wycinanie podszytów i podrostów (wys.  do 1 m; od 1 do 2 m;  powyżej 2 m) w cięciach rębnych, wycinanie, znoszenie i układanie w stosy niewymiarowe z pozostawieniem na powierzchni (teren równy lub falisty) – przy pokryciu pow. odpowiednio: do 30% (…-31N; …-32N; …-33N), 31-60% (…-61N; …-62N; …-63N) i pow. 60% (…&gt;61N; …&gt;62N; …&gt;63N)</t>
  </si>
  <si>
    <t>HA</t>
  </si>
  <si>
    <t xml:space="preserve">ROZDR-PP
</t>
  </si>
  <si>
    <t>Rozdrabnianie pozostałości pozrębowych na całej pow. - bez mieszania z glebą</t>
  </si>
  <si>
    <t xml:space="preserve">KMTR
</t>
  </si>
  <si>
    <t>WYK-TAL40    WYK-TAL60    WYK-PL12    WYK-TALOK    POP-TAL</t>
  </si>
  <si>
    <t>Zdarcie pokrywy na talerzach 40cm x 40cm</t>
  </si>
  <si>
    <t xml:space="preserve">TSZT
</t>
  </si>
  <si>
    <t>PRZ-TALSA</t>
  </si>
  <si>
    <t>Przekopanie gleby na talerzach w miejscu sadzenia</t>
  </si>
  <si>
    <t xml:space="preserve">WYK-PASCZ
</t>
  </si>
  <si>
    <t>Wyorywanie bruzd pługiem leśnym typu LPZ na powierzchni powyżej 0,50 ha</t>
  </si>
  <si>
    <t xml:space="preserve">WYK-PA5CZ
</t>
  </si>
  <si>
    <t>Wyorywanie bruzd pługiem leśnym typu LPZ  na pow. do 0,5ha (np. gniazda)</t>
  </si>
  <si>
    <t xml:space="preserve">WYK-PASCP
</t>
  </si>
  <si>
    <t>Wyorywanie bruzd pługiem leśnym typu LPZ  pod okapem</t>
  </si>
  <si>
    <t xml:space="preserve">WYK-POGCZ
</t>
  </si>
  <si>
    <t>Wyorywanie bruzd pługiem leśnym typu LPZ  z pogłębiaczem na powierzchni powyżej 0,50 ha</t>
  </si>
  <si>
    <t xml:space="preserve">WYK-PA5GZ
</t>
  </si>
  <si>
    <t>Wyorywanie bruzd pługiem leśnym typu LPZ  z pogłębiaczem na pow. do 0,5 ha (np. gniazda)</t>
  </si>
  <si>
    <t xml:space="preserve">SADZ-WM
</t>
  </si>
  <si>
    <t>Sadzenie wielolatek w jamkę</t>
  </si>
  <si>
    <t xml:space="preserve">SADZ-WB
</t>
  </si>
  <si>
    <t>Sadzenie wielolatek z bryłką w jamkę</t>
  </si>
  <si>
    <t>8%</t>
  </si>
  <si>
    <t xml:space="preserve">POPR-WM
</t>
  </si>
  <si>
    <t>Sadzenie wielolatek w jamkę w poprawkach i uzupełnieniach</t>
  </si>
  <si>
    <t xml:space="preserve">POPR-WB
</t>
  </si>
  <si>
    <t>Sadzenie wielolatek w jamkę z bryłką w poprawkach i uzupełnieniach</t>
  </si>
  <si>
    <t>POPR-1M</t>
  </si>
  <si>
    <t>Sadzenie jednolatek w jamkę w poprawkach</t>
  </si>
  <si>
    <t xml:space="preserve">TRAN-SAD8
</t>
  </si>
  <si>
    <t xml:space="preserve">Dowóz sadzonek
</t>
  </si>
  <si>
    <t>H</t>
  </si>
  <si>
    <t>KOP-ROW</t>
  </si>
  <si>
    <t>Wykopy ziemne o różnych przekrojach</t>
  </si>
  <si>
    <t>M3</t>
  </si>
  <si>
    <t xml:space="preserve">KOSZ-CHN
</t>
  </si>
  <si>
    <t>Wykaszanie chwastów w uprawach, również usuwanie nalotów w uprawach pochodnych</t>
  </si>
  <si>
    <t xml:space="preserve">KOSZ-CHNS
</t>
  </si>
  <si>
    <t>Wykaszanie chwastów sierpem w uprawach, również usuwanie nalotów w uprawach pochodnych</t>
  </si>
  <si>
    <t xml:space="preserve">WYDEPT
</t>
  </si>
  <si>
    <t>Wydeptywanie chwastów wokół sadzonek</t>
  </si>
  <si>
    <t xml:space="preserve">CW-SZTIL
</t>
  </si>
  <si>
    <t xml:space="preserve">Czyszczenia wczesne w uprawach z sadzenia i siewów sztucznych iglastych lub liściastych
</t>
  </si>
  <si>
    <t xml:space="preserve">CW-SZTM
</t>
  </si>
  <si>
    <t>PODK-FORM</t>
  </si>
  <si>
    <t xml:space="preserve">Podkrzesywanie i formowanie drzewek
</t>
  </si>
  <si>
    <t>CP-SZTIL1</t>
  </si>
  <si>
    <t>Czyszczenia późne w młodnikach iglastych lub liściastych z sadzenia zabieg I</t>
  </si>
  <si>
    <t xml:space="preserve">CP-SZTIL2
</t>
  </si>
  <si>
    <t xml:space="preserve">Czyszczenia późne w młodnikach iglastych lub liściastych z sadzenia zabieg II
</t>
  </si>
  <si>
    <t xml:space="preserve">CP-SZTM1
</t>
  </si>
  <si>
    <t xml:space="preserve">Czyszczenia późne w młodnikach wielogatunkowych z sadzenia zabieg I
</t>
  </si>
  <si>
    <t xml:space="preserve">CP-SZTM2
</t>
  </si>
  <si>
    <t>Czyszczenia późne w młodnikach wielogatunkowych z sadzenia zabieg II</t>
  </si>
  <si>
    <t xml:space="preserve">ZAB-SIAT
</t>
  </si>
  <si>
    <t xml:space="preserve">Indywidualne zabezpieczanie siatką
</t>
  </si>
  <si>
    <t xml:space="preserve">SZT
</t>
  </si>
  <si>
    <t xml:space="preserve">GRODZ-SN
</t>
  </si>
  <si>
    <t xml:space="preserve">Grodzenie upraw przed zwierzyną siatką nową
</t>
  </si>
  <si>
    <t xml:space="preserve">HM
</t>
  </si>
  <si>
    <t xml:space="preserve">GRODZ-SR
</t>
  </si>
  <si>
    <t xml:space="preserve">Grodzenie upraw przed zwierzyną siatką rozbiórkową
</t>
  </si>
  <si>
    <t>WYK-SLUPL</t>
  </si>
  <si>
    <t xml:space="preserve">Przygotowanie słupków liściastych
</t>
  </si>
  <si>
    <t xml:space="preserve">GRODZ-DEM
</t>
  </si>
  <si>
    <t xml:space="preserve">Demontaż (likwidacja) ogrodzeń
</t>
  </si>
  <si>
    <t>HM</t>
  </si>
  <si>
    <t xml:space="preserve">KONS-OGR
</t>
  </si>
  <si>
    <t xml:space="preserve">Naprawa (konserwacja) ogrodzeń upraw leśnych
</t>
  </si>
  <si>
    <t xml:space="preserve">KOR-PSO
</t>
  </si>
  <si>
    <t xml:space="preserve">Korowanie pułapek i niszczenie kory -sosna
</t>
  </si>
  <si>
    <t xml:space="preserve">KOR-PŚW
</t>
  </si>
  <si>
    <t xml:space="preserve">Korowanie pułapek i niszczenie kory
 - świerk
</t>
  </si>
  <si>
    <t xml:space="preserve">NAPR-BUD
</t>
  </si>
  <si>
    <t xml:space="preserve">Naprawa starych budek lęgowych i schronów dla nietoperzy
</t>
  </si>
  <si>
    <t xml:space="preserve">CZYSZ-BUD
</t>
  </si>
  <si>
    <t>Czyszczenie budek lęgowych i schronów dla nietoperzy</t>
  </si>
  <si>
    <t xml:space="preserve">KOR-NIŻ
</t>
  </si>
  <si>
    <t>Zbiór i niszczenie zasiedlonej kory</t>
  </si>
  <si>
    <t xml:space="preserve">M3P
</t>
  </si>
  <si>
    <t>ZD-SO</t>
  </si>
  <si>
    <t>Zrębkowanie drobnicy SO</t>
  </si>
  <si>
    <t>ZD-ŚW</t>
  </si>
  <si>
    <t>Zrębkowanie drobnicy ŚW</t>
  </si>
  <si>
    <t>UDSN-SO</t>
  </si>
  <si>
    <t>Układanie drobnicy w stosy niewymiarowe celem zrębkowania SO</t>
  </si>
  <si>
    <t>UDSN-ŚW</t>
  </si>
  <si>
    <t>Układanie drobnicy w stosy niewymiarowe celem zrębkowania ŚW</t>
  </si>
  <si>
    <t>CWDPN             CWDPG</t>
  </si>
  <si>
    <t xml:space="preserve">Całkowity wyrób drewna pilarką
</t>
  </si>
  <si>
    <t xml:space="preserve">M3
</t>
  </si>
  <si>
    <t xml:space="preserve">CWDPN
CWDPG
</t>
  </si>
  <si>
    <t xml:space="preserve">CWDPN 
CWDPG
</t>
  </si>
  <si>
    <t xml:space="preserve">Zrywka drewna
</t>
  </si>
  <si>
    <t xml:space="preserve">ZRYWKA
</t>
  </si>
  <si>
    <t>PORZ-PAS</t>
  </si>
  <si>
    <t>Przeciwpożarowe porządkowanie terenów – po zabiegach gospodarczych na szerokości pasa 30 m</t>
  </si>
  <si>
    <t>PORZ-PBZH</t>
  </si>
  <si>
    <t>Przeciwpożarowe porządkowanie terenów – bez zabiegów gospodarczych na szerokości pasa 30 m</t>
  </si>
  <si>
    <t>KG</t>
  </si>
  <si>
    <t>ZB-NASDB</t>
  </si>
  <si>
    <t>Zbiór nasion dęba</t>
  </si>
  <si>
    <t>ZB-NASBK</t>
  </si>
  <si>
    <t>Zbiór nasion buka</t>
  </si>
  <si>
    <t>GODZ RH8</t>
  </si>
  <si>
    <t xml:space="preserve">Prace wykonywane ręcznie </t>
  </si>
  <si>
    <t xml:space="preserve">GODZ RH23 </t>
  </si>
  <si>
    <t>GODZ MH8</t>
  </si>
  <si>
    <t xml:space="preserve">Prace wykonywane ciągnikiem </t>
  </si>
  <si>
    <t>GODZ MH23</t>
  </si>
  <si>
    <t>Cena łączna netto w PLN</t>
  </si>
  <si>
    <t>Cena łączna brutto w PLN</t>
  </si>
  <si>
    <t>Załącznik nr 2 do SIWZ</t>
  </si>
  <si>
    <t>(Nazwa i adres wykonawcy)</t>
  </si>
  <si>
    <t xml:space="preserve">KOSZTORYS OFERTOWY
</t>
  </si>
  <si>
    <t>I.1.1                                                          I.1.3</t>
  </si>
  <si>
    <t>I.1.2</t>
  </si>
  <si>
    <t>I.2.2</t>
  </si>
  <si>
    <t>I.2.4</t>
  </si>
  <si>
    <t>I.3.1                                             I.3.2</t>
  </si>
  <si>
    <t>I.4.2</t>
  </si>
  <si>
    <t>I.4.6</t>
  </si>
  <si>
    <t>I.4.8</t>
  </si>
  <si>
    <t>I.5.2                                          I.5.5</t>
  </si>
  <si>
    <t>I.5.6</t>
  </si>
  <si>
    <t>I.5.7</t>
  </si>
  <si>
    <t>I.6.1</t>
  </si>
  <si>
    <t>II.4.1</t>
  </si>
  <si>
    <t>II.10.1</t>
  </si>
  <si>
    <t>II.10.2</t>
  </si>
  <si>
    <t>II.11.1</t>
  </si>
  <si>
    <t>II.11.2</t>
  </si>
  <si>
    <t>II.5.2</t>
  </si>
  <si>
    <t>II.13.2</t>
  </si>
  <si>
    <t>II.13.3</t>
  </si>
  <si>
    <t>II.14.8</t>
  </si>
  <si>
    <t>II.12.2</t>
  </si>
  <si>
    <t>III.1</t>
  </si>
  <si>
    <t>III.2.1</t>
  </si>
  <si>
    <t>IV.1.1</t>
  </si>
  <si>
    <t>IV.1.2</t>
  </si>
  <si>
    <t>VIII.1.3</t>
  </si>
  <si>
    <t>Nadleśnictwo Lutówko</t>
  </si>
  <si>
    <t>Lutówko 18, 89-407 Lutówko</t>
  </si>
  <si>
    <r>
      <t>Odpowiadając na ogłoszenie o przetargu nieograniczonym na „Wykonywanie usług z zakresu gospodarki leśnej na terenie Nadleśnictwa Lutówko</t>
    </r>
    <r>
      <rPr>
        <sz val="14"/>
        <rFont val="Times New Roman"/>
        <family val="1"/>
        <charset val="238"/>
      </rPr>
      <t xml:space="preserve"> </t>
    </r>
    <r>
      <rPr>
        <sz val="14"/>
        <color rgb="FF333333"/>
        <rFont val="Times New Roman"/>
        <family val="1"/>
        <charset val="238"/>
      </rPr>
      <t xml:space="preserve"> w roku 2021 składamy niniejszym ofertę na Pakiet 1 tego zamówienia i oferujemy następujące ceny jednostkowe za usługi wchodzące w skład tej części zamówienia:</t>
    </r>
  </si>
  <si>
    <t>22</t>
  </si>
  <si>
    <t>30</t>
  </si>
  <si>
    <t>31</t>
  </si>
  <si>
    <t>32</t>
  </si>
  <si>
    <t>33</t>
  </si>
  <si>
    <t>34</t>
  </si>
  <si>
    <t>Hodowla lasu</t>
  </si>
  <si>
    <t>Ochrona lasu</t>
  </si>
  <si>
    <t xml:space="preserve">Cięcia zupełne - rębne (rębnie I)
IA, IAK, IB, IBK, IC, ICK, IAS, IBS, ICS
</t>
  </si>
  <si>
    <t xml:space="preserve">Pozostałe cięcia rębne – realizowane w ramach rębni
IIA, IIAK, IIAU, IIAUK, IIB, IIBK, IIBU, IIBUK, IIC, IICK, IICU, IICUK, IID, IIDK, IIDU, IIDUK, IIIA, IIIAK, IIIAU, IIIAUK IIIB, IIIBK, IIIBU, IIIBUK, IVA, IVAK, IVAU, IVAUK, IVB, IVBK, IVBU, IVBUK, IVC, IVCK, IVCU, IVCUK, IVD, IVDK, IVDU, IVDUK, V, VK, IIAS, IIAUS, IIBS, IIBUS, IICS, IICUS, IIDS, IIDUS, IIIAS, IIIAUS, IIIBS, IIIBUS, IVAS, IVAUS, IVBS, IVBUS, IVCS, IVCUS, IVDS, IVDUS, VS
</t>
  </si>
  <si>
    <t>Trzebieże późne i cięcia sanitarno–selekcyjne, CSS, CSSK, TPN, TPNK, TPP, TPPK</t>
  </si>
  <si>
    <t xml:space="preserve">Trzebieże wczesne i czyszczenia późne, CP-P, CP-PK, TWN, TWNK, TWP, TWPK
</t>
  </si>
  <si>
    <t xml:space="preserve">Cięcia przygodne i pozostałe, DRZEW, DRZEWK, PŁAZ, PŁAZK, PR, PRK, PRZEST, PRZESTK, PTP, PTPK, PTW, PTWK, UPRZPOZ, UPRZPOZK, ZADRZEW
</t>
  </si>
  <si>
    <t>Ochrona przeciwpożarowa</t>
  </si>
  <si>
    <t>Nasiennictwo</t>
  </si>
  <si>
    <t>Pozostałe prace godzinowe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</si>
</sst>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 #,##0.00\ &quot;zł&quot;_-;\-* #,##0.00\ &quot;zł&quot;_-;_-* &quot;-&quot;??\ &quot;zł&quot;_-;_-@_-"/>
  </numFmts>
  <fonts count="22" x14ac:knownFonts="1">
    <font>
      <sz val="10"/>
      <color rgb="FF000000"/>
      <name val="Arial"/>
    </font>
    <font>
      <sz val="9"/>
      <color rgb="FF333333"/>
      <name val="Arial"/>
      <family val="2"/>
      <charset val="238"/>
    </font>
    <font>
      <b/>
      <sz val="10"/>
      <color rgb="FF333333"/>
      <name val="Times New Roman"/>
      <family val="1"/>
      <charset val="238"/>
    </font>
    <font>
      <sz val="9"/>
      <color rgb="FF333333"/>
      <name val="Times New Roman"/>
      <family val="1"/>
      <charset val="238"/>
    </font>
    <font>
      <sz val="10"/>
      <color rgb="FF333333"/>
      <name val="Times New Roman"/>
      <family val="1"/>
      <charset val="238"/>
    </font>
    <font>
      <b/>
      <i/>
      <sz val="12"/>
      <color rgb="FF333333"/>
      <name val="Times New Roman"/>
      <family val="1"/>
      <charset val="238"/>
    </font>
    <font>
      <sz val="12"/>
      <color rgb="FF333333"/>
      <name val="Arial"/>
      <family val="2"/>
      <charset val="238"/>
    </font>
    <font>
      <sz val="10"/>
      <color rgb="FF000000"/>
      <name val="Arial"/>
      <family val="2"/>
      <charset val="238"/>
    </font>
    <font>
      <sz val="12"/>
      <color rgb="FF333333"/>
      <name val="Times New Roman"/>
      <family val="1"/>
      <charset val="238"/>
    </font>
    <font>
      <b/>
      <sz val="12"/>
      <color rgb="FF333333"/>
      <name val="Times New Roman"/>
      <family val="1"/>
      <charset val="238"/>
    </font>
    <font>
      <sz val="14"/>
      <color rgb="FF333333"/>
      <name val="Times New Roman"/>
      <family val="1"/>
      <charset val="238"/>
    </font>
    <font>
      <b/>
      <sz val="18"/>
      <color rgb="FF333333"/>
      <name val="Times New Roman"/>
      <family val="1"/>
      <charset val="238"/>
    </font>
    <font>
      <b/>
      <sz val="11"/>
      <color rgb="FF333333"/>
      <name val="Times New Roman"/>
      <family val="1"/>
      <charset val="238"/>
    </font>
    <font>
      <sz val="14"/>
      <name val="Times New Roman"/>
      <family val="1"/>
      <charset val="238"/>
    </font>
    <font>
      <b/>
      <sz val="10"/>
      <color rgb="FF333333"/>
      <name val="Times New Roman"/>
      <family val="1"/>
      <charset val="238"/>
    </font>
    <font>
      <b/>
      <sz val="14"/>
      <color rgb="FF333333"/>
      <name val="Arial"/>
      <family val="2"/>
      <charset val="238"/>
    </font>
    <font>
      <b/>
      <sz val="14"/>
      <color rgb="FF333333"/>
      <name val="Times New Roman"/>
      <family val="1"/>
      <charset val="238"/>
    </font>
    <font>
      <b/>
      <sz val="14"/>
      <color rgb="FF000000"/>
      <name val="Arial"/>
      <family val="2"/>
      <charset val="238"/>
    </font>
    <font>
      <sz val="12"/>
      <color theme="0"/>
      <name val="Times New Roman"/>
      <family val="1"/>
      <charset val="238"/>
    </font>
    <font>
      <b/>
      <sz val="10"/>
      <name val="Times New Roman"/>
      <family val="1"/>
      <charset val="238"/>
    </font>
    <font>
      <sz val="22"/>
      <color rgb="FFFF0000"/>
      <name val="Arial"/>
      <family val="2"/>
      <charset val="238"/>
    </font>
    <font>
      <b/>
      <sz val="12"/>
      <name val="Times New Roman"/>
      <family val="1"/>
      <charset val="238"/>
    </font>
  </fonts>
  <fills count="6">
    <fill>
      <patternFill patternType="none"/>
    </fill>
    <fill>
      <patternFill patternType="gray125"/>
    </fill>
    <fill>
      <patternFill patternType="solid">
        <fgColor rgb="FFFFFFFF"/>
        <bgColor rgb="FFFFFFFF"/>
      </patternFill>
    </fill>
    <fill>
      <patternFill patternType="solid">
        <fgColor theme="0" tint="-4.9989318521683403E-2"/>
        <bgColor rgb="FFFFFFFF"/>
      </patternFill>
    </fill>
    <fill>
      <patternFill patternType="solid">
        <fgColor theme="0"/>
        <bgColor rgb="FFFFFFFF"/>
      </patternFill>
    </fill>
    <fill>
      <patternFill patternType="solid">
        <fgColor theme="0" tint="-4.9989318521683403E-2"/>
        <bgColor indexed="64"/>
      </patternFill>
    </fill>
  </fills>
  <borders count="4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medium">
        <color indexed="64"/>
      </top>
      <bottom style="medium">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s>
  <cellStyleXfs count="3">
    <xf numFmtId="0" fontId="0" fillId="0" borderId="0"/>
    <xf numFmtId="44" fontId="7" fillId="0" borderId="0" applyFont="0" applyFill="0" applyBorder="0" applyAlignment="0" applyProtection="0"/>
    <xf numFmtId="9" fontId="7" fillId="0" borderId="0" applyFont="0" applyFill="0" applyBorder="0" applyAlignment="0" applyProtection="0"/>
  </cellStyleXfs>
  <cellXfs count="177">
    <xf numFmtId="0" fontId="0" fillId="0" borderId="0" xfId="0"/>
    <xf numFmtId="0" fontId="1" fillId="2" borderId="0" xfId="0" applyFont="1" applyFill="1" applyAlignment="1">
      <alignment horizontal="left"/>
    </xf>
    <xf numFmtId="49" fontId="5" fillId="2" borderId="0" xfId="0" applyNumberFormat="1" applyFont="1" applyFill="1" applyBorder="1" applyAlignment="1">
      <alignment horizontal="center" vertical="center"/>
    </xf>
    <xf numFmtId="49" fontId="4" fillId="2" borderId="0" xfId="0" applyNumberFormat="1" applyFont="1" applyFill="1" applyBorder="1" applyAlignment="1">
      <alignment horizontal="center" vertical="center"/>
    </xf>
    <xf numFmtId="49" fontId="5" fillId="2" borderId="0" xfId="0" applyNumberFormat="1" applyFont="1" applyFill="1" applyBorder="1" applyAlignment="1">
      <alignment vertical="center"/>
    </xf>
    <xf numFmtId="49" fontId="4" fillId="2" borderId="0" xfId="0" applyNumberFormat="1" applyFont="1" applyFill="1" applyBorder="1" applyAlignment="1">
      <alignment vertical="center"/>
    </xf>
    <xf numFmtId="49" fontId="2" fillId="2" borderId="0" xfId="0" applyNumberFormat="1" applyFont="1" applyFill="1" applyAlignment="1">
      <alignment vertical="center"/>
    </xf>
    <xf numFmtId="49" fontId="2" fillId="2" borderId="0" xfId="0" applyNumberFormat="1" applyFont="1" applyFill="1" applyBorder="1" applyAlignment="1"/>
    <xf numFmtId="49" fontId="6" fillId="2" borderId="0" xfId="0" applyNumberFormat="1" applyFont="1" applyFill="1" applyAlignment="1">
      <alignment vertical="center" wrapText="1"/>
    </xf>
    <xf numFmtId="0" fontId="3" fillId="2" borderId="5" xfId="0" applyFont="1" applyFill="1" applyBorder="1" applyAlignment="1">
      <alignment vertical="center" wrapText="1"/>
    </xf>
    <xf numFmtId="49" fontId="3" fillId="2" borderId="6" xfId="0" applyNumberFormat="1" applyFont="1" applyFill="1" applyBorder="1" applyAlignment="1">
      <alignment vertical="center" wrapText="1"/>
    </xf>
    <xf numFmtId="0" fontId="3" fillId="2" borderId="6" xfId="0" applyFont="1" applyFill="1" applyBorder="1" applyAlignment="1">
      <alignment vertical="center" wrapText="1"/>
    </xf>
    <xf numFmtId="49" fontId="3" fillId="2" borderId="7" xfId="0" applyNumberFormat="1" applyFont="1" applyFill="1" applyBorder="1" applyAlignment="1">
      <alignment vertical="center" wrapText="1"/>
    </xf>
    <xf numFmtId="49" fontId="3" fillId="2" borderId="7" xfId="0" applyNumberFormat="1" applyFont="1" applyFill="1" applyBorder="1" applyAlignment="1">
      <alignment horizontal="center" vertical="center"/>
    </xf>
    <xf numFmtId="0" fontId="1" fillId="2" borderId="0" xfId="0" applyFont="1" applyFill="1" applyAlignment="1">
      <alignment horizontal="center" vertical="center"/>
    </xf>
    <xf numFmtId="0" fontId="3" fillId="2" borderId="5" xfId="0" applyFont="1" applyFill="1" applyBorder="1" applyAlignment="1">
      <alignment horizontal="center" vertical="center" wrapText="1"/>
    </xf>
    <xf numFmtId="49" fontId="3" fillId="2" borderId="6" xfId="0" applyNumberFormat="1" applyFont="1" applyFill="1" applyBorder="1" applyAlignment="1">
      <alignment horizontal="center" vertical="center" wrapText="1"/>
    </xf>
    <xf numFmtId="49" fontId="3" fillId="2" borderId="7" xfId="0" applyNumberFormat="1" applyFont="1" applyFill="1" applyBorder="1" applyAlignment="1">
      <alignment horizontal="center" vertical="center" wrapText="1"/>
    </xf>
    <xf numFmtId="0" fontId="0" fillId="0" borderId="0" xfId="0" applyAlignment="1">
      <alignment horizontal="center" vertical="center"/>
    </xf>
    <xf numFmtId="49" fontId="3" fillId="2" borderId="5" xfId="0" applyNumberFormat="1" applyFont="1" applyFill="1" applyBorder="1" applyAlignment="1">
      <alignment horizontal="center" vertical="center" wrapText="1"/>
    </xf>
    <xf numFmtId="0" fontId="3" fillId="2" borderId="13" xfId="0" applyFont="1" applyFill="1" applyBorder="1" applyAlignment="1">
      <alignment horizontal="center" vertical="center" wrapText="1"/>
    </xf>
    <xf numFmtId="0" fontId="1" fillId="2" borderId="0" xfId="0" applyFont="1" applyFill="1" applyBorder="1" applyAlignment="1">
      <alignment horizontal="left"/>
    </xf>
    <xf numFmtId="4" fontId="8" fillId="2" borderId="10" xfId="0" applyNumberFormat="1" applyFont="1" applyFill="1" applyBorder="1" applyAlignment="1">
      <alignment horizontal="right" vertical="center"/>
    </xf>
    <xf numFmtId="4" fontId="8" fillId="2" borderId="6" xfId="0" applyNumberFormat="1" applyFont="1" applyFill="1" applyBorder="1" applyAlignment="1" applyProtection="1">
      <alignment horizontal="right" vertical="center"/>
      <protection locked="0"/>
    </xf>
    <xf numFmtId="4" fontId="18" fillId="2" borderId="6" xfId="0" applyNumberFormat="1" applyFont="1" applyFill="1" applyBorder="1" applyAlignment="1" applyProtection="1">
      <alignment horizontal="right" vertical="center"/>
    </xf>
    <xf numFmtId="4" fontId="18" fillId="2" borderId="6" xfId="0" applyNumberFormat="1" applyFont="1" applyFill="1" applyBorder="1" applyAlignment="1">
      <alignment vertical="center"/>
    </xf>
    <xf numFmtId="4" fontId="18" fillId="2" borderId="21" xfId="0" applyNumberFormat="1" applyFont="1" applyFill="1" applyBorder="1" applyAlignment="1">
      <alignment vertical="center"/>
    </xf>
    <xf numFmtId="4" fontId="8" fillId="2" borderId="7" xfId="0" applyNumberFormat="1" applyFont="1" applyFill="1" applyBorder="1" applyAlignment="1" applyProtection="1">
      <alignment horizontal="right" vertical="center"/>
      <protection locked="0"/>
    </xf>
    <xf numFmtId="4" fontId="18" fillId="2" borderId="7" xfId="0" applyNumberFormat="1" applyFont="1" applyFill="1" applyBorder="1" applyAlignment="1" applyProtection="1">
      <alignment horizontal="right" vertical="center"/>
    </xf>
    <xf numFmtId="49" fontId="16" fillId="2" borderId="0" xfId="0" applyNumberFormat="1" applyFont="1" applyFill="1" applyBorder="1" applyAlignment="1">
      <alignment horizontal="left"/>
    </xf>
    <xf numFmtId="4" fontId="18" fillId="4" borderId="6" xfId="0" applyNumberFormat="1" applyFont="1" applyFill="1" applyBorder="1" applyAlignment="1">
      <alignment vertical="center"/>
    </xf>
    <xf numFmtId="4" fontId="18" fillId="4" borderId="21" xfId="0" applyNumberFormat="1" applyFont="1" applyFill="1" applyBorder="1" applyAlignment="1">
      <alignment vertical="center"/>
    </xf>
    <xf numFmtId="0" fontId="19" fillId="0" borderId="10" xfId="0" applyFont="1" applyFill="1" applyBorder="1" applyAlignment="1">
      <alignment horizontal="center" vertical="center"/>
    </xf>
    <xf numFmtId="0" fontId="19" fillId="0" borderId="11" xfId="0" applyFont="1" applyFill="1" applyBorder="1" applyAlignment="1">
      <alignment horizontal="center" vertical="center"/>
    </xf>
    <xf numFmtId="4" fontId="8" fillId="2" borderId="20" xfId="0" applyNumberFormat="1" applyFont="1" applyFill="1" applyBorder="1" applyAlignment="1">
      <alignment horizontal="right" vertical="center"/>
    </xf>
    <xf numFmtId="4" fontId="8" fillId="2" borderId="28" xfId="0" applyNumberFormat="1" applyFont="1" applyFill="1" applyBorder="1" applyAlignment="1">
      <alignment horizontal="right" vertical="center"/>
    </xf>
    <xf numFmtId="4" fontId="18" fillId="4" borderId="7" xfId="0" applyNumberFormat="1" applyFont="1" applyFill="1" applyBorder="1" applyAlignment="1">
      <alignment vertical="center"/>
    </xf>
    <xf numFmtId="4" fontId="18" fillId="4" borderId="29" xfId="0" applyNumberFormat="1" applyFont="1" applyFill="1" applyBorder="1" applyAlignment="1">
      <alignment vertical="center"/>
    </xf>
    <xf numFmtId="4" fontId="14" fillId="2" borderId="1" xfId="0" applyNumberFormat="1" applyFont="1" applyFill="1" applyBorder="1" applyAlignment="1">
      <alignment horizontal="center"/>
    </xf>
    <xf numFmtId="0" fontId="15" fillId="2" borderId="0" xfId="0" applyFont="1" applyFill="1" applyBorder="1" applyAlignment="1">
      <alignment horizontal="left"/>
    </xf>
    <xf numFmtId="49" fontId="16" fillId="2" borderId="0" xfId="0" applyNumberFormat="1" applyFont="1" applyFill="1" applyBorder="1" applyAlignment="1">
      <alignment horizontal="left" vertical="center"/>
    </xf>
    <xf numFmtId="4" fontId="16" fillId="2" borderId="0" xfId="1" applyNumberFormat="1" applyFont="1" applyFill="1" applyBorder="1" applyAlignment="1" applyProtection="1">
      <alignment horizontal="left" vertical="center"/>
      <protection locked="0"/>
    </xf>
    <xf numFmtId="0" fontId="17" fillId="0" borderId="0" xfId="0" applyFont="1" applyBorder="1" applyAlignment="1">
      <alignment horizontal="left"/>
    </xf>
    <xf numFmtId="0" fontId="16" fillId="0" borderId="0" xfId="0" applyFont="1" applyFill="1" applyBorder="1" applyAlignment="1">
      <alignment horizontal="left" vertical="center" wrapText="1"/>
    </xf>
    <xf numFmtId="4" fontId="15" fillId="2" borderId="0" xfId="0" applyNumberFormat="1" applyFont="1" applyFill="1" applyBorder="1" applyAlignment="1">
      <alignment horizontal="left"/>
    </xf>
    <xf numFmtId="0" fontId="20" fillId="0" borderId="0" xfId="0" applyFont="1"/>
    <xf numFmtId="0" fontId="15" fillId="2" borderId="0" xfId="0" applyFont="1" applyFill="1" applyBorder="1" applyAlignment="1" applyProtection="1">
      <alignment horizontal="left"/>
    </xf>
    <xf numFmtId="49" fontId="16" fillId="2" borderId="0" xfId="0" applyNumberFormat="1" applyFont="1" applyFill="1" applyBorder="1" applyAlignment="1" applyProtection="1">
      <alignment horizontal="left" vertical="center"/>
    </xf>
    <xf numFmtId="0" fontId="16" fillId="0" borderId="0" xfId="0" applyFont="1" applyFill="1" applyBorder="1" applyAlignment="1" applyProtection="1">
      <alignment horizontal="left" vertical="center" wrapText="1"/>
    </xf>
    <xf numFmtId="4" fontId="16" fillId="2" borderId="0" xfId="1" applyNumberFormat="1" applyFont="1" applyFill="1" applyBorder="1" applyAlignment="1" applyProtection="1">
      <alignment horizontal="left" vertical="center"/>
    </xf>
    <xf numFmtId="49" fontId="16" fillId="2" borderId="0" xfId="0" applyNumberFormat="1" applyFont="1" applyFill="1" applyBorder="1" applyAlignment="1" applyProtection="1">
      <alignment horizontal="left"/>
    </xf>
    <xf numFmtId="0" fontId="17" fillId="0" borderId="0" xfId="0" applyFont="1" applyBorder="1" applyAlignment="1" applyProtection="1">
      <alignment horizontal="left"/>
    </xf>
    <xf numFmtId="0" fontId="19" fillId="0" borderId="1" xfId="0" applyFont="1" applyFill="1" applyBorder="1" applyAlignment="1">
      <alignment horizontal="center" vertical="center"/>
    </xf>
    <xf numFmtId="9" fontId="8" fillId="3" borderId="6" xfId="0" applyNumberFormat="1" applyFont="1" applyFill="1" applyBorder="1" applyAlignment="1" applyProtection="1">
      <alignment horizontal="center" vertical="center"/>
      <protection locked="0"/>
    </xf>
    <xf numFmtId="9" fontId="8" fillId="3" borderId="6" xfId="2" applyNumberFormat="1" applyFont="1" applyFill="1" applyBorder="1" applyAlignment="1" applyProtection="1">
      <alignment horizontal="center" vertical="center"/>
      <protection locked="0"/>
    </xf>
    <xf numFmtId="9" fontId="8" fillId="3" borderId="7" xfId="2" applyNumberFormat="1" applyFont="1" applyFill="1" applyBorder="1" applyAlignment="1" applyProtection="1">
      <alignment horizontal="center" vertical="center"/>
      <protection locked="0"/>
    </xf>
    <xf numFmtId="49" fontId="19" fillId="0" borderId="5" xfId="0" applyNumberFormat="1" applyFont="1" applyFill="1" applyBorder="1" applyAlignment="1">
      <alignment horizontal="center" vertical="center"/>
    </xf>
    <xf numFmtId="49" fontId="19" fillId="0" borderId="9" xfId="0" applyNumberFormat="1" applyFont="1" applyFill="1" applyBorder="1" applyAlignment="1">
      <alignment horizontal="center" vertical="center"/>
    </xf>
    <xf numFmtId="4" fontId="16" fillId="2" borderId="0" xfId="1" applyNumberFormat="1" applyFont="1" applyFill="1" applyBorder="1" applyAlignment="1" applyProtection="1">
      <alignment horizontal="center" vertical="center"/>
      <protection locked="0"/>
    </xf>
    <xf numFmtId="4" fontId="16" fillId="2" borderId="0" xfId="1" applyNumberFormat="1" applyFont="1" applyFill="1" applyBorder="1" applyAlignment="1" applyProtection="1">
      <alignment horizontal="left" vertical="center"/>
    </xf>
    <xf numFmtId="49" fontId="3" fillId="2" borderId="6" xfId="0" applyNumberFormat="1" applyFont="1" applyFill="1" applyBorder="1" applyAlignment="1">
      <alignment horizontal="center" vertical="center"/>
    </xf>
    <xf numFmtId="4" fontId="8" fillId="2" borderId="16" xfId="0" applyNumberFormat="1" applyFont="1" applyFill="1" applyBorder="1" applyAlignment="1">
      <alignment horizontal="right" vertical="center"/>
    </xf>
    <xf numFmtId="4" fontId="8" fillId="2" borderId="19" xfId="0" applyNumberFormat="1" applyFont="1" applyFill="1" applyBorder="1" applyAlignment="1">
      <alignment horizontal="right" vertical="center"/>
    </xf>
    <xf numFmtId="4" fontId="8" fillId="2" borderId="14" xfId="0" applyNumberFormat="1" applyFont="1" applyFill="1" applyBorder="1" applyAlignment="1" applyProtection="1">
      <alignment horizontal="right" vertical="center"/>
      <protection locked="0"/>
    </xf>
    <xf numFmtId="4" fontId="8" fillId="2" borderId="5" xfId="0" applyNumberFormat="1" applyFont="1" applyFill="1" applyBorder="1" applyAlignment="1" applyProtection="1">
      <alignment horizontal="right" vertical="center"/>
      <protection locked="0"/>
    </xf>
    <xf numFmtId="4" fontId="18" fillId="2" borderId="14" xfId="0" applyNumberFormat="1" applyFont="1" applyFill="1" applyBorder="1" applyAlignment="1" applyProtection="1">
      <alignment horizontal="right" vertical="center"/>
    </xf>
    <xf numFmtId="4" fontId="18" fillId="2" borderId="5" xfId="0" applyNumberFormat="1" applyFont="1" applyFill="1" applyBorder="1" applyAlignment="1" applyProtection="1">
      <alignment horizontal="right" vertical="center"/>
    </xf>
    <xf numFmtId="9" fontId="8" fillId="3" borderId="14" xfId="0" applyNumberFormat="1" applyFont="1" applyFill="1" applyBorder="1" applyAlignment="1" applyProtection="1">
      <alignment horizontal="center" vertical="center"/>
      <protection locked="0"/>
    </xf>
    <xf numFmtId="9" fontId="8" fillId="3" borderId="5" xfId="0" applyNumberFormat="1" applyFont="1" applyFill="1" applyBorder="1" applyAlignment="1" applyProtection="1">
      <alignment horizontal="center" vertical="center"/>
      <protection locked="0"/>
    </xf>
    <xf numFmtId="4" fontId="18" fillId="2" borderId="5" xfId="0" applyNumberFormat="1" applyFont="1" applyFill="1" applyBorder="1" applyAlignment="1">
      <alignment vertical="center"/>
    </xf>
    <xf numFmtId="4" fontId="18" fillId="2" borderId="25" xfId="0" applyNumberFormat="1" applyFont="1" applyFill="1" applyBorder="1" applyAlignment="1">
      <alignment vertical="center"/>
    </xf>
    <xf numFmtId="0" fontId="19" fillId="0" borderId="10"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19" fillId="0" borderId="5" xfId="0" applyFont="1" applyFill="1" applyBorder="1" applyAlignment="1">
      <alignment horizontal="center" vertical="center"/>
    </xf>
    <xf numFmtId="0" fontId="19" fillId="0" borderId="6" xfId="0" applyFont="1" applyFill="1" applyBorder="1" applyAlignment="1">
      <alignment horizontal="center" vertical="center"/>
    </xf>
    <xf numFmtId="0" fontId="9" fillId="3" borderId="36" xfId="0" applyFont="1" applyFill="1" applyBorder="1" applyAlignment="1">
      <alignment horizontal="center" vertical="center" wrapText="1"/>
    </xf>
    <xf numFmtId="0" fontId="9" fillId="3" borderId="24" xfId="0" applyFont="1" applyFill="1" applyBorder="1" applyAlignment="1">
      <alignment horizontal="center" vertical="center" wrapText="1"/>
    </xf>
    <xf numFmtId="0" fontId="9" fillId="3" borderId="38" xfId="0" applyFont="1" applyFill="1" applyBorder="1" applyAlignment="1">
      <alignment horizontal="center" vertical="center" wrapText="1"/>
    </xf>
    <xf numFmtId="0" fontId="9" fillId="3" borderId="39" xfId="0" applyFont="1" applyFill="1" applyBorder="1" applyAlignment="1">
      <alignment horizontal="center" vertical="center" wrapText="1"/>
    </xf>
    <xf numFmtId="49" fontId="3" fillId="2" borderId="5" xfId="0" applyNumberFormat="1" applyFont="1" applyFill="1" applyBorder="1" applyAlignment="1">
      <alignment vertical="center" wrapText="1"/>
    </xf>
    <xf numFmtId="4" fontId="8" fillId="2" borderId="9" xfId="0" applyNumberFormat="1" applyFont="1" applyFill="1" applyBorder="1" applyAlignment="1">
      <alignment horizontal="right" vertical="center"/>
    </xf>
    <xf numFmtId="0" fontId="19" fillId="0" borderId="9" xfId="0" applyFont="1" applyFill="1" applyBorder="1" applyAlignment="1">
      <alignment horizontal="center" vertical="center"/>
    </xf>
    <xf numFmtId="49" fontId="3" fillId="2" borderId="5" xfId="0" applyNumberFormat="1" applyFont="1" applyFill="1" applyBorder="1" applyAlignment="1">
      <alignment horizontal="center" vertical="center"/>
    </xf>
    <xf numFmtId="0" fontId="19" fillId="0" borderId="15" xfId="0" applyFont="1" applyFill="1" applyBorder="1" applyAlignment="1">
      <alignment horizontal="center" vertical="center"/>
    </xf>
    <xf numFmtId="0" fontId="19" fillId="0" borderId="41" xfId="0" applyFont="1" applyFill="1" applyBorder="1" applyAlignment="1">
      <alignment horizontal="center" vertical="center"/>
    </xf>
    <xf numFmtId="49" fontId="3" fillId="2" borderId="14" xfId="0" applyNumberFormat="1" applyFont="1" applyFill="1" applyBorder="1" applyAlignment="1">
      <alignment horizontal="center" vertical="center" wrapText="1"/>
    </xf>
    <xf numFmtId="49" fontId="3" fillId="2" borderId="14" xfId="0" applyNumberFormat="1" applyFont="1" applyFill="1" applyBorder="1" applyAlignment="1">
      <alignment vertical="center" wrapText="1"/>
    </xf>
    <xf numFmtId="49" fontId="3" fillId="2" borderId="14" xfId="0" applyNumberFormat="1" applyFont="1" applyFill="1" applyBorder="1" applyAlignment="1">
      <alignment horizontal="center" vertical="center"/>
    </xf>
    <xf numFmtId="9" fontId="8" fillId="3" borderId="14" xfId="2" applyNumberFormat="1" applyFont="1" applyFill="1" applyBorder="1" applyAlignment="1" applyProtection="1">
      <alignment horizontal="center" vertical="center"/>
      <protection locked="0"/>
    </xf>
    <xf numFmtId="4" fontId="18" fillId="4" borderId="14" xfId="0" applyNumberFormat="1" applyFont="1" applyFill="1" applyBorder="1" applyAlignment="1">
      <alignment vertical="center"/>
    </xf>
    <xf numFmtId="4" fontId="18" fillId="4" borderId="26" xfId="0" applyNumberFormat="1" applyFont="1" applyFill="1" applyBorder="1" applyAlignment="1">
      <alignment vertical="center"/>
    </xf>
    <xf numFmtId="0" fontId="19" fillId="0" borderId="42" xfId="0" applyFont="1" applyFill="1" applyBorder="1" applyAlignment="1">
      <alignment horizontal="center" vertical="center"/>
    </xf>
    <xf numFmtId="9" fontId="8" fillId="3" borderId="5" xfId="2" applyNumberFormat="1" applyFont="1" applyFill="1" applyBorder="1" applyAlignment="1" applyProtection="1">
      <alignment horizontal="center" vertical="center"/>
      <protection locked="0"/>
    </xf>
    <xf numFmtId="4" fontId="18" fillId="4" borderId="5" xfId="0" applyNumberFormat="1" applyFont="1" applyFill="1" applyBorder="1" applyAlignment="1">
      <alignment vertical="center"/>
    </xf>
    <xf numFmtId="4" fontId="18" fillId="4" borderId="25" xfId="0" applyNumberFormat="1" applyFont="1" applyFill="1" applyBorder="1" applyAlignment="1">
      <alignment vertical="center"/>
    </xf>
    <xf numFmtId="0" fontId="3" fillId="2" borderId="15" xfId="0" applyFont="1" applyFill="1" applyBorder="1" applyAlignment="1">
      <alignment horizontal="center" vertical="center" wrapText="1"/>
    </xf>
    <xf numFmtId="0" fontId="3" fillId="2" borderId="15" xfId="0" applyFont="1" applyFill="1" applyBorder="1" applyAlignment="1">
      <alignment vertical="center" wrapText="1"/>
    </xf>
    <xf numFmtId="4" fontId="8" fillId="2" borderId="22" xfId="0" applyNumberFormat="1" applyFont="1" applyFill="1" applyBorder="1" applyAlignment="1">
      <alignment horizontal="right" vertical="center"/>
    </xf>
    <xf numFmtId="0" fontId="19" fillId="0" borderId="43" xfId="0" applyFont="1" applyFill="1" applyBorder="1" applyAlignment="1">
      <alignment horizontal="center" vertical="center"/>
    </xf>
    <xf numFmtId="0" fontId="3" fillId="2" borderId="14" xfId="0" applyFont="1" applyFill="1" applyBorder="1" applyAlignment="1">
      <alignment horizontal="center" vertical="center" wrapText="1"/>
    </xf>
    <xf numFmtId="4" fontId="16" fillId="0" borderId="0" xfId="1" applyNumberFormat="1" applyFont="1" applyFill="1" applyBorder="1" applyAlignment="1" applyProtection="1">
      <alignment horizontal="left" vertical="center"/>
    </xf>
    <xf numFmtId="0" fontId="16" fillId="2" borderId="0" xfId="0" applyFont="1" applyFill="1" applyAlignment="1">
      <alignment horizontal="left"/>
    </xf>
    <xf numFmtId="0" fontId="21" fillId="5" borderId="12" xfId="0" applyFont="1" applyFill="1" applyBorder="1" applyAlignment="1">
      <alignment horizontal="center" vertical="center"/>
    </xf>
    <xf numFmtId="0" fontId="21" fillId="5" borderId="8" xfId="0" applyFont="1" applyFill="1" applyBorder="1" applyAlignment="1">
      <alignment horizontal="center" vertical="center"/>
    </xf>
    <xf numFmtId="0" fontId="21" fillId="5" borderId="40" xfId="0" applyFont="1" applyFill="1" applyBorder="1" applyAlignment="1">
      <alignment horizontal="center" vertical="center"/>
    </xf>
    <xf numFmtId="0" fontId="9" fillId="3" borderId="12" xfId="0" applyFont="1" applyFill="1" applyBorder="1" applyAlignment="1">
      <alignment horizontal="center" vertical="center" wrapText="1"/>
    </xf>
    <xf numFmtId="0" fontId="9" fillId="3" borderId="8" xfId="0" applyFont="1" applyFill="1" applyBorder="1" applyAlignment="1">
      <alignment horizontal="center" vertical="center" wrapText="1"/>
    </xf>
    <xf numFmtId="0" fontId="9" fillId="3" borderId="40" xfId="0" applyFont="1" applyFill="1" applyBorder="1" applyAlignment="1">
      <alignment horizontal="center" vertical="center" wrapText="1"/>
    </xf>
    <xf numFmtId="0" fontId="12" fillId="3" borderId="12" xfId="0" applyFont="1" applyFill="1" applyBorder="1" applyAlignment="1">
      <alignment horizontal="center" vertical="center" wrapText="1"/>
    </xf>
    <xf numFmtId="0" fontId="12" fillId="3" borderId="8" xfId="0" applyFont="1" applyFill="1" applyBorder="1" applyAlignment="1">
      <alignment horizontal="center" vertical="center" wrapText="1"/>
    </xf>
    <xf numFmtId="0" fontId="12" fillId="3" borderId="40" xfId="0" applyFont="1" applyFill="1" applyBorder="1" applyAlignment="1">
      <alignment horizontal="center" vertical="center" wrapText="1"/>
    </xf>
    <xf numFmtId="49" fontId="9" fillId="3" borderId="12" xfId="0" applyNumberFormat="1" applyFont="1" applyFill="1" applyBorder="1" applyAlignment="1">
      <alignment horizontal="center" vertical="center" wrapText="1"/>
    </xf>
    <xf numFmtId="49" fontId="9" fillId="3" borderId="8" xfId="0" applyNumberFormat="1" applyFont="1" applyFill="1" applyBorder="1" applyAlignment="1">
      <alignment horizontal="center" vertical="center" wrapText="1"/>
    </xf>
    <xf numFmtId="49" fontId="9" fillId="3" borderId="40" xfId="0" applyNumberFormat="1" applyFont="1" applyFill="1" applyBorder="1" applyAlignment="1">
      <alignment horizontal="center" vertical="center" wrapText="1"/>
    </xf>
    <xf numFmtId="4" fontId="18" fillId="2" borderId="26" xfId="0" applyNumberFormat="1" applyFont="1" applyFill="1" applyBorder="1" applyAlignment="1">
      <alignment vertical="center"/>
    </xf>
    <xf numFmtId="4" fontId="18" fillId="2" borderId="25" xfId="0" applyNumberFormat="1" applyFont="1" applyFill="1" applyBorder="1" applyAlignment="1">
      <alignment vertical="center"/>
    </xf>
    <xf numFmtId="4" fontId="16" fillId="2" borderId="0" xfId="1" applyNumberFormat="1" applyFont="1" applyFill="1" applyBorder="1" applyAlignment="1" applyProtection="1">
      <alignment horizontal="left" vertical="center"/>
    </xf>
    <xf numFmtId="0" fontId="9" fillId="3" borderId="44" xfId="0" applyFont="1" applyFill="1" applyBorder="1" applyAlignment="1">
      <alignment horizontal="center" vertical="center" wrapText="1"/>
    </xf>
    <xf numFmtId="0" fontId="9" fillId="3" borderId="2" xfId="0" applyFont="1" applyFill="1" applyBorder="1" applyAlignment="1">
      <alignment horizontal="center" vertical="center" wrapText="1"/>
    </xf>
    <xf numFmtId="0" fontId="9" fillId="3" borderId="3" xfId="0" applyFont="1" applyFill="1" applyBorder="1" applyAlignment="1">
      <alignment horizontal="center" vertical="center" wrapText="1"/>
    </xf>
    <xf numFmtId="4" fontId="16" fillId="2" borderId="0" xfId="1" applyNumberFormat="1" applyFont="1" applyFill="1" applyBorder="1" applyAlignment="1" applyProtection="1">
      <alignment horizontal="center" vertical="center"/>
      <protection locked="0"/>
    </xf>
    <xf numFmtId="49" fontId="2" fillId="2" borderId="1" xfId="0" applyNumberFormat="1" applyFont="1" applyFill="1" applyBorder="1" applyAlignment="1">
      <alignment horizontal="center"/>
    </xf>
    <xf numFmtId="49" fontId="19" fillId="0" borderId="6" xfId="0" applyNumberFormat="1" applyFont="1" applyFill="1" applyBorder="1" applyAlignment="1">
      <alignment horizontal="center" vertical="center"/>
    </xf>
    <xf numFmtId="49" fontId="19" fillId="0" borderId="10" xfId="0" applyNumberFormat="1" applyFont="1" applyFill="1" applyBorder="1" applyAlignment="1">
      <alignment horizontal="center" vertical="center"/>
    </xf>
    <xf numFmtId="49" fontId="3" fillId="2" borderId="6" xfId="0" applyNumberFormat="1" applyFont="1" applyFill="1" applyBorder="1" applyAlignment="1">
      <alignment horizontal="center" vertical="center"/>
    </xf>
    <xf numFmtId="4" fontId="8" fillId="2" borderId="16" xfId="0" applyNumberFormat="1" applyFont="1" applyFill="1" applyBorder="1" applyAlignment="1">
      <alignment horizontal="right" vertical="center"/>
    </xf>
    <xf numFmtId="4" fontId="8" fillId="2" borderId="19" xfId="0" applyNumberFormat="1" applyFont="1" applyFill="1" applyBorder="1" applyAlignment="1">
      <alignment horizontal="right" vertical="center"/>
    </xf>
    <xf numFmtId="4" fontId="8" fillId="2" borderId="14" xfId="0" applyNumberFormat="1" applyFont="1" applyFill="1" applyBorder="1" applyAlignment="1" applyProtection="1">
      <alignment horizontal="right" vertical="center"/>
      <protection locked="0"/>
    </xf>
    <xf numFmtId="4" fontId="8" fillId="2" borderId="5" xfId="0" applyNumberFormat="1" applyFont="1" applyFill="1" applyBorder="1" applyAlignment="1" applyProtection="1">
      <alignment horizontal="right" vertical="center"/>
      <protection locked="0"/>
    </xf>
    <xf numFmtId="4" fontId="18" fillId="2" borderId="14" xfId="0" applyNumberFormat="1" applyFont="1" applyFill="1" applyBorder="1" applyAlignment="1" applyProtection="1">
      <alignment horizontal="right" vertical="center"/>
    </xf>
    <xf numFmtId="4" fontId="18" fillId="2" borderId="5" xfId="0" applyNumberFormat="1" applyFont="1" applyFill="1" applyBorder="1" applyAlignment="1" applyProtection="1">
      <alignment horizontal="right" vertical="center"/>
    </xf>
    <xf numFmtId="9" fontId="8" fillId="3" borderId="14" xfId="0" applyNumberFormat="1" applyFont="1" applyFill="1" applyBorder="1" applyAlignment="1" applyProtection="1">
      <alignment horizontal="center" vertical="center"/>
      <protection locked="0"/>
    </xf>
    <xf numFmtId="9" fontId="8" fillId="3" borderId="5" xfId="0" applyNumberFormat="1" applyFont="1" applyFill="1" applyBorder="1" applyAlignment="1" applyProtection="1">
      <alignment horizontal="center" vertical="center"/>
      <protection locked="0"/>
    </xf>
    <xf numFmtId="9" fontId="8" fillId="3" borderId="15" xfId="0" applyNumberFormat="1" applyFont="1" applyFill="1" applyBorder="1" applyAlignment="1" applyProtection="1">
      <alignment horizontal="center" vertical="center"/>
      <protection locked="0"/>
    </xf>
    <xf numFmtId="4" fontId="18" fillId="2" borderId="14" xfId="0" applyNumberFormat="1" applyFont="1" applyFill="1" applyBorder="1" applyAlignment="1">
      <alignment vertical="center"/>
    </xf>
    <xf numFmtId="4" fontId="18" fillId="2" borderId="15" xfId="0" applyNumberFormat="1" applyFont="1" applyFill="1" applyBorder="1" applyAlignment="1">
      <alignment vertical="center"/>
    </xf>
    <xf numFmtId="4" fontId="18" fillId="2" borderId="27" xfId="0" applyNumberFormat="1" applyFont="1" applyFill="1" applyBorder="1" applyAlignment="1">
      <alignment vertical="center"/>
    </xf>
    <xf numFmtId="0" fontId="19" fillId="0" borderId="6" xfId="0" applyFont="1" applyFill="1" applyBorder="1" applyAlignment="1">
      <alignment horizontal="center" vertical="center" wrapText="1"/>
    </xf>
    <xf numFmtId="0" fontId="19" fillId="0" borderId="10" xfId="0" applyFont="1" applyFill="1" applyBorder="1" applyAlignment="1">
      <alignment horizontal="center" vertical="center" wrapText="1"/>
    </xf>
    <xf numFmtId="0" fontId="3" fillId="2" borderId="6" xfId="0" applyFont="1" applyFill="1" applyBorder="1" applyAlignment="1">
      <alignment horizontal="center" vertical="center" wrapText="1"/>
    </xf>
    <xf numFmtId="4" fontId="18" fillId="2" borderId="5" xfId="0" applyNumberFormat="1" applyFont="1" applyFill="1" applyBorder="1" applyAlignment="1">
      <alignment vertical="center"/>
    </xf>
    <xf numFmtId="0" fontId="19" fillId="0" borderId="14" xfId="0" applyFont="1" applyFill="1" applyBorder="1" applyAlignment="1">
      <alignment horizontal="center" vertical="center" wrapText="1"/>
    </xf>
    <xf numFmtId="0" fontId="19" fillId="0" borderId="22" xfId="0" applyFont="1" applyFill="1" applyBorder="1" applyAlignment="1">
      <alignment horizontal="center" vertical="center" wrapText="1"/>
    </xf>
    <xf numFmtId="0" fontId="3" fillId="2" borderId="14" xfId="0" applyFont="1" applyFill="1" applyBorder="1" applyAlignment="1">
      <alignment horizontal="center" vertical="center" wrapText="1"/>
    </xf>
    <xf numFmtId="4" fontId="8" fillId="2" borderId="18" xfId="0" applyNumberFormat="1" applyFont="1" applyFill="1" applyBorder="1" applyAlignment="1">
      <alignment horizontal="right" vertical="center"/>
    </xf>
    <xf numFmtId="4" fontId="8" fillId="2" borderId="15" xfId="0" applyNumberFormat="1" applyFont="1" applyFill="1" applyBorder="1" applyAlignment="1" applyProtection="1">
      <alignment horizontal="right" vertical="center"/>
      <protection locked="0"/>
    </xf>
    <xf numFmtId="4" fontId="18" fillId="2" borderId="15" xfId="0" applyNumberFormat="1" applyFont="1" applyFill="1" applyBorder="1" applyAlignment="1" applyProtection="1">
      <alignment horizontal="right" vertical="center"/>
    </xf>
    <xf numFmtId="0" fontId="19" fillId="0" borderId="5"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9" xfId="0" applyFont="1" applyFill="1" applyBorder="1" applyAlignment="1">
      <alignment horizontal="center" vertical="center" wrapText="1"/>
    </xf>
    <xf numFmtId="0" fontId="3" fillId="2" borderId="5" xfId="0" applyFont="1" applyFill="1" applyBorder="1" applyAlignment="1">
      <alignment horizontal="center" vertical="center" wrapText="1"/>
    </xf>
    <xf numFmtId="4" fontId="8" fillId="2" borderId="15" xfId="1" applyNumberFormat="1" applyFont="1" applyFill="1" applyBorder="1" applyAlignment="1" applyProtection="1">
      <alignment horizontal="right" vertical="center"/>
      <protection locked="0"/>
    </xf>
    <xf numFmtId="4" fontId="8" fillId="2" borderId="5" xfId="1" applyNumberFormat="1" applyFont="1" applyFill="1" applyBorder="1" applyAlignment="1" applyProtection="1">
      <alignment horizontal="right" vertical="center"/>
      <protection locked="0"/>
    </xf>
    <xf numFmtId="49" fontId="2" fillId="2" borderId="31" xfId="0" applyNumberFormat="1" applyFont="1" applyFill="1" applyBorder="1" applyAlignment="1" applyProtection="1">
      <alignment horizontal="center"/>
      <protection locked="0"/>
    </xf>
    <xf numFmtId="49" fontId="2" fillId="2" borderId="22" xfId="0" applyNumberFormat="1" applyFont="1" applyFill="1" applyBorder="1" applyAlignment="1" applyProtection="1">
      <alignment horizontal="center"/>
      <protection locked="0"/>
    </xf>
    <xf numFmtId="49" fontId="2" fillId="2" borderId="17" xfId="0" applyNumberFormat="1" applyFont="1" applyFill="1" applyBorder="1" applyAlignment="1" applyProtection="1">
      <alignment horizontal="center"/>
      <protection locked="0"/>
    </xf>
    <xf numFmtId="49" fontId="2" fillId="2" borderId="32" xfId="0" applyNumberFormat="1" applyFont="1" applyFill="1" applyBorder="1" applyAlignment="1" applyProtection="1">
      <alignment horizontal="center"/>
      <protection locked="0"/>
    </xf>
    <xf numFmtId="49" fontId="2" fillId="2" borderId="0" xfId="0" applyNumberFormat="1" applyFont="1" applyFill="1" applyBorder="1" applyAlignment="1" applyProtection="1">
      <alignment horizontal="center"/>
      <protection locked="0"/>
    </xf>
    <xf numFmtId="49" fontId="2" fillId="2" borderId="33" xfId="0" applyNumberFormat="1" applyFont="1" applyFill="1" applyBorder="1" applyAlignment="1" applyProtection="1">
      <alignment horizontal="center"/>
      <protection locked="0"/>
    </xf>
    <xf numFmtId="49" fontId="2" fillId="2" borderId="34" xfId="0" applyNumberFormat="1" applyFont="1" applyFill="1" applyBorder="1" applyAlignment="1" applyProtection="1">
      <alignment horizontal="center"/>
      <protection locked="0"/>
    </xf>
    <xf numFmtId="49" fontId="2" fillId="2" borderId="9" xfId="0" applyNumberFormat="1" applyFont="1" applyFill="1" applyBorder="1" applyAlignment="1" applyProtection="1">
      <alignment horizontal="center"/>
      <protection locked="0"/>
    </xf>
    <xf numFmtId="49" fontId="2" fillId="2" borderId="35" xfId="0" applyNumberFormat="1" applyFont="1" applyFill="1" applyBorder="1" applyAlignment="1" applyProtection="1">
      <alignment horizontal="center"/>
      <protection locked="0"/>
    </xf>
    <xf numFmtId="49" fontId="5" fillId="2" borderId="30" xfId="0" applyNumberFormat="1" applyFont="1" applyFill="1" applyBorder="1" applyAlignment="1" applyProtection="1">
      <alignment horizontal="left" vertical="center"/>
      <protection locked="0"/>
    </xf>
    <xf numFmtId="49" fontId="5" fillId="2" borderId="10" xfId="0" applyNumberFormat="1" applyFont="1" applyFill="1" applyBorder="1" applyAlignment="1" applyProtection="1">
      <alignment horizontal="left" vertical="center"/>
      <protection locked="0"/>
    </xf>
    <xf numFmtId="49" fontId="5" fillId="2" borderId="4" xfId="0" applyNumberFormat="1" applyFont="1" applyFill="1" applyBorder="1" applyAlignment="1" applyProtection="1">
      <alignment horizontal="left" vertical="center"/>
      <protection locked="0"/>
    </xf>
    <xf numFmtId="49" fontId="4" fillId="2" borderId="0" xfId="0" applyNumberFormat="1" applyFont="1" applyFill="1" applyBorder="1" applyAlignment="1">
      <alignment horizontal="center" vertical="center"/>
    </xf>
    <xf numFmtId="0" fontId="11" fillId="2" borderId="0" xfId="0" applyFont="1" applyFill="1" applyAlignment="1">
      <alignment horizontal="center" vertical="top" wrapText="1"/>
    </xf>
    <xf numFmtId="49" fontId="12" fillId="2" borderId="0" xfId="0" applyNumberFormat="1" applyFont="1" applyFill="1" applyAlignment="1">
      <alignment horizontal="center" vertical="center"/>
    </xf>
    <xf numFmtId="0" fontId="10" fillId="2" borderId="0" xfId="0" applyFont="1" applyFill="1" applyAlignment="1">
      <alignment horizontal="center" vertical="center" wrapText="1"/>
    </xf>
    <xf numFmtId="0" fontId="9" fillId="3" borderId="23" xfId="0" applyFont="1" applyFill="1" applyBorder="1" applyAlignment="1">
      <alignment horizontal="center" vertical="center" wrapText="1"/>
    </xf>
    <xf numFmtId="0" fontId="9" fillId="3" borderId="37" xfId="0" applyFont="1" applyFill="1" applyBorder="1" applyAlignment="1">
      <alignment horizontal="center" vertical="center" wrapText="1"/>
    </xf>
    <xf numFmtId="4" fontId="8" fillId="2" borderId="14" xfId="0" applyNumberFormat="1" applyFont="1" applyFill="1" applyBorder="1" applyAlignment="1">
      <alignment horizontal="right" vertical="center"/>
    </xf>
    <xf numFmtId="4" fontId="8" fillId="2" borderId="15" xfId="0" applyNumberFormat="1" applyFont="1" applyFill="1" applyBorder="1" applyAlignment="1">
      <alignment horizontal="right" vertical="center"/>
    </xf>
    <xf numFmtId="4" fontId="8" fillId="2" borderId="5" xfId="0" applyNumberFormat="1" applyFont="1" applyFill="1" applyBorder="1" applyAlignment="1">
      <alignment horizontal="right" vertical="center"/>
    </xf>
    <xf numFmtId="4" fontId="18" fillId="2" borderId="14" xfId="0" applyNumberFormat="1" applyFont="1" applyFill="1" applyBorder="1" applyAlignment="1" applyProtection="1">
      <alignment vertical="center"/>
    </xf>
    <xf numFmtId="4" fontId="18" fillId="2" borderId="15" xfId="0" applyNumberFormat="1" applyFont="1" applyFill="1" applyBorder="1" applyAlignment="1" applyProtection="1">
      <alignment vertical="center"/>
    </xf>
    <xf numFmtId="4" fontId="18" fillId="2" borderId="5" xfId="0" applyNumberFormat="1" applyFont="1" applyFill="1" applyBorder="1" applyAlignment="1" applyProtection="1">
      <alignment vertical="center"/>
    </xf>
  </cellXfs>
  <cellStyles count="3">
    <cellStyle name="Normalny" xfId="0" builtinId="0"/>
    <cellStyle name="Procentowy" xfId="2" builtinId="5"/>
    <cellStyle name="Walutowy" xfId="1" builtinId="4"/>
  </cellStyles>
  <dxfs count="35">
    <dxf>
      <font>
        <color rgb="FF9C0006"/>
      </font>
      <fill>
        <patternFill>
          <bgColor rgb="FFFFC7CE"/>
        </patternFill>
      </fill>
    </dxf>
    <dxf>
      <font>
        <color theme="1"/>
      </font>
      <fill>
        <patternFill>
          <bgColor rgb="FFFF0000"/>
        </patternFill>
      </fill>
    </dxf>
    <dxf>
      <font>
        <color rgb="FF9C0006"/>
      </font>
      <fill>
        <patternFill>
          <bgColor rgb="FFFFC7CE"/>
        </patternFill>
      </fill>
    </dxf>
    <dxf>
      <font>
        <color theme="1"/>
      </font>
      <fill>
        <patternFill>
          <bgColor theme="0"/>
        </patternFill>
      </fill>
    </dxf>
    <dxf>
      <font>
        <color theme="1"/>
      </font>
      <fill>
        <patternFill patternType="none">
          <bgColor auto="1"/>
        </patternFill>
      </fill>
    </dxf>
    <dxf>
      <font>
        <color theme="1"/>
      </font>
      <fill>
        <patternFill patternType="none">
          <bgColor auto="1"/>
        </patternFill>
      </fill>
    </dxf>
    <dxf>
      <font>
        <color theme="1"/>
      </font>
      <fill>
        <patternFill>
          <bgColor theme="0"/>
        </patternFill>
      </fill>
    </dxf>
    <dxf>
      <font>
        <color theme="1"/>
      </font>
      <fill>
        <patternFill patternType="none">
          <bgColor auto="1"/>
        </patternFill>
      </fill>
    </dxf>
    <dxf>
      <font>
        <color theme="1"/>
      </font>
      <fill>
        <patternFill patternType="none">
          <bgColor auto="1"/>
        </patternFill>
      </fill>
    </dxf>
    <dxf>
      <font>
        <color theme="1"/>
      </font>
      <fill>
        <patternFill>
          <bgColor theme="0"/>
        </patternFill>
      </fill>
    </dxf>
    <dxf>
      <font>
        <color theme="1"/>
      </font>
      <fill>
        <patternFill patternType="none">
          <bgColor auto="1"/>
        </patternFill>
      </fill>
    </dxf>
    <dxf>
      <font>
        <color theme="1"/>
      </font>
      <fill>
        <patternFill patternType="none">
          <bgColor auto="1"/>
        </patternFill>
      </fill>
    </dxf>
    <dxf>
      <font>
        <color theme="1"/>
      </font>
      <fill>
        <patternFill>
          <bgColor theme="0"/>
        </patternFill>
      </fill>
    </dxf>
    <dxf>
      <font>
        <color theme="1"/>
      </font>
      <fill>
        <patternFill patternType="none">
          <bgColor auto="1"/>
        </patternFill>
      </fill>
    </dxf>
    <dxf>
      <font>
        <color theme="1"/>
      </font>
      <fill>
        <patternFill patternType="none">
          <bgColor auto="1"/>
        </patternFill>
      </fill>
    </dxf>
    <dxf>
      <font>
        <color theme="1"/>
      </font>
      <fill>
        <patternFill>
          <bgColor theme="0"/>
        </patternFill>
      </fill>
    </dxf>
    <dxf>
      <font>
        <color theme="1"/>
      </font>
      <fill>
        <patternFill patternType="none">
          <bgColor auto="1"/>
        </patternFill>
      </fill>
    </dxf>
    <dxf>
      <font>
        <color theme="1"/>
      </font>
      <fill>
        <patternFill patternType="none">
          <bgColor auto="1"/>
        </patternFill>
      </fill>
    </dxf>
    <dxf>
      <font>
        <color theme="1"/>
      </font>
      <fill>
        <patternFill>
          <bgColor theme="0"/>
        </patternFill>
      </fill>
    </dxf>
    <dxf>
      <font>
        <color theme="1"/>
      </font>
      <fill>
        <patternFill patternType="none">
          <bgColor auto="1"/>
        </patternFill>
      </fill>
    </dxf>
    <dxf>
      <font>
        <color theme="1"/>
      </font>
      <fill>
        <patternFill patternType="none">
          <bgColor auto="1"/>
        </patternFill>
      </fill>
    </dxf>
    <dxf>
      <font>
        <color theme="0"/>
      </font>
      <fill>
        <patternFill patternType="none">
          <bgColor auto="1"/>
        </patternFill>
      </fill>
    </dxf>
    <dxf>
      <font>
        <color theme="1"/>
      </font>
      <fill>
        <patternFill>
          <bgColor rgb="FFFF0000"/>
        </patternFill>
      </fill>
    </dxf>
    <dxf>
      <font>
        <color theme="0"/>
      </font>
      <fill>
        <patternFill patternType="none">
          <bgColor auto="1"/>
        </patternFill>
      </fill>
    </dxf>
    <dxf>
      <font>
        <color theme="1"/>
      </font>
      <fill>
        <patternFill>
          <bgColor rgb="FFFF0000"/>
        </patternFill>
      </fill>
    </dxf>
    <dxf>
      <font>
        <color theme="0"/>
      </font>
      <fill>
        <patternFill patternType="none">
          <bgColor auto="1"/>
        </patternFill>
      </fill>
    </dxf>
    <dxf>
      <font>
        <color theme="1"/>
      </font>
      <fill>
        <patternFill>
          <bgColor rgb="FFFF0000"/>
        </patternFill>
      </fill>
    </dxf>
    <dxf>
      <font>
        <color theme="0"/>
      </font>
      <fill>
        <patternFill>
          <bgColor theme="0"/>
        </patternFill>
      </fill>
    </dxf>
    <dxf>
      <font>
        <color theme="1"/>
      </font>
      <fill>
        <patternFill>
          <bgColor rgb="FFFF0000"/>
        </patternFill>
      </fill>
    </dxf>
    <dxf>
      <font>
        <color theme="0"/>
      </font>
      <fill>
        <patternFill patternType="none">
          <bgColor auto="1"/>
        </patternFill>
      </fill>
    </dxf>
    <dxf>
      <font>
        <color theme="1"/>
      </font>
      <fill>
        <patternFill>
          <bgColor rgb="FFFF0000"/>
        </patternFill>
      </fill>
    </dxf>
    <dxf>
      <font>
        <color theme="0"/>
      </font>
      <fill>
        <patternFill>
          <bgColor theme="0"/>
        </patternFill>
      </fill>
    </dxf>
    <dxf>
      <font>
        <color theme="1"/>
      </font>
      <fill>
        <patternFill>
          <bgColor rgb="FFFF0000"/>
        </patternFill>
      </fill>
    </dxf>
    <dxf>
      <font>
        <color theme="0"/>
      </font>
      <fill>
        <patternFill patternType="none">
          <bgColor auto="1"/>
        </patternFill>
      </fill>
    </dxf>
    <dxf>
      <font>
        <color theme="1"/>
      </font>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D91"/>
  <sheetViews>
    <sheetView tabSelected="1" zoomScale="85" zoomScaleNormal="85" workbookViewId="0">
      <selection activeCell="G18" sqref="G18:G19"/>
    </sheetView>
  </sheetViews>
  <sheetFormatPr defaultColWidth="0" defaultRowHeight="18" x14ac:dyDescent="0.25"/>
  <cols>
    <col min="1" max="1" width="6.5703125" customWidth="1"/>
    <col min="2" max="2" width="22.28515625" customWidth="1"/>
    <col min="3" max="3" width="13.140625" style="18" customWidth="1"/>
    <col min="4" max="4" width="41" customWidth="1"/>
    <col min="5" max="5" width="6.28515625" bestFit="1" customWidth="1"/>
    <col min="6" max="6" width="11.7109375" customWidth="1"/>
    <col min="7" max="7" width="20.28515625" customWidth="1"/>
    <col min="8" max="8" width="22.5703125" customWidth="1"/>
    <col min="9" max="9" width="10.85546875" bestFit="1" customWidth="1"/>
    <col min="10" max="10" width="12.5703125" customWidth="1"/>
    <col min="11" max="11" width="19.85546875" customWidth="1"/>
    <col min="12" max="12" width="4.7109375" customWidth="1"/>
    <col min="13" max="13" width="27.85546875" style="51" customWidth="1"/>
    <col min="14" max="14" width="6.7109375" style="42" hidden="1"/>
    <col min="15" max="16382" width="5" hidden="1"/>
    <col min="16383" max="16383" width="2" hidden="1"/>
    <col min="16384" max="16384" width="2.5703125" hidden="1"/>
  </cols>
  <sheetData>
    <row r="1" spans="1:14" s="1" customFormat="1" ht="21.95" customHeight="1" x14ac:dyDescent="0.25">
      <c r="C1" s="14"/>
      <c r="M1" s="46"/>
      <c r="N1" s="39"/>
    </row>
    <row r="2" spans="1:14" s="1" customFormat="1" ht="31.5" customHeight="1" x14ac:dyDescent="0.2">
      <c r="B2" s="4"/>
      <c r="C2" s="2"/>
      <c r="E2" s="6"/>
      <c r="F2" s="6"/>
      <c r="G2" s="6"/>
      <c r="H2" s="6"/>
      <c r="K2" s="6" t="s">
        <v>130</v>
      </c>
      <c r="M2" s="47"/>
      <c r="N2" s="40"/>
    </row>
    <row r="3" spans="1:14" s="1" customFormat="1" ht="23.45" customHeight="1" x14ac:dyDescent="0.25">
      <c r="A3" s="162"/>
      <c r="B3" s="163"/>
      <c r="C3" s="163"/>
      <c r="D3" s="163"/>
      <c r="E3" s="163"/>
      <c r="F3" s="163"/>
      <c r="G3" s="163"/>
      <c r="H3" s="163"/>
      <c r="I3" s="163"/>
      <c r="J3" s="164"/>
      <c r="M3" s="46"/>
      <c r="N3" s="39"/>
    </row>
    <row r="4" spans="1:14" s="1" customFormat="1" ht="9.6" customHeight="1" x14ac:dyDescent="0.25">
      <c r="A4" s="165" t="s">
        <v>131</v>
      </c>
      <c r="B4" s="165"/>
      <c r="C4" s="165"/>
      <c r="D4" s="165"/>
      <c r="E4" s="165"/>
      <c r="M4" s="46"/>
      <c r="N4" s="39"/>
    </row>
    <row r="5" spans="1:14" s="1" customFormat="1" ht="8.4499999999999993" customHeight="1" x14ac:dyDescent="0.2">
      <c r="B5" s="5"/>
      <c r="C5" s="3"/>
      <c r="E5" s="6"/>
      <c r="F5" s="6"/>
      <c r="G5" s="6"/>
      <c r="H5" s="6"/>
      <c r="M5" s="47"/>
      <c r="N5" s="40"/>
    </row>
    <row r="6" spans="1:14" s="1" customFormat="1" ht="21.95" customHeight="1" x14ac:dyDescent="0.2">
      <c r="C6" s="14"/>
      <c r="E6" s="6"/>
      <c r="F6" s="6"/>
      <c r="G6" s="6"/>
      <c r="H6" s="6"/>
      <c r="M6" s="47"/>
      <c r="N6" s="40"/>
    </row>
    <row r="7" spans="1:14" s="1" customFormat="1" ht="12.75" customHeight="1" x14ac:dyDescent="0.25">
      <c r="C7" s="14"/>
      <c r="M7" s="46"/>
      <c r="N7" s="39"/>
    </row>
    <row r="8" spans="1:14" s="1" customFormat="1" ht="33" customHeight="1" x14ac:dyDescent="0.25">
      <c r="A8" s="166" t="s">
        <v>132</v>
      </c>
      <c r="B8" s="166"/>
      <c r="C8" s="166"/>
      <c r="D8" s="166"/>
      <c r="E8" s="166"/>
      <c r="F8" s="166"/>
      <c r="G8" s="166"/>
      <c r="H8" s="166"/>
      <c r="I8" s="166"/>
      <c r="J8" s="166"/>
      <c r="K8" s="166"/>
      <c r="M8" s="46"/>
      <c r="N8" s="39"/>
    </row>
    <row r="9" spans="1:14" s="1" customFormat="1" ht="13.35" customHeight="1" x14ac:dyDescent="0.25">
      <c r="C9" s="14"/>
      <c r="M9" s="46"/>
      <c r="N9" s="39"/>
    </row>
    <row r="10" spans="1:14" s="1" customFormat="1" ht="24" customHeight="1" x14ac:dyDescent="0.25">
      <c r="A10" s="167" t="s">
        <v>0</v>
      </c>
      <c r="B10" s="167"/>
      <c r="C10" s="167"/>
      <c r="D10" s="167"/>
      <c r="M10" s="46"/>
      <c r="N10" s="39"/>
    </row>
    <row r="11" spans="1:14" s="1" customFormat="1" ht="21.4" customHeight="1" x14ac:dyDescent="0.25">
      <c r="A11" s="167" t="s">
        <v>1</v>
      </c>
      <c r="B11" s="167"/>
      <c r="C11" s="167"/>
      <c r="D11" s="167"/>
      <c r="M11" s="46"/>
      <c r="N11" s="39"/>
    </row>
    <row r="12" spans="1:14" s="1" customFormat="1" ht="21.4" customHeight="1" x14ac:dyDescent="0.25">
      <c r="A12" s="167" t="s">
        <v>160</v>
      </c>
      <c r="B12" s="167"/>
      <c r="C12" s="167"/>
      <c r="D12" s="167"/>
      <c r="M12" s="46"/>
      <c r="N12" s="39"/>
    </row>
    <row r="13" spans="1:14" s="1" customFormat="1" ht="21.4" customHeight="1" x14ac:dyDescent="0.25">
      <c r="A13" s="167" t="s">
        <v>161</v>
      </c>
      <c r="B13" s="167"/>
      <c r="C13" s="167"/>
      <c r="D13" s="167"/>
      <c r="M13" s="46"/>
      <c r="N13" s="39"/>
    </row>
    <row r="14" spans="1:14" s="1" customFormat="1" ht="48" customHeight="1" x14ac:dyDescent="0.25">
      <c r="A14" s="168" t="s">
        <v>162</v>
      </c>
      <c r="B14" s="168"/>
      <c r="C14" s="168"/>
      <c r="D14" s="168"/>
      <c r="E14" s="168"/>
      <c r="F14" s="168"/>
      <c r="G14" s="168"/>
      <c r="H14" s="168"/>
      <c r="I14" s="168"/>
      <c r="J14" s="168"/>
      <c r="K14" s="168"/>
      <c r="M14" s="46"/>
      <c r="N14" s="39"/>
    </row>
    <row r="15" spans="1:14" s="1" customFormat="1" ht="21" customHeight="1" thickBot="1" x14ac:dyDescent="0.3">
      <c r="C15" s="14"/>
      <c r="M15" s="46"/>
      <c r="N15" s="39"/>
    </row>
    <row r="16" spans="1:14" s="1" customFormat="1" ht="62.45" customHeight="1" thickBot="1" x14ac:dyDescent="0.25">
      <c r="A16" s="76" t="s">
        <v>2</v>
      </c>
      <c r="B16" s="75" t="s">
        <v>3</v>
      </c>
      <c r="C16" s="169" t="s">
        <v>4</v>
      </c>
      <c r="D16" s="170"/>
      <c r="E16" s="77" t="s">
        <v>5</v>
      </c>
      <c r="F16" s="77" t="s">
        <v>6</v>
      </c>
      <c r="G16" s="77" t="s">
        <v>7</v>
      </c>
      <c r="H16" s="77" t="s">
        <v>8</v>
      </c>
      <c r="I16" s="77" t="s">
        <v>9</v>
      </c>
      <c r="J16" s="77" t="s">
        <v>10</v>
      </c>
      <c r="K16" s="78" t="s">
        <v>11</v>
      </c>
      <c r="M16" s="48"/>
      <c r="N16" s="43"/>
    </row>
    <row r="17" spans="1:14" s="1" customFormat="1" ht="42.75" customHeight="1" thickBot="1" x14ac:dyDescent="0.25">
      <c r="A17" s="117" t="s">
        <v>169</v>
      </c>
      <c r="B17" s="118"/>
      <c r="C17" s="118"/>
      <c r="D17" s="118"/>
      <c r="E17" s="118"/>
      <c r="F17" s="118"/>
      <c r="G17" s="118"/>
      <c r="H17" s="118"/>
      <c r="I17" s="118"/>
      <c r="J17" s="118"/>
      <c r="K17" s="119"/>
      <c r="M17" s="48"/>
      <c r="N17" s="43"/>
    </row>
    <row r="18" spans="1:14" s="1" customFormat="1" ht="36" x14ac:dyDescent="0.2">
      <c r="A18" s="147">
        <v>1</v>
      </c>
      <c r="B18" s="149" t="s">
        <v>133</v>
      </c>
      <c r="C18" s="15" t="s">
        <v>12</v>
      </c>
      <c r="D18" s="79" t="s">
        <v>13</v>
      </c>
      <c r="E18" s="150" t="s">
        <v>14</v>
      </c>
      <c r="F18" s="144">
        <v>11.01</v>
      </c>
      <c r="G18" s="151"/>
      <c r="H18" s="146">
        <f>ROUND(F18*G18,2)</f>
        <v>0</v>
      </c>
      <c r="I18" s="133">
        <v>0.08</v>
      </c>
      <c r="J18" s="135">
        <f>ROUND(H18*I18,2)</f>
        <v>0</v>
      </c>
      <c r="K18" s="136">
        <f>ROUND(H18+J18,2)</f>
        <v>0</v>
      </c>
      <c r="M18" s="116" t="str">
        <f>IF(AND(F18&gt;0,OR(ISBLANK(G18),G18=0)),"podaj stawkę!",IF(AND(ISBLANK(F18),G18&gt;0),"usuń stawkę","OK"))</f>
        <v>podaj stawkę!</v>
      </c>
      <c r="N18" s="120">
        <f>IF(M18&lt;&gt;"OK",1,0)</f>
        <v>1</v>
      </c>
    </row>
    <row r="19" spans="1:14" s="1" customFormat="1" ht="108" x14ac:dyDescent="0.2">
      <c r="A19" s="148"/>
      <c r="B19" s="138"/>
      <c r="C19" s="16" t="s">
        <v>15</v>
      </c>
      <c r="D19" s="11" t="s">
        <v>16</v>
      </c>
      <c r="E19" s="139"/>
      <c r="F19" s="126"/>
      <c r="G19" s="152"/>
      <c r="H19" s="130"/>
      <c r="I19" s="132"/>
      <c r="J19" s="140"/>
      <c r="K19" s="115"/>
      <c r="M19" s="116" t="str">
        <f t="shared" ref="M19" si="0">IF(AND(F19&gt;0,OR(ISBLANK(G19),G19=0)),"podaj stawkę!",IF(AND(ISBLANK(F19),G19&gt;0),"usuń stawkę",""))</f>
        <v/>
      </c>
      <c r="N19" s="120"/>
    </row>
    <row r="20" spans="1:14" s="1" customFormat="1" ht="24" x14ac:dyDescent="0.2">
      <c r="A20" s="74">
        <v>2</v>
      </c>
      <c r="B20" s="32" t="s">
        <v>134</v>
      </c>
      <c r="C20" s="72" t="s">
        <v>18</v>
      </c>
      <c r="D20" s="10" t="s">
        <v>19</v>
      </c>
      <c r="E20" s="72" t="s">
        <v>14</v>
      </c>
      <c r="F20" s="22">
        <v>4.2699999999999996</v>
      </c>
      <c r="G20" s="23"/>
      <c r="H20" s="24">
        <f t="shared" ref="H20:H37" si="1">ROUND(F20*G20,2)</f>
        <v>0</v>
      </c>
      <c r="I20" s="53">
        <v>0.08</v>
      </c>
      <c r="J20" s="25">
        <f t="shared" ref="J20:J35" si="2">ROUND(H20*I20,2)</f>
        <v>0</v>
      </c>
      <c r="K20" s="26">
        <f t="shared" ref="K20:K35" si="3">ROUND(H20+J20,2)</f>
        <v>0</v>
      </c>
      <c r="M20" s="49" t="str">
        <f t="shared" ref="M20:M35" si="4">IF(AND(F20&gt;0,OR(ISBLANK(G20),G20=0)),"podaj stawkę!",IF(AND(ISBLANK(F20),G20&gt;0),"usuń stawkę","OK"))</f>
        <v>podaj stawkę!</v>
      </c>
      <c r="N20" s="41">
        <f t="shared" ref="N20:N35" si="5">IF(M20&lt;&gt;"OK",1,0)</f>
        <v>1</v>
      </c>
    </row>
    <row r="21" spans="1:14" s="1" customFormat="1" ht="60" x14ac:dyDescent="0.2">
      <c r="A21" s="74">
        <v>3</v>
      </c>
      <c r="B21" s="32" t="s">
        <v>135</v>
      </c>
      <c r="C21" s="72" t="s">
        <v>21</v>
      </c>
      <c r="D21" s="10" t="s">
        <v>22</v>
      </c>
      <c r="E21" s="72" t="s">
        <v>23</v>
      </c>
      <c r="F21" s="22">
        <v>5.53</v>
      </c>
      <c r="G21" s="23"/>
      <c r="H21" s="24">
        <f t="shared" si="1"/>
        <v>0</v>
      </c>
      <c r="I21" s="53">
        <v>0.08</v>
      </c>
      <c r="J21" s="25">
        <f t="shared" si="2"/>
        <v>0</v>
      </c>
      <c r="K21" s="26">
        <f t="shared" si="3"/>
        <v>0</v>
      </c>
      <c r="M21" s="49" t="str">
        <f t="shared" si="4"/>
        <v>podaj stawkę!</v>
      </c>
      <c r="N21" s="41">
        <f t="shared" si="5"/>
        <v>1</v>
      </c>
    </row>
    <row r="22" spans="1:14" s="1" customFormat="1" ht="24" x14ac:dyDescent="0.2">
      <c r="A22" s="74">
        <v>4</v>
      </c>
      <c r="B22" s="32" t="s">
        <v>136</v>
      </c>
      <c r="C22" s="72" t="s">
        <v>24</v>
      </c>
      <c r="D22" s="10" t="s">
        <v>25</v>
      </c>
      <c r="E22" s="72" t="s">
        <v>23</v>
      </c>
      <c r="F22" s="22">
        <v>2.4</v>
      </c>
      <c r="G22" s="23"/>
      <c r="H22" s="24">
        <f t="shared" si="1"/>
        <v>0</v>
      </c>
      <c r="I22" s="53">
        <v>0.08</v>
      </c>
      <c r="J22" s="25">
        <f t="shared" si="2"/>
        <v>0</v>
      </c>
      <c r="K22" s="26">
        <f t="shared" si="3"/>
        <v>0</v>
      </c>
      <c r="M22" s="49" t="str">
        <f t="shared" si="4"/>
        <v>podaj stawkę!</v>
      </c>
      <c r="N22" s="41">
        <f t="shared" si="5"/>
        <v>1</v>
      </c>
    </row>
    <row r="23" spans="1:14" s="1" customFormat="1" ht="24" x14ac:dyDescent="0.2">
      <c r="A23" s="137">
        <v>5</v>
      </c>
      <c r="B23" s="138" t="s">
        <v>137</v>
      </c>
      <c r="C23" s="72" t="s">
        <v>26</v>
      </c>
      <c r="D23" s="10" t="s">
        <v>27</v>
      </c>
      <c r="E23" s="139" t="s">
        <v>20</v>
      </c>
      <c r="F23" s="171">
        <v>63.17</v>
      </c>
      <c r="G23" s="127"/>
      <c r="H23" s="129">
        <f t="shared" si="1"/>
        <v>0</v>
      </c>
      <c r="I23" s="131">
        <v>0.08</v>
      </c>
      <c r="J23" s="174">
        <f t="shared" si="2"/>
        <v>0</v>
      </c>
      <c r="K23" s="114">
        <f t="shared" si="3"/>
        <v>0</v>
      </c>
      <c r="M23" s="116" t="str">
        <f t="shared" si="4"/>
        <v>podaj stawkę!</v>
      </c>
      <c r="N23" s="120">
        <f t="shared" si="5"/>
        <v>1</v>
      </c>
    </row>
    <row r="24" spans="1:14" s="1" customFormat="1" ht="24" x14ac:dyDescent="0.2">
      <c r="A24" s="137"/>
      <c r="B24" s="138"/>
      <c r="C24" s="72" t="s">
        <v>28</v>
      </c>
      <c r="D24" s="10" t="s">
        <v>29</v>
      </c>
      <c r="E24" s="139"/>
      <c r="F24" s="172"/>
      <c r="G24" s="145"/>
      <c r="H24" s="146">
        <f t="shared" si="1"/>
        <v>0</v>
      </c>
      <c r="I24" s="133"/>
      <c r="J24" s="175">
        <f t="shared" si="2"/>
        <v>0</v>
      </c>
      <c r="K24" s="136"/>
      <c r="M24" s="116"/>
      <c r="N24" s="120"/>
    </row>
    <row r="25" spans="1:14" s="1" customFormat="1" ht="24" x14ac:dyDescent="0.2">
      <c r="A25" s="137"/>
      <c r="B25" s="138"/>
      <c r="C25" s="72" t="s">
        <v>30</v>
      </c>
      <c r="D25" s="10" t="s">
        <v>31</v>
      </c>
      <c r="E25" s="139"/>
      <c r="F25" s="172"/>
      <c r="G25" s="145"/>
      <c r="H25" s="146">
        <f t="shared" si="1"/>
        <v>0</v>
      </c>
      <c r="I25" s="133"/>
      <c r="J25" s="175">
        <f t="shared" si="2"/>
        <v>0</v>
      </c>
      <c r="K25" s="136"/>
      <c r="M25" s="116"/>
      <c r="N25" s="120"/>
    </row>
    <row r="26" spans="1:14" s="1" customFormat="1" ht="24" x14ac:dyDescent="0.2">
      <c r="A26" s="137"/>
      <c r="B26" s="138"/>
      <c r="C26" s="72" t="s">
        <v>32</v>
      </c>
      <c r="D26" s="10" t="s">
        <v>33</v>
      </c>
      <c r="E26" s="139"/>
      <c r="F26" s="172"/>
      <c r="G26" s="145"/>
      <c r="H26" s="146">
        <f t="shared" si="1"/>
        <v>0</v>
      </c>
      <c r="I26" s="133"/>
      <c r="J26" s="175">
        <f t="shared" si="2"/>
        <v>0</v>
      </c>
      <c r="K26" s="136"/>
      <c r="M26" s="116"/>
      <c r="N26" s="120"/>
    </row>
    <row r="27" spans="1:14" s="1" customFormat="1" ht="24" x14ac:dyDescent="0.2">
      <c r="A27" s="137"/>
      <c r="B27" s="138"/>
      <c r="C27" s="72" t="s">
        <v>34</v>
      </c>
      <c r="D27" s="10" t="s">
        <v>35</v>
      </c>
      <c r="E27" s="139"/>
      <c r="F27" s="173"/>
      <c r="G27" s="128"/>
      <c r="H27" s="130">
        <f t="shared" si="1"/>
        <v>0</v>
      </c>
      <c r="I27" s="132"/>
      <c r="J27" s="176">
        <f t="shared" si="2"/>
        <v>0</v>
      </c>
      <c r="K27" s="115"/>
      <c r="M27" s="116"/>
      <c r="N27" s="120"/>
    </row>
    <row r="28" spans="1:14" s="1" customFormat="1" ht="24" x14ac:dyDescent="0.2">
      <c r="A28" s="137">
        <v>6</v>
      </c>
      <c r="B28" s="138" t="s">
        <v>138</v>
      </c>
      <c r="C28" s="72" t="s">
        <v>36</v>
      </c>
      <c r="D28" s="10" t="s">
        <v>37</v>
      </c>
      <c r="E28" s="139" t="s">
        <v>23</v>
      </c>
      <c r="F28" s="125">
        <v>46.29</v>
      </c>
      <c r="G28" s="127"/>
      <c r="H28" s="129">
        <f t="shared" si="1"/>
        <v>0</v>
      </c>
      <c r="I28" s="131">
        <v>0.08</v>
      </c>
      <c r="J28" s="134">
        <f t="shared" si="2"/>
        <v>0</v>
      </c>
      <c r="K28" s="114">
        <f t="shared" si="3"/>
        <v>0</v>
      </c>
      <c r="M28" s="116" t="str">
        <f t="shared" si="4"/>
        <v>podaj stawkę!</v>
      </c>
      <c r="N28" s="120">
        <f t="shared" si="5"/>
        <v>1</v>
      </c>
    </row>
    <row r="29" spans="1:14" s="1" customFormat="1" ht="24" x14ac:dyDescent="0.2">
      <c r="A29" s="137"/>
      <c r="B29" s="138"/>
      <c r="C29" s="72" t="s">
        <v>38</v>
      </c>
      <c r="D29" s="10" t="s">
        <v>39</v>
      </c>
      <c r="E29" s="139"/>
      <c r="F29" s="126"/>
      <c r="G29" s="128"/>
      <c r="H29" s="130">
        <f t="shared" si="1"/>
        <v>0</v>
      </c>
      <c r="I29" s="132"/>
      <c r="J29" s="140"/>
      <c r="K29" s="115"/>
      <c r="M29" s="116"/>
      <c r="N29" s="120"/>
    </row>
    <row r="30" spans="1:14" s="1" customFormat="1" ht="24" x14ac:dyDescent="0.2">
      <c r="A30" s="137">
        <v>7</v>
      </c>
      <c r="B30" s="138" t="s">
        <v>138</v>
      </c>
      <c r="C30" s="72" t="s">
        <v>41</v>
      </c>
      <c r="D30" s="10" t="s">
        <v>42</v>
      </c>
      <c r="E30" s="139" t="s">
        <v>23</v>
      </c>
      <c r="F30" s="125">
        <v>3.13</v>
      </c>
      <c r="G30" s="127"/>
      <c r="H30" s="129">
        <f t="shared" si="1"/>
        <v>0</v>
      </c>
      <c r="I30" s="131">
        <v>0.08</v>
      </c>
      <c r="J30" s="134">
        <f t="shared" si="2"/>
        <v>0</v>
      </c>
      <c r="K30" s="114">
        <f t="shared" si="3"/>
        <v>0</v>
      </c>
      <c r="M30" s="116" t="str">
        <f t="shared" si="4"/>
        <v>podaj stawkę!</v>
      </c>
      <c r="N30" s="120">
        <f t="shared" si="5"/>
        <v>1</v>
      </c>
    </row>
    <row r="31" spans="1:14" s="1" customFormat="1" ht="24" x14ac:dyDescent="0.2">
      <c r="A31" s="137"/>
      <c r="B31" s="138"/>
      <c r="C31" s="72" t="s">
        <v>43</v>
      </c>
      <c r="D31" s="10" t="s">
        <v>44</v>
      </c>
      <c r="E31" s="139"/>
      <c r="F31" s="144"/>
      <c r="G31" s="145"/>
      <c r="H31" s="146">
        <f t="shared" si="1"/>
        <v>0</v>
      </c>
      <c r="I31" s="133"/>
      <c r="J31" s="135"/>
      <c r="K31" s="136"/>
      <c r="M31" s="116"/>
      <c r="N31" s="120"/>
    </row>
    <row r="32" spans="1:14" s="1" customFormat="1" ht="13.5" customHeight="1" x14ac:dyDescent="0.2">
      <c r="A32" s="137"/>
      <c r="B32" s="138"/>
      <c r="C32" s="60" t="s">
        <v>45</v>
      </c>
      <c r="D32" s="10" t="s">
        <v>46</v>
      </c>
      <c r="E32" s="139"/>
      <c r="F32" s="126"/>
      <c r="G32" s="128"/>
      <c r="H32" s="130">
        <f t="shared" si="1"/>
        <v>0</v>
      </c>
      <c r="I32" s="132"/>
      <c r="J32" s="140"/>
      <c r="K32" s="115"/>
      <c r="M32" s="116"/>
      <c r="N32" s="120"/>
    </row>
    <row r="33" spans="1:14" s="1" customFormat="1" ht="24" x14ac:dyDescent="0.2">
      <c r="A33" s="74">
        <v>8</v>
      </c>
      <c r="B33" s="52" t="s">
        <v>139</v>
      </c>
      <c r="C33" s="72" t="s">
        <v>47</v>
      </c>
      <c r="D33" s="11" t="s">
        <v>48</v>
      </c>
      <c r="E33" s="72" t="s">
        <v>23</v>
      </c>
      <c r="F33" s="22">
        <v>46.31</v>
      </c>
      <c r="G33" s="23"/>
      <c r="H33" s="24">
        <f t="shared" si="1"/>
        <v>0</v>
      </c>
      <c r="I33" s="53">
        <v>0.08</v>
      </c>
      <c r="J33" s="25">
        <f t="shared" si="2"/>
        <v>0</v>
      </c>
      <c r="K33" s="26">
        <f t="shared" si="3"/>
        <v>0</v>
      </c>
      <c r="M33" s="49" t="str">
        <f t="shared" si="4"/>
        <v>podaj stawkę!</v>
      </c>
      <c r="N33" s="41">
        <f t="shared" si="5"/>
        <v>1</v>
      </c>
    </row>
    <row r="34" spans="1:14" s="1" customFormat="1" ht="18.75" x14ac:dyDescent="0.2">
      <c r="A34" s="74">
        <v>9</v>
      </c>
      <c r="B34" s="52" t="s">
        <v>140</v>
      </c>
      <c r="C34" s="60" t="s">
        <v>50</v>
      </c>
      <c r="D34" s="10" t="s">
        <v>51</v>
      </c>
      <c r="E34" s="60" t="s">
        <v>52</v>
      </c>
      <c r="F34" s="22">
        <v>60</v>
      </c>
      <c r="G34" s="23"/>
      <c r="H34" s="24">
        <f t="shared" si="1"/>
        <v>0</v>
      </c>
      <c r="I34" s="53" t="s">
        <v>40</v>
      </c>
      <c r="J34" s="25">
        <f t="shared" si="2"/>
        <v>0</v>
      </c>
      <c r="K34" s="26">
        <f t="shared" si="3"/>
        <v>0</v>
      </c>
      <c r="M34" s="49" t="str">
        <f t="shared" si="4"/>
        <v>podaj stawkę!</v>
      </c>
      <c r="N34" s="41">
        <f t="shared" si="5"/>
        <v>1</v>
      </c>
    </row>
    <row r="35" spans="1:14" s="1" customFormat="1" ht="24" x14ac:dyDescent="0.2">
      <c r="A35" s="137">
        <v>10</v>
      </c>
      <c r="B35" s="138" t="s">
        <v>141</v>
      </c>
      <c r="C35" s="72" t="s">
        <v>53</v>
      </c>
      <c r="D35" s="10" t="s">
        <v>54</v>
      </c>
      <c r="E35" s="139" t="s">
        <v>14</v>
      </c>
      <c r="F35" s="125">
        <v>38.58</v>
      </c>
      <c r="G35" s="127"/>
      <c r="H35" s="129">
        <f t="shared" si="1"/>
        <v>0</v>
      </c>
      <c r="I35" s="131">
        <v>0.08</v>
      </c>
      <c r="J35" s="134">
        <f t="shared" si="2"/>
        <v>0</v>
      </c>
      <c r="K35" s="114">
        <f t="shared" si="3"/>
        <v>0</v>
      </c>
      <c r="M35" s="116" t="str">
        <f t="shared" si="4"/>
        <v>podaj stawkę!</v>
      </c>
      <c r="N35" s="120">
        <f t="shared" si="5"/>
        <v>1</v>
      </c>
    </row>
    <row r="36" spans="1:14" s="1" customFormat="1" ht="36" customHeight="1" x14ac:dyDescent="0.2">
      <c r="A36" s="137"/>
      <c r="B36" s="138"/>
      <c r="C36" s="72" t="s">
        <v>55</v>
      </c>
      <c r="D36" s="10" t="s">
        <v>56</v>
      </c>
      <c r="E36" s="139"/>
      <c r="F36" s="144"/>
      <c r="G36" s="145"/>
      <c r="H36" s="146">
        <f t="shared" si="1"/>
        <v>0</v>
      </c>
      <c r="I36" s="133"/>
      <c r="J36" s="135"/>
      <c r="K36" s="136"/>
      <c r="M36" s="116"/>
      <c r="N36" s="120"/>
    </row>
    <row r="37" spans="1:14" s="1" customFormat="1" ht="24" x14ac:dyDescent="0.2">
      <c r="A37" s="137"/>
      <c r="B37" s="138"/>
      <c r="C37" s="72" t="s">
        <v>57</v>
      </c>
      <c r="D37" s="10" t="s">
        <v>58</v>
      </c>
      <c r="E37" s="139"/>
      <c r="F37" s="126"/>
      <c r="G37" s="128"/>
      <c r="H37" s="130">
        <f t="shared" si="1"/>
        <v>0</v>
      </c>
      <c r="I37" s="132"/>
      <c r="J37" s="140"/>
      <c r="K37" s="115"/>
      <c r="M37" s="116"/>
      <c r="N37" s="120"/>
    </row>
    <row r="38" spans="1:14" s="1" customFormat="1" ht="36" x14ac:dyDescent="0.2">
      <c r="A38" s="74">
        <v>11</v>
      </c>
      <c r="B38" s="52" t="s">
        <v>142</v>
      </c>
      <c r="C38" s="72" t="s">
        <v>59</v>
      </c>
      <c r="D38" s="11" t="s">
        <v>60</v>
      </c>
      <c r="E38" s="72" t="s">
        <v>14</v>
      </c>
      <c r="F38" s="22">
        <v>3.57</v>
      </c>
      <c r="G38" s="23"/>
      <c r="H38" s="24">
        <f t="shared" ref="H38:H62" si="6">ROUND(F38*G38,2)</f>
        <v>0</v>
      </c>
      <c r="I38" s="53">
        <v>0.08</v>
      </c>
      <c r="J38" s="25">
        <f t="shared" ref="J38:J60" si="7">ROUND(H38*I38,2)</f>
        <v>0</v>
      </c>
      <c r="K38" s="26">
        <f t="shared" ref="K38:K60" si="8">ROUND(H38+J38,2)</f>
        <v>0</v>
      </c>
      <c r="M38" s="49" t="str">
        <f t="shared" ref="M38:M60" si="9">IF(AND(F38&gt;0,OR(ISBLANK(G38),G38=0)),"podaj stawkę!",IF(AND(ISBLANK(F38),G38&gt;0),"usuń stawkę","OK"))</f>
        <v>podaj stawkę!</v>
      </c>
      <c r="N38" s="41">
        <f t="shared" ref="N38:N60" si="10">IF(M38&lt;&gt;"OK",1,0)</f>
        <v>1</v>
      </c>
    </row>
    <row r="39" spans="1:14" s="1" customFormat="1" ht="36" x14ac:dyDescent="0.2">
      <c r="A39" s="74">
        <v>12</v>
      </c>
      <c r="B39" s="52" t="s">
        <v>142</v>
      </c>
      <c r="C39" s="72" t="s">
        <v>61</v>
      </c>
      <c r="D39" s="11" t="s">
        <v>60</v>
      </c>
      <c r="E39" s="72" t="s">
        <v>14</v>
      </c>
      <c r="F39" s="22">
        <v>5</v>
      </c>
      <c r="G39" s="23"/>
      <c r="H39" s="24">
        <f t="shared" si="6"/>
        <v>0</v>
      </c>
      <c r="I39" s="53">
        <v>0.08</v>
      </c>
      <c r="J39" s="25">
        <f t="shared" si="7"/>
        <v>0</v>
      </c>
      <c r="K39" s="26">
        <f t="shared" si="8"/>
        <v>0</v>
      </c>
      <c r="M39" s="49" t="str">
        <f t="shared" si="9"/>
        <v>podaj stawkę!</v>
      </c>
      <c r="N39" s="41">
        <f t="shared" si="10"/>
        <v>1</v>
      </c>
    </row>
    <row r="40" spans="1:14" s="1" customFormat="1" ht="24" x14ac:dyDescent="0.2">
      <c r="A40" s="74">
        <v>13</v>
      </c>
      <c r="B40" s="52" t="s">
        <v>143</v>
      </c>
      <c r="C40" s="60" t="s">
        <v>62</v>
      </c>
      <c r="D40" s="11" t="s">
        <v>63</v>
      </c>
      <c r="E40" s="72" t="s">
        <v>23</v>
      </c>
      <c r="F40" s="22">
        <v>5.5</v>
      </c>
      <c r="G40" s="23"/>
      <c r="H40" s="24">
        <f t="shared" si="6"/>
        <v>0</v>
      </c>
      <c r="I40" s="53">
        <v>0.08</v>
      </c>
      <c r="J40" s="25">
        <f t="shared" si="7"/>
        <v>0</v>
      </c>
      <c r="K40" s="26">
        <f t="shared" si="8"/>
        <v>0</v>
      </c>
      <c r="M40" s="49" t="str">
        <f t="shared" si="9"/>
        <v>podaj stawkę!</v>
      </c>
      <c r="N40" s="41">
        <f t="shared" si="10"/>
        <v>1</v>
      </c>
    </row>
    <row r="41" spans="1:14" s="1" customFormat="1" ht="24" x14ac:dyDescent="0.2">
      <c r="A41" s="137">
        <v>14</v>
      </c>
      <c r="B41" s="138" t="s">
        <v>144</v>
      </c>
      <c r="C41" s="60" t="s">
        <v>64</v>
      </c>
      <c r="D41" s="10" t="s">
        <v>65</v>
      </c>
      <c r="E41" s="139" t="s">
        <v>14</v>
      </c>
      <c r="F41" s="125">
        <v>6.66</v>
      </c>
      <c r="G41" s="127"/>
      <c r="H41" s="129">
        <f t="shared" si="6"/>
        <v>0</v>
      </c>
      <c r="I41" s="131">
        <v>0.08</v>
      </c>
      <c r="J41" s="134">
        <f t="shared" si="7"/>
        <v>0</v>
      </c>
      <c r="K41" s="114">
        <f t="shared" si="8"/>
        <v>0</v>
      </c>
      <c r="M41" s="116" t="str">
        <f t="shared" si="9"/>
        <v>podaj stawkę!</v>
      </c>
      <c r="N41" s="120">
        <f t="shared" si="10"/>
        <v>1</v>
      </c>
    </row>
    <row r="42" spans="1:14" s="1" customFormat="1" ht="36" x14ac:dyDescent="0.2">
      <c r="A42" s="137"/>
      <c r="B42" s="138"/>
      <c r="C42" s="72" t="s">
        <v>66</v>
      </c>
      <c r="D42" s="11" t="s">
        <v>67</v>
      </c>
      <c r="E42" s="139"/>
      <c r="F42" s="126"/>
      <c r="G42" s="128"/>
      <c r="H42" s="130">
        <f t="shared" si="6"/>
        <v>0</v>
      </c>
      <c r="I42" s="132"/>
      <c r="J42" s="140"/>
      <c r="K42" s="115"/>
      <c r="M42" s="116"/>
      <c r="N42" s="120"/>
    </row>
    <row r="43" spans="1:14" s="1" customFormat="1" ht="36" x14ac:dyDescent="0.2">
      <c r="A43" s="137">
        <v>15</v>
      </c>
      <c r="B43" s="138" t="s">
        <v>144</v>
      </c>
      <c r="C43" s="72" t="s">
        <v>68</v>
      </c>
      <c r="D43" s="11" t="s">
        <v>69</v>
      </c>
      <c r="E43" s="139" t="s">
        <v>14</v>
      </c>
      <c r="F43" s="125">
        <v>3.71</v>
      </c>
      <c r="G43" s="127"/>
      <c r="H43" s="129">
        <f t="shared" si="6"/>
        <v>0</v>
      </c>
      <c r="I43" s="131">
        <v>0.08</v>
      </c>
      <c r="J43" s="134">
        <f t="shared" si="7"/>
        <v>0</v>
      </c>
      <c r="K43" s="114">
        <f t="shared" si="8"/>
        <v>0</v>
      </c>
      <c r="M43" s="116" t="str">
        <f t="shared" si="9"/>
        <v>podaj stawkę!</v>
      </c>
      <c r="N43" s="120">
        <f t="shared" si="10"/>
        <v>1</v>
      </c>
    </row>
    <row r="44" spans="1:14" s="1" customFormat="1" ht="24.75" thickBot="1" x14ac:dyDescent="0.25">
      <c r="A44" s="141"/>
      <c r="B44" s="142"/>
      <c r="C44" s="99" t="s">
        <v>70</v>
      </c>
      <c r="D44" s="86" t="s">
        <v>71</v>
      </c>
      <c r="E44" s="143"/>
      <c r="F44" s="144"/>
      <c r="G44" s="145"/>
      <c r="H44" s="146">
        <f t="shared" si="6"/>
        <v>0</v>
      </c>
      <c r="I44" s="133"/>
      <c r="J44" s="135"/>
      <c r="K44" s="136"/>
      <c r="M44" s="116"/>
      <c r="N44" s="120"/>
    </row>
    <row r="45" spans="1:14" s="1" customFormat="1" ht="38.25" customHeight="1" thickBot="1" x14ac:dyDescent="0.25">
      <c r="A45" s="117" t="s">
        <v>170</v>
      </c>
      <c r="B45" s="118"/>
      <c r="C45" s="118"/>
      <c r="D45" s="118"/>
      <c r="E45" s="118"/>
      <c r="F45" s="118"/>
      <c r="G45" s="118"/>
      <c r="H45" s="118"/>
      <c r="I45" s="118"/>
      <c r="J45" s="118"/>
      <c r="K45" s="119"/>
      <c r="M45" s="59"/>
      <c r="N45" s="58"/>
    </row>
    <row r="46" spans="1:14" s="1" customFormat="1" ht="24" x14ac:dyDescent="0.2">
      <c r="A46" s="73">
        <v>16</v>
      </c>
      <c r="B46" s="98" t="s">
        <v>145</v>
      </c>
      <c r="C46" s="15" t="s">
        <v>72</v>
      </c>
      <c r="D46" s="9" t="s">
        <v>73</v>
      </c>
      <c r="E46" s="15" t="s">
        <v>74</v>
      </c>
      <c r="F46" s="80">
        <v>65</v>
      </c>
      <c r="G46" s="64"/>
      <c r="H46" s="66">
        <f t="shared" si="6"/>
        <v>0</v>
      </c>
      <c r="I46" s="68">
        <v>0.08</v>
      </c>
      <c r="J46" s="69">
        <f t="shared" si="7"/>
        <v>0</v>
      </c>
      <c r="K46" s="70">
        <f t="shared" si="8"/>
        <v>0</v>
      </c>
      <c r="M46" s="49" t="str">
        <f t="shared" si="9"/>
        <v>podaj stawkę!</v>
      </c>
      <c r="N46" s="41">
        <f t="shared" si="10"/>
        <v>1</v>
      </c>
    </row>
    <row r="47" spans="1:14" s="1" customFormat="1" ht="24" x14ac:dyDescent="0.2">
      <c r="A47" s="74">
        <v>17</v>
      </c>
      <c r="B47" s="52" t="s">
        <v>146</v>
      </c>
      <c r="C47" s="72" t="s">
        <v>75</v>
      </c>
      <c r="D47" s="11" t="s">
        <v>76</v>
      </c>
      <c r="E47" s="72" t="s">
        <v>77</v>
      </c>
      <c r="F47" s="22">
        <v>6.4</v>
      </c>
      <c r="G47" s="23"/>
      <c r="H47" s="24">
        <f t="shared" si="6"/>
        <v>0</v>
      </c>
      <c r="I47" s="53">
        <v>0.23</v>
      </c>
      <c r="J47" s="25">
        <f t="shared" si="7"/>
        <v>0</v>
      </c>
      <c r="K47" s="26">
        <f t="shared" si="8"/>
        <v>0</v>
      </c>
      <c r="M47" s="49" t="str">
        <f t="shared" si="9"/>
        <v>podaj stawkę!</v>
      </c>
      <c r="N47" s="41">
        <f t="shared" si="10"/>
        <v>1</v>
      </c>
    </row>
    <row r="48" spans="1:14" s="1" customFormat="1" ht="36" customHeight="1" x14ac:dyDescent="0.2">
      <c r="A48" s="74">
        <v>18</v>
      </c>
      <c r="B48" s="52" t="s">
        <v>146</v>
      </c>
      <c r="C48" s="72" t="s">
        <v>78</v>
      </c>
      <c r="D48" s="11" t="s">
        <v>79</v>
      </c>
      <c r="E48" s="72" t="s">
        <v>77</v>
      </c>
      <c r="F48" s="22">
        <v>8.6</v>
      </c>
      <c r="G48" s="23"/>
      <c r="H48" s="24">
        <f t="shared" si="6"/>
        <v>0</v>
      </c>
      <c r="I48" s="53">
        <v>0.23</v>
      </c>
      <c r="J48" s="25">
        <f t="shared" si="7"/>
        <v>0</v>
      </c>
      <c r="K48" s="26">
        <f t="shared" si="8"/>
        <v>0</v>
      </c>
      <c r="M48" s="49" t="str">
        <f t="shared" si="9"/>
        <v>podaj stawkę!</v>
      </c>
      <c r="N48" s="41">
        <f t="shared" si="10"/>
        <v>1</v>
      </c>
    </row>
    <row r="49" spans="1:14" s="1" customFormat="1" ht="24" x14ac:dyDescent="0.2">
      <c r="A49" s="74">
        <v>19</v>
      </c>
      <c r="B49" s="71" t="s">
        <v>147</v>
      </c>
      <c r="C49" s="60" t="s">
        <v>80</v>
      </c>
      <c r="D49" s="11" t="s">
        <v>81</v>
      </c>
      <c r="E49" s="72" t="s">
        <v>74</v>
      </c>
      <c r="F49" s="22">
        <v>480</v>
      </c>
      <c r="G49" s="23"/>
      <c r="H49" s="24">
        <f t="shared" si="6"/>
        <v>0</v>
      </c>
      <c r="I49" s="53">
        <v>0.23</v>
      </c>
      <c r="J49" s="25">
        <f t="shared" si="7"/>
        <v>0</v>
      </c>
      <c r="K49" s="26">
        <f t="shared" si="8"/>
        <v>0</v>
      </c>
      <c r="M49" s="49" t="str">
        <f t="shared" si="9"/>
        <v>podaj stawkę!</v>
      </c>
      <c r="N49" s="41">
        <f t="shared" si="10"/>
        <v>1</v>
      </c>
    </row>
    <row r="50" spans="1:14" s="1" customFormat="1" ht="24" x14ac:dyDescent="0.2">
      <c r="A50" s="74">
        <v>20</v>
      </c>
      <c r="B50" s="52" t="s">
        <v>148</v>
      </c>
      <c r="C50" s="72" t="s">
        <v>82</v>
      </c>
      <c r="D50" s="11" t="s">
        <v>83</v>
      </c>
      <c r="E50" s="60" t="s">
        <v>84</v>
      </c>
      <c r="F50" s="22">
        <v>16.2</v>
      </c>
      <c r="G50" s="23"/>
      <c r="H50" s="24">
        <f t="shared" si="6"/>
        <v>0</v>
      </c>
      <c r="I50" s="53">
        <v>0.23</v>
      </c>
      <c r="J50" s="25">
        <f t="shared" si="7"/>
        <v>0</v>
      </c>
      <c r="K50" s="26">
        <f t="shared" si="8"/>
        <v>0</v>
      </c>
      <c r="M50" s="49" t="str">
        <f t="shared" si="9"/>
        <v>podaj stawkę!</v>
      </c>
      <c r="N50" s="41">
        <f t="shared" si="10"/>
        <v>1</v>
      </c>
    </row>
    <row r="51" spans="1:14" s="1" customFormat="1" ht="24" x14ac:dyDescent="0.2">
      <c r="A51" s="74">
        <v>21</v>
      </c>
      <c r="B51" s="52" t="s">
        <v>149</v>
      </c>
      <c r="C51" s="72" t="s">
        <v>85</v>
      </c>
      <c r="D51" s="11" t="s">
        <v>86</v>
      </c>
      <c r="E51" s="60" t="s">
        <v>49</v>
      </c>
      <c r="F51" s="22">
        <v>71.239999999999995</v>
      </c>
      <c r="G51" s="23"/>
      <c r="H51" s="24">
        <f t="shared" si="6"/>
        <v>0</v>
      </c>
      <c r="I51" s="53">
        <v>0.23</v>
      </c>
      <c r="J51" s="25">
        <f t="shared" si="7"/>
        <v>0</v>
      </c>
      <c r="K51" s="26">
        <f t="shared" si="8"/>
        <v>0</v>
      </c>
      <c r="M51" s="49" t="str">
        <f t="shared" si="9"/>
        <v>podaj stawkę!</v>
      </c>
      <c r="N51" s="41">
        <f t="shared" si="10"/>
        <v>1</v>
      </c>
    </row>
    <row r="52" spans="1:14" s="1" customFormat="1" ht="24" x14ac:dyDescent="0.2">
      <c r="A52" s="122" t="s">
        <v>163</v>
      </c>
      <c r="B52" s="123" t="s">
        <v>150</v>
      </c>
      <c r="C52" s="72" t="s">
        <v>87</v>
      </c>
      <c r="D52" s="11" t="s">
        <v>88</v>
      </c>
      <c r="E52" s="124" t="s">
        <v>52</v>
      </c>
      <c r="F52" s="125">
        <v>2</v>
      </c>
      <c r="G52" s="127"/>
      <c r="H52" s="129">
        <f t="shared" si="6"/>
        <v>0</v>
      </c>
      <c r="I52" s="131">
        <v>0.08</v>
      </c>
      <c r="J52" s="134">
        <f t="shared" si="7"/>
        <v>0</v>
      </c>
      <c r="K52" s="114">
        <f t="shared" si="8"/>
        <v>0</v>
      </c>
      <c r="M52" s="116" t="str">
        <f t="shared" si="9"/>
        <v>podaj stawkę!</v>
      </c>
      <c r="N52" s="120">
        <f t="shared" si="10"/>
        <v>1</v>
      </c>
    </row>
    <row r="53" spans="1:14" s="1" customFormat="1" ht="48" x14ac:dyDescent="0.2">
      <c r="A53" s="122"/>
      <c r="B53" s="123"/>
      <c r="C53" s="72" t="s">
        <v>89</v>
      </c>
      <c r="D53" s="11" t="s">
        <v>90</v>
      </c>
      <c r="E53" s="124"/>
      <c r="F53" s="126"/>
      <c r="G53" s="128"/>
      <c r="H53" s="130">
        <f t="shared" si="6"/>
        <v>0</v>
      </c>
      <c r="I53" s="132"/>
      <c r="J53" s="140"/>
      <c r="K53" s="115"/>
      <c r="M53" s="116"/>
      <c r="N53" s="120"/>
    </row>
    <row r="54" spans="1:14" s="1" customFormat="1" ht="36" x14ac:dyDescent="0.2">
      <c r="A54" s="74">
        <v>23</v>
      </c>
      <c r="B54" s="52" t="s">
        <v>151</v>
      </c>
      <c r="C54" s="72" t="s">
        <v>91</v>
      </c>
      <c r="D54" s="11" t="s">
        <v>92</v>
      </c>
      <c r="E54" s="72" t="s">
        <v>74</v>
      </c>
      <c r="F54" s="22">
        <v>14</v>
      </c>
      <c r="G54" s="23"/>
      <c r="H54" s="24">
        <f t="shared" si="6"/>
        <v>0</v>
      </c>
      <c r="I54" s="53">
        <v>0.08</v>
      </c>
      <c r="J54" s="25">
        <f t="shared" si="7"/>
        <v>0</v>
      </c>
      <c r="K54" s="26">
        <f t="shared" si="8"/>
        <v>0</v>
      </c>
      <c r="M54" s="49" t="str">
        <f t="shared" si="9"/>
        <v>podaj stawkę!</v>
      </c>
      <c r="N54" s="41">
        <f t="shared" si="10"/>
        <v>1</v>
      </c>
    </row>
    <row r="55" spans="1:14" s="1" customFormat="1" ht="24" x14ac:dyDescent="0.2">
      <c r="A55" s="74">
        <v>24</v>
      </c>
      <c r="B55" s="52" t="s">
        <v>152</v>
      </c>
      <c r="C55" s="72" t="s">
        <v>93</v>
      </c>
      <c r="D55" s="10" t="s">
        <v>94</v>
      </c>
      <c r="E55" s="72" t="s">
        <v>74</v>
      </c>
      <c r="F55" s="22">
        <v>70</v>
      </c>
      <c r="G55" s="23"/>
      <c r="H55" s="24">
        <f t="shared" si="6"/>
        <v>0</v>
      </c>
      <c r="I55" s="53">
        <v>0.08</v>
      </c>
      <c r="J55" s="25">
        <f t="shared" si="7"/>
        <v>0</v>
      </c>
      <c r="K55" s="26">
        <f t="shared" si="8"/>
        <v>0</v>
      </c>
      <c r="M55" s="49" t="str">
        <f t="shared" si="9"/>
        <v>podaj stawkę!</v>
      </c>
      <c r="N55" s="41">
        <f t="shared" si="10"/>
        <v>1</v>
      </c>
    </row>
    <row r="56" spans="1:14" s="1" customFormat="1" ht="24" x14ac:dyDescent="0.2">
      <c r="A56" s="74">
        <v>25</v>
      </c>
      <c r="B56" s="52" t="s">
        <v>153</v>
      </c>
      <c r="C56" s="72" t="s">
        <v>95</v>
      </c>
      <c r="D56" s="10" t="s">
        <v>96</v>
      </c>
      <c r="E56" s="72" t="s">
        <v>97</v>
      </c>
      <c r="F56" s="22">
        <v>15</v>
      </c>
      <c r="G56" s="23"/>
      <c r="H56" s="24">
        <f t="shared" si="6"/>
        <v>0</v>
      </c>
      <c r="I56" s="53">
        <v>0.08</v>
      </c>
      <c r="J56" s="25">
        <f t="shared" si="7"/>
        <v>0</v>
      </c>
      <c r="K56" s="26">
        <f t="shared" si="8"/>
        <v>0</v>
      </c>
      <c r="M56" s="49" t="str">
        <f t="shared" si="9"/>
        <v>podaj stawkę!</v>
      </c>
      <c r="N56" s="41">
        <f t="shared" si="10"/>
        <v>1</v>
      </c>
    </row>
    <row r="57" spans="1:14" s="1" customFormat="1" ht="25.5" customHeight="1" x14ac:dyDescent="0.2">
      <c r="A57" s="74">
        <v>26</v>
      </c>
      <c r="B57" s="52" t="s">
        <v>154</v>
      </c>
      <c r="C57" s="60" t="s">
        <v>98</v>
      </c>
      <c r="D57" s="10" t="s">
        <v>99</v>
      </c>
      <c r="E57" s="60" t="s">
        <v>52</v>
      </c>
      <c r="F57" s="22">
        <v>1</v>
      </c>
      <c r="G57" s="23"/>
      <c r="H57" s="24">
        <f t="shared" si="6"/>
        <v>0</v>
      </c>
      <c r="I57" s="53" t="s">
        <v>40</v>
      </c>
      <c r="J57" s="25">
        <f t="shared" si="7"/>
        <v>0</v>
      </c>
      <c r="K57" s="26">
        <f t="shared" si="8"/>
        <v>0</v>
      </c>
      <c r="M57" s="49" t="str">
        <f t="shared" si="9"/>
        <v>podaj stawkę!</v>
      </c>
      <c r="N57" s="41">
        <f t="shared" si="10"/>
        <v>1</v>
      </c>
    </row>
    <row r="58" spans="1:14" s="1" customFormat="1" ht="21.75" customHeight="1" x14ac:dyDescent="0.2">
      <c r="A58" s="74">
        <v>27</v>
      </c>
      <c r="B58" s="52" t="s">
        <v>154</v>
      </c>
      <c r="C58" s="60" t="s">
        <v>100</v>
      </c>
      <c r="D58" s="10" t="s">
        <v>101</v>
      </c>
      <c r="E58" s="60" t="s">
        <v>52</v>
      </c>
      <c r="F58" s="22">
        <v>1</v>
      </c>
      <c r="G58" s="23"/>
      <c r="H58" s="24">
        <f t="shared" si="6"/>
        <v>0</v>
      </c>
      <c r="I58" s="53" t="s">
        <v>40</v>
      </c>
      <c r="J58" s="25">
        <f t="shared" si="7"/>
        <v>0</v>
      </c>
      <c r="K58" s="26">
        <f t="shared" si="8"/>
        <v>0</v>
      </c>
      <c r="M58" s="49" t="str">
        <f t="shared" si="9"/>
        <v>podaj stawkę!</v>
      </c>
      <c r="N58" s="41">
        <f t="shared" si="10"/>
        <v>1</v>
      </c>
    </row>
    <row r="59" spans="1:14" s="1" customFormat="1" ht="24" x14ac:dyDescent="0.2">
      <c r="A59" s="74">
        <v>28</v>
      </c>
      <c r="B59" s="52" t="s">
        <v>154</v>
      </c>
      <c r="C59" s="60" t="s">
        <v>102</v>
      </c>
      <c r="D59" s="10" t="s">
        <v>103</v>
      </c>
      <c r="E59" s="60" t="s">
        <v>52</v>
      </c>
      <c r="F59" s="22">
        <v>1</v>
      </c>
      <c r="G59" s="23"/>
      <c r="H59" s="24">
        <f t="shared" si="6"/>
        <v>0</v>
      </c>
      <c r="I59" s="53" t="s">
        <v>40</v>
      </c>
      <c r="J59" s="25">
        <f>ROUND(H59*I59,2)</f>
        <v>0</v>
      </c>
      <c r="K59" s="26">
        <f t="shared" si="8"/>
        <v>0</v>
      </c>
      <c r="M59" s="49" t="str">
        <f t="shared" si="9"/>
        <v>podaj stawkę!</v>
      </c>
      <c r="N59" s="41">
        <f t="shared" si="10"/>
        <v>1</v>
      </c>
    </row>
    <row r="60" spans="1:14" s="1" customFormat="1" ht="24.75" thickBot="1" x14ac:dyDescent="0.25">
      <c r="A60" s="74">
        <v>29</v>
      </c>
      <c r="B60" s="52" t="s">
        <v>154</v>
      </c>
      <c r="C60" s="60" t="s">
        <v>104</v>
      </c>
      <c r="D60" s="10" t="s">
        <v>105</v>
      </c>
      <c r="E60" s="60" t="s">
        <v>52</v>
      </c>
      <c r="F60" s="22">
        <v>1</v>
      </c>
      <c r="G60" s="23"/>
      <c r="H60" s="24">
        <f t="shared" si="6"/>
        <v>0</v>
      </c>
      <c r="I60" s="53" t="s">
        <v>40</v>
      </c>
      <c r="J60" s="25">
        <f>ROUND(H60*I60,2)</f>
        <v>0</v>
      </c>
      <c r="K60" s="26">
        <f t="shared" si="8"/>
        <v>0</v>
      </c>
      <c r="M60" s="49" t="str">
        <f t="shared" si="9"/>
        <v>podaj stawkę!</v>
      </c>
      <c r="N60" s="41">
        <f t="shared" si="10"/>
        <v>1</v>
      </c>
    </row>
    <row r="61" spans="1:14" s="1" customFormat="1" ht="57.75" customHeight="1" thickBot="1" x14ac:dyDescent="0.25">
      <c r="A61" s="105" t="s">
        <v>171</v>
      </c>
      <c r="B61" s="106"/>
      <c r="C61" s="106"/>
      <c r="D61" s="106"/>
      <c r="E61" s="106"/>
      <c r="F61" s="106"/>
      <c r="G61" s="106"/>
      <c r="H61" s="106"/>
      <c r="I61" s="106"/>
      <c r="J61" s="106"/>
      <c r="K61" s="107"/>
      <c r="M61" s="100"/>
      <c r="N61" s="41"/>
    </row>
    <row r="62" spans="1:14" s="1" customFormat="1" ht="30" customHeight="1" thickBot="1" x14ac:dyDescent="0.25">
      <c r="A62" s="56" t="s">
        <v>164</v>
      </c>
      <c r="B62" s="57" t="s">
        <v>155</v>
      </c>
      <c r="C62" s="19" t="s">
        <v>106</v>
      </c>
      <c r="D62" s="9" t="s">
        <v>107</v>
      </c>
      <c r="E62" s="15" t="s">
        <v>108</v>
      </c>
      <c r="F62" s="22">
        <v>584</v>
      </c>
      <c r="G62" s="23"/>
      <c r="H62" s="24">
        <f t="shared" si="6"/>
        <v>0</v>
      </c>
      <c r="I62" s="53" t="s">
        <v>40</v>
      </c>
      <c r="J62" s="30">
        <f t="shared" ref="J62" si="11">ROUND(H62*I62,2)</f>
        <v>0</v>
      </c>
      <c r="K62" s="31">
        <f t="shared" ref="K62" si="12">ROUND(H62+J62,2)</f>
        <v>0</v>
      </c>
      <c r="M62" s="49" t="str">
        <f t="shared" ref="M62:M70" si="13">IF(AND(F62&gt;0,OR(ISBLANK(G62),G62=0)),"podaj stawkę!",IF(AND(ISBLANK(F62),G62&gt;0),"usuń stawkę","OK"))</f>
        <v>podaj stawkę!</v>
      </c>
      <c r="N62" s="41">
        <f t="shared" ref="N62:N74" si="14">IF(M62&lt;&gt;"OK",1,0)</f>
        <v>1</v>
      </c>
    </row>
    <row r="63" spans="1:14" s="1" customFormat="1" ht="76.5" customHeight="1" thickBot="1" x14ac:dyDescent="0.25">
      <c r="A63" s="108" t="s">
        <v>172</v>
      </c>
      <c r="B63" s="109"/>
      <c r="C63" s="109"/>
      <c r="D63" s="109"/>
      <c r="E63" s="109"/>
      <c r="F63" s="109"/>
      <c r="G63" s="109"/>
      <c r="H63" s="109"/>
      <c r="I63" s="109"/>
      <c r="J63" s="109"/>
      <c r="K63" s="110"/>
      <c r="M63" s="59"/>
      <c r="N63" s="41"/>
    </row>
    <row r="64" spans="1:14" s="1" customFormat="1" ht="48.75" thickBot="1" x14ac:dyDescent="0.25">
      <c r="A64" s="56" t="s">
        <v>165</v>
      </c>
      <c r="B64" s="57" t="s">
        <v>155</v>
      </c>
      <c r="C64" s="20" t="s">
        <v>109</v>
      </c>
      <c r="D64" s="9" t="s">
        <v>107</v>
      </c>
      <c r="E64" s="15" t="s">
        <v>108</v>
      </c>
      <c r="F64" s="22">
        <v>3769</v>
      </c>
      <c r="G64" s="23"/>
      <c r="H64" s="24">
        <f t="shared" ref="H64" si="15">ROUND(F64*G64,2)</f>
        <v>0</v>
      </c>
      <c r="I64" s="53" t="s">
        <v>40</v>
      </c>
      <c r="J64" s="30">
        <f t="shared" ref="J64" si="16">ROUND(H64*I64,2)</f>
        <v>0</v>
      </c>
      <c r="K64" s="31">
        <f t="shared" ref="K64" si="17">ROUND(H64+J64,2)</f>
        <v>0</v>
      </c>
      <c r="M64" s="49" t="str">
        <f t="shared" si="13"/>
        <v>podaj stawkę!</v>
      </c>
      <c r="N64" s="41">
        <f t="shared" si="14"/>
        <v>1</v>
      </c>
    </row>
    <row r="65" spans="1:14" s="1" customFormat="1" ht="44.25" customHeight="1" thickBot="1" x14ac:dyDescent="0.25">
      <c r="A65" s="111" t="s">
        <v>173</v>
      </c>
      <c r="B65" s="112"/>
      <c r="C65" s="112"/>
      <c r="D65" s="112"/>
      <c r="E65" s="112"/>
      <c r="F65" s="112"/>
      <c r="G65" s="112"/>
      <c r="H65" s="112"/>
      <c r="I65" s="112"/>
      <c r="J65" s="112"/>
      <c r="K65" s="113"/>
    </row>
    <row r="66" spans="1:14" s="1" customFormat="1" ht="48.75" thickBot="1" x14ac:dyDescent="0.25">
      <c r="A66" s="56" t="s">
        <v>166</v>
      </c>
      <c r="B66" s="57" t="s">
        <v>155</v>
      </c>
      <c r="C66" s="15" t="s">
        <v>110</v>
      </c>
      <c r="D66" s="9" t="s">
        <v>107</v>
      </c>
      <c r="E66" s="15" t="s">
        <v>108</v>
      </c>
      <c r="F66" s="22">
        <v>1048</v>
      </c>
      <c r="G66" s="23"/>
      <c r="H66" s="24">
        <f t="shared" ref="H66" si="18">ROUND(F66*G66,2)</f>
        <v>0</v>
      </c>
      <c r="I66" s="53" t="s">
        <v>40</v>
      </c>
      <c r="J66" s="30">
        <f t="shared" ref="J66" si="19">ROUND(H66*I66,2)</f>
        <v>0</v>
      </c>
      <c r="K66" s="31">
        <f t="shared" ref="K66" si="20">ROUND(H66+J66,2)</f>
        <v>0</v>
      </c>
      <c r="M66" s="49" t="str">
        <f t="shared" si="13"/>
        <v>podaj stawkę!</v>
      </c>
      <c r="N66" s="41">
        <f t="shared" si="14"/>
        <v>1</v>
      </c>
    </row>
    <row r="67" spans="1:14" s="1" customFormat="1" ht="52.5" customHeight="1" thickBot="1" x14ac:dyDescent="0.25">
      <c r="A67" s="105" t="s">
        <v>174</v>
      </c>
      <c r="B67" s="106"/>
      <c r="C67" s="106"/>
      <c r="D67" s="106"/>
      <c r="E67" s="106"/>
      <c r="F67" s="106"/>
      <c r="G67" s="106"/>
      <c r="H67" s="106"/>
      <c r="I67" s="106"/>
      <c r="J67" s="106"/>
      <c r="K67" s="107"/>
      <c r="N67" s="41"/>
    </row>
    <row r="68" spans="1:14" s="1" customFormat="1" ht="48.75" thickBot="1" x14ac:dyDescent="0.25">
      <c r="A68" s="56" t="s">
        <v>167</v>
      </c>
      <c r="B68" s="57" t="s">
        <v>155</v>
      </c>
      <c r="C68" s="15" t="s">
        <v>110</v>
      </c>
      <c r="D68" s="9" t="s">
        <v>107</v>
      </c>
      <c r="E68" s="15" t="s">
        <v>108</v>
      </c>
      <c r="F68" s="22">
        <v>320</v>
      </c>
      <c r="G68" s="23"/>
      <c r="H68" s="24">
        <f t="shared" ref="H68" si="21">ROUND(F68*G68,2)</f>
        <v>0</v>
      </c>
      <c r="I68" s="53" t="s">
        <v>40</v>
      </c>
      <c r="J68" s="30">
        <f t="shared" ref="J68" si="22">ROUND(H68*I68,2)</f>
        <v>0</v>
      </c>
      <c r="K68" s="31">
        <f t="shared" ref="K68" si="23">ROUND(H68+J68,2)</f>
        <v>0</v>
      </c>
      <c r="M68" s="49" t="str">
        <f t="shared" si="13"/>
        <v>podaj stawkę!</v>
      </c>
      <c r="N68" s="41">
        <f t="shared" si="14"/>
        <v>1</v>
      </c>
    </row>
    <row r="69" spans="1:14" s="1" customFormat="1" ht="42" customHeight="1" thickBot="1" x14ac:dyDescent="0.25">
      <c r="A69" s="105" t="s">
        <v>175</v>
      </c>
      <c r="B69" s="106"/>
      <c r="C69" s="106"/>
      <c r="D69" s="106"/>
      <c r="E69" s="106"/>
      <c r="F69" s="106"/>
      <c r="G69" s="106"/>
      <c r="H69" s="106"/>
      <c r="I69" s="106"/>
      <c r="J69" s="106"/>
      <c r="K69" s="107"/>
      <c r="N69" s="41"/>
    </row>
    <row r="70" spans="1:14" s="1" customFormat="1" ht="48.75" thickBot="1" x14ac:dyDescent="0.25">
      <c r="A70" s="56" t="s">
        <v>168</v>
      </c>
      <c r="B70" s="57" t="s">
        <v>155</v>
      </c>
      <c r="C70" s="15" t="s">
        <v>109</v>
      </c>
      <c r="D70" s="9" t="s">
        <v>107</v>
      </c>
      <c r="E70" s="15" t="s">
        <v>108</v>
      </c>
      <c r="F70" s="22">
        <v>683</v>
      </c>
      <c r="G70" s="23"/>
      <c r="H70" s="24">
        <f t="shared" ref="H70" si="24">ROUND(F70*G70,2)</f>
        <v>0</v>
      </c>
      <c r="I70" s="53" t="s">
        <v>40</v>
      </c>
      <c r="J70" s="30">
        <f t="shared" ref="J70" si="25">ROUND(H70*I70,2)</f>
        <v>0</v>
      </c>
      <c r="K70" s="31">
        <f t="shared" ref="K70" si="26">ROUND(H70+J70,2)</f>
        <v>0</v>
      </c>
      <c r="M70" s="49" t="str">
        <f t="shared" si="13"/>
        <v>podaj stawkę!</v>
      </c>
      <c r="N70" s="41">
        <f t="shared" si="14"/>
        <v>1</v>
      </c>
    </row>
    <row r="71" spans="1:14" s="1" customFormat="1" ht="49.5" customHeight="1" thickBot="1" x14ac:dyDescent="0.25">
      <c r="A71" s="105" t="s">
        <v>111</v>
      </c>
      <c r="B71" s="106"/>
      <c r="C71" s="106"/>
      <c r="D71" s="106"/>
      <c r="E71" s="106"/>
      <c r="F71" s="106"/>
      <c r="G71" s="106"/>
      <c r="H71" s="106"/>
      <c r="I71" s="106"/>
      <c r="J71" s="106"/>
      <c r="K71" s="107"/>
    </row>
    <row r="72" spans="1:14" s="1" customFormat="1" ht="24.75" thickBot="1" x14ac:dyDescent="0.25">
      <c r="A72" s="83">
        <v>35</v>
      </c>
      <c r="B72" s="84" t="s">
        <v>156</v>
      </c>
      <c r="C72" s="95" t="s">
        <v>112</v>
      </c>
      <c r="D72" s="96" t="s">
        <v>111</v>
      </c>
      <c r="E72" s="95" t="s">
        <v>108</v>
      </c>
      <c r="F72" s="97">
        <v>6404</v>
      </c>
      <c r="G72" s="63"/>
      <c r="H72" s="65">
        <f t="shared" ref="H72" si="27">ROUND(F72*G72,2)</f>
        <v>0</v>
      </c>
      <c r="I72" s="67" t="s">
        <v>40</v>
      </c>
      <c r="J72" s="89">
        <f t="shared" ref="J72" si="28">ROUND(H72*I72,2)</f>
        <v>0</v>
      </c>
      <c r="K72" s="90">
        <f t="shared" ref="K72" si="29">ROUND(H72+J72,2)</f>
        <v>0</v>
      </c>
      <c r="M72" s="49" t="str">
        <f>IF(AND(F72&gt;0,OR(ISBLANK(G72),G72=0)),"podaj stawkę!",IF(AND(ISBLANK(F72),G72&gt;0),"usuń stawkę","OK"))</f>
        <v>podaj stawkę!</v>
      </c>
      <c r="N72" s="41">
        <f t="shared" si="14"/>
        <v>1</v>
      </c>
    </row>
    <row r="73" spans="1:14" s="1" customFormat="1" ht="46.5" customHeight="1" thickBot="1" x14ac:dyDescent="0.25">
      <c r="A73" s="102" t="s">
        <v>176</v>
      </c>
      <c r="B73" s="103"/>
      <c r="C73" s="103"/>
      <c r="D73" s="103"/>
      <c r="E73" s="103"/>
      <c r="F73" s="103"/>
      <c r="G73" s="103"/>
      <c r="H73" s="103"/>
      <c r="I73" s="103"/>
      <c r="J73" s="103"/>
      <c r="K73" s="104"/>
      <c r="N73" s="41"/>
    </row>
    <row r="74" spans="1:14" s="1" customFormat="1" ht="24" x14ac:dyDescent="0.2">
      <c r="A74" s="73">
        <v>36</v>
      </c>
      <c r="B74" s="98" t="s">
        <v>157</v>
      </c>
      <c r="C74" s="19" t="s">
        <v>113</v>
      </c>
      <c r="D74" s="79" t="s">
        <v>114</v>
      </c>
      <c r="E74" s="82" t="s">
        <v>17</v>
      </c>
      <c r="F74" s="62">
        <v>3.2</v>
      </c>
      <c r="G74" s="64"/>
      <c r="H74" s="66">
        <f t="shared" ref="H74:H75" si="30">ROUND(F74*G74,2)</f>
        <v>0</v>
      </c>
      <c r="I74" s="92">
        <v>0.08</v>
      </c>
      <c r="J74" s="93">
        <f t="shared" ref="J74:J75" si="31">ROUND(H74*I74,2)</f>
        <v>0</v>
      </c>
      <c r="K74" s="94">
        <f t="shared" ref="K74:K75" si="32">ROUND(H74+J74,2)</f>
        <v>0</v>
      </c>
      <c r="M74" s="49" t="str">
        <f>IF(AND(F74&gt;0,OR(ISBLANK(G74),G74=0)),"podaj stawkę!",IF(AND(ISBLANK(F74),G74&gt;0),"usuń stawkę","OK"))</f>
        <v>podaj stawkę!</v>
      </c>
      <c r="N74" s="41">
        <f t="shared" si="14"/>
        <v>1</v>
      </c>
    </row>
    <row r="75" spans="1:14" s="1" customFormat="1" ht="24.75" thickBot="1" x14ac:dyDescent="0.25">
      <c r="A75" s="83">
        <v>37</v>
      </c>
      <c r="B75" s="84" t="s">
        <v>158</v>
      </c>
      <c r="C75" s="85" t="s">
        <v>115</v>
      </c>
      <c r="D75" s="86" t="s">
        <v>116</v>
      </c>
      <c r="E75" s="87" t="s">
        <v>17</v>
      </c>
      <c r="F75" s="61">
        <v>8</v>
      </c>
      <c r="G75" s="63"/>
      <c r="H75" s="65">
        <f t="shared" si="30"/>
        <v>0</v>
      </c>
      <c r="I75" s="88">
        <v>0.08</v>
      </c>
      <c r="J75" s="89">
        <f t="shared" si="31"/>
        <v>0</v>
      </c>
      <c r="K75" s="90">
        <f t="shared" si="32"/>
        <v>0</v>
      </c>
      <c r="M75" s="49" t="str">
        <f>IF(AND(F75&gt;0,OR(ISBLANK(G75),G75=0)),"podaj stawkę!",IF(AND(ISBLANK(F75),G75&gt;0),"usuń stawkę","OK"))</f>
        <v>podaj stawkę!</v>
      </c>
      <c r="N75" s="41">
        <f t="shared" ref="N75:N77" si="33">IF(M75&lt;&gt;"OK",1,0)</f>
        <v>1</v>
      </c>
    </row>
    <row r="76" spans="1:14" s="1" customFormat="1" ht="42" customHeight="1" thickBot="1" x14ac:dyDescent="0.25">
      <c r="A76" s="102" t="s">
        <v>177</v>
      </c>
      <c r="B76" s="103"/>
      <c r="C76" s="103"/>
      <c r="D76" s="103"/>
      <c r="E76" s="103"/>
      <c r="F76" s="103"/>
      <c r="G76" s="103"/>
      <c r="H76" s="103"/>
      <c r="I76" s="103"/>
      <c r="J76" s="103"/>
      <c r="K76" s="104"/>
      <c r="N76" s="41"/>
    </row>
    <row r="77" spans="1:14" s="1" customFormat="1" ht="18.75" x14ac:dyDescent="0.2">
      <c r="A77" s="73">
        <v>38</v>
      </c>
      <c r="B77" s="98" t="s">
        <v>159</v>
      </c>
      <c r="C77" s="19" t="s">
        <v>118</v>
      </c>
      <c r="D77" s="79" t="s">
        <v>119</v>
      </c>
      <c r="E77" s="82" t="s">
        <v>117</v>
      </c>
      <c r="F77" s="62">
        <v>50</v>
      </c>
      <c r="G77" s="64"/>
      <c r="H77" s="66">
        <f t="shared" ref="H77:H78" si="34">ROUND(F77*G77,2)</f>
        <v>0</v>
      </c>
      <c r="I77" s="92">
        <v>0.08</v>
      </c>
      <c r="J77" s="93">
        <f t="shared" ref="J77:J78" si="35">ROUND(H77*I77,2)</f>
        <v>0</v>
      </c>
      <c r="K77" s="94">
        <f t="shared" ref="K77:K78" si="36">ROUND(H77+J77,2)</f>
        <v>0</v>
      </c>
      <c r="M77" s="49" t="str">
        <f>IF(AND(F77&gt;0,OR(ISBLANK(G77),G77=0)),"podaj stawkę!",IF(AND(ISBLANK(F77),G77&gt;0),"usuń stawkę","OK"))</f>
        <v>podaj stawkę!</v>
      </c>
      <c r="N77" s="41">
        <f t="shared" si="33"/>
        <v>1</v>
      </c>
    </row>
    <row r="78" spans="1:14" s="1" customFormat="1" ht="19.5" thickBot="1" x14ac:dyDescent="0.25">
      <c r="A78" s="83">
        <v>39</v>
      </c>
      <c r="B78" s="84" t="s">
        <v>159</v>
      </c>
      <c r="C78" s="85" t="s">
        <v>120</v>
      </c>
      <c r="D78" s="86" t="s">
        <v>121</v>
      </c>
      <c r="E78" s="87" t="s">
        <v>117</v>
      </c>
      <c r="F78" s="61">
        <v>1</v>
      </c>
      <c r="G78" s="63"/>
      <c r="H78" s="65">
        <f t="shared" si="34"/>
        <v>0</v>
      </c>
      <c r="I78" s="88">
        <v>0.08</v>
      </c>
      <c r="J78" s="89">
        <f t="shared" si="35"/>
        <v>0</v>
      </c>
      <c r="K78" s="90">
        <f t="shared" si="36"/>
        <v>0</v>
      </c>
      <c r="M78" s="49" t="str">
        <f>IF(AND(F78&gt;0,OR(ISBLANK(G78),G78=0)),"podaj stawkę!",IF(AND(ISBLANK(F78),G78&gt;0),"usuń stawkę","OK"))</f>
        <v>podaj stawkę!</v>
      </c>
      <c r="N78" s="41">
        <f t="shared" ref="N78" si="37">IF(M78&lt;&gt;"OK",1,0)</f>
        <v>1</v>
      </c>
    </row>
    <row r="79" spans="1:14" s="1" customFormat="1" ht="41.25" customHeight="1" thickBot="1" x14ac:dyDescent="0.25">
      <c r="A79" s="102" t="s">
        <v>178</v>
      </c>
      <c r="B79" s="103"/>
      <c r="C79" s="103"/>
      <c r="D79" s="103"/>
      <c r="E79" s="103"/>
      <c r="F79" s="103"/>
      <c r="G79" s="103"/>
      <c r="H79" s="103"/>
      <c r="I79" s="103"/>
      <c r="J79" s="103"/>
      <c r="K79" s="104"/>
      <c r="M79" s="100"/>
      <c r="N79" s="41"/>
    </row>
    <row r="80" spans="1:14" s="1" customFormat="1" ht="18.75" x14ac:dyDescent="0.3">
      <c r="A80" s="73">
        <v>40</v>
      </c>
      <c r="B80" s="81"/>
      <c r="C80" s="19" t="s">
        <v>122</v>
      </c>
      <c r="D80" s="79" t="s">
        <v>123</v>
      </c>
      <c r="E80" s="82" t="s">
        <v>49</v>
      </c>
      <c r="F80" s="62">
        <v>121</v>
      </c>
      <c r="G80" s="64"/>
      <c r="H80" s="66">
        <f t="shared" ref="H80:H83" si="38">ROUND(F80*G80,2)</f>
        <v>0</v>
      </c>
      <c r="I80" s="92">
        <v>0.08</v>
      </c>
      <c r="J80" s="93">
        <f t="shared" ref="J80:J83" si="39">ROUND(H80*I80,2)</f>
        <v>0</v>
      </c>
      <c r="K80" s="94">
        <f t="shared" ref="K80:K83" si="40">ROUND(H80+J80,2)</f>
        <v>0</v>
      </c>
      <c r="M80" s="101" t="str">
        <f>IF(AND(F80&gt;0,OR(ISBLANK(G80),G80=0)),"podaj stawkę!",IF(AND(ISBLANK(F80),G80&gt;0),"usuń stawkę","OK"))</f>
        <v>podaj stawkę!</v>
      </c>
      <c r="N80" s="41">
        <f>IF(M80&lt;&gt;"OK",1,0)</f>
        <v>1</v>
      </c>
    </row>
    <row r="81" spans="1:14" s="1" customFormat="1" ht="18.75" x14ac:dyDescent="0.2">
      <c r="A81" s="73">
        <v>41</v>
      </c>
      <c r="B81" s="32"/>
      <c r="C81" s="16" t="s">
        <v>124</v>
      </c>
      <c r="D81" s="10" t="s">
        <v>123</v>
      </c>
      <c r="E81" s="60" t="s">
        <v>49</v>
      </c>
      <c r="F81" s="34">
        <v>130</v>
      </c>
      <c r="G81" s="23"/>
      <c r="H81" s="24">
        <f t="shared" si="38"/>
        <v>0</v>
      </c>
      <c r="I81" s="54">
        <v>0.23</v>
      </c>
      <c r="J81" s="30">
        <f t="shared" si="39"/>
        <v>0</v>
      </c>
      <c r="K81" s="31">
        <f t="shared" si="40"/>
        <v>0</v>
      </c>
      <c r="M81" s="49" t="str">
        <f>IF(AND(F81&gt;0,OR(ISBLANK(G81),G81=0)),"podaj stawkę!",IF(AND(ISBLANK(F81),G81&gt;0),"usuń stawkę","OK"))</f>
        <v>podaj stawkę!</v>
      </c>
      <c r="N81" s="41">
        <f>IF(M81&lt;&gt;"OK",1,0)</f>
        <v>1</v>
      </c>
    </row>
    <row r="82" spans="1:14" s="1" customFormat="1" ht="18.75" x14ac:dyDescent="0.2">
      <c r="A82" s="74">
        <v>42</v>
      </c>
      <c r="B82" s="32"/>
      <c r="C82" s="16" t="s">
        <v>125</v>
      </c>
      <c r="D82" s="10" t="s">
        <v>126</v>
      </c>
      <c r="E82" s="60" t="s">
        <v>49</v>
      </c>
      <c r="F82" s="34">
        <v>65.5</v>
      </c>
      <c r="G82" s="23"/>
      <c r="H82" s="24">
        <f t="shared" si="38"/>
        <v>0</v>
      </c>
      <c r="I82" s="54">
        <v>0.08</v>
      </c>
      <c r="J82" s="30">
        <f t="shared" si="39"/>
        <v>0</v>
      </c>
      <c r="K82" s="31">
        <f t="shared" si="40"/>
        <v>0</v>
      </c>
      <c r="M82" s="49" t="str">
        <f>IF(AND(F82&gt;0,OR(ISBLANK(G82),G82=0)),"podaj stawkę!",IF(AND(ISBLANK(F82),G82&gt;0),"usuń stawkę","OK"))</f>
        <v>podaj stawkę!</v>
      </c>
      <c r="N82" s="41">
        <f>IF(M82&lt;&gt;"OK",1,0)</f>
        <v>1</v>
      </c>
    </row>
    <row r="83" spans="1:14" s="1" customFormat="1" ht="19.5" thickBot="1" x14ac:dyDescent="0.25">
      <c r="A83" s="91">
        <v>43</v>
      </c>
      <c r="B83" s="33"/>
      <c r="C83" s="17" t="s">
        <v>127</v>
      </c>
      <c r="D83" s="12" t="s">
        <v>126</v>
      </c>
      <c r="E83" s="13" t="s">
        <v>49</v>
      </c>
      <c r="F83" s="35">
        <v>52</v>
      </c>
      <c r="G83" s="27"/>
      <c r="H83" s="28">
        <f t="shared" si="38"/>
        <v>0</v>
      </c>
      <c r="I83" s="55">
        <v>0.23</v>
      </c>
      <c r="J83" s="36">
        <f t="shared" si="39"/>
        <v>0</v>
      </c>
      <c r="K83" s="37">
        <f t="shared" si="40"/>
        <v>0</v>
      </c>
      <c r="M83" s="49" t="str">
        <f>IF(AND(F83&gt;0,OR(ISBLANK(G83),G83=0)),"podaj stawkę!",IF(AND(ISBLANK(F83),G83&gt;0),"usuń stawkę","OK"))</f>
        <v>podaj stawkę!</v>
      </c>
      <c r="N83" s="41">
        <f>IF(M83&lt;&gt;"OK",1,0)</f>
        <v>1</v>
      </c>
    </row>
    <row r="84" spans="1:14" s="1" customFormat="1" x14ac:dyDescent="0.25">
      <c r="C84" s="14"/>
      <c r="M84" s="46"/>
      <c r="N84" s="44">
        <f>SUM(N18:N83)</f>
        <v>43</v>
      </c>
    </row>
    <row r="85" spans="1:14" s="1" customFormat="1" ht="33.75" customHeight="1" x14ac:dyDescent="0.3">
      <c r="C85" s="14"/>
      <c r="M85" s="50"/>
      <c r="N85" s="29"/>
    </row>
    <row r="86" spans="1:14" s="1" customFormat="1" ht="36.75" customHeight="1" x14ac:dyDescent="0.3">
      <c r="A86" s="121" t="s">
        <v>128</v>
      </c>
      <c r="B86" s="121"/>
      <c r="C86" s="121"/>
      <c r="D86" s="38">
        <f>SUM(H18:H60,H62:H62,H64:H64,H66:H66,H68:H68,H70:H70,H72:H72,H74:H83)</f>
        <v>0</v>
      </c>
      <c r="E86" s="7"/>
      <c r="F86" s="7"/>
      <c r="G86" s="7"/>
      <c r="H86" s="153"/>
      <c r="I86" s="154"/>
      <c r="J86" s="154"/>
      <c r="K86" s="155"/>
      <c r="L86" s="8"/>
      <c r="M86" s="50"/>
      <c r="N86" s="29"/>
    </row>
    <row r="87" spans="1:14" s="1" customFormat="1" x14ac:dyDescent="0.25">
      <c r="A87" s="121" t="s">
        <v>129</v>
      </c>
      <c r="B87" s="121"/>
      <c r="C87" s="121"/>
      <c r="D87" s="38">
        <f>SUM(K18:K60,K62:K62,K64:K64,K66:K66,K68:K68,K70:K70,K72:K72,K74:K83)</f>
        <v>0</v>
      </c>
      <c r="E87" s="7"/>
      <c r="F87" s="7"/>
      <c r="G87" s="7"/>
      <c r="H87" s="156"/>
      <c r="I87" s="157"/>
      <c r="J87" s="157"/>
      <c r="K87" s="158"/>
      <c r="L87" s="8"/>
      <c r="M87" s="46"/>
      <c r="N87" s="39"/>
    </row>
    <row r="88" spans="1:14" s="1" customFormat="1" x14ac:dyDescent="0.25">
      <c r="C88" s="14"/>
      <c r="E88" s="21"/>
      <c r="F88" s="21"/>
      <c r="G88" s="21"/>
      <c r="H88" s="156"/>
      <c r="I88" s="157"/>
      <c r="J88" s="157"/>
      <c r="K88" s="158"/>
      <c r="M88" s="46"/>
      <c r="N88" s="39"/>
    </row>
    <row r="89" spans="1:14" x14ac:dyDescent="0.25">
      <c r="A89" s="1"/>
      <c r="B89" s="1"/>
      <c r="C89" s="14"/>
      <c r="D89" s="1"/>
      <c r="E89" s="21"/>
      <c r="F89" s="21"/>
      <c r="G89" s="21"/>
      <c r="H89" s="159"/>
      <c r="I89" s="160"/>
      <c r="J89" s="160"/>
      <c r="K89" s="161"/>
    </row>
    <row r="91" spans="1:14" ht="27" x14ac:dyDescent="0.35">
      <c r="D91" s="45" t="str">
        <f>IF(N84&gt;0,"Nie wypełniono wszystkich stawek lub wprowadzono niepotrzebne stawki!!!!!!","")</f>
        <v>Nie wypełniono wszystkich stawek lub wprowadzono niepotrzebne stawki!!!!!!</v>
      </c>
    </row>
  </sheetData>
  <sheetProtection algorithmName="SHA-512" hashValue="aPbnaMF8nHn1+Q0yxaxkJYIl3jpGDctzPjfT2ZpzTmzxrog+xud0ugVbh6IYi7uG/Z9H5DdS5uahLuVb3BPzaQ==" saltValue="QERnh67AXvvRZoCgCPDrFw==" spinCount="100000" sheet="1" objects="1" scenarios="1" selectLockedCells="1"/>
  <mergeCells count="111">
    <mergeCell ref="H86:K89"/>
    <mergeCell ref="A3:J3"/>
    <mergeCell ref="A4:E4"/>
    <mergeCell ref="A8:K8"/>
    <mergeCell ref="A10:D10"/>
    <mergeCell ref="A11:D11"/>
    <mergeCell ref="A12:D12"/>
    <mergeCell ref="A13:D13"/>
    <mergeCell ref="A14:K14"/>
    <mergeCell ref="C16:D16"/>
    <mergeCell ref="A28:A29"/>
    <mergeCell ref="B28:B29"/>
    <mergeCell ref="E28:E29"/>
    <mergeCell ref="F28:F29"/>
    <mergeCell ref="G28:G29"/>
    <mergeCell ref="H28:H29"/>
    <mergeCell ref="E23:E27"/>
    <mergeCell ref="F23:F27"/>
    <mergeCell ref="G23:G27"/>
    <mergeCell ref="H23:H27"/>
    <mergeCell ref="I23:I27"/>
    <mergeCell ref="J23:J27"/>
    <mergeCell ref="K23:K27"/>
    <mergeCell ref="J52:J53"/>
    <mergeCell ref="G30:G32"/>
    <mergeCell ref="H30:H32"/>
    <mergeCell ref="I30:I32"/>
    <mergeCell ref="J30:J32"/>
    <mergeCell ref="K30:K32"/>
    <mergeCell ref="E18:E19"/>
    <mergeCell ref="F18:F19"/>
    <mergeCell ref="G18:G19"/>
    <mergeCell ref="H18:H19"/>
    <mergeCell ref="I18:I19"/>
    <mergeCell ref="I28:I29"/>
    <mergeCell ref="J28:J29"/>
    <mergeCell ref="K28:K29"/>
    <mergeCell ref="M18:M19"/>
    <mergeCell ref="A23:A27"/>
    <mergeCell ref="B23:B27"/>
    <mergeCell ref="M35:M37"/>
    <mergeCell ref="A35:A37"/>
    <mergeCell ref="B35:B37"/>
    <mergeCell ref="E35:E37"/>
    <mergeCell ref="F35:F37"/>
    <mergeCell ref="G35:G37"/>
    <mergeCell ref="H35:H37"/>
    <mergeCell ref="I35:I37"/>
    <mergeCell ref="J35:J37"/>
    <mergeCell ref="K35:K37"/>
    <mergeCell ref="M23:M27"/>
    <mergeCell ref="A18:A19"/>
    <mergeCell ref="B18:B19"/>
    <mergeCell ref="J18:J19"/>
    <mergeCell ref="K18:K19"/>
    <mergeCell ref="M28:M29"/>
    <mergeCell ref="M30:M32"/>
    <mergeCell ref="A30:A32"/>
    <mergeCell ref="B30:B32"/>
    <mergeCell ref="E30:E32"/>
    <mergeCell ref="F30:F32"/>
    <mergeCell ref="N43:N44"/>
    <mergeCell ref="M43:M44"/>
    <mergeCell ref="A41:A42"/>
    <mergeCell ref="B41:B42"/>
    <mergeCell ref="E41:E42"/>
    <mergeCell ref="F41:F42"/>
    <mergeCell ref="G41:G42"/>
    <mergeCell ref="H41:H42"/>
    <mergeCell ref="I41:I42"/>
    <mergeCell ref="J41:J42"/>
    <mergeCell ref="K41:K42"/>
    <mergeCell ref="A43:A44"/>
    <mergeCell ref="B43:B44"/>
    <mergeCell ref="E43:E44"/>
    <mergeCell ref="F43:F44"/>
    <mergeCell ref="G43:G44"/>
    <mergeCell ref="H43:H44"/>
    <mergeCell ref="M41:M42"/>
    <mergeCell ref="A17:K17"/>
    <mergeCell ref="A45:K45"/>
    <mergeCell ref="N52:N53"/>
    <mergeCell ref="A87:C87"/>
    <mergeCell ref="N18:N19"/>
    <mergeCell ref="N23:N27"/>
    <mergeCell ref="N28:N29"/>
    <mergeCell ref="N30:N32"/>
    <mergeCell ref="N35:N37"/>
    <mergeCell ref="A86:C86"/>
    <mergeCell ref="M52:M53"/>
    <mergeCell ref="A52:A53"/>
    <mergeCell ref="B52:B53"/>
    <mergeCell ref="E52:E53"/>
    <mergeCell ref="F52:F53"/>
    <mergeCell ref="G52:G53"/>
    <mergeCell ref="H52:H53"/>
    <mergeCell ref="I52:I53"/>
    <mergeCell ref="I43:I44"/>
    <mergeCell ref="J43:J44"/>
    <mergeCell ref="K43:K44"/>
    <mergeCell ref="A71:K71"/>
    <mergeCell ref="N41:N42"/>
    <mergeCell ref="A73:K73"/>
    <mergeCell ref="A76:K76"/>
    <mergeCell ref="A79:K79"/>
    <mergeCell ref="A61:K61"/>
    <mergeCell ref="A63:K63"/>
    <mergeCell ref="A65:K65"/>
    <mergeCell ref="A67:K67"/>
    <mergeCell ref="A69:K69"/>
    <mergeCell ref="K52:K53"/>
  </mergeCells>
  <conditionalFormatting sqref="H74:H75 J74:K75 H18:H44 J18:K44 J46:K60 H46:H60 J77:K78 H77:H78 H80:H83 J80:K83">
    <cfRule type="cellIs" dxfId="34" priority="85" operator="greaterThan">
      <formula>0</formula>
    </cfRule>
  </conditionalFormatting>
  <conditionalFormatting sqref="M80 M18:M19 M72 M81:M83 M74:M75 M77:M78">
    <cfRule type="cellIs" dxfId="33" priority="84" operator="equal">
      <formula>"OK"</formula>
    </cfRule>
  </conditionalFormatting>
  <conditionalFormatting sqref="M43 M54:M60 M46:M52 M38:M41 M33:M35 M30 M28 M20:M23">
    <cfRule type="cellIs" dxfId="32" priority="79" operator="notEqual">
      <formula>"OK"</formula>
    </cfRule>
    <cfRule type="cellIs" dxfId="31" priority="80" operator="equal">
      <formula>"OK"</formula>
    </cfRule>
  </conditionalFormatting>
  <conditionalFormatting sqref="M62">
    <cfRule type="cellIs" dxfId="30" priority="77" operator="notEqual">
      <formula>"OK"</formula>
    </cfRule>
    <cfRule type="cellIs" dxfId="29" priority="78" operator="equal">
      <formula>"OK"</formula>
    </cfRule>
  </conditionalFormatting>
  <conditionalFormatting sqref="M64">
    <cfRule type="cellIs" dxfId="28" priority="75" operator="notEqual">
      <formula>"OK"</formula>
    </cfRule>
    <cfRule type="cellIs" dxfId="27" priority="76" operator="equal">
      <formula>"OK"</formula>
    </cfRule>
  </conditionalFormatting>
  <conditionalFormatting sqref="M66">
    <cfRule type="cellIs" dxfId="26" priority="73" operator="notEqual">
      <formula>"OK"</formula>
    </cfRule>
    <cfRule type="cellIs" dxfId="25" priority="74" operator="equal">
      <formula>"OK"</formula>
    </cfRule>
  </conditionalFormatting>
  <conditionalFormatting sqref="M68">
    <cfRule type="cellIs" dxfId="24" priority="71" operator="notEqual">
      <formula>"OK"</formula>
    </cfRule>
    <cfRule type="cellIs" dxfId="23" priority="72" operator="equal">
      <formula>"OK"</formula>
    </cfRule>
  </conditionalFormatting>
  <conditionalFormatting sqref="M70">
    <cfRule type="cellIs" dxfId="22" priority="69" operator="notEqual">
      <formula>"OK"</formula>
    </cfRule>
    <cfRule type="cellIs" dxfId="21" priority="70" operator="equal">
      <formula>"OK"</formula>
    </cfRule>
  </conditionalFormatting>
  <conditionalFormatting sqref="J62:K62">
    <cfRule type="cellIs" dxfId="20" priority="61" operator="greaterThan">
      <formula>0</formula>
    </cfRule>
  </conditionalFormatting>
  <conditionalFormatting sqref="H62">
    <cfRule type="cellIs" dxfId="19" priority="60" operator="greaterThan">
      <formula>0</formula>
    </cfRule>
  </conditionalFormatting>
  <conditionalFormatting sqref="H74:H75 H18:H44 H46:H60 H62 H77:H78 H80:H83">
    <cfRule type="cellIs" dxfId="18" priority="59" operator="greaterThan">
      <formula>0</formula>
    </cfRule>
  </conditionalFormatting>
  <conditionalFormatting sqref="J64:K64">
    <cfRule type="cellIs" dxfId="17" priority="57" operator="greaterThan">
      <formula>0</formula>
    </cfRule>
  </conditionalFormatting>
  <conditionalFormatting sqref="H64">
    <cfRule type="cellIs" dxfId="16" priority="56" operator="greaterThan">
      <formula>0</formula>
    </cfRule>
  </conditionalFormatting>
  <conditionalFormatting sqref="H64">
    <cfRule type="cellIs" dxfId="15" priority="55" operator="greaterThan">
      <formula>0</formula>
    </cfRule>
  </conditionalFormatting>
  <conditionalFormatting sqref="J66:K66">
    <cfRule type="cellIs" dxfId="14" priority="53" operator="greaterThan">
      <formula>0</formula>
    </cfRule>
  </conditionalFormatting>
  <conditionalFormatting sqref="H66">
    <cfRule type="cellIs" dxfId="13" priority="52" operator="greaterThan">
      <formula>0</formula>
    </cfRule>
  </conditionalFormatting>
  <conditionalFormatting sqref="H66">
    <cfRule type="cellIs" dxfId="12" priority="51" operator="greaterThan">
      <formula>0</formula>
    </cfRule>
  </conditionalFormatting>
  <conditionalFormatting sqref="J68:K68">
    <cfRule type="cellIs" dxfId="11" priority="49" operator="greaterThan">
      <formula>0</formula>
    </cfRule>
  </conditionalFormatting>
  <conditionalFormatting sqref="H68">
    <cfRule type="cellIs" dxfId="10" priority="48" operator="greaterThan">
      <formula>0</formula>
    </cfRule>
  </conditionalFormatting>
  <conditionalFormatting sqref="H68">
    <cfRule type="cellIs" dxfId="9" priority="47" operator="greaterThan">
      <formula>0</formula>
    </cfRule>
  </conditionalFormatting>
  <conditionalFormatting sqref="J70:K70">
    <cfRule type="cellIs" dxfId="8" priority="45" operator="greaterThan">
      <formula>0</formula>
    </cfRule>
  </conditionalFormatting>
  <conditionalFormatting sqref="H70">
    <cfRule type="cellIs" dxfId="7" priority="44" operator="greaterThan">
      <formula>0</formula>
    </cfRule>
  </conditionalFormatting>
  <conditionalFormatting sqref="H70">
    <cfRule type="cellIs" dxfId="6" priority="43" operator="greaterThan">
      <formula>0</formula>
    </cfRule>
  </conditionalFormatting>
  <conditionalFormatting sqref="J72:K72">
    <cfRule type="cellIs" dxfId="5" priority="41" operator="greaterThan">
      <formula>0</formula>
    </cfRule>
  </conditionalFormatting>
  <conditionalFormatting sqref="H72">
    <cfRule type="cellIs" dxfId="4" priority="40" operator="greaterThan">
      <formula>0</formula>
    </cfRule>
  </conditionalFormatting>
  <conditionalFormatting sqref="H72">
    <cfRule type="cellIs" dxfId="3" priority="39" operator="greaterThan">
      <formula>0</formula>
    </cfRule>
  </conditionalFormatting>
  <conditionalFormatting sqref="N18 N43 N46:N52 N38:N41 N33:N35 N30 N28 N20:N23 N54:N64 N66:N70 N72:N79 N81:N83">
    <cfRule type="cellIs" dxfId="2" priority="2" operator="greaterThan">
      <formula>0</formula>
    </cfRule>
  </conditionalFormatting>
  <conditionalFormatting sqref="M18:M19 M72 M80:M83 M74:M75 M77:M78">
    <cfRule type="cellIs" dxfId="1" priority="83" operator="notEqual">
      <formula>"OK"</formula>
    </cfRule>
  </conditionalFormatting>
  <conditionalFormatting sqref="N80">
    <cfRule type="cellIs" dxfId="0" priority="1" operator="greaterThan">
      <formula>0</formula>
    </cfRule>
  </conditionalFormatting>
  <dataValidations xWindow="681" yWindow="480" count="2">
    <dataValidation type="decimal" allowBlank="1" showInputMessage="1" showErrorMessage="1" errorTitle="stwka" error="Wprowadź liczbę większą od 0. Sprawdż separator części dziesiętnej (przecinek, kropka)_x000a_" promptTitle="stawka" prompt="Podaj stawkę w zł" sqref="G18:G44 G46:G60 G62 G64 G66 G68 G70 G72 G74:G75 G77:G78 G80:G83">
      <formula1>0</formula1>
      <formula2>100000000000</formula2>
    </dataValidation>
    <dataValidation type="list" showInputMessage="1" showErrorMessage="1" error="Podaj właściwą stawkęVAT (8 lub 23%)" sqref="I18:I44 I46:I60 I62 I64 I66 I68 I70 I72 I74:I75 I77:I78 I80:I83">
      <formula1>"8%,23%"</formula1>
    </dataValidation>
  </dataValidations>
  <pageMargins left="0.70866141732283472" right="0.70866141732283472" top="0.74803149606299213" bottom="0.74803149606299213" header="0.31496062992125984" footer="0.31496062992125984"/>
  <pageSetup paperSize="9" scale="71" fitToHeight="18" orientation="landscape" r:id="rId1"/>
  <headerFooter alignWithMargins="0">
    <oddFooter>&amp;Cstrona &amp;P z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1</vt:i4>
      </vt:variant>
      <vt:variant>
        <vt:lpstr>Zakresy nazwane</vt:lpstr>
      </vt:variant>
      <vt:variant>
        <vt:i4>2</vt:i4>
      </vt:variant>
    </vt:vector>
  </HeadingPairs>
  <TitlesOfParts>
    <vt:vector size="3" baseType="lpstr">
      <vt:lpstr>pakiet ....</vt:lpstr>
      <vt:lpstr>'pakiet ....'!Obszar_wydruku</vt:lpstr>
      <vt:lpstr>'pakiet ....'!Tytuły_wydruku</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SERVER</dc:creator>
  <cp:lastModifiedBy>1223 N.Lutówko Jarosław Tyborski</cp:lastModifiedBy>
  <cp:lastPrinted>2020-10-23T06:18:16Z</cp:lastPrinted>
  <dcterms:created xsi:type="dcterms:W3CDTF">2020-10-18T08:42:39Z</dcterms:created>
  <dcterms:modified xsi:type="dcterms:W3CDTF">2020-10-30T07:00:04Z</dcterms:modified>
</cp:coreProperties>
</file>