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ento_zošit"/>
  <mc:AlternateContent xmlns:mc="http://schemas.openxmlformats.org/markup-compatibility/2006">
    <mc:Choice Requires="x15">
      <x15ac:absPath xmlns:x15ac="http://schemas.microsoft.com/office/spreadsheetml/2010/11/ac" url="Z:\skládka\SLOVENSKÁ AGENTÚRA ŽIVOTNÉHO PROSTREDIA\2021\Informačný systém Manažment výziev\Súťažné podklady\FINAL\"/>
    </mc:Choice>
  </mc:AlternateContent>
  <xr:revisionPtr revIDLastSave="0" documentId="8_{4D0F8CFC-65B5-4EA7-9772-8D2AFEFF382A}" xr6:coauthVersionLast="47" xr6:coauthVersionMax="47" xr10:uidLastSave="{00000000-0000-0000-0000-000000000000}"/>
  <bookViews>
    <workbookView xWindow="-120" yWindow="-120" windowWidth="29040" windowHeight="15720" tabRatio="838" xr2:uid="{00000000-000D-0000-FFFF-FFFF00000000}"/>
  </bookViews>
  <sheets>
    <sheet name="MODULY_CBA" sheetId="32" r:id="rId1"/>
    <sheet name="Hárok1" sheetId="41" state="hidden" r:id="rId2"/>
    <sheet name="KATALOG_POZIADAVKY" sheetId="30" r:id="rId3"/>
    <sheet name="Ciselnik" sheetId="38" state="hidden" r:id="rId4"/>
    <sheet name="Rozdelenie prínosov" sheetId="14" state="hidden" r:id="rId5"/>
  </sheets>
  <externalReferences>
    <externalReference r:id="rId6"/>
  </externalReferences>
  <definedNames>
    <definedName name="_xlnm._FilterDatabase" localSheetId="2" hidden="1">KATALOG_POZIADAVKY!$A$2:$Z$168</definedName>
    <definedName name="Faza">#REF!</definedName>
    <definedName name="Inkrement">#REF!</definedName>
    <definedName name="MODULY">MODULY_CBA!$B$3:$B$23</definedName>
    <definedName name="Moduly_2">MODULY_CBA!$B$3:$B$21</definedName>
    <definedName name="PF">[1]CISELNIK!$A$2:$A$6</definedName>
    <definedName name="Poziadavky">[1]CISELNIK!$B$2:$B$4</definedName>
    <definedName name="Pozicia">#REF!</definedName>
    <definedName name="Subjekt">Ciselnik!$A$2:$A$9</definedName>
  </definedNames>
  <calcPr calcId="191029"/>
  <pivotCaches>
    <pivotCache cacheId="1"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 i="30" l="1"/>
  <c r="G5" i="30"/>
  <c r="G6" i="30"/>
  <c r="G7" i="30"/>
  <c r="G8" i="30"/>
  <c r="G9"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G51" i="30"/>
  <c r="G52" i="30"/>
  <c r="G53" i="30"/>
  <c r="G54" i="30"/>
  <c r="G55" i="30"/>
  <c r="G56" i="30"/>
  <c r="G57" i="30"/>
  <c r="G58" i="30"/>
  <c r="G59" i="30"/>
  <c r="G60" i="30"/>
  <c r="G61" i="30"/>
  <c r="G62" i="30"/>
  <c r="G63" i="30"/>
  <c r="G64" i="30"/>
  <c r="G65" i="30"/>
  <c r="G66" i="30"/>
  <c r="G67" i="30"/>
  <c r="G68" i="30"/>
  <c r="G69" i="30"/>
  <c r="G70" i="30"/>
  <c r="G71" i="30"/>
  <c r="G72" i="30"/>
  <c r="G73" i="30"/>
  <c r="G74" i="30"/>
  <c r="G75" i="30"/>
  <c r="G76" i="30"/>
  <c r="G77" i="30"/>
  <c r="G78" i="30"/>
  <c r="G79" i="30"/>
  <c r="G80" i="30"/>
  <c r="G81" i="30"/>
  <c r="G82" i="30"/>
  <c r="G83" i="30"/>
  <c r="G84" i="30"/>
  <c r="G85" i="30"/>
  <c r="G86" i="30"/>
  <c r="G87" i="30"/>
  <c r="G88" i="30"/>
  <c r="G89" i="30"/>
  <c r="G90" i="30"/>
  <c r="G91" i="30"/>
  <c r="G92" i="30"/>
  <c r="G93" i="30"/>
  <c r="G94" i="30"/>
  <c r="G95" i="30"/>
  <c r="G96" i="30"/>
  <c r="G97" i="30"/>
  <c r="G98" i="30"/>
  <c r="G99" i="30"/>
  <c r="G100" i="30"/>
  <c r="G101" i="30"/>
  <c r="G102" i="30"/>
  <c r="G103" i="30"/>
  <c r="G104" i="30"/>
  <c r="G105" i="30"/>
  <c r="G106" i="30"/>
  <c r="G107" i="30"/>
  <c r="G108" i="30"/>
  <c r="G109" i="30"/>
  <c r="G110" i="30"/>
  <c r="G111" i="30"/>
  <c r="G112" i="30"/>
  <c r="G113" i="30"/>
  <c r="G114" i="30"/>
  <c r="G115" i="30"/>
  <c r="G116" i="30"/>
  <c r="G117" i="30"/>
  <c r="G118" i="30"/>
  <c r="G119" i="30"/>
  <c r="G120" i="30"/>
  <c r="G121" i="30"/>
  <c r="G122" i="30"/>
  <c r="G123" i="30"/>
  <c r="G124" i="30"/>
  <c r="G125" i="30"/>
  <c r="G126" i="30"/>
  <c r="G127" i="30"/>
  <c r="G128" i="30"/>
  <c r="G129" i="30"/>
  <c r="G130" i="30"/>
  <c r="G131" i="30"/>
  <c r="G132" i="30"/>
  <c r="G133" i="30"/>
  <c r="G134" i="30"/>
  <c r="G135" i="30"/>
  <c r="G136" i="30"/>
  <c r="G137" i="30"/>
  <c r="G138" i="30"/>
  <c r="G139" i="30"/>
  <c r="G140" i="30"/>
  <c r="G141" i="30"/>
  <c r="G142" i="30"/>
  <c r="G143" i="30"/>
  <c r="G144" i="30"/>
  <c r="G145" i="30"/>
  <c r="G146" i="30"/>
  <c r="G147" i="30"/>
  <c r="G148" i="30"/>
  <c r="G151" i="30"/>
  <c r="G3" i="30"/>
  <c r="I3" i="32"/>
  <c r="I4" i="32"/>
  <c r="I5" i="32"/>
  <c r="I6" i="32"/>
  <c r="E3" i="32"/>
  <c r="D3" i="32"/>
  <c r="C3" i="32"/>
  <c r="E4" i="32"/>
  <c r="D4" i="32"/>
  <c r="C4" i="32"/>
  <c r="E5" i="32"/>
  <c r="D5" i="32"/>
  <c r="C5" i="32"/>
  <c r="E6" i="32"/>
  <c r="D6" i="32"/>
  <c r="C6" i="32"/>
  <c r="J3" i="32"/>
  <c r="J4" i="32"/>
  <c r="J5" i="32"/>
  <c r="J6" i="32"/>
  <c r="J7" i="32"/>
  <c r="J8" i="32"/>
  <c r="J9" i="32"/>
  <c r="J10" i="32"/>
  <c r="J11" i="32"/>
  <c r="J12" i="32"/>
  <c r="J13" i="32"/>
  <c r="J14" i="32"/>
  <c r="J15" i="32"/>
  <c r="J16" i="32"/>
  <c r="J17" i="32"/>
  <c r="J18" i="32"/>
  <c r="J19" i="32"/>
  <c r="J20" i="32"/>
  <c r="J21" i="32"/>
  <c r="J22" i="32"/>
  <c r="J23" i="32"/>
  <c r="H119" i="30"/>
  <c r="H98" i="30"/>
  <c r="H97" i="30"/>
  <c r="H96" i="30"/>
  <c r="D13" i="32"/>
  <c r="D23" i="32"/>
  <c r="D16" i="32"/>
  <c r="D15" i="32"/>
  <c r="D8" i="32"/>
  <c r="D7" i="32"/>
  <c r="C21" i="32"/>
  <c r="C8" i="32"/>
  <c r="I7" i="32"/>
  <c r="I8" i="32"/>
  <c r="I9" i="32"/>
  <c r="I10" i="32"/>
  <c r="I11" i="32"/>
  <c r="I12" i="32"/>
  <c r="I13" i="32"/>
  <c r="I14" i="32"/>
  <c r="I15" i="32"/>
  <c r="I16" i="32"/>
  <c r="I17" i="32"/>
  <c r="I18" i="32"/>
  <c r="I19" i="32"/>
  <c r="I20" i="32"/>
  <c r="I21" i="32"/>
  <c r="I22" i="32"/>
  <c r="I23" i="32"/>
  <c r="E7" i="32"/>
  <c r="H4" i="30"/>
  <c r="H5" i="30"/>
  <c r="H6" i="30"/>
  <c r="H7" i="30"/>
  <c r="H8" i="30"/>
  <c r="H9" i="30"/>
  <c r="H10" i="30"/>
  <c r="H11" i="30"/>
  <c r="H12" i="30"/>
  <c r="H13" i="30"/>
  <c r="H14" i="30"/>
  <c r="H15" i="30"/>
  <c r="H16" i="30"/>
  <c r="H17" i="30"/>
  <c r="H18" i="30"/>
  <c r="H19" i="30"/>
  <c r="H20" i="30"/>
  <c r="H21" i="30"/>
  <c r="H22" i="30"/>
  <c r="H23" i="30"/>
  <c r="H24" i="30"/>
  <c r="H25" i="30"/>
  <c r="H26" i="30"/>
  <c r="H27" i="30"/>
  <c r="H28" i="30"/>
  <c r="H29" i="30"/>
  <c r="H30" i="30"/>
  <c r="H31" i="30"/>
  <c r="H32" i="30"/>
  <c r="H33" i="30"/>
  <c r="H34" i="30"/>
  <c r="H35" i="30"/>
  <c r="H36" i="30"/>
  <c r="H37" i="30"/>
  <c r="H38" i="30"/>
  <c r="H39" i="30"/>
  <c r="H40" i="30"/>
  <c r="H41" i="30"/>
  <c r="H42" i="30"/>
  <c r="H43" i="30"/>
  <c r="H44" i="30"/>
  <c r="H45" i="30"/>
  <c r="H46" i="30"/>
  <c r="H47" i="30"/>
  <c r="H48" i="30"/>
  <c r="H49" i="30"/>
  <c r="H50" i="30"/>
  <c r="H51" i="30"/>
  <c r="H52" i="30"/>
  <c r="H53" i="30"/>
  <c r="H54" i="30"/>
  <c r="H55" i="30"/>
  <c r="H56" i="30"/>
  <c r="H57" i="30"/>
  <c r="H58" i="30"/>
  <c r="H59" i="30"/>
  <c r="H60" i="30"/>
  <c r="H61" i="30"/>
  <c r="H62" i="30"/>
  <c r="H63" i="30"/>
  <c r="H64" i="30"/>
  <c r="H65" i="30"/>
  <c r="H66" i="30"/>
  <c r="H67" i="30"/>
  <c r="H68" i="30"/>
  <c r="H69" i="30"/>
  <c r="H70" i="30"/>
  <c r="H71" i="30"/>
  <c r="H72" i="30"/>
  <c r="H73" i="30"/>
  <c r="H74" i="30"/>
  <c r="H75" i="30"/>
  <c r="H76" i="30"/>
  <c r="H77" i="30"/>
  <c r="H78" i="30"/>
  <c r="H79" i="30"/>
  <c r="H80" i="30"/>
  <c r="H81" i="30"/>
  <c r="H82" i="30"/>
  <c r="H83" i="30"/>
  <c r="H84" i="30"/>
  <c r="H85" i="30"/>
  <c r="H86" i="30"/>
  <c r="H87" i="30"/>
  <c r="H88" i="30"/>
  <c r="H89" i="30"/>
  <c r="H90" i="30"/>
  <c r="H91" i="30"/>
  <c r="H92" i="30"/>
  <c r="H93" i="30"/>
  <c r="H94" i="30"/>
  <c r="H95" i="30"/>
  <c r="H99" i="30"/>
  <c r="H100" i="30"/>
  <c r="H101" i="30"/>
  <c r="H102" i="30"/>
  <c r="H103" i="30"/>
  <c r="H104" i="30"/>
  <c r="H105" i="30"/>
  <c r="H106" i="30"/>
  <c r="H107" i="30"/>
  <c r="H108" i="30"/>
  <c r="H109" i="30"/>
  <c r="H110" i="30"/>
  <c r="H111" i="30"/>
  <c r="H112" i="30"/>
  <c r="H113" i="30"/>
  <c r="H114" i="30"/>
  <c r="H115" i="30"/>
  <c r="H116" i="30"/>
  <c r="H117" i="30"/>
  <c r="H118" i="30"/>
  <c r="H120" i="30"/>
  <c r="H121" i="30"/>
  <c r="H122" i="30"/>
  <c r="H123" i="30"/>
  <c r="H124" i="30"/>
  <c r="H125" i="30"/>
  <c r="H126" i="30"/>
  <c r="H127" i="30"/>
  <c r="H128" i="30"/>
  <c r="H129" i="30"/>
  <c r="H130" i="30"/>
  <c r="H131" i="30"/>
  <c r="H132" i="30"/>
  <c r="H133" i="30"/>
  <c r="H134" i="30"/>
  <c r="H135" i="30"/>
  <c r="H136" i="30"/>
  <c r="H137" i="30"/>
  <c r="H138" i="30"/>
  <c r="H139" i="30"/>
  <c r="H140" i="30"/>
  <c r="H141" i="30"/>
  <c r="H142" i="30"/>
  <c r="H143" i="30"/>
  <c r="H144" i="30"/>
  <c r="H145" i="30"/>
  <c r="H146" i="30"/>
  <c r="H147" i="30"/>
  <c r="H148" i="30"/>
  <c r="H149" i="30"/>
  <c r="H150" i="30"/>
  <c r="H151" i="30"/>
  <c r="H152" i="30"/>
  <c r="H153" i="30"/>
  <c r="H154" i="30"/>
  <c r="H155" i="30"/>
  <c r="H156" i="30"/>
  <c r="H157" i="30"/>
  <c r="H158" i="30"/>
  <c r="H159" i="30"/>
  <c r="H160" i="30"/>
  <c r="H161" i="30"/>
  <c r="H162" i="30"/>
  <c r="H163" i="30"/>
  <c r="H164" i="30"/>
  <c r="H165" i="30"/>
  <c r="H166" i="30"/>
  <c r="H167" i="30"/>
  <c r="H168" i="30"/>
  <c r="H3" i="30"/>
  <c r="E10" i="32"/>
  <c r="E15" i="32"/>
  <c r="E23" i="32"/>
  <c r="H3" i="32"/>
  <c r="H4" i="32"/>
  <c r="H5" i="32"/>
  <c r="H6" i="32"/>
  <c r="H7" i="32"/>
  <c r="H8" i="32"/>
  <c r="H9" i="32"/>
  <c r="H10" i="32"/>
  <c r="H11" i="32"/>
  <c r="H12" i="32"/>
  <c r="H13" i="32"/>
  <c r="H14" i="32"/>
  <c r="H15" i="32"/>
  <c r="H16" i="32"/>
  <c r="H17" i="32"/>
  <c r="H18" i="32"/>
  <c r="H19" i="32"/>
  <c r="H20" i="32"/>
  <c r="H21" i="32"/>
  <c r="H22" i="32"/>
  <c r="H23" i="32"/>
  <c r="E138" i="14"/>
  <c r="E137" i="14"/>
  <c r="E136" i="14"/>
  <c r="E135" i="14"/>
  <c r="E134" i="14"/>
  <c r="E133" i="14"/>
  <c r="E132" i="14"/>
  <c r="E131" i="14"/>
  <c r="E130" i="14"/>
  <c r="E129" i="14"/>
  <c r="E128" i="14"/>
  <c r="D128" i="14"/>
  <c r="E127" i="14"/>
  <c r="D127" i="14"/>
  <c r="E126" i="14"/>
  <c r="D126" i="14"/>
  <c r="E125" i="14"/>
  <c r="D125" i="14"/>
  <c r="E124" i="14"/>
  <c r="D124" i="14"/>
  <c r="E123" i="14"/>
  <c r="D123" i="14"/>
  <c r="E122" i="14"/>
  <c r="D122" i="14"/>
  <c r="E121" i="14"/>
  <c r="D121" i="14"/>
  <c r="E120" i="14"/>
  <c r="D120" i="14"/>
  <c r="E119" i="14"/>
  <c r="D119" i="14"/>
  <c r="E118" i="14"/>
  <c r="E117" i="14"/>
  <c r="E116" i="14"/>
  <c r="E115" i="14"/>
  <c r="E114" i="14"/>
  <c r="E113" i="14"/>
  <c r="E112" i="14"/>
  <c r="E111" i="14"/>
  <c r="E110" i="14"/>
  <c r="E109" i="14"/>
  <c r="E103" i="14"/>
  <c r="E102" i="14"/>
  <c r="E101" i="14"/>
  <c r="E100" i="14"/>
  <c r="E99" i="14"/>
  <c r="E98" i="14"/>
  <c r="E97" i="14"/>
  <c r="E96" i="14"/>
  <c r="E95" i="14"/>
  <c r="E94" i="14"/>
  <c r="E93" i="14"/>
  <c r="D93" i="14"/>
  <c r="E92" i="14"/>
  <c r="D92" i="14"/>
  <c r="E91" i="14"/>
  <c r="D91" i="14"/>
  <c r="E90" i="14"/>
  <c r="D90" i="14"/>
  <c r="E89" i="14"/>
  <c r="D89" i="14"/>
  <c r="E88" i="14"/>
  <c r="D88" i="14"/>
  <c r="E87" i="14"/>
  <c r="D87" i="14"/>
  <c r="E86" i="14"/>
  <c r="D86" i="14"/>
  <c r="E85" i="14"/>
  <c r="D85" i="14"/>
  <c r="E84" i="14"/>
  <c r="D84" i="14"/>
  <c r="E83" i="14"/>
  <c r="E82" i="14"/>
  <c r="E81" i="14"/>
  <c r="E80" i="14"/>
  <c r="E79" i="14"/>
  <c r="E78" i="14"/>
  <c r="E77" i="14"/>
  <c r="E76" i="14"/>
  <c r="E75" i="14"/>
  <c r="E74" i="14"/>
  <c r="E68" i="14"/>
  <c r="E67" i="14"/>
  <c r="E66" i="14"/>
  <c r="E65" i="14"/>
  <c r="E64" i="14"/>
  <c r="E63" i="14"/>
  <c r="E62" i="14"/>
  <c r="E61" i="14"/>
  <c r="E60" i="14"/>
  <c r="E59" i="14"/>
  <c r="E58" i="14"/>
  <c r="D58" i="14"/>
  <c r="E57" i="14"/>
  <c r="D57" i="14"/>
  <c r="E56" i="14"/>
  <c r="D56" i="14"/>
  <c r="E55" i="14"/>
  <c r="D55" i="14"/>
  <c r="E54" i="14"/>
  <c r="D54" i="14"/>
  <c r="E53" i="14"/>
  <c r="D53" i="14"/>
  <c r="E52" i="14"/>
  <c r="D52" i="14"/>
  <c r="E51" i="14"/>
  <c r="D51" i="14"/>
  <c r="E50" i="14"/>
  <c r="D50" i="14"/>
  <c r="E49" i="14"/>
  <c r="D49" i="14"/>
  <c r="E48" i="14"/>
  <c r="E47" i="14"/>
  <c r="E46" i="14"/>
  <c r="E45" i="14"/>
  <c r="E44" i="14"/>
  <c r="E43" i="14"/>
  <c r="E42" i="14"/>
  <c r="E41" i="14"/>
  <c r="E40" i="14"/>
  <c r="E39" i="14"/>
  <c r="E33" i="14"/>
  <c r="E32" i="14"/>
  <c r="E31" i="14"/>
  <c r="E30" i="14"/>
  <c r="E29" i="14"/>
  <c r="E28" i="14"/>
  <c r="E27" i="14"/>
  <c r="E26" i="14"/>
  <c r="E25" i="14"/>
  <c r="E24" i="14"/>
  <c r="E23" i="14"/>
  <c r="D23" i="14"/>
  <c r="E22" i="14"/>
  <c r="D22" i="14"/>
  <c r="E21" i="14"/>
  <c r="D21" i="14"/>
  <c r="E20" i="14"/>
  <c r="D20" i="14"/>
  <c r="E19" i="14"/>
  <c r="D19" i="14"/>
  <c r="E18" i="14"/>
  <c r="D18" i="14"/>
  <c r="E17" i="14"/>
  <c r="D17" i="14"/>
  <c r="E16" i="14"/>
  <c r="D16" i="14"/>
  <c r="E15" i="14"/>
  <c r="D15" i="14"/>
  <c r="E14" i="14"/>
  <c r="D14" i="14"/>
  <c r="E13" i="14"/>
  <c r="E12" i="14"/>
  <c r="E11" i="14"/>
  <c r="E10" i="14"/>
  <c r="E9" i="14"/>
  <c r="E8" i="14"/>
  <c r="E7" i="14"/>
  <c r="E6" i="14"/>
  <c r="E5" i="14"/>
  <c r="E4" i="14"/>
  <c r="D118" i="14"/>
  <c r="D83" i="14"/>
  <c r="D48" i="14"/>
  <c r="D13" i="14"/>
  <c r="D82" i="14"/>
  <c r="D12" i="14"/>
  <c r="D116" i="14"/>
  <c r="D46" i="14"/>
  <c r="D11" i="14"/>
  <c r="D114" i="14"/>
  <c r="D79" i="14"/>
  <c r="D44" i="14"/>
  <c r="D9" i="14"/>
  <c r="D8" i="14"/>
  <c r="D77" i="14"/>
  <c r="D7" i="14"/>
  <c r="D111" i="14"/>
  <c r="D6" i="14"/>
  <c r="D110" i="14"/>
  <c r="D75" i="14"/>
  <c r="D40" i="14"/>
  <c r="D74" i="14"/>
  <c r="D4" i="14"/>
  <c r="D42" i="14"/>
  <c r="D112" i="14"/>
  <c r="D39" i="14"/>
  <c r="D43" i="14"/>
  <c r="D47" i="14"/>
  <c r="D10" i="14"/>
  <c r="D41" i="14"/>
  <c r="D45" i="14"/>
  <c r="D80" i="14"/>
  <c r="D109" i="14"/>
  <c r="D117" i="14"/>
  <c r="D5" i="14"/>
  <c r="D78" i="14"/>
  <c r="D115" i="14"/>
  <c r="D76" i="14"/>
  <c r="D113" i="14"/>
  <c r="D81" i="14"/>
  <c r="A107" i="14"/>
  <c r="A2" i="14"/>
  <c r="A37" i="14"/>
  <c r="A72" i="14"/>
  <c r="E22" i="32"/>
  <c r="E14" i="32"/>
  <c r="E19" i="32"/>
  <c r="E18" i="32"/>
  <c r="E21" i="32"/>
  <c r="E20" i="32"/>
  <c r="E16" i="32"/>
  <c r="E12" i="32"/>
  <c r="E13" i="32"/>
  <c r="E11" i="32"/>
  <c r="E9" i="32"/>
  <c r="E8" i="32"/>
  <c r="E17" i="32"/>
  <c r="C20" i="32"/>
  <c r="C9" i="32"/>
  <c r="C22" i="32"/>
  <c r="C11" i="32"/>
  <c r="J1" i="32"/>
  <c r="C12" i="32"/>
  <c r="C14" i="32"/>
  <c r="D12" i="32"/>
  <c r="C16" i="32"/>
  <c r="C17" i="32"/>
  <c r="C19" i="32"/>
  <c r="D21" i="32"/>
  <c r="D17" i="32"/>
  <c r="D9" i="32"/>
  <c r="D22" i="32"/>
  <c r="D14" i="32"/>
  <c r="D19" i="32"/>
  <c r="D11" i="32"/>
  <c r="D18" i="32"/>
  <c r="D10" i="32"/>
  <c r="D20" i="32"/>
  <c r="C7" i="32"/>
  <c r="C15" i="32"/>
  <c r="C23" i="32"/>
  <c r="C10" i="32"/>
  <c r="C18" i="32"/>
  <c r="C13" i="32"/>
  <c r="D26" i="14"/>
  <c r="D63" i="14"/>
  <c r="D67" i="14"/>
  <c r="D62" i="14"/>
  <c r="D94" i="14"/>
  <c r="D68" i="14"/>
  <c r="D65" i="14"/>
  <c r="D136" i="14"/>
  <c r="D130" i="14"/>
  <c r="D29" i="14"/>
  <c r="D97" i="14"/>
  <c r="D100" i="14"/>
  <c r="D64" i="14"/>
  <c r="D32" i="14"/>
  <c r="D33" i="14"/>
  <c r="D61" i="14"/>
  <c r="D60" i="14"/>
  <c r="D133" i="14"/>
  <c r="D99" i="14"/>
  <c r="D96" i="14"/>
  <c r="D66" i="14"/>
  <c r="D138" i="14"/>
  <c r="D137" i="14"/>
  <c r="D129" i="14"/>
  <c r="D132" i="14"/>
  <c r="D31" i="14"/>
  <c r="D24" i="14"/>
  <c r="D59" i="14"/>
  <c r="D28" i="14"/>
  <c r="D27" i="14"/>
  <c r="D30" i="14"/>
  <c r="D134" i="14"/>
  <c r="D135" i="14"/>
  <c r="D98" i="14"/>
  <c r="D101" i="14"/>
  <c r="D131" i="14"/>
  <c r="D102" i="14"/>
  <c r="D103" i="14"/>
  <c r="D25" i="14"/>
  <c r="D9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USER1</author>
  </authors>
  <commentList>
    <comment ref="F2" authorId="0" shapeId="0" xr:uid="{00000000-0006-0000-0700-000005000000}">
      <text>
        <r>
          <rPr>
            <b/>
            <sz val="9"/>
            <color indexed="81"/>
            <rFont val="Segoe UI"/>
            <family val="2"/>
          </rPr>
          <t>USER1:</t>
        </r>
        <r>
          <rPr>
            <sz val="9"/>
            <color indexed="81"/>
            <rFont val="Segoe UI"/>
            <family val="2"/>
          </rPr>
          <t xml:space="preserve">
Jedná sa o stanovanie hodnoty Produktivity faktor, ktorá znamená hodinú náročnosť realizácie jednoného bodu prípadu použitia (Use Case Pointu).
Viac v metodike časť Produktivity faktor a časť Oranžová sekcia bod 7</t>
        </r>
      </text>
    </comment>
    <comment ref="J2" authorId="0" shapeId="0" xr:uid="{00000000-0006-0000-0700-000009000000}">
      <text>
        <r>
          <rPr>
            <b/>
            <sz val="9"/>
            <color indexed="81"/>
            <rFont val="Segoe UI"/>
            <family val="2"/>
          </rPr>
          <t>USER1:</t>
        </r>
        <r>
          <rPr>
            <sz val="9"/>
            <color indexed="81"/>
            <rFont val="Segoe UI"/>
            <family val="2"/>
          </rPr>
          <t xml:space="preserve">
Prepodkladaný počet externých MDs na realizovaný projekt</t>
        </r>
      </text>
    </comment>
    <comment ref="K2" authorId="0" shapeId="0" xr:uid="{00000000-0006-0000-0700-00000A000000}">
      <text>
        <r>
          <rPr>
            <b/>
            <sz val="9"/>
            <color indexed="81"/>
            <rFont val="Segoe UI"/>
            <family val="2"/>
          </rPr>
          <t>USER1:</t>
        </r>
        <r>
          <rPr>
            <sz val="9"/>
            <color indexed="81"/>
            <rFont val="Segoe UI"/>
            <family val="2"/>
          </rPr>
          <t xml:space="preserve">
Jedná sa o stanovenie % pre aplikačnú podporu daného modulu, ak je aplikačná podpora relevantná</t>
        </r>
      </text>
    </comment>
    <comment ref="L2" authorId="0" shapeId="0" xr:uid="{00000000-0006-0000-0700-00000B000000}">
      <text>
        <r>
          <rPr>
            <b/>
            <sz val="9"/>
            <color indexed="81"/>
            <rFont val="Segoe UI"/>
            <family val="2"/>
          </rPr>
          <t>USER1:</t>
        </r>
        <r>
          <rPr>
            <sz val="9"/>
            <color indexed="81"/>
            <rFont val="Segoe UI"/>
            <family val="2"/>
          </rPr>
          <t xml:space="preserve">
Jedná sa o stanovanie % rozvoja pre jednotlivé kompoentny modulu. Rozvoj je vnímaný ako, pre aplikácie, tak aj pre SW produkty.</t>
        </r>
      </text>
    </comment>
    <comment ref="M2" authorId="0" shapeId="0" xr:uid="{00000000-0006-0000-0700-00000C000000}">
      <text>
        <r>
          <rPr>
            <b/>
            <sz val="9"/>
            <color indexed="81"/>
            <rFont val="Segoe UI"/>
            <family val="2"/>
          </rPr>
          <t>USER1:</t>
        </r>
        <r>
          <rPr>
            <sz val="9"/>
            <color indexed="81"/>
            <rFont val="Segoe UI"/>
            <family val="2"/>
          </rPr>
          <t xml:space="preserve">
Jedná sa o stanovenie percenta supportov pre HW a SW produkty v danom module.</t>
        </r>
      </text>
    </comment>
    <comment ref="N2" authorId="0" shapeId="0" xr:uid="{00000000-0006-0000-0700-00000D000000}">
      <text>
        <r>
          <rPr>
            <b/>
            <sz val="9"/>
            <color indexed="81"/>
            <rFont val="Segoe UI"/>
            <family val="2"/>
          </rPr>
          <t>USER1:</t>
        </r>
        <r>
          <rPr>
            <sz val="9"/>
            <color indexed="81"/>
            <rFont val="Segoe UI"/>
            <family val="2"/>
          </rPr>
          <t xml:space="preserve">
Jedná sa o stanovenie začiatku realizácie podpory alebo supportu pre daný modu. Na základe tejto hodnoty sa následne počítajú prevádzkové náklady pre aplikácie, SW produkty alebo HW.</t>
        </r>
      </text>
    </comment>
  </commentList>
</comments>
</file>

<file path=xl/sharedStrings.xml><?xml version="1.0" encoding="utf-8"?>
<sst xmlns="http://schemas.openxmlformats.org/spreadsheetml/2006/main" count="1637" uniqueCount="588">
  <si>
    <t>EUR</t>
  </si>
  <si>
    <t>t1</t>
  </si>
  <si>
    <t>t2</t>
  </si>
  <si>
    <t>t3</t>
  </si>
  <si>
    <t>t4</t>
  </si>
  <si>
    <t>t5</t>
  </si>
  <si>
    <t>t6</t>
  </si>
  <si>
    <t>t7</t>
  </si>
  <si>
    <t>t8</t>
  </si>
  <si>
    <t>t9</t>
  </si>
  <si>
    <t>t10</t>
  </si>
  <si>
    <t>počet / rok</t>
  </si>
  <si>
    <t>Kvalitatívne prínosy</t>
  </si>
  <si>
    <t>Počet podaní</t>
  </si>
  <si>
    <t>Počet zamestnancov vybavujúcich agendu</t>
  </si>
  <si>
    <t>Spolu</t>
  </si>
  <si>
    <t>organizácia A</t>
  </si>
  <si>
    <t>organizácia B</t>
  </si>
  <si>
    <t>organizácia C</t>
  </si>
  <si>
    <t>TO BE</t>
  </si>
  <si>
    <t>organizácia ...</t>
  </si>
  <si>
    <t>FTE</t>
  </si>
  <si>
    <t>...</t>
  </si>
  <si>
    <t>Kontrola TO BE</t>
  </si>
  <si>
    <t>Počet MDs</t>
  </si>
  <si>
    <t>Inkrement</t>
  </si>
  <si>
    <t>#</t>
  </si>
  <si>
    <t>MOD_01</t>
  </si>
  <si>
    <t>MOD_02</t>
  </si>
  <si>
    <t>MOD_03</t>
  </si>
  <si>
    <t>MOD_04</t>
  </si>
  <si>
    <t>MOD_05</t>
  </si>
  <si>
    <t>MOD_06</t>
  </si>
  <si>
    <t>MOD_07</t>
  </si>
  <si>
    <t>MOD_08</t>
  </si>
  <si>
    <t>MOD_09</t>
  </si>
  <si>
    <t>MOD_10</t>
  </si>
  <si>
    <t>MOD_11</t>
  </si>
  <si>
    <t>MOD_12</t>
  </si>
  <si>
    <t>MOD_13</t>
  </si>
  <si>
    <t>MOD_14</t>
  </si>
  <si>
    <t>MOD_15</t>
  </si>
  <si>
    <t>MOD_16</t>
  </si>
  <si>
    <t>MOD_17</t>
  </si>
  <si>
    <t>MOD_18</t>
  </si>
  <si>
    <t>MOD_19</t>
  </si>
  <si>
    <t>MOD_20</t>
  </si>
  <si>
    <t>MOD_21</t>
  </si>
  <si>
    <t>Rok dodania</t>
  </si>
  <si>
    <t>Moduly</t>
  </si>
  <si>
    <t>Rozvoj</t>
  </si>
  <si>
    <t>Inkrement 1</t>
  </si>
  <si>
    <t>Inkrement 2</t>
  </si>
  <si>
    <t>Inkrement 3</t>
  </si>
  <si>
    <t>POZNÁMKA</t>
  </si>
  <si>
    <r>
      <t xml:space="preserve">VÝSLEDKY TESTOV
</t>
    </r>
    <r>
      <rPr>
        <sz val="10"/>
        <rFont val="Calibri Light"/>
        <family val="2"/>
        <scheme val="major"/>
      </rPr>
      <t>(status)</t>
    </r>
  </si>
  <si>
    <t>SPôSOB OVERENIA
ODBERATEĽOM</t>
  </si>
  <si>
    <r>
      <t xml:space="preserve">Použité 
PROSTREDIE
</t>
    </r>
    <r>
      <rPr>
        <sz val="10"/>
        <rFont val="Calibri Light"/>
        <family val="2"/>
        <scheme val="major"/>
      </rPr>
      <t>pre test
(overenie funkčnosti)</t>
    </r>
  </si>
  <si>
    <r>
      <t xml:space="preserve">Použité 
TESTOVACIE DÁTA
</t>
    </r>
    <r>
      <rPr>
        <sz val="10"/>
        <rFont val="Calibri Light"/>
        <family val="2"/>
        <scheme val="major"/>
      </rPr>
      <t>pri teste</t>
    </r>
  </si>
  <si>
    <t>Identifikácia 
TEST CASE</t>
  </si>
  <si>
    <t>Identifikácia
USE CASE</t>
  </si>
  <si>
    <r>
      <t xml:space="preserve">SPôSOB DODANIA
</t>
    </r>
    <r>
      <rPr>
        <sz val="10"/>
        <rFont val="Calibri Light"/>
        <family val="2"/>
        <scheme val="major"/>
      </rPr>
      <t xml:space="preserve"> (implementácia dodávateľom)</t>
    </r>
  </si>
  <si>
    <t>ID návrhu riešenia z 
detailný návrh riešenia (DNR)</t>
  </si>
  <si>
    <r>
      <t>Poznámka</t>
    </r>
    <r>
      <rPr>
        <sz val="10"/>
        <rFont val="Calibri Light"/>
        <family val="2"/>
        <scheme val="major"/>
      </rPr>
      <t xml:space="preserve">
(doplňujúci popis; príp. ODKAZ na popis v ponuke)</t>
    </r>
  </si>
  <si>
    <t>Kde je vo Vašej PONUKE popísané riešenie ?</t>
  </si>
  <si>
    <r>
      <t>Odpoveď UCHÁDZAČA 
v procese VO</t>
    </r>
    <r>
      <rPr>
        <b/>
        <sz val="10"/>
        <rFont val="Tahoma"/>
        <family val="2"/>
      </rPr>
      <t/>
    </r>
  </si>
  <si>
    <r>
      <t xml:space="preserve">POZNÁMKA
</t>
    </r>
    <r>
      <rPr>
        <sz val="10"/>
        <rFont val="Calibri Light"/>
        <family val="2"/>
        <scheme val="major"/>
      </rPr>
      <t>(napr. legislatívne východiská)</t>
    </r>
  </si>
  <si>
    <t>ZÁVISLOSŤ
RIZIKO
EXTERNÁ INTEGRÁCIA</t>
  </si>
  <si>
    <t>NÁZOV 
PROCESU</t>
  </si>
  <si>
    <t>ID 
PROCESOV</t>
  </si>
  <si>
    <t>NÁZOV 
ŽIVOTNEJ 
SITUÁCIE</t>
  </si>
  <si>
    <t>ID ŽIVOTNEJ 
SITUÁCIE (TO-BE )</t>
  </si>
  <si>
    <t>ČISLO
INKREMENTU</t>
  </si>
  <si>
    <t>TCF</t>
  </si>
  <si>
    <t>ECF</t>
  </si>
  <si>
    <t>UAW</t>
  </si>
  <si>
    <t>VLASTNÍK 
POŽIADAVKY</t>
  </si>
  <si>
    <t>DETAILNÝ POPIS POŽIADAVKY</t>
  </si>
  <si>
    <t>NÁZOV
POŽIADAVKY</t>
  </si>
  <si>
    <t>OBLASŤ POŽIADAVKY</t>
  </si>
  <si>
    <r>
      <t xml:space="preserve">KATEGÓRIA POŽIADAVKY
</t>
    </r>
    <r>
      <rPr>
        <sz val="10"/>
        <rFont val="Calibri Light"/>
        <family val="2"/>
        <scheme val="major"/>
      </rPr>
      <t>_funkčná požiadavka
_nefunkčná požiadavka
_technická požiadavka</t>
    </r>
  </si>
  <si>
    <r>
      <t xml:space="preserve">ID 
POŽIADAVKY
</t>
    </r>
    <r>
      <rPr>
        <sz val="10"/>
        <rFont val="Calibri Light"/>
        <family val="2"/>
        <scheme val="major"/>
      </rPr>
      <t>(zvoľte si konvenciu označovania)</t>
    </r>
  </si>
  <si>
    <r>
      <t xml:space="preserve">KROK 4)
OVERENIE DODANIA
</t>
    </r>
    <r>
      <rPr>
        <sz val="10"/>
        <rFont val="Calibri Light"/>
        <family val="2"/>
        <scheme val="major"/>
      </rPr>
      <t>OBJEDNÁVATEĽOM</t>
    </r>
  </si>
  <si>
    <r>
      <t xml:space="preserve">KROK 3) 
REALIZAČNÁ FÁZA
</t>
    </r>
    <r>
      <rPr>
        <sz val="10"/>
        <rFont val="Calibri Light"/>
        <family val="2"/>
        <scheme val="major"/>
      </rPr>
      <t xml:space="preserve">(obsah tvorí </t>
    </r>
    <r>
      <rPr>
        <b/>
        <sz val="10"/>
        <rFont val="Calibri Light"/>
        <family val="2"/>
        <scheme val="major"/>
      </rPr>
      <t>DODÁVATEĽ</t>
    </r>
    <r>
      <rPr>
        <sz val="10"/>
        <rFont val="Calibri Light"/>
        <family val="2"/>
        <scheme val="major"/>
      </rPr>
      <t xml:space="preserve"> - po dokončení VO a podpise Zmluvy)</t>
    </r>
  </si>
  <si>
    <r>
      <t xml:space="preserve">KROK 2)
</t>
    </r>
    <r>
      <rPr>
        <sz val="10"/>
        <rFont val="Calibri Light"/>
        <family val="2"/>
        <scheme val="major"/>
      </rPr>
      <t>VEREJNÉ OBSTARÁVANIE</t>
    </r>
    <r>
      <rPr>
        <b/>
        <sz val="10"/>
        <rFont val="Calibri Light"/>
        <family val="2"/>
        <scheme val="major"/>
      </rPr>
      <t xml:space="preserve">
VYJADRENIE UCHÁDZAČA / ZÁUJEMCU
</t>
    </r>
    <r>
      <rPr>
        <sz val="10"/>
        <rFont val="Calibri Light"/>
        <family val="2"/>
        <scheme val="major"/>
      </rPr>
      <t xml:space="preserve">(PROCES VO - odpovede </t>
    </r>
    <r>
      <rPr>
        <b/>
        <sz val="10"/>
        <rFont val="Calibri Light"/>
        <family val="2"/>
        <scheme val="major"/>
      </rPr>
      <t>UCHÁDZAČA</t>
    </r>
    <r>
      <rPr>
        <sz val="10"/>
        <rFont val="Calibri Light"/>
        <family val="2"/>
        <scheme val="major"/>
      </rPr>
      <t xml:space="preserve"> - potrebné vyplniť za každú požiadavku)</t>
    </r>
  </si>
  <si>
    <r>
      <rPr>
        <b/>
        <sz val="10"/>
        <rFont val="Calibri Light"/>
        <family val="2"/>
        <scheme val="major"/>
      </rPr>
      <t>KROK 1)
INICIAČNÁ FÁZA</t>
    </r>
    <r>
      <rPr>
        <sz val="10"/>
        <rFont val="Calibri Light"/>
        <family val="2"/>
        <scheme val="major"/>
      </rPr>
      <t xml:space="preserve">
(obsah tvorí </t>
    </r>
    <r>
      <rPr>
        <b/>
        <sz val="10"/>
        <rFont val="Calibri Light"/>
        <family val="2"/>
        <scheme val="major"/>
      </rPr>
      <t>OBJEDNÁVATEĽ -</t>
    </r>
    <r>
      <rPr>
        <sz val="10"/>
        <rFont val="Calibri Light"/>
        <family val="2"/>
        <scheme val="major"/>
      </rPr>
      <t xml:space="preserve"> PRED spustením VO)</t>
    </r>
  </si>
  <si>
    <t># roku</t>
  </si>
  <si>
    <t>PF</t>
  </si>
  <si>
    <t>Podnikateľ (G2B)</t>
  </si>
  <si>
    <t>Aplikačná podpora</t>
  </si>
  <si>
    <t>Supporty</t>
  </si>
  <si>
    <r>
      <t xml:space="preserve">NÁZOV MODULU
</t>
    </r>
    <r>
      <rPr>
        <sz val="10"/>
        <rFont val="Calibri Light"/>
        <family val="2"/>
        <scheme val="major"/>
      </rPr>
      <t>(príslušnosť požiadavky k modulu)</t>
    </r>
  </si>
  <si>
    <t>Občan (G2C)</t>
  </si>
  <si>
    <t>Zahraničná osoba (G2A)</t>
  </si>
  <si>
    <t>Zamestnanec inštitúcie verejnej správy (G2E)</t>
  </si>
  <si>
    <t>Inštitúcia verejnej správy (G2G)</t>
  </si>
  <si>
    <t>ISVS verejnej správy (G2IS G)</t>
  </si>
  <si>
    <t>ISVS mimo verejnej správy (G2IS B)</t>
  </si>
  <si>
    <t>Iné</t>
  </si>
  <si>
    <t>Subjekt / Objekt</t>
  </si>
  <si>
    <t>Rok zacatia supportu / prevádzky</t>
  </si>
  <si>
    <t>Vytvorenie žiadosti o poukážku</t>
  </si>
  <si>
    <t>Poskytnutie nástrojov na vytvorenie žiadosti</t>
  </si>
  <si>
    <t>IS SAZPMV poskytne nástroje na vytvorenie žiadosti na webovom sídle SAŽP vo verejne prístupnom module pre Žiadateľa</t>
  </si>
  <si>
    <t>Výber typu žiadosti</t>
  </si>
  <si>
    <t>Žiadateľ bude môcť vybrať typ žiadosti podľa definovaných parametrov - špecifikácie požadovaného riešenia</t>
  </si>
  <si>
    <t>Registrácia miesta inštalácie</t>
  </si>
  <si>
    <t>Registrácia Žiadateľa</t>
  </si>
  <si>
    <t xml:space="preserve">Žiadateľ ako subjekt predkladajúci žiadosť do systému eviduje údaje špecifikujúce jeho subjekt (Meno, Priezvisko vlastníka / spoluvlastníka, meno kontaktnej osoby, zástupca domácnosti, Adresa trvalého pobytu, Obec, kontaktné údaje, spôsob doručovania správ a dokumentov vo veci žiadosti, </t>
  </si>
  <si>
    <t>Výber Dodávateľa</t>
  </si>
  <si>
    <t>Systém poskytne Žiadateľovi nástroj na výber Dodávateľa z registra v systéme registrovaných Dodávateľov. Po výbere môže Žiadateľ pridať vybraného Dodávateľa, pričom sa z registra Dodávateľov do záznamu "dotiahnu" všetky identifikácie Dodávateľa. Po stlačení tlačidla "Pridať Dodávateľa" systém vyzve Žiadateľa na zadanie 4 ľubovoľných alfanumerických znakov, ktoré budú slúžiť na potvrdenie rezervácie poukážky Dodávateľom - oprávňuje ho ďalej pracovať s poukážkou a doplniť ju napr. o cenovú kalkuláciu</t>
  </si>
  <si>
    <t>Uloženie rozpracovanej žiadosti</t>
  </si>
  <si>
    <t xml:space="preserve">Systém poskytne Žiadateľovi možnosť uložiť rozpracovanú verziu žiadosti a po návrate do Modulu pre Žiadateľa pokračovať v spracovaní žiadosti. Po zadaní identifikačných údajov Dodávateľa, bude rozpracovaná žiadosť sprístupnená aj určenému Dodávateľovi, pokiaľ je zaevidovaný v registri Dodávateľov. </t>
  </si>
  <si>
    <t xml:space="preserve">Podpora procesu tvorby žiadosti </t>
  </si>
  <si>
    <t>Systém poskytne podporu správneho vyplnenia žiadosti prostredníctvom nástroja typu wizzard, ktorý bude verifikovať po jednotlivých krokoch procesu vyplnenia žiadosti jej úplnosť a správnosť.</t>
  </si>
  <si>
    <t>Vygenerovanie formuláru žiadosti</t>
  </si>
  <si>
    <t>Systém v poslednom kroku tvorby žiadosti umožní generovať grafickú podobu žiadosti do formátu pdf a dátovú podobu žiadosti vo formáte CSV</t>
  </si>
  <si>
    <t>Priloženie príloh k žiadosti</t>
  </si>
  <si>
    <t>Pred odoslaním žiadosti systém umožní priložiť, "nahrať z disku", dokumenty tvoriace prílohu žiadosti ak takáto potreby vznikne</t>
  </si>
  <si>
    <t>Vyjadrenie súhlasu</t>
  </si>
  <si>
    <t>Pred odoslaním žiadosti systém vyžiada povinné súhlasy s ukonmi pri spracovaní žiadosti a použitím dát na strane SAŽP</t>
  </si>
  <si>
    <t>Odoslanie žiadosti</t>
  </si>
  <si>
    <t xml:space="preserve">Systém umožní odoslanie žiadosti prostredníctvom slovensko.sk. Systém pred odoslaním verifikuje obsah a jeho komplexnosť a vykoná konverziu do požadovaného formátu správy.  </t>
  </si>
  <si>
    <t>Kalkulácia rozpočtu riešenia a dotácie</t>
  </si>
  <si>
    <t>Tlač žiadosti o poukážku</t>
  </si>
  <si>
    <t>Sysém umožní vytlačiť dokument žiadosti formátovaný do dokumentu A4, ktorý obsahuje aj priestor pre podpis Žiadateľa. Zároveň vytlačí aj sprievodnú dokumentáciu, ktorá so žiadosťou súvisí (čestné prehlásenia a súhlasy). Strany žiadosti sú číslované</t>
  </si>
  <si>
    <t>Identifikácia papierových príloh dokumentu</t>
  </si>
  <si>
    <t xml:space="preserve">Pred tlačou systém umožní zadať počet a popis príloh žiadosti a ich identifikáciu zahrnie do obsahu do obsahu tlačeného dokumentu žiadosti. </t>
  </si>
  <si>
    <t>Evidovanie Žiadateľa</t>
  </si>
  <si>
    <t>Pridelenie identifikátora Žiadateľovi</t>
  </si>
  <si>
    <t xml:space="preserve">V prípade ak systém vyhodnotí splnenie náležitostí Žiadateľa po odoslaní jeho žiadosti prostredníctvom funkcie "odoslať žiadosť" sprístupnenej v Module Žiadateľa, pridelí mu ID Žiadateľa a vygeneruje mu prístupové údaje k sledovaniu stavu žiadosti. Súčasne systém vygeneruje unikátne ID poukážky, ktorá bude predmetom schvaľovacieho procesu, vrátane doplnenia údajov k žiadosti zo strany Dodávateľom. </t>
  </si>
  <si>
    <t>Vygenerovanie QR kódu o poukážke</t>
  </si>
  <si>
    <t>Ak je žiadosť kompletná a prešla príslušnými validáciami pred jej odoslaním na schválenie sa vygeneruje QR kód, ktorý bude obsahovať link na zobrazenie detailu odoslanej žiadosti o poukážku. Tento QR kód bude slúžiť na porovnanie požadovaného rozsahu inštalácie so skutočnosťou pri kontrole na mieste.</t>
  </si>
  <si>
    <t>Tlač QR kódu</t>
  </si>
  <si>
    <t>Dodávateľ, ktorý bude na základe zmluvy so Žiadateľom realizovať inštaláciu bude mať v detaile poukážky sprístupnenú funkciu tlače QR kód. Tlač bude optimalizovaná na veľkosť "štítka", ktorý bude samolepiaci. Dodávateľovi bude odporučená veľkosť a typ štítka.</t>
  </si>
  <si>
    <t>Odoslanie prístupových údajov a identifikátora žiadosti Žiadateľovi</t>
  </si>
  <si>
    <t>Systém po pridelení ID žiadosti a prístupových údajov k sledovaniu stavu žiadosti v Module pre Žiadateľa odošle tieto údaje prostredníctvom notifikačného mechanizmu (SMS, e mail)</t>
  </si>
  <si>
    <t>Sledovanie stavu žiadosti</t>
  </si>
  <si>
    <t>Prístup oprávneného Žiadateľa k sledovaniu stavu žiadosti</t>
  </si>
  <si>
    <t>Modul pre Žiadateľa sprístupní pre Žiadateľa po zadaní jeho prihlasovacích údajov autentifikovanú zónu sledovania stavu žiadosti, v ktorej si podľa identifikátora žiadosti môže verifikovať stav schvaľovacieho procesu. Nie je vylúčená dotácia vo viacerých konaniach o NFP</t>
  </si>
  <si>
    <t>Notifikácia Žiadateľa o stave žiadosti</t>
  </si>
  <si>
    <t>Žiadateľ je notifikovaný o zmene stavu jeho žiadosti prostredníctvom SMS a e mailu</t>
  </si>
  <si>
    <t>Registrácia Dodávateľa</t>
  </si>
  <si>
    <t>Dostupnosť modulu pre Dodávateľa na webovom sídle</t>
  </si>
  <si>
    <t>IS SAZPMV poskytne nástroje na vytvorenie žiadosti o registráciu/ žiadosti o vyradenie z registrácie na webovom sídle SAŽP vo verejne prístupnom module pre Dodávateľa</t>
  </si>
  <si>
    <t>Sprístupnenie žiadosti o registráciu Dodávateľa</t>
  </si>
  <si>
    <t xml:space="preserve">Modul pre Dodávateľa umožní neautentifikovanému používateľovi prístup k zadaniu žiadosti o registráciu Dodávateľa. </t>
  </si>
  <si>
    <t>Vyplnenie žiadosti o registráciu Dodávateľa</t>
  </si>
  <si>
    <t>Odoslanie žiadosti o registráciu Dodávateľa</t>
  </si>
  <si>
    <t xml:space="preserve">Systém umožní odoslanie žiadosti o zápis do registra Dodávateľov prostredníctvom slovensko.sk </t>
  </si>
  <si>
    <t>Pred odoslaním žiadosti systém umožní priložiť, "nahrať z disku" dokumenty tvoriace prílohu žiadosti o registráciu, ak takáto potreby vznikne</t>
  </si>
  <si>
    <t>Podpísanie žiadosti o registráciu</t>
  </si>
  <si>
    <t>Modul pre Dodávateľa umožní odosielanú žiadosť elektronicky podpísať (podľa požiadaviek legislatívy pre komunikáciu G2B prostredníctvom slovensko.sk</t>
  </si>
  <si>
    <t>Uloženie rozpracovanej žiadosti o registráciu Dodávateľa</t>
  </si>
  <si>
    <t>Modul pre Dodávateľa umožní žiadosť o registráciu Dodávateľa uložiť v stave "rozpracovaná" a následne ju doplniť podľa potreby</t>
  </si>
  <si>
    <t>Tlač žiadosti o registráciu Dodávateľa</t>
  </si>
  <si>
    <t>Systém umožní vytlačiť dokument žiadosti formátovaný do dokumentu A4, ktorý obsahuje aj priestor pre podpis Žiadateľa. Zároveň vytlačí aj sprievodnú dokumentáciu, ktorá so žiadosťou súvisí (čestné prehlásenia a súhlasy). Strany žiadosti sú číslované</t>
  </si>
  <si>
    <t>Vyjadrenie súhlasu so spracovaním údajov</t>
  </si>
  <si>
    <t>Vlastnosti BackOffice modulu</t>
  </si>
  <si>
    <t>Sprístupnenie BackOffice funkcionalít pre SAŽP</t>
  </si>
  <si>
    <t>Modul bude prístupný len v intranetovej sieti SAZP po zadaní prihlasovacích údajov (prihlasovacie meno, heslo). Jedná sa o súbor back-endových obrazoviek, prostredníctvom ktorých bude SAZP administrovať systém.</t>
  </si>
  <si>
    <t>Členenie používateľov SAŽP</t>
  </si>
  <si>
    <t>Používateľmi budú zamestnanci SAŽP s prístupovým právom členeným do štyroch úrovní:
-	neaktívny – prístup zamedzený,
-	užívateľ – prístup bez možnosti editovania, mazania a pridávania nových záznamov,
-	editor – možnosť editovania, mazania a pridávania nových záznamov, týka sa len určených záznamov,
-	administrátor – možnosť editovania, mazania a pridávania nových záznamov, týka sa všetkých záznamov.</t>
  </si>
  <si>
    <t>Pokrytie funkčných oblastí BackOffice</t>
  </si>
  <si>
    <t>Modul bude zabezpečovať nasledovné funkcionality pre SAŽP:
-	Prihlásenie užívateľov
-	Správa poukážok v rámci ktorej bude možné:
  filtrovanie poukážok
  posúdenie žiadosti o preplatenie
  preplatenie poukážky
  kontrola na mieste
  vrátenie zdrojov
  zverejňovanie zmluvy na crz.gov.sk
-	Správa zhotoviteľov v rámci ktorej bude možné:
  vytvoriť záznam o zhotoviteľov 
  editovanie údajov o zhotoviteľov
  validácia údajov o zhotoviteľovi
  uzatvorenie zmluvy so zhotoviteľom
  zverejňovanie zmluvy na crz.gov.sk
-	Správa číselníkov
-	Kolobeh dokumentov a podpisovanie
-	Generovanie výstupných zostáv
-	Hromadná úhrada poukážok
  Prepojenie na Štátnu pokladnicu
  Prepojenie na interný účtovný systém
-	Monitorovanie procesov schvaľovania poukážok
-	Komunikácia s verejnosťou</t>
  </si>
  <si>
    <t>Prihlásenie používateľa</t>
  </si>
  <si>
    <t xml:space="preserve">Pre úspešné prihlásenie používateľ musí zadať správne prihlasovacie meno a heslo. Vyplnenie týchto atribútov je validované a formátované nasledovne:
-	Prihlasovacie meno – textový reťazec,
-	Heslo – textový reťazec; minimálne 6 znakov,
V prípade zabudnutia hesla systém umožní zaslať nové heslo. Podmienkou bude zadanie prihlasovacieho mena. Systém zašle nové heslo na evidovanú emailovú adresu používateľa.
</t>
  </si>
  <si>
    <t>Obsah úvodnej obrazovky BackOffice modulu</t>
  </si>
  <si>
    <t xml:space="preserve"> Interný používateľ musí byť po úspešnom prihlásení presmerovaný do úvodnej obrazovky modulu, na ktorej budú číselne a graficky znázornené informácie o vydaných poukážkach za posledných 30 dní (počet a objem finančných prostriedkov poukážok), voľná alokácia podľa nastavených číselníkových hodnôt a celkového objemu vydaných poukážok.
</t>
  </si>
  <si>
    <t>Dizajn obrazoviek BackOffice modulu</t>
  </si>
  <si>
    <t>Všetky obrazovky jednotlivých celkov budú mať rovnaké záhlavie a budú implementované v zmysle  dizajn manuálu. V záhlaví bude lišta so zobrazením mena používateľa a s odkazom na odhlásenie a zmenu hesla. Systém formou záložiek zabezpečí vstup do jednotlivých základných celkov.</t>
  </si>
  <si>
    <t>Zobrazenie zoznamu nevydaných požiadaviek</t>
  </si>
  <si>
    <t>V rámci modulu bude dostupný aj zoznam požiadaviek o poskytnutie poukážok, ktoré nemohli byť vydané z dôvodu nedostatočnej alokácie. Pre každú požiadavku bude zobrazený dátum a čas vzniku, e-mailová adresa používateľa, vybrané zariadenie a vypočítaná hodnota poukážky, ktorá by mohla byť poskytnutá. Používateľ bude mať možnosť vybranú požiadavku odstrániť.</t>
  </si>
  <si>
    <t>Správa čísleníkov</t>
  </si>
  <si>
    <t>Poskytnutie číselníkov</t>
  </si>
  <si>
    <t>systém umožní tvoriť a spravovať číselníky obsahujúce záväzné hodnoty dátových polí záznamov, u ktorých je nevyhnutné dodržať jednoznačnosť obsahu. Systém umožní používateľom s prístupovým právom „administrátor“ editovať číselníky prostredníctvom obrazovky „Zoznam číselníkov“, na ktorej systém zobrazí zoznam nasledovných číselníkov:
-	Banky,
-	Druh zariadenia,
-	Riešenie:
  Prípojka
  Vonkajšia inštalácia
  Kotol
  Výhrevné telesá
  Komín,
-	Interní používatelia.</t>
  </si>
  <si>
    <t>Výber číselníka</t>
  </si>
  <si>
    <t>Systém umožní vybrať konkrétny číselník a prostredníctvom obrazovky „Detail číselníka“ zobrazí zoznam záznamov v tabuľkovom zobrazení so záhlavím stĺpcov. Zobrazené záznamy je možné zoradiť (zostupne, vzostupne) podľa každého stĺpca. Väčší počet záznamov systém zobrazí formou stránkovania. Záznamy je možné filtrovať podľa rovnakých kritérií ako je záhlavie stĺpcov tabuľky. Systém umožní zobraziť detail každého záznamu za účelom editácie alebo pridanie nového záznamu prostredníctvom obrazovky „Detail záznamu“.</t>
  </si>
  <si>
    <t>Práca s Detailom záznamu čísleníka</t>
  </si>
  <si>
    <t>Systém v obrazovke „Detail záznamu“ umožní pridanie nových záznamov len v číselníkoch:
-	Prípojka
-	Vonkajšia inštalácia
-	Kotol
-	Výhrevné telesá
-	Komín.</t>
  </si>
  <si>
    <t>Validácia údajov čísleníka</t>
  </si>
  <si>
    <t>Vyplnenie atribútov formulára jednotlivých číselníkov bude validované a formátované podľa hodnôt uvedených v tabuľkách, okrem číselníka „Interní používatelia“. Správa číselníka „Interní používatelia“ bude možné prostredníctvom obrazoviek:
-	Zoznam interných používateľov,
-	Detail interného používateľa.</t>
  </si>
  <si>
    <t>Import čísleníkových hodnôt</t>
  </si>
  <si>
    <t>Systém umožní importovať dohodnué hodnoty čísleníkov, ktorých zdrojom môže byť tretia stranaSúčasťou implementácie musí byť možnosť importu číselníkových hodnôt z dokumentov MS Excel, ktoré budú dodávateľovi zaslané (vo vopred dohodnutej štruktúre). Postup importu musí byť možné opakovať, a to prostredníctvom odstránenia všetkých číselníkových hodnôt a opakovaného vykonania importu požadovaného nového stavu..</t>
  </si>
  <si>
    <t>Prepnutie systému do režimu "draft"</t>
  </si>
  <si>
    <t>Pre číselníkové hodnoty musí existovať možnosť prepnúť systém do tzv. režimu draft, v ktorom sa zmeny neprejavia ihneď, ale až neskôr. Ide o zmeny hodnôt, ktoré sú limitované dátumom účinnosti, ktorý môže nastať až neskôr. Vo vybraných častiach systému sa bude režim "draft" aktivovať manuálne na základe používateľskej funkcie a bude slúžiť na simuláciu dopadu zmien hodnôt.</t>
  </si>
  <si>
    <t>Zobrazenie "nepublikovaných zmien" hodnôt čísleníkov</t>
  </si>
  <si>
    <t>Všetky zmeny číselníkových hodnôt sa pre aktuálne prihláseného používateľa zhromaždia na obrazovke „Nepublikované zmeny“, kde ich používateľ bude mať možnosť potvrdiť, a to spôsobom publikovať ihneď (všetky vykonané zmeny) alebo nastaviť ich publikovanie od určitého dátumu a času. Takto plánované zmeny budú mať možnosť prezerať všetci interní používatelia. Používateľ s rolou administrátor bude môcť plánovanú zmenu odstrániť.</t>
  </si>
  <si>
    <t>Správa používateľov BackOffice</t>
  </si>
  <si>
    <t>Zobrazenie zoznamu interných používateľov</t>
  </si>
  <si>
    <t>Systém na obrazovke zobrazí zoznam používateľov v tabuľkovom zobrazení so záhlavím stĺpcov:
-	meno a priezvisko,
-	regionálne pracovisko,
-	telefón,
-	email,
-	prístupové právo.
Zobrazené záznamy je možné zoradiť (zostupne, vzostupne) podľa každého stĺpca.
Väčší počet záznamov systém zobrazí formou stránkovania.</t>
  </si>
  <si>
    <t>Filtrovanie zoznamu interných používateľov</t>
  </si>
  <si>
    <t>Záznamy je možné filtrovať podľa rovnakých kritérií ako je záhlavie stĺpcov tabuľky. Systém umožní nasledovné zadanie kritérií:
-	meno a priezvisko – textový reťazec; prednastavená hodnota „NULL“,
-	regionálne pracovisko – výber z číselníka (všetky / BA / BB / TN / KE); prednastavená hodnota „všetky“,
-	prístupové právo – výber z číselníka; prednastavená hodnota „všetky“.
Systém pri výbere záznamov použije všetky filtračné kritériá, ktoré nemajú nastavenú hodnotu „NULL“ alebo „všetky“.</t>
  </si>
  <si>
    <t>Zobrazenie Detailu interného používateľa</t>
  </si>
  <si>
    <t>Systém umožní zobraziť detail každého záznamu alebo pridanie nového záznamu prostredníctvom obrazovky „Detail interného používateľa“.</t>
  </si>
  <si>
    <t>Zadanie interného používateľa</t>
  </si>
  <si>
    <t>Systém umožní zadať nového resp. modifikovať záznam existujúceho interného používateľa</t>
  </si>
  <si>
    <t>Validácia detailnýcch informácií interného používateľa</t>
  </si>
  <si>
    <t>Vyplnenie atribútov interného používateľa bude validované a formátované pri funkcii "uložiť záznam" nasledovne:
-	meno a priezvisko – textový reťazec,
-	regionálne pracovisko – výber z číselníka (BA / BB / TN / KE)
-	telefón – textový reťazec,
-	email – textový reťazec,
-	prístupové právo – výber z číselníka (Príloha 1, Tabuľka 11),
-	prihlasovacie meno – textový reťazec,
-	zaslať prihlasovacie údaje – zaškrtávacie políčko; prednastavená hodnota „nezaškrtnuté“
V prípade bezchybného vyplnenia systém zobrazí a uloží dátum a meno používateľa, ktorý potvrdil údaje. Systém zašle email internému používateľovi s prihlasovacími údajmi ak je „zaslať prihlasovacie údaje“ zaškrtnuté.</t>
  </si>
  <si>
    <t>Vedenie denníka aktivít</t>
  </si>
  <si>
    <t>Pre každého interného používateľa musí byť vedený denník aktivity a to prostredníctvom udalostí, ktoré autorizovaný používateľ vykonal a mali za následok zmeny atribútov niektorého z objektov systému. Jednotlivé záznamy môže prezerať používateľ s rolou administrátor a musí byť umožnené filtrovať podľa používateľského konta, dátumu a času (od a do). Záznam o udalosti musí obsahovať dátum a čas vykonania, používateľa ktorý udalosť vykonal a stručný popis udalosti vrátane identifikácie objektu (napr. poukážka s číslom 12345) a údajov, ktoré boli zmenené (napr. stav platná -&gt; neplatná).</t>
  </si>
  <si>
    <t xml:space="preserve">Export údajov </t>
  </si>
  <si>
    <t>Pre tabuľkové zobrazenia v rámci interného modulu musí existovať možnosť exportu zobrazených tabuľkových údajov do dokumentu MS Excel a PDF. Export musí rešpektovať aktuálne zobrazenie, teda stav filtrácie, zoraďovania a exportované údaje musia byť kompletné (čiže bez ohľadu na aktuálnu stranu).
K Tabuľkovým údajom musia byť k dispozícii aj informácie o počte aktuálne zobrazených záznamov a aj agregátne údaje (napr. suma hodnôt zobrazených poukážok). Tieto informácie musia rovnako rešpektovať aktuálny stav filtrácie.</t>
  </si>
  <si>
    <t>Zobrazenie úrovne poskytovanej služby</t>
  </si>
  <si>
    <t xml:space="preserve">Pre prihláseného používateľa s rolou administrátor musí existovať obrazovka „Úroveň poskytovanej služby“, na ktorej bude prehľadným spôsobom zobrazený stav vydávania poukážok z hľadiska férového používania služby. Používateľovi musí byť umožnené definovať maximálny počet vydaných poukážok z jedného prehliadača (s využitím cookies) a z jednej IP adresy, pričom počet môže byť definovaný aj ako neobmedzený. </t>
  </si>
  <si>
    <t>Zobrazenie agregovaného zoznamu poukážok</t>
  </si>
  <si>
    <t xml:space="preserve">Používateľ musí mať možnosť pristupovať k agregovanému zoznamu počtu vydaných poukážok zoskupených podľa IP adresy za ním zvolený čas (prednastavene 24 hodín). </t>
  </si>
  <si>
    <t>Nastavenie max. počtu poukážok</t>
  </si>
  <si>
    <t>Používateľ musí mať možnosť spravovať zoznam IP adries, z ktorých od času zaradenia nebude možné žiadať o poskytnutie poukážky. V prípade, že používateľ v rámci modulu pre domácnosť pristúpi k žiadosti o poskytnutie poukážky a jeho aktuálna IP adresa bola zaradená na tento zoznam, prípadne prekročil maximálny počet vydaných poukážok, bude mu oznámené, že svoju požiadavku musí zopakovať neskôr.</t>
  </si>
  <si>
    <t>Evidovanie Žiadateľa o registráciu Dodávateľa</t>
  </si>
  <si>
    <t>V prípade ak systém vyhodnotí splnenie náležitostí Žiadateľa po odoslaní jeho žiadosti prostredníctvom funkcie "odoslať žiadosť" sprístupnenej v Module Dodávateľa, pridelí mu ID Dodávateľa a vygeneruje mu prístupové údaje k autentifikovanej zóne Dodávateľa</t>
  </si>
  <si>
    <t>Evidovanie Žiadateľa o Registráciu Dodávateľa</t>
  </si>
  <si>
    <t>Systém po pridelení ID Dodávateľa a prístupových údajov k  Modulu pre Dodávateľa odošle tieto údaje prostredníctvom notifikačného mechanizmu (SMS, e mail)</t>
  </si>
  <si>
    <t>Zápis do registra Dodávateľov</t>
  </si>
  <si>
    <t>Po splnení formálnych krokov a preskúmaní "oprávnenosti" zápisu Žiadateľa do Registra Dodávateľov, je po zadaní nového záznamu do registra Dodávateľ publikovaný v "Registri Dodávateľov". Úkon vykoná zodpovedná osoba - pracovník SAŽP</t>
  </si>
  <si>
    <t>Register Dodávateľov</t>
  </si>
  <si>
    <t xml:space="preserve">Prístup pracovníka k registru Dodávateľov  </t>
  </si>
  <si>
    <t>Oprávnený zamestnanec bude mať prístup k funkciám registra Dodávateľov na základe svojich oprávnení. Tie môžu byť nastavené na oprávnenie "len prezerať" alebo "spravovať register"</t>
  </si>
  <si>
    <t>Zobrazenie zoznamu Dodávateľov</t>
  </si>
  <si>
    <t>Po prihlásení sa zobrazí zoznam záznamov registra zoradený podľa dátumu pridania záznamu. Posledne pridané záznamy budú zobrazené ako prvé. Zoradenie bude možné upraviť aj vzostupne "prepínačom" zobrazenia. Zobrazené budú informácie 
-	obchodný názov dodavateľa,
-	IČO dodávateľa,
-	okres sídla,
-	oprávnenosť daného dodávateľa:
	   prípojka a vonkajšie rozvody
	   projektová dokumentácia
	   inštalácia kotla a výhrevných zariadení
	   komín</t>
  </si>
  <si>
    <t>Zobrazenie detailu Dodávateľa</t>
  </si>
  <si>
    <t xml:space="preserve">Vybraný záznam zo zoznamu bude možné detailne zobraziť na samostatnej obrazovke s možnosťou editácie používateľmi s prístupovým právom „editor“ a „administrátor“. </t>
  </si>
  <si>
    <t>Potvrdenie údajov Dodávateľa</t>
  </si>
  <si>
    <t>Tlačítko „Potvrdiť“ – spustí validáciu hodnôt jednotlivých atribútov. V prípade bezchybného vyplnenia systém zobrazí a uloží dátum a meno používateľa, ktorý potvrdil údaje.
Vyplnenie atribútov formulára bude pri potvrdení validované a formátované nasledovne:
-	IČO – textový reťazec; presne 8 numerických znakov, pričom na začiatku môže byť aj nula; na základe zmenenej hodnoty udalosť „onChange“ systém vyhľadá rovnakú hodnotu v databáze a v prípade zhody upozorní na duplicitný záznam a neumožní potvrdenie zmeny údajov vo formulári,
-	Obchodný názov – textový reťazec,
-	Právna forma – výber z číselníka,
-	Adresa (ulica, číslo) – textový reťazec;
-	Okres - textový reťazec; hodnota voliteľná z číselníka (Príloha 1, Tabuľka 1); prednastavená hodnota „NULL“; na základe zmenenej hodnoty udalosť „onChange“ obnoví hodnoty ponúkaných možností nasledujúceho formulárového prvku „Obec“,
-	Obec - textový reťazec; hodnota voliteľná z číselníka (Príloha 1, Tabuľka 2); prednastavená hodnota „NULL“;
-	PSČ – textový reťazec; max 5 numerických znakov,
-	Štát – textový reťazec,
-	Banka – výber z číselníka (Príloha 1, Tabuľka 16),
-	Číslo účtu vo formáte IBAN – textový reťazec;
-	Štatutárny zástupca - textový reťazec; systém umožní pridať viacnásobne tento formulárový prvok
-	Kontaktná osoba – textový reťazec;
-	Telefón – textový reťazec;
-	Email – textový reťazec;
-	Odborne spôsobilá osoba – textový reťazec; možnosť viacnásobného zadania a vymazania;
-	Číslo osvedčenia – textový reťazec; možnosť viacnásobného zadania a vymazania;
-	Dátum vydania osvedčenia – dátum vo formáte DD.MM.RRRR; možnosť viacnásobného zadania a vymazania;
-	Oprávnenosť na zariadenia - textový reťazec; hodnota voliteľná z číselníka; prednastavená hodnota „NULL“;
-	Status aktívnosti – zaškrtávacie políčko; prednastavená hodnota „nezaškrtnutý“, editácie umožnená len s prístupovým právom „administrátor“,</t>
  </si>
  <si>
    <t>Vytvorenie zmluvy s Dodávateľom</t>
  </si>
  <si>
    <t>Na detaile Dodávateľa bude prítomná funkcia vytvor zmluvu. Použitím tejto funkcie sa v samostatnom okne vyžiada doplnenie ďalších údajov nutných pre výslednú zmluvu medzi Dodávateľom a SAŽP. Doplniť bude potrebné tieto údaje:
-	Dátum podpisu zmluvy SAZP– dátum vo formáte „DD.MM.RRRR“; systém umožní zadať dátum aj prostredníctvom pop-up kalendára,
-	Dátum podpisu zmluvy dodávateľom – dátum vo formáte „DD.MM.RRRR“; systém umožní zadať dátum aj prostredníctvom pop-up kalendára,
-	Dátum účinnosti zmluvy – dátum vo formáte „DD.MM.RRRR“; systém umožní zadať dátum aj prostredníctvom pop-up kalendára,
Po zadaní údajov a ich potvrdení sa vygeneruje náhľad zmluvy, ktorý bude okrem štandardizovaných textácií obsahovať aj automatizovane dotiahnuté údaje SAŽP a Dodávateľa. Ak je obsah zmluvy vizuálne skontrolovaný systém ponúkne uloženie dokumentu zmluvy vo formáte pdf</t>
  </si>
  <si>
    <t>Vytlačenie zmluvy s Dodávateľom</t>
  </si>
  <si>
    <t>V obrazovke detailu Dodávateľa bude možné použiť funkciu Vytlač zmluvu, ktorá odošle uložený dokument vo formáte pdf na tlač</t>
  </si>
  <si>
    <t>Verziovanie zmlúv</t>
  </si>
  <si>
    <t>Pokiaľ dôjde k editácii údajov Dodávateľa systém upozorní na nutnosť vytvoriť modifikovanú verziu zmluvy. Vtedy sa pôvodne vytvorený dokument pdf zmluvy označí ako neplatný a nahradí sa novou verziou.</t>
  </si>
  <si>
    <t>Odoslanie údajov o zmluve do CRZ</t>
  </si>
  <si>
    <t>V prípade, že došlo k fyzickému podpisu zmluvy oboma stranami a podpísaná zmluva je k dispozícii na SAŽP, tak sa dokument podpísanej zmluvy oskenuje a priloží k záznamu Dodávateľa. Funkciou priloženia sa zároveň vygeneruje súbor XML vo formáte pre automatizovaný import do CRZ. XML súbor bude uložený do systému a poskytnutý na import do CRZ.</t>
  </si>
  <si>
    <t>Po odoslaní údajov do CRZ bude automatizovane zaslaná sms a email notifikácia Dodávateľovi o zápise do registra Dodávateľov a o oprávnení spracovať svoje poukážky. Zároveň mu budú pridelené prihlasovacie údaje do modulu pre Dodávateľa.</t>
  </si>
  <si>
    <t>Správa poukážok</t>
  </si>
  <si>
    <t>Prihlásenie Dodávateľa do modulu Dodávateľa</t>
  </si>
  <si>
    <t>Pre úspešné prihlásenie používateľ musí zadať správne prihlasovacie meno a heslo. Vyplnenie týchto atribútov je validované a formátované nasledovne:
-	Prihlasovacie meno – textový reťazec; prihlasovacím menom je vždy IČO inštalatéra (t. j. presne 8 numerických znakov, pričom na začiatku môže byť aj nula),
-	Heslo – textový reťazec; minimálne 6 znakov,
V prípade zabudnutia hesla systém umožní zaslať nové heslo. Podmienkou bude zadanie prihlasovacieho mena. Systém zašle na evidovanú emailovú adresu aktivačný link, po potvrdení ktorého systém zašle nové heslo na emailovú adresu používateľa.
Tlačítko „Prihlásiť“ – spustí validáciu hodnôt jednotlivých atribútov a v prípade úspešnej autentifikácie a overení „Statusu aktívnosti“  zobrazí obrazovku „Zoznam poukážok“.</t>
  </si>
  <si>
    <t>Zobrazenie stavu registrácie</t>
  </si>
  <si>
    <t>Po prihlásení sa Dodávateľa do autentifikovanej zóny modulu bude Dodávateľ informovaný o stave jeho registrácie v Registri Dodávateľov prostredníctvom "farebného návestia" resp. textovou informáciou typu:
- registrácia platná
- registrácia expirovaná  - potrebná aktualizácie
- registrácia zrušená</t>
  </si>
  <si>
    <t>Zobrazenie "mojich" poukážok</t>
  </si>
  <si>
    <t>Po prihlásení sa Dodávateľa do Modulu sa zobrazí zoznam aktuálnych "poukážok" a ich stavov, pokiaľ došlo k spárovaniu záznamu poukážky podľa prideleného ID, s ktorým je Dodávateľ oboznámený 
Hlavným obsahom obrazovky je zoznam poukážok, ktoré prihlásený inštalatér požiadal preplatiť. Zoznam je v tabuľkovom zobrazení so záhlavím stĺpcov:
-	číslo poukážky,
-	okres inštalácie,
-	obec inštalácie,
-	meno zákazníka,
-	spôsob riešenia,
-	dátum rezervovania poukážky,
-	stav poukážky
-	QR kód daného riešenia</t>
  </si>
  <si>
    <t>filtrovanie poukážok podľa kritérií</t>
  </si>
  <si>
    <t>Záznamy je možné filtrovať podľa rovnakých kritérií ako je záhlavie stĺpcov tabuľky. Systém umožní nasledovné zadanie kritérií:
-	číslo poukážky – číselný údaj; prednastavená hodnota „NULL“,
-	okres inštalácie – výber z číselníka; prednastavená hodnota „všetky“,
-	obec inštalácie – výber z číselníka; prednastavená hodnota „všetky“,
-	meno zákazníka – textový reťazec; stačí zadať časť mena; prednastavená hodnota „NULL“,
-	zariadenie – výber z číselníka; prednastavená hodnota „všetky“,
-	dátum rezervovania poukážky - dátum vo formáte „DD.MM.RRRR“; systém umožní zadať dátum aj prostredníctvom pop-up kalendára; prednastavená hodnota „NULL“,
-	stav poukážky – výber z číselníka; prednastavená hodnota „všetky“.
Systém pri výbere záznamov použije všetky filtračné kritériá, ktoré nemajú nastavenú hodnotu „NULL“ alebo „všetky“.</t>
  </si>
  <si>
    <t>Vyhľadanie novej poukážky</t>
  </si>
  <si>
    <t xml:space="preserve">Dodávateľ po prihlásení má možnosť vyhľadať záznam poukážky, o ktorú požiadal Žiadateľ, resp. mu bola schválená. Kritériom je ID požiadavky. </t>
  </si>
  <si>
    <t>Zobrazenie stavu poukážky</t>
  </si>
  <si>
    <t xml:space="preserve">Zobrazený zoznam mojich požiadaviek v stave "neschválená" a v stave "schválená" bude tento stav zobrazovať pri zázname  </t>
  </si>
  <si>
    <t>Vytvorenie podania pre doplnenie žiadosti</t>
  </si>
  <si>
    <t xml:space="preserve">Po doplnení záznamu a príloh, sa automatizovane vytvorí "podanie" na slovensko.sk s vybraným obsahom záznamu poukážky a doplnených príloh. Bude potrebné rozlíšiť či ide o stav pred schvalením žiadosti o poukážku - vtedy sa notifikuje Žiadateľ o doplnení žiadosti. Ak ide o stav po schválení vytvorí sa podanie o žiadosti o preplatenie poukážky </t>
  </si>
  <si>
    <t>Generovanie zmluvy Žiadateľ - Dodávateľ</t>
  </si>
  <si>
    <t xml:space="preserve">Pre konkrétny detail záznamu poukážky bude možné vygenerovať štandardizovanú "zmluvu o realizácii", ktorá bude predvyplnená evidovanými údajmi o Žiadateľovi a Dodávateľovi. Systém poskytne náhľad dokumentu a následne ho bude možné uložiť ako finálny dokument vo formáte pdf, resp. zamietnúť v prípade vizuálneho zistenia "nezrovnalostí. </t>
  </si>
  <si>
    <t>Vytlačenie zmluvy Žiadateľ - Dodávateľ</t>
  </si>
  <si>
    <t xml:space="preserve">Uloženú finálnu verziu zmluvy bude možné vytlačiť. Tento dokument bude po jeho fyzickom podpísaní oboma stranami dokladovať ich zmluvný vzťah. </t>
  </si>
  <si>
    <t>Nahranie príloh k poukážke</t>
  </si>
  <si>
    <t>Za účelom kontroly komplexnosti žiadosti o poukážku zo strany SAŽP bude na detaile poukážky možné zrealizovať nahranie príloh a ich identifikácia podľa prednastaveného zoznamu povinných príloh (napr. Zmluvy...)</t>
  </si>
  <si>
    <t>Zobrazenie histórie mojich poukážok</t>
  </si>
  <si>
    <t>Na zozname mojich poukážok bude možné prepnúť zobrazenie na zoznam už uplatnených poukážok. Sú to tie, ktoré prešli zúčtovaním a konanie vo veci ich uplatnenia bolo ukončené (aj zamietnutím preplatenia z dôvodu negatívneho výsledku kontroly). Zobrazené historické záznamy nie je možné modifikovať.</t>
  </si>
  <si>
    <t>Filtrovanie poukážok podľa stavu</t>
  </si>
  <si>
    <t>Zoznam poukážok bude možne filtrovať podľa kritéria stav. Rozlišovať sa bude stav
- Schválená poukážka (po kontrole a schválení zo strany SAŽP, ale ešte nebola uplatnená)
- Neodoslaná žiadosť (Poukážka je ešte pred jej odoslaním na schválenie, je možná modifikácia záznamu)
- Neschválená žiadosť (poukážka bola odslaná na schválenie, nie je možná modifikácia záznamu)
- Platná poukážka (poukážka bola schválená a je možné k záznamu doplniť potrebné prílohy pre jej uplatnenie)
-  Uplatnená poukážka (Poukážka bola vysporiadaná a proces jej uplatnenia bol dokončený)
- Zamietnutá (V prípade, že v administratívnom procese dôjde k zamietnutiu žiadosti, resp. požiadavky na uplatnenie schválenej poukážky zo strany SAŽP, bude detali uzamknutý pred modifikáciou údajov)</t>
  </si>
  <si>
    <t>Pre úspešné prihlásenie používateľ musí zadať správne prihlasovacie meno a heslo. Vyplnenie týchto atribútov je validované a formátované nasledovne:
-	Prihlasovacie meno – textový reťazec; prihlasovacím menom je vždy IČO inštalatéra (t. j. presne 8 numerických znakov, pričom na začiatku môže byť aj nula),
-	Heslo – textový reťazec; minimálne 6 znakov,
V prípade zabudnutia hesla systém umožní zaslať nové heslo. Podmienkou bude zadanie prihlasovacieho mena. Systém zašle na evidovanú emailovú adresu aktivačný link, po potvrdení ktorého systém zašle nové heslo na emailovú adresu používateľa.</t>
  </si>
  <si>
    <t>Preplatenie poukážky</t>
  </si>
  <si>
    <t>Poskytnutie formulára žiadosti o preplatenie poukážky</t>
  </si>
  <si>
    <t>V prípade že poukážka je v stave „rezervovaná“, systém pod skupinou údajov o poukážke systém zobrazí formulár žiadosti o preplatenie poukážky. Tento formulár môže prihlásený používateľ editovať v prípade, že poukážka je v stave „rezervovaná“.</t>
  </si>
  <si>
    <t>Vyplnenie atribútov fomulára</t>
  </si>
  <si>
    <t>Vyplnenie atribútov formulára žiadosti o preplatenie poukážky bude validované a formátované nasledovne:
-	Dátum inštalácie / dokončenia riešenioa – dátum vo formáte „DD.MM.RRRR“; dátum musí byť z intervalu od 01.01.2015 do dátumu zadávania; systém umožní zadať dátum aj prostredníctvom pop-up kalendára; povinnosť zadať,
-	Odborne spôsobilá osoba – textový reťazec; hodnota voliteľná z číselníka; číselník ponúkne zoznam odborne spôsobilých osôb oprávnených inštalovať len príslušné zariadenie uvedené na poukážke; číselník odborne spôsobilých osôb je tvorený v Module pre SAZP, obrazovka „Detail inštalatéra“; prednastavená hodnota „NULL“; povinnosť zadať,
-	Celkový náklad na dodávku a inštaláciu zariadenia - kladné desatinné číslo s dvomi desatinnými miestami; prednastavená hodnota „0“; povinnosť zadať,</t>
  </si>
  <si>
    <t>Priloženie príloh k žiadosti o preplatenie</t>
  </si>
  <si>
    <t>Prílohy žiadosti o preplatenie poukážky – zaškrtávacie políčko; prednastavená hodnota „nezaškrtnuté“;
o	originál poukážky;
o	kópia faktúry za dodávku a montáž zariadenia a vykonané práce;
o	doklad o inštalácii a uvedení zariadenia do prevádzky;
o	energetický audit v prípade inštalácie zariadenia v bytovom dome, v ktorom bude okrem iného uvedené, či sa teplo na vykurovanie a prípravu teplej vody dodáva z účinných systémov centralizovaného zásobovania teplom;
o	čestné prehlásenie domácnosti, že inštaláciou zariadenia nedôjde k odpojeniu domácnosti od systému centrálneho zásobovania teplom (ďalej len „CZT“), resp. výraznému zhoršeniu parametrov systému CZT;
o	čestné prehlásenie domácnosti, že vytvorené riešenie nahradilo pôsovné vykurovanie na pevné palivá a plyn bude prevažným vykurovacím médiom.</t>
  </si>
  <si>
    <t>Priloženie fotodokumentácie k žiadosti o preplatenie</t>
  </si>
  <si>
    <t>Systém umožní priloženie fotodokumentácie miesta inštalácie pre následnú možnú kontrolu na mieste
Fotografie (min. 4 a max. 8) vo formáte JPEG a PNG do súhrnnej veľkosti 100 MB pričom musí byť umožnený výber viacerých súborov v rámci jedného kroku (tzv. multiupload),
súčasťou je FOTO s QR kódom na danom kotli</t>
  </si>
  <si>
    <t>Validácia žiadosti o preplatenie poukážky</t>
  </si>
  <si>
    <t>Tlačítko „Potvrdiť“ – spustí validáciu hodnôt jednotlivých atribútov. V prípade bezchybného vyplnenia systém na obrazovke zobrazí výšku čiastky (€), ktorú je možné pri danej poukážke preplatiť a umožní stiahnuť vyplnenú žiadosť vo formáte PDF. Zobrazená výška čiastky je určená ako hodnota poukážky, maximálne však 50% celkových nákladov na dodávku a montáž zariadenia zaokrúhlená na celé číslo smerom nadol (pokiaľ nebude pre danú alokáciu a zariadenie určené inak).</t>
  </si>
  <si>
    <t>Administrovanie poukážok</t>
  </si>
  <si>
    <t>Zobrazenie zoznamu poukážok</t>
  </si>
  <si>
    <t>Systém poskytne oprávnenému používateľovi zobrazenie zoznamu poukážok funkcie na prácu s detailom na základe jeho oprávnení</t>
  </si>
  <si>
    <t>Nastavenie výberu poukážok</t>
  </si>
  <si>
    <t xml:space="preserve">Na pracovnej ploche zoznamu poukážok bude možné pre konkrétneho používateľa nastaviť zobrazenie zoznamu poukážok podľa ich stavu. </t>
  </si>
  <si>
    <t>Zobrazenie detailu poukážky</t>
  </si>
  <si>
    <t>Systém poskytne zobrazenie detailu poukážky v plnom rozsahu zadaných informácií členených na:
-	skupinu údajov „Poukážka“,
-	skupinu údajov „Žiadosť o preplatenie“,
-	skupinu údajov „Posúdenie žiadosti o preplatenie“,
-	skupinu údajov „Kontrola inštalácie na mieste“,
-	skupinu údajov „Vrátenie finančných prostriedkov“.</t>
  </si>
  <si>
    <t>Priloženie príloh k poukážke</t>
  </si>
  <si>
    <t xml:space="preserve">Pokiaľ boli fyzicky doručené dokumenty, ktoré sú nevyhnutné pre kompletizáciu záznamov poukážky v procese jej vybavenia (od žiadosti až po jej uplatnenie) je možné ich doplniť k záznamu ako prílohu po ich oskenovaní funkciou "nahrať z disku" </t>
  </si>
  <si>
    <t>Schvaľovanie žiadosti</t>
  </si>
  <si>
    <t>Na základe kontroly dokumentácie a záznamu poukážky v stave žiadosti, bude mať spracovateľ možnosť poukážku schváliť do stavu:
- Platná poukážka 
- Schválená poukážka
- Zamietnutá Žiadosť</t>
  </si>
  <si>
    <t>Kontrola poukážok</t>
  </si>
  <si>
    <t>Schvaľovanie poukážky</t>
  </si>
  <si>
    <t>Na základe kontroly dokumentácie a záznamu poukážky v stave schválenej žiadosti, bude mať spracovateľ možnosť:
- Schváliť uplatnenie poukážky
- Zamietnuť žiadosť o jej preplatenie</t>
  </si>
  <si>
    <t>Vygenerovanie platobného príkazu</t>
  </si>
  <si>
    <t>Ak pracovník SAŽP zodpovedný za kontrolu uplatnenia poukážky pristúpi k schváleniu jej uplatnenia, tak systém automaticky vygeneruje platobný príkaz vo formáte, ktorý je možné exportovať rozhrania účtovného systému a je spracovateľný štátnou pokladnicou (formát bude určený na základe analýzy možností rozhraní účtovného systému)</t>
  </si>
  <si>
    <t>Pre každú poukážku, s vygenerovanou žiadosťou bude vedený samostatný údaj o aktuálnom umiestnení fyzických dokladov pre proces posudzovania žiadosti o preplatenie poukážky. Umiestenie môže byť osoba (interný používateľ systému) alebo organizačná jednotka (napr. podateľňa alebo archív, upresní sa v čase návrhu systému). V prípade doposiaľ nedoručenej žiadosti bude môcť byť údaj nevyplnený. Každý používateľ bude môcť presunúť doklady na iného používateľa alebo organizačnú jednotku jednotlivo pre každú poukážku, ktorá mu bola pridelená, ale aj hromadne filtrovaným výberom z týchto poukážok. Ku každému presunu bude evidovaný dátum a čas a cieľ presunu. Informácie o presunoch budú zobrazované na obrazovke „Detail poukážky“.</t>
  </si>
  <si>
    <t>Systém umožní oprávnenému používateľovi zobraziť všetky poukážky, ktorá boli do systému evidované vo všetkých stavoch. Oprávneným používateľom je určený pracovník SAŽP, ktorý je oprávnený konať vo veci spracovania a uplatnenia poukážok. Zoznam bude zobrazovať informácie:
-	ID Žiadateľa
-	číslo poukážky / poukážok pre daného identifikovaného zákazníka a miesto inštalácie,
-	okres inštalácie,
-	obec inštalácie,
-	meno zákazníka,
-	zariadenie,
-	obchodný názov Dodávateľov,
-	IČO inštalatéra,
-	stav poukážok pre daného Žiadateľa</t>
  </si>
  <si>
    <t>Zobrazenie Detailu poukážky</t>
  </si>
  <si>
    <t>Detail záznamu Poukážka bude obsahovať:
-	číslo poukážky,
-	zoznam predchádzajúcich stavov poukážky s uvedením dátumu a času prechodu,
-	všetky údaje o mieste inštalácie zadané v module pre domácnosť + údaje pravidelne preberané od ÚGKK SR: druh stavby, meno a priezvisko resp. názov vlastníkov stavby, dátum narodenia resp. IČO vlastníkov stavby; dostupnosť tejto funkcionality bude až po sprístupnení služby ÚGKK SR,
-	všetky údaje o špecifikácii riešenia zadané v module pre domácnosť,
-	všetky kontaktné údaje zadané domácnosťou zadané v module pre domácnosť,</t>
  </si>
  <si>
    <t>Zobrazenie príloh dôkazov o realizácii inštalácie</t>
  </si>
  <si>
    <t>V rámci detailu poukážky musia byť k dispozícii náhľady fotografií realizácie priložených inštalatérom spolu s možnosťou prezerania jednotlivých fotografií vo vysokom rozlíšení a možnosťou stiahnutia všetkých fotografií priložených k poukážke v jednom zip súbore.Systém upozorní na rovnakú fotografiu, ktorá bude odovzdaná s inou poukážkou (rovnaký súbor).</t>
  </si>
  <si>
    <t>Zobrazenie údajov o Žiadosti o preplatenie</t>
  </si>
  <si>
    <t>Skupinu údajov „Žiadosť o preplatenie“ systém zobrazí bez možnosti editácie. Systém túto skupinu údajov zobrazí ak je zadaný dátum rezervovania poukážky inštalatérom/ Dodávateľom. Táto skupina údajov obsahuje:
-	dátum rezervovania poukážky vybraným dodávateľom,
-	obchodný názov dodávateľa,
-	IČO inštalatéra,
-	kontaktná osoba,
-	telefón,
-	email,
-	bankové spojenie,
-	dátum riešenia danej časti,
-	odborne spôsobilá osoba,
-	dátum vydania osvedčenia dodávateľovi,
-	celkový náklad na dodávku a inštaláciu danej časti riešenia.</t>
  </si>
  <si>
    <t>Posúdenie žiadosti o preplatenie</t>
  </si>
  <si>
    <t>Posúdenie žiadosti o preplatenie bude realizované Dotazníkom s možnosťou editácie používateľmi s prístupovým právom „editor“ alebo „administrátor“. Systém túto skupinu údajov zobrazí ak je zadaný dátum rezervovania poukážky Dodávateľom a zároveň je zadaný dátum inštalácie vo formulári žiadosti o preplatenie poukážky. Zobrazené budú polia nasledovné údaje:
-Dátum doručenia žiadosti o preplatenie 
-Je poukážka podpísaná úradne overeným podpisom? 
-Je žiadosť o preplatenie vypísaná správne a kompletne? 
-Je žiadosť o preplatenie doručená do 6 mesiacov od dátumu inštalácie zariadenia? 
-Vykonala riešenie osoba s platným osvedčením pre dodávateľa? 
-Je preukázateľné, že miesto inštalácie je „rodinný dom“ („bytový dom“ v prípade poukážky na   bytový dom)? 
-Nie je vlastníkom alebo spoluvlastníkom rodinného domu právnická osoba? 
-Nedôjde inštaláciou zariadenia odpojeniu domácnosti od systému CZT, resp. výraznému zhoršeniu parametrov systému CZT? 
-Nedodáva sa teplo na vykurovanie a prípravu teplej vody z účinných systémov centralizovaného zásobovania teplom? 
-Nie je možnosť pripojenia rodinného domu k systému centralizovaného zásobovania teplom? 
-Bol inštalovaným zariadením nahradený kotol na spaľovanie pevných palív? 
-Posúdený náklad na dodávku a inštaláciu zariadenia 
-Poznámka – textový reťazec do 1000 znakov,</t>
  </si>
  <si>
    <t>Validácia údajov posúdenia žiadosti</t>
  </si>
  <si>
    <t>Systém bude zabezpečovať validitu spracovateľom zadávaných údajov do Dotazníka posúdenia nasledovne:
-	Dátum doručenia žiadosti o preplatenie – dátum vo formáte „DD.MM.RRRR“; systém umožní zadať dátum aj prostredníctvom pop-up kalendára; povinnosť zadať; na základe zmenenej hodnoty udalosť „onChange“ systém nastaví hodnotu formulárového prvku „Je žiadosť o preplatenie doručená do 6 mesiacov od dátumu realizácie riešenia“,
-	Je poukážka podpísaná úradne overeným podpisom? – hodnota voliteľná z číselníka (áno / nie); prednastavená hodnota „nie“,
-	Je žiadosť o preplatenie vypísaná správne a kompletne? – hodnota voliteľná z číselníka (áno / nie); prednastavená hodnota „nie“,
-	Je žiadosť o preplatenie doručená do 6 mesiacov od dátumu inštalácie zariadenia? –hodnota voliteľná z číselníka (áno / nie); prednastavená hodnota bude zvolená systémom na základe rozdielu dátumov „dátum doručenia žiadosti o preplatenie“ a „dátum inštalácie“,
-	Vykonala riešenie osoba s platným osvedčením pre dodávateľa? – hodnota voliteľná z číselníka (áno / nie); prednastavená hodnota „nie“,
-	Je preukázateľné, že miesto inštalácie je „rodinný dom“ („bytový dom“ v prípade poukážky na bytový dom)? – hodnota voliteľná z číselníka (áno / nie); prednastavená hodnota „nie“,
-	Nie je vlastníkom alebo spoluvlastníkom rodinného domu právnická osoba? – hodnota voliteľná z číselníka (áno / nie); prednastavená hodnota „nie“,
-	Nedôjde inštaláciou zariadenia odpojeniu domácnosti od systému CZT, resp. výraznému zhoršeniu parametrov systému CZT? – hodnota voliteľná z číselníka (áno / nie); prednastavená hodnota „nie“,
-	Nedodáva sa teplo na vykurovanie a prípravu teplej vody z účinných systémov centralizovaného zásobovania teplom? - hodnota voliteľná z číselníka (áno / nie); prednastavená hodnota „nie“; tento atribút systém zobrazí len ak druh budovy = „bytový dom“,
-	Nie je možnosť pripojenia rodinného domu k systému centralizovaného zásobovania teplom? - hodnota voliteľná z číselníka (áno / nie); prednastavená hodnota „nie“; tento atribút systém zobrazí len ak druh budovy = „rodinný dom“ a zariadenie = „kotol na biomasu“,
-	Bol inštalovaným zariadením nahradený kotol na spaľovanie pevných palív? - hodnota voliteľná z číselníka (áno / nie); prednastavená hodnota „nie“; tento atribút systém zobrazí len ak druh budovy = „rodinný dom“ a zariadenie = „kotol na plyn“,
-	Posúdený náklad na dodávku a inštaláciu zariadenia - nezáporné desatinné číslo s dvomi desatinnými miestami; prednastavená hodnota je zo žiadosti o preplatenie; povinnosť zadať číslo &gt;=0,</t>
  </si>
  <si>
    <t>Schválenie výšky dotácie 1.Posúdenie</t>
  </si>
  <si>
    <t>Systém poskytne funkciu posúdenia, ktorou sa validácia aktivuje. V prípade bezchybného vyplnenia systém na obrazovke zobrazí schválenú výšku čiastky (€), ktorú je možné inštalatérovi uhradiť. Schválená výška je určená ako hodnota poukážky, maximálne však 50% posúdených nákladov na dodávku a montáž zariadenia zaokrúhlená na celé číslo smerom nadol (ak nebude pre určenú alokáciu a zariadenie určené inak), a to len v prípade, že na všetky otázky v tejto skupine bolo odpovedané „áno“, v opačnom prípade hodnota „schválenej výšky“ je „0“. Systém zobrazí a uloží meno používateľa, ktorý 1.posúdenie vykonal a dátum 1.posúdenia. Stav poukážky zmení na „administrovaná“. Systém prepočíta zostatok alokácie a zašle dodávateľovi notifikačný email s informáciou o zmene stavu poukážky.</t>
  </si>
  <si>
    <t>Výzva na 2.posúdenie</t>
  </si>
  <si>
    <t>Systém vyzve na vykonanie 2. posúdenia (kontroly „štyroch očí“), t.j. aby iný používateľ s prístupovým právom „editor“ alebo „administrátor“ skontroloval údaje a potvrdil správnosť údajov tlačítkom „2. posúdenie“. Tlačítko „2. posúdenie“ sa zobrazí len po vykonaní 1. posúdenia a to používateľovi ktorý nevykonal 1. posúdenie a nezmenil žiadnu hodnotu vo formulári „Posúdenie žiadosti o preplatenie“. Systém zobrazí a uloží meno používateľa, ktorý vykonal 2. posúdenie a dátum 2.posúdenia. Stav poukážky sa zmení na „posúdená“ v prípade ak „schválená výška“ je &gt;0. Ak „schválená výška“ =0 tak stav poukážky sa zmení na „zamietnutá“. Systém prepočíta zostatok alokácie podľa Prílohy 3. Systém umožní stiahnuť „Záznam z posúdenia žiadosti o preplatenie poukážky“ vo formáte PDF (Príloha 6).
Systém zobrazí atribút Dátum úhrady a tlačítko „Potvrdiť úhradu“ ak poukážka je v stave „posúdená“.
-	Dátum úhrady – dátum vo formáte „DD.MM.RRRR“; systém umožní zadať dátum aj prostredníctvom pop-up kalendára; povinnosť zadať;</t>
  </si>
  <si>
    <t>Potvrdenie úhrady</t>
  </si>
  <si>
    <t>Tlačítko „Potvrdiť úhradu“ spustí validáciu atribútu „Dátum úhrady“, zmení stav poukážky na „uhradená“ a prepočíta zostatok alokácie podľa . Systém znemožní akúkoľvek editáciu všetkých údajov týkajúcich sa poukážky a zašle inštalatérovi notifikačný email s informáciou o zmene stavu poukážky.</t>
  </si>
  <si>
    <t>Evidovanie kontroly inštalácie</t>
  </si>
  <si>
    <t xml:space="preserve">Skupinu údajov „Kontrola inštalácie na mieste“ je formulárová časť s možnosťou editácie používateľmi s prístupovým právom „editor“ a „administrátor“. Systém túto skupinu údajov zobrazí ak je zadaný „Dátum doručenia žiadosti o preplatenie“. Systém umožní viacnásobné zadanie tejto formulárovej časti (t.j. vykonanie viacerých kontrol s rôznym dátumom vykonania kontroly). Vyplnenie atribútov formulára bude validované. Záznam kontroly bude obsahovať:
-	Dátum vykonania kontroly na mieste 
-	Je inštalované zariadenie zhodné so zariadením uvedeným na poukážke?
-	Poznámka 1 – textový reťazec do 1000 znakov,
-	Je rozsah inštalácie zhodný s rozsahom uvedeným na poukážke? 
-	Poznámka 2 – textový reťazec do 1000 znakov,
-	Je inštalované zariadenie funkčné? 
-	Poznámka 3 – textový reťazec do 1000 znakov,
-	Nepoužíva sa inštalované zariadenie na podnikanie? 
-	Poznámka 4 – textový reťazec do 1000 znakov,
-	Bolo zistené závažné porušenie podmienok poskytnutia príspevku? 
-	Poznámka 5 – textový reťazec do 1000 znakov,
-	1. členkontrolnej skupiny 
-	2. členkontrolnej skupiny 
-	3. členkontrolnej skupiny </t>
  </si>
  <si>
    <t>Validácia údajov kontroly na mieste</t>
  </si>
  <si>
    <t xml:space="preserve"> Vyplnenie atribútov formulára bude validované a formátované nasledovne:
-	Dátum vykonania kontroly na mieste – dátum vo formáte „DD.MM.RRRR“; systém umožní zadať dátum aj prostredníctvom pop-up kalendára,
-	Je inštalované zariadenie zhodné so zariadením uvedeným na poukážke? – hodnota voliteľná z číselníka (NULL / áno / nie); prednastavená hodnota „NULL“,
-	Je rozsah inštalácie zhodný s rozsahom uvedeným na poukážke? – hodnota voliteľná z číselníka (NULL / áno / nie); prednastavená hodnota „NULL“,
-	Je inštalované zariadenie funkčné? – hodnota voliteľná z číselníka (NULL / áno / nie); prednastavená hodnota „NULL“
-	Nepoužíva sa inštalované zariadenie na podnikanie? – hodnota voliteľná z číselníka (NULL / áno / nie); prednastavená hodnota „NULL“,
-	Bolo zistené závažné porušenie podmienok poskytnutia príspevku? – hodnota voliteľná z číselníka (NULL / áno / nie); prednastavená hodnota „NULL“,
-	1. členkontrolnej skupiny – hodnota voliteľná z číselníka interných používateľov; prednastavená hodnota „NULL“,
-	2. členkontrolnej skupiny – hodnota voliteľná z číselníka interných používateľov; prednastavená hodnota „NULL“,
-	3. členkontrolnej skupiny – hodnota voliteľná z číselníka interných používateľov; prednastavená hodnota „NULL“,
Tlačítko „Potvrdiť“ – spustí validáciu hodnôt jednotlivých atribútov. Systém umožní stiahnuť „Záznam z kontroly inštalácie na mieste“ vo formáte PDF.</t>
  </si>
  <si>
    <t>Spracovanie rozhodnutia o vrátení finančných prostriedkov</t>
  </si>
  <si>
    <t>Skupina údajov „Vrátenie finančných prostriedkov“ je dotazníková časť s možnosťou editácie používateľmi s prístupovým právom „administrátor“. Systém túto skupinu údajov zobrazí ak je zadaný dátum úhrady poukážky. Formulár bude obsahovať polia pre zadanie údajov:
-	Dátum rozhodnutia o vrátení finančných prostriedkov 
-	Výška vrátených finančných prostriedkov (€) 
-	Dátum vrátenia finančných prostriedkov -	Poznámka – textový reťazec do 1000 znakov;
Tlačítko „Vrátiť príspevok“ – spustí validáciu hodnôt jednotlivých atribútov a zmení stav poukážky na „vrátená“ a systém prepočíta zostatok alokácie podľa Prílohy 3.</t>
  </si>
  <si>
    <t>Validácia údajov Vrátenia finančných prostriedkov</t>
  </si>
  <si>
    <t>Vyplnenie atribútov formulára bude validované a formátované nasledovne:
-	Dátum rozhodnutia o vrátení finančných prostriedkov – dátum vo formáte „DD.MM.RRRR“; systém umožní zadať dátum aj prostredníctvom pop-up kalendára;
-	Výška vrátených finančných prostriedkov (€) - kladné desatinné číslo s dvomi desatinnými miestami; prednastavená hodnota je 0,
-	Dátum vrátenia finančných prostriedkov – dátum vo formáte „DD.MM.RRRR“; systém umožní zadať dátum aj prostredníctvom pop-up kalendára;</t>
  </si>
  <si>
    <t>Export platobného príkazu</t>
  </si>
  <si>
    <t>Systém poskytne automatizované rozhranie na import platobného príkazu do účtovného systému SAŽP (iba v prípade technickej realizovateľnosti). V prípade, že požiadavku nie je možné realizovať, bude platobný príkaz generovaný do požadovaného formátu (napr. xls) a súčasne bude možné jeho vytlačenie do formátovaného dokumentu (pdf)</t>
  </si>
  <si>
    <t>Výstupné zostavy</t>
  </si>
  <si>
    <t>Sprístupnenie výstupných zostáv</t>
  </si>
  <si>
    <t xml:space="preserve">Výstupné zostavy budú prístupné pre používateľov BackOffice modulu všetkých úrovní prístupových práv. </t>
  </si>
  <si>
    <t>Zobrazenie ponuky výstupných zostáv</t>
  </si>
  <si>
    <t xml:space="preserve">Výstupné zostavy budú prístupné prostredníctvom obrazovky „Zoznam výstupných zostáv“, ktorá používateľovi ponúkne zostavy:
-	štatistická zostava – dostupná vo formáte XLS zobrazená zvlášť pre región BSK a zvlášť pre región mimo BSK; štruktúra bude doplnená
-	globálna zostava - dostupná vo formáte XLS; v tabuľkovej forme zobrazené údaje o všetkých poukážkach; štruktúra bude doplnená,
-	zostava: Zoznam oprávnených inštalatérov - dostupná vo formáte XLS; v tabuľkovej forme zobrazené údaje o všetkých poukážkach; štruktúra bude doplnená,
-	zostava: Poukážky na úhradu - dostupná vo formáte XLS; v tabuľkovej forme zobrazené údaje o všetkých poukážkach; štruktúra bude doplnená,
-	zostava: Účtovná dávka - dostupná vo formáte XML; systém vygeneruje súbor s údajmi pre import do modulu účtovníctva programu SOFTIP PROFIT, pričom kritériom pre výber údajov bude zvolená hodnota „Dátum a čas požiadavky na úhradu“. Popis štruktúry tohto súboru bude upresnený,
-	zostava: Dávková platba - dostupná vo formáte XML; systém na základe zvolenej hodnoty „Dátum a čas požiadavky na úhradu“ vygeneruje súbor s údajmi, ktorým bude možné zrealizovať dávkovú platbu z účtu vedeného v Štátnej pokladnici. Popis štruktúry tohto súboru je uvedená na: http://www.pokladnica.sk/sk/informacny-system-sp/rozhrania/rozhrania.
-	zostava: publikovanie zmlúv na crz.gov.sk – jedná sa o generovanie hromadného zverejňovania zmlúv v zmysle metodiky pre zverejňovanie zmlúv v centrálnom registri - https://www.crz.gov.sk/data/files/56_metodika-crz.pdf . Zmluva bude zaradená do dávky po získaní podpisu od zákazníka resp. dodávateľa a to či už elektronicky alebo manuálne vyznačením, že daná zmluva bola podpísaná. </t>
  </si>
  <si>
    <t>Exportovanie zoznamu poukážok</t>
  </si>
  <si>
    <t>V rámci časti exportu poukážok musí byť používateľovi sprístupnená možnosť definovať filtre, ktoré obmedzia výsledok exportu. Definíciu vytvorenú takýmto spôsobom môže používateľ uložiť a bude sprístupnená všetkým používateľom, ktorý majú prístup do časti „Výstupné zostavy“.</t>
  </si>
  <si>
    <t>Úhrada poukážok</t>
  </si>
  <si>
    <t>Sprístupnenie funkcií úhrady poukážok</t>
  </si>
  <si>
    <t>Bude tvorená samostatným funkčným celkom BackOffice modulu. Bude pozostávať z funkčných častí:
-	Požiadavka na úhradu,
-	Úhrada poukážok</t>
  </si>
  <si>
    <t>Zobrazenie zoznamu požiadaviek na úhradu poukážky</t>
  </si>
  <si>
    <t>Systém zobrazí na obrazovke zoznam poukážok v stave „posúdená“ v tabuľkovom zobrazení, pričom poukážky budú zoradené zostupne podľa stĺpca „Dátum a čas požiadavky na úhradu“. Tabuľka bude obsahovať stĺpce:
-	číslo poukážky,
-	schválená výška,
-	dátum a čas požiadavky na úhradu,
-	úhrada – v každom riadku systém zobrazí checkbox; prednastavená hodnota „zaškrtnuté“ pri pokážkach s prázdnym dátumom a časom požiadavky na úhradu, pri ostatných poukážkach „nezaškrtnuté“.
Tlačítko „Potvrdiť“ – systém každej poukážke so zaškrtnutým checkboxom priradí formou časového razítka údaj o dátume a čase požiadavky na úhradu.</t>
  </si>
  <si>
    <t>Uhradenie poukážky</t>
  </si>
  <si>
    <t>Systém zobrazí zoznam dátumov a časov požiadavky (napr. prostredníctvom formulárového prvku SELECT), pričom v tomto zozname budú len hodnoty ešte neuhradených poukážok. Systém umožní vybrať jednu hodnotu.
Systém umožní vyplnenie atribútu formulára:
-	Dátum úhrady – dátum vo formáte DD.MM.RRRR;
Tlačítko „Potvrdiť“ – systém každej poukážke s vybranou hodnotou „dátum a čas požiadavky“ priradí zadanú hodnotu „dátum úhrady“. Systém zmení stav týchto poukážok na „uhradená“ a prepočíta zostatok alokácie podľa Prílohy 3.</t>
  </si>
  <si>
    <t>Komunikácia s verejnosťou</t>
  </si>
  <si>
    <t>Poskytnutie modulu pre komunikáciu s verejnosťou</t>
  </si>
  <si>
    <t>V rámci modulu pre SAZP musí byť časť využiteľná pre komunikáciu s verejnosťou,ktora bude zabezpečovať jednotný spôsob na prístup a odosielanie odpovedí v rámci jedného prostredia pre všetkých používateľov.</t>
  </si>
  <si>
    <t>Prezenranie prijatých správ</t>
  </si>
  <si>
    <t xml:space="preserve">Hlavnou funkciou tejto časti by malo byť prezeranie prijatých správ, ktorých zdrojom môže byť kontaktný formulár alebo e-mailová schránka, ku ktorej je možné pristúpiť pomocou protokolu IMAP. </t>
  </si>
  <si>
    <t>Vyhľadávanie prijatých správ</t>
  </si>
  <si>
    <t>V rámci prijatých správ musí byť umožnené fulltextové vyhľadávanie</t>
  </si>
  <si>
    <t>Triedenie prijatých správ</t>
  </si>
  <si>
    <t xml:space="preserve"> Triedenie podľa dátumu a času prijatia správy.  V rámci tejto časti musí existovať samostatné zobrazenie správ, na ktoré doposiaľ nebola zaslaná odpoveď ako aj zoznam všetkých prijatých správ.</t>
  </si>
  <si>
    <t>Sprístupnenie príloh správy</t>
  </si>
  <si>
    <t>Súčasťou správy môžu byť pripojené prílohy v podobe pripojených súborov, ktoré môže používateľ stiahnuť, otvoriť, uložiť...</t>
  </si>
  <si>
    <t>Odstránenie správy</t>
  </si>
  <si>
    <t>Prijatú správu môže používateľ odstrániť - vymazať.</t>
  </si>
  <si>
    <t>Spracovanie odpovede</t>
  </si>
  <si>
    <t>Odpovedanie musí byť umožnené každému používateľovi s prístupom do tejto časti systému. Odpoveď na správu pozostáva z textu odpovede, pričom musí existovať možnosť pripojenia jednej alebo viacerých príloh v podobe pripojených súborov. Správa, ku ktorej používateľ začal pripravovať odpoveď sa označí tak, aby sa ďalšiemu používateľovi, ktorý sa pokúsi pristúpiť k odpovedaniu, zobrazilo varovanie. Odpoveď, ktorá je pripravená na odoslanie je automaticky odoslaná príjemcovi ako e-mailová správa prostredníctvom SMTP protokolu. K jednej prijatej správe môžu byť odoslané viaceré odpovede a tieto sa musia priradiť k pôvodnej správe a chronologicky zoraďovať.</t>
  </si>
  <si>
    <t>Sledovanie termínov procesu schvaľovania poukážok</t>
  </si>
  <si>
    <t>Predpokladom optimalizácie schvaľovacieho procesu bude realizácia sledovania splnenia lehôt pre interný proces schvaľovania poukážok. Pre jednotlivé fázy schvaľovacieho procesu môžu byť (na základe interných smerníc) stanovené maximálne lehoty v kalendárnych alebo pracovných dňoch a úlohou systému bude v prípade blížiaceho sa termínu alebo v prípade nesplneného termínu informovať používateľa jednak v rámci modulu (napr. zvýraznením poukážky v zozname, pre ktorú je to relevantné) a voliteľne aj e-mailovou notifikáciou zodpovedným osobám.</t>
  </si>
  <si>
    <t>Kontrola na mieste</t>
  </si>
  <si>
    <t>Identifikácia miesta inštalácie</t>
  </si>
  <si>
    <t>Dodávateľ zabezpečí manuálne "nalepenie" štítka s QR kódom na kotol, ktorý bol predmetom inštalácie, tak aby nedošlo bežným používaním kotla k jeho poškodeniu.</t>
  </si>
  <si>
    <t>Čítanie QR kódu</t>
  </si>
  <si>
    <t xml:space="preserve">Pre pracovníkov v roli kontrolór bude odporučená štandardne dostupná mobilná aplikácie na čítanie QR kódu, ktorú použije na mieste kontroly a ktorá otvorí "link" na webovú stránku obsahujúcu detail poukážky a pridelenej dotácie </t>
  </si>
  <si>
    <t>Sprístupnenie detailu poukážky a dotácie</t>
  </si>
  <si>
    <t>Webové sídlo bude poskytovať aplikačnú časť ktorá sprístupní pre kontrolóra informácie detailu poukážky a dotácie zo skupiny údajov "Kontrola inštalácie na mieste"</t>
  </si>
  <si>
    <t>Responzívny dizajn</t>
  </si>
  <si>
    <t>Aplikačná časť webového sídla,  ktorá sprístupní pre kontrolóra informácie detailu poukážky a dotácie bude mať responzívny dizajn optimalizovaný pre štandardné mobilné zariadenie.</t>
  </si>
  <si>
    <t>Sprístupnenie údajov o kontrole na editáciu</t>
  </si>
  <si>
    <t>Po sprístupnení aplikačnej časti kontroly na miete sa umožní formou formuláru zapísať do systému údaje o kontrole. Systém túto skupinu údajov zobrazí ak je zadaný „Dátum doručenia žiadosti o preplatenie“. Systém umožní viacnásobné zadanie tejto formulárovej časti (t.j. vykonanie viacerých kontrol s rôznym dátumom vykonania kontroly). Vyplnenie atribútov formulára bude validované a formátované nasledovne:
-	Dátum vykonania kontroly na mieste – dátum vo formáte „DD.MM.RRRR“; systém umožní zadať dátum aj prostredníctvom pop-up kalendára,
-	Je inštalované zariadenie zhodné so zariadením uvedeným na poukážke? – hodnota voliteľná z číselníka (NULL / áno / nie); prednastavená hodnota „NULL“,
-	Poznámka 1 – textový reťazec do 1000 znakov,
-	Je rozsah inštalácie zhodný s rozsahom uvedeným na poukážke? – hodnota voliteľná z číselníka (NULL / áno / nie); prednastavená hodnota „NULL“,
-	Poznámka 2 – textový reťazec do 1000 znakov,
-	Je inštalované zariadenie funkčné? – hodnota voliteľná z číselníka (NULL / áno / nie); prednastavená hodnota „NULL“,
-	Poznámka 3 – textový reťazec do 1000 znakov,
-	Nepoužíva sa inštalované zariadenie na podnikanie? – hodnota voliteľná z číselníka (NULL / áno / nie); prednastavená hodnota „NULL“,
-	Poznámka 4 – textový reťazec do 1000 znakov,
-	Bolo zistené závažné porušenie podmienok poskytnutia príspevku? – hodnota voliteľná z číselníka (NULL / áno / nie); prednastavená hodnota „NULL“,
-	Poznámka 5 – textový reťazec do 1000 znakov,
-	1. členkontrolnej skupiny – hodnota voliteľná z číselníka interných používateľov; prednastavená hodnota „NULL“,
-	2. členkontrolnej skupiny – hodnota voliteľná z číselníka interných používateľov; prednastavená hodnota „NULL“,
-	3. členkontrolnej skupiny – hodnota voliteľná z číselníka interných používateľov; prednastavená hodnota „NULL“,</t>
  </si>
  <si>
    <t>Dodatočné doplnenie údajov o kontrole</t>
  </si>
  <si>
    <t xml:space="preserve">Systém umožní Kontrolórovi dodatočné doplnenie údajov kontroly na mieste dodatočne v aplikačnej časti BackOffice </t>
  </si>
  <si>
    <t>Tlač záznamu o kontrole</t>
  </si>
  <si>
    <t>Systém sprístupní Kontrolórovi funkciu pre Tlač záznamu o kontrole.</t>
  </si>
  <si>
    <t>Vlastnosti IS Manažment výziev</t>
  </si>
  <si>
    <t>Dôveryhodnosť prenosov údajov</t>
  </si>
  <si>
    <t>Všetky prenosy údajov v rámci verejnej a neverejnej časti budú uskutočňované pomocou protokolu HTTPS s použitím dôveryhodného certifikátu vydaného všeobecne uznávanou certifikačnou autoritou.</t>
  </si>
  <si>
    <t>Expirovanie údajov</t>
  </si>
  <si>
    <t>Pre zadanie údajov medzi jednotlivými krokmi bude zadaný čas (napr. 30 minút) po uplynutí ktorého sa zadané a nepotvrdené údaje odstránia. Rovnako sa odstránia aj nepotvrdené údaje po zatvorení webového prehliadača.</t>
  </si>
  <si>
    <t>Vytvorenie prevádzkového oznamu</t>
  </si>
  <si>
    <t>Systém umožní administrátorovi systému vytvorenie upozornení, ktoré sa budú zobrazovať verejným používateľom, napr. pri prerušení prevádzky systému z dôvodu údržby.</t>
  </si>
  <si>
    <t>Nastavenie režimu len na čítanie</t>
  </si>
  <si>
    <t>Systém umožní administrátorovi systému previesť jeho verejnú časť do režimu „len na čítanie“ v prípade aktualizácie číselníkov alebo systémovej infraštruktúry.</t>
  </si>
  <si>
    <t>Testovacia verzia</t>
  </si>
  <si>
    <t>Systém bude obsahovať funkčne identickú inštanciu testovacej verzie</t>
  </si>
  <si>
    <t>Testovacie dáta</t>
  </si>
  <si>
    <t>Systém bude obsahovať v inštancii testovacej verzie testovacie dáta</t>
  </si>
  <si>
    <t>Sprístupnenie testovacej verzie</t>
  </si>
  <si>
    <t>Okrem produkčnej verzie systému musí byť pre interné účely sprístupnená aj testovacia verzia systému, aktualizovaná a funkčne zhodná s produkčnou verziou, ale s oddelenými údajmi systému. Na tejto verzii bude realizované interné školenie a zaúčanie interných pracovníkov v zmysle Článku VI Školenie Zmluvy o dielo. Testovacia verzia bude sprístupnená len z obmedzeného zoznamu IP adries.</t>
  </si>
  <si>
    <t>Sprístupnenie dodatočných informácií používateľom systému</t>
  </si>
  <si>
    <t>Prístup do jednotlivých modulov bude z úvodnej obrazovky, na ktorej bude tiež umožnené používateľovi:
	stiahnuť Podmienky poskytovania príspevku (formát PDF),
	stiahnuť Štruktúrovaný rozpočet navrhovaného riešenia (formát XLS)
	stiahnuť Žiadosť o registráciu a certifikáciu dodávateľa do zoznamu certifikovaných dodávateľov (formát XLS),
	stiahnuť Žiadosť o uzatvorenie rámcovej zmluvy o preplácaní poukážok (formát DOC),
	zadávať dotazy prostredníctvom kontaktného formulára pre poskytovanie používateľskej podpory.</t>
  </si>
  <si>
    <t>Integrácie</t>
  </si>
  <si>
    <t>Sprístupnenie správ z UPVS</t>
  </si>
  <si>
    <t>Systém poskytne oprávneným používateľom používateľské rozhranie pre prístup k správam doručených z ÚPVS</t>
  </si>
  <si>
    <t>Odosielanie správ na ÚPVS</t>
  </si>
  <si>
    <t>Systém poskytne možnosť odoslať správu Dodávateľovi a Žiadateľovi prostredníctvom ÚPVS</t>
  </si>
  <si>
    <t>Priradenie čísla spisu</t>
  </si>
  <si>
    <t>Systém poskytne používateľovi zadať číslo príslušného spisu týkajúceho sa žiadosti o poukážku a jej uplatnenia manuálne k záznamu o poukážke, resp. automaticky, pokiaľ bude technologická možnosť integrovať systém správy registratúry so systémom IS manažment výziev</t>
  </si>
  <si>
    <t>Univerzálnosť systému</t>
  </si>
  <si>
    <t>Univerzálne použiteľný systémpre výzvy obdobného typu</t>
  </si>
  <si>
    <t>Systém bude manažovať procesy v rámci platného kola výzvy a aj následujúcich kôl bez potreby redizajnu, resp. rozsiahlej zmeny funkcionalít</t>
  </si>
  <si>
    <t>Autentifikácia</t>
  </si>
  <si>
    <t>úroveň autentifikácie</t>
  </si>
  <si>
    <t>Systém bude podporovať úroveň autentifikácie 2</t>
  </si>
  <si>
    <t>Poskytnutie informácií z katastra nehnuteľností</t>
  </si>
  <si>
    <t>Systém umožní sprostredkovať dostupné informácie z katastra nehnuteľností SR v procese prípravy a spracovania a schvaľovania žiadosti o poukážku a jej uplatnenia.</t>
  </si>
  <si>
    <t>Technická infraštruktúra</t>
  </si>
  <si>
    <t>Prevádzka v cloude</t>
  </si>
  <si>
    <t>Systém bude implementovaný v cloudovom prostredí</t>
  </si>
  <si>
    <t>v zmysle metodiky pre zverejňovanie zmlúv v centrálnom registri - https://www.crz.gov.sk/data/files/56_metodika-crz.pdf</t>
  </si>
  <si>
    <t>Ne-Funkcna poziadavka</t>
  </si>
  <si>
    <t>ID_1</t>
  </si>
  <si>
    <t>ID_2</t>
  </si>
  <si>
    <t>ID_3</t>
  </si>
  <si>
    <t>ID_4</t>
  </si>
  <si>
    <t>ID_5</t>
  </si>
  <si>
    <t>ID_6</t>
  </si>
  <si>
    <t>ID_7</t>
  </si>
  <si>
    <t>ID_8</t>
  </si>
  <si>
    <t>ID_9</t>
  </si>
  <si>
    <t>ID_10</t>
  </si>
  <si>
    <t>ID_11</t>
  </si>
  <si>
    <t>ID_12</t>
  </si>
  <si>
    <t>ID_13</t>
  </si>
  <si>
    <t>ID_14</t>
  </si>
  <si>
    <t>ID_15</t>
  </si>
  <si>
    <t>ID_16</t>
  </si>
  <si>
    <t>ID_17</t>
  </si>
  <si>
    <t>ID_18</t>
  </si>
  <si>
    <t>ID_19</t>
  </si>
  <si>
    <t>ID_20</t>
  </si>
  <si>
    <t>ID_21</t>
  </si>
  <si>
    <t>ID_22</t>
  </si>
  <si>
    <t>ID_23</t>
  </si>
  <si>
    <t>ID_24</t>
  </si>
  <si>
    <t>ID_25</t>
  </si>
  <si>
    <t>ID_26</t>
  </si>
  <si>
    <t>ID_27</t>
  </si>
  <si>
    <t>ID_28</t>
  </si>
  <si>
    <t>ID_29</t>
  </si>
  <si>
    <t>ID_30</t>
  </si>
  <si>
    <t>ID_31</t>
  </si>
  <si>
    <t>ID_32</t>
  </si>
  <si>
    <t>ID_33</t>
  </si>
  <si>
    <t>ID_34</t>
  </si>
  <si>
    <t>ID_35</t>
  </si>
  <si>
    <t>ID_36</t>
  </si>
  <si>
    <t>ID_37</t>
  </si>
  <si>
    <t>ID_38</t>
  </si>
  <si>
    <t>ID_39</t>
  </si>
  <si>
    <t>ID_40</t>
  </si>
  <si>
    <t>ID_41</t>
  </si>
  <si>
    <t>ID_42</t>
  </si>
  <si>
    <t>ID_43</t>
  </si>
  <si>
    <t>ID_44</t>
  </si>
  <si>
    <t>ID_45</t>
  </si>
  <si>
    <t>ID_46</t>
  </si>
  <si>
    <t>ID_47</t>
  </si>
  <si>
    <t>ID_48</t>
  </si>
  <si>
    <t>ID_49</t>
  </si>
  <si>
    <t>ID_50</t>
  </si>
  <si>
    <t>ID_51</t>
  </si>
  <si>
    <t>ID_52</t>
  </si>
  <si>
    <t>ID_53</t>
  </si>
  <si>
    <t>ID_54</t>
  </si>
  <si>
    <t>ID_55</t>
  </si>
  <si>
    <t>ID_56</t>
  </si>
  <si>
    <t>ID_57</t>
  </si>
  <si>
    <t>ID_58</t>
  </si>
  <si>
    <t>ID_59</t>
  </si>
  <si>
    <t>ID_60</t>
  </si>
  <si>
    <t>ID_61</t>
  </si>
  <si>
    <t>ID_62</t>
  </si>
  <si>
    <t>ID_63</t>
  </si>
  <si>
    <t>ID_64</t>
  </si>
  <si>
    <t>ID_65</t>
  </si>
  <si>
    <t>ID_66</t>
  </si>
  <si>
    <t>ID_67</t>
  </si>
  <si>
    <t>ID_68</t>
  </si>
  <si>
    <t>ID_69</t>
  </si>
  <si>
    <t>ID_70</t>
  </si>
  <si>
    <t>ID_71</t>
  </si>
  <si>
    <t>ID_72</t>
  </si>
  <si>
    <t>ID_73</t>
  </si>
  <si>
    <t>ID_74</t>
  </si>
  <si>
    <t>ID_75</t>
  </si>
  <si>
    <t>ID_76</t>
  </si>
  <si>
    <t>ID_77</t>
  </si>
  <si>
    <t>ID_78</t>
  </si>
  <si>
    <t>ID_79</t>
  </si>
  <si>
    <t>ID_80</t>
  </si>
  <si>
    <t>ID_81</t>
  </si>
  <si>
    <t>ID_82</t>
  </si>
  <si>
    <t>ID_83</t>
  </si>
  <si>
    <t>ID_84</t>
  </si>
  <si>
    <t>ID_85</t>
  </si>
  <si>
    <t>ID_86</t>
  </si>
  <si>
    <t>ID_87</t>
  </si>
  <si>
    <t>ID_88</t>
  </si>
  <si>
    <t>ID_89</t>
  </si>
  <si>
    <t>ID_90</t>
  </si>
  <si>
    <t>ID_91</t>
  </si>
  <si>
    <t>ID_92</t>
  </si>
  <si>
    <t>ID_93</t>
  </si>
  <si>
    <t>ID_94</t>
  </si>
  <si>
    <t>ID_95</t>
  </si>
  <si>
    <t>ID_96</t>
  </si>
  <si>
    <t>ID_97</t>
  </si>
  <si>
    <t>ID_98</t>
  </si>
  <si>
    <t>ID_99</t>
  </si>
  <si>
    <t>ID_100</t>
  </si>
  <si>
    <t>ID_101</t>
  </si>
  <si>
    <t>ID_102</t>
  </si>
  <si>
    <t>ID_103</t>
  </si>
  <si>
    <t>ID_104</t>
  </si>
  <si>
    <t>ID_105</t>
  </si>
  <si>
    <t>ID_106</t>
  </si>
  <si>
    <t>ID_107</t>
  </si>
  <si>
    <t>ID_108</t>
  </si>
  <si>
    <t>ID_109</t>
  </si>
  <si>
    <t>ID_110</t>
  </si>
  <si>
    <t>ID_111</t>
  </si>
  <si>
    <t>ID_112</t>
  </si>
  <si>
    <t>ID_113</t>
  </si>
  <si>
    <t>ID_114</t>
  </si>
  <si>
    <t>ID_115</t>
  </si>
  <si>
    <t>ID_116</t>
  </si>
  <si>
    <t>ID_117</t>
  </si>
  <si>
    <t>ID_118</t>
  </si>
  <si>
    <t>ID_119</t>
  </si>
  <si>
    <t>ID_120</t>
  </si>
  <si>
    <t>ID_121</t>
  </si>
  <si>
    <t>ID_122</t>
  </si>
  <si>
    <t>ID_123</t>
  </si>
  <si>
    <t>ID_124</t>
  </si>
  <si>
    <t>ID_125</t>
  </si>
  <si>
    <t>ID_126</t>
  </si>
  <si>
    <t>ID_127</t>
  </si>
  <si>
    <t>ID_128</t>
  </si>
  <si>
    <t>ID_129</t>
  </si>
  <si>
    <t>ID_130</t>
  </si>
  <si>
    <t>ID_131</t>
  </si>
  <si>
    <t>ID_132</t>
  </si>
  <si>
    <t>ID_133</t>
  </si>
  <si>
    <t>ID_134</t>
  </si>
  <si>
    <t>ID_135</t>
  </si>
  <si>
    <t>ID_136</t>
  </si>
  <si>
    <t>ID_137</t>
  </si>
  <si>
    <t>ID_138</t>
  </si>
  <si>
    <t>ID_139</t>
  </si>
  <si>
    <t>ID_140</t>
  </si>
  <si>
    <t>ID_141</t>
  </si>
  <si>
    <t>ID_142</t>
  </si>
  <si>
    <t>ID_143</t>
  </si>
  <si>
    <t>ID_144</t>
  </si>
  <si>
    <t>ID_145</t>
  </si>
  <si>
    <t>ID_146</t>
  </si>
  <si>
    <t>ID_147</t>
  </si>
  <si>
    <t>ID_148</t>
  </si>
  <si>
    <t>ID_149</t>
  </si>
  <si>
    <t>ID_150</t>
  </si>
  <si>
    <t>ID_151</t>
  </si>
  <si>
    <t>ID_152</t>
  </si>
  <si>
    <t>ID_153</t>
  </si>
  <si>
    <t>ID_154</t>
  </si>
  <si>
    <t>ID_155</t>
  </si>
  <si>
    <t>ID_156</t>
  </si>
  <si>
    <t>ID_157</t>
  </si>
  <si>
    <t>ID_158</t>
  </si>
  <si>
    <t>ID_159</t>
  </si>
  <si>
    <t>ID_160</t>
  </si>
  <si>
    <t>ID_161</t>
  </si>
  <si>
    <t>ID_162</t>
  </si>
  <si>
    <t>ID_163</t>
  </si>
  <si>
    <t>ID_164</t>
  </si>
  <si>
    <t>ID_165</t>
  </si>
  <si>
    <t>ID_166</t>
  </si>
  <si>
    <t>Funkcna poziadavka</t>
  </si>
  <si>
    <t>Odborný garant SAŽP</t>
  </si>
  <si>
    <t>ZVerejnenie zmluvy v CRZ podľa metodiky</t>
  </si>
  <si>
    <t>Notifikácia o stave zápisu do registra Dodávateľov</t>
  </si>
  <si>
    <t>Žiadateľ bude môcť registrovať miesto inštalácie podľa určených parametrov povinných pre správne vyplnenie žiadosti. Jeho súčasťou bude min.:
-okres
- obec
- Katastrálne územie
- Súpisné číslo
- Číslo listu vlastníctva 
-Druh budovy
-Identifikácia extistujúceho stavu/spôsobu vykurovania
- Plynová prípojka (áno/nie)
- typ a výkon kotla
Systém poskytne pre jednotlivé parametre nápovedu alebo čísleníkové hodnoty</t>
  </si>
  <si>
    <t>Systém poskytne podporný nástroj "kalkuátor rozpočtu", ktorý na základe zadaných parametrov umožní vypočítať predpokladané celkové náklady na realizáciu výmeny a kalkuláciu výšky dotácie. 
Vypočítané hodnoty nie sú záväzné a sú orientačné. Kalkulátor bude obsahovať nasledovné komponenty pre výpočet:
- Plynová prípojka
- Vonkajšie rozvody
- Inštalácia kotla
- Vykurovacie telesá
- Komín</t>
  </si>
  <si>
    <t>Zadanie identifikácie miesta uloženia fyzických dokladov</t>
  </si>
  <si>
    <t>Aktivácia poukážka</t>
  </si>
  <si>
    <t>Po schválení žiadosti a po podpise zmluvy so žiadateľom je poukážka aktivovaná v konte zhotoviteľa, kde si ju môže uplatniť a zmeniť na v realizácií</t>
  </si>
  <si>
    <t>Kontrola doby platnosti poukážka</t>
  </si>
  <si>
    <t>Systém priebežne kontroluje maximálnu dobu poukážky v stave „platná“. Po uplynutí maximálnej doby pre tento stav poukážky (napr. 45 dní) systém zmení stav poukážky na „neplatná“ a prepočíta zostatok alokácie. Na túto skutočnosť systém upozorní zhotoviteľa prostredníctvom notifikačného emailu 5 dní pred uplynutím maximálnej doby.</t>
  </si>
  <si>
    <t>Vygenerovanie zmluvy so žiadateľom</t>
  </si>
  <si>
    <t>Po schválení žiadost je vygenerovaná zmluva so žiadateľom, ktorá mu bude odoslaná na podpis.</t>
  </si>
  <si>
    <t>Označenie platnosti zmluvy</t>
  </si>
  <si>
    <t>V systéme bude možné zaznačiť termín platnosti zmluvy - po podpise oboch strán (SAŽP a žiadateľ). Po vyznačení platnosti systém uplatní poukážku v konte vybraného zhotoviteľa a rovnako vygeneruje dávku pre zverejnenie zmllvuy na crz.gov.sk</t>
  </si>
  <si>
    <t>Systém prostredncítvom integrácie zverejní podpísané zmluvy so žiadateľmi na crz.gov.sk</t>
  </si>
  <si>
    <t>Vygenerovanie a zverejnenie údajov na data.gov.sk</t>
  </si>
  <si>
    <t>Systém umožní zverejňovať datasety podľa definície na data.gov.sk</t>
  </si>
  <si>
    <t>Označenia riadkov</t>
  </si>
  <si>
    <t>Celkový súčet</t>
  </si>
  <si>
    <t>Dodávateľ</t>
  </si>
  <si>
    <t>Žiadateľ</t>
  </si>
  <si>
    <t>BackOffice</t>
  </si>
  <si>
    <t>KATEGÓRIA POŽIADAVKY
_funkčná požiadavka
_nefunkčná požiadavka
_technická požiadavka</t>
  </si>
  <si>
    <t>Admin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</si>
</sst>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quot;_-;\-* #,##0.00\ &quot;€&quot;_-;_-* &quot;-&quot;??\ &quot;€&quot;_-;_-@_-"/>
    <numFmt numFmtId="165" formatCode="#,##0.00\ &quot;€&quot;"/>
  </numFmts>
  <fonts count="19"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color theme="5" tint="-0.249977111117893"/>
      <name val="Calibri"/>
      <family val="2"/>
      <charset val="238"/>
      <scheme val="minor"/>
    </font>
    <font>
      <b/>
      <sz val="11"/>
      <color theme="5" tint="-0.249977111117893"/>
      <name val="Calibri"/>
      <family val="2"/>
      <charset val="238"/>
      <scheme val="minor"/>
    </font>
    <font>
      <sz val="8"/>
      <name val="Calibri"/>
      <family val="2"/>
      <charset val="238"/>
      <scheme val="minor"/>
    </font>
    <font>
      <sz val="11"/>
      <name val="Calibri Light"/>
      <family val="2"/>
      <scheme val="major"/>
    </font>
    <font>
      <sz val="10"/>
      <color theme="1"/>
      <name val="Calibri"/>
      <family val="2"/>
      <charset val="238"/>
      <scheme val="minor"/>
    </font>
    <font>
      <sz val="10"/>
      <color theme="1"/>
      <name val="Calibri Light"/>
      <family val="2"/>
      <scheme val="major"/>
    </font>
    <font>
      <sz val="10"/>
      <name val="Calibri Light"/>
      <family val="2"/>
      <scheme val="major"/>
    </font>
    <font>
      <b/>
      <sz val="10"/>
      <name val="Calibri Light"/>
      <family val="2"/>
      <scheme val="major"/>
    </font>
    <font>
      <u/>
      <sz val="10"/>
      <color indexed="12"/>
      <name val="Arial"/>
      <family val="2"/>
    </font>
    <font>
      <sz val="10"/>
      <color rgb="FF0070C0"/>
      <name val="Calibri Light"/>
      <family val="2"/>
      <scheme val="major"/>
    </font>
    <font>
      <b/>
      <sz val="10"/>
      <color rgb="FF0070C0"/>
      <name val="Calibri Light"/>
      <family val="2"/>
      <scheme val="major"/>
    </font>
    <font>
      <sz val="9"/>
      <name val="Calibri Light"/>
      <family val="2"/>
      <scheme val="major"/>
    </font>
    <font>
      <b/>
      <sz val="10"/>
      <color theme="1"/>
      <name val="Calibri Light"/>
      <family val="2"/>
      <scheme val="major"/>
    </font>
    <font>
      <b/>
      <sz val="10"/>
      <name val="Tahoma"/>
      <family val="2"/>
    </font>
    <font>
      <sz val="9"/>
      <color indexed="81"/>
      <name val="Segoe UI"/>
      <family val="2"/>
    </font>
    <font>
      <b/>
      <sz val="9"/>
      <color indexed="81"/>
      <name val="Segoe UI"/>
      <family val="2"/>
    </font>
  </fonts>
  <fills count="9">
    <fill>
      <patternFill patternType="none"/>
    </fill>
    <fill>
      <patternFill patternType="gray125"/>
    </fill>
    <fill>
      <patternFill patternType="solid">
        <fgColor rgb="FFFFFFCC"/>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C000"/>
        <bgColor indexed="64"/>
      </patternFill>
    </fill>
  </fills>
  <borders count="25">
    <border>
      <left/>
      <right/>
      <top/>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s>
  <cellStyleXfs count="6">
    <xf numFmtId="0" fontId="0" fillId="0" borderId="0"/>
    <xf numFmtId="0" fontId="7" fillId="0" borderId="0"/>
    <xf numFmtId="0" fontId="11" fillId="0" borderId="0" applyNumberFormat="0" applyFill="0" applyBorder="0" applyAlignment="0" applyProtection="0">
      <alignment vertical="top"/>
      <protection locked="0"/>
    </xf>
    <xf numFmtId="0" fontId="1" fillId="0" borderId="0"/>
    <xf numFmtId="164" fontId="1" fillId="0" borderId="0" applyFont="0" applyFill="0" applyBorder="0" applyAlignment="0" applyProtection="0"/>
    <xf numFmtId="164" fontId="1" fillId="0" borderId="0" applyFont="0" applyFill="0" applyBorder="0" applyAlignment="0" applyProtection="0"/>
  </cellStyleXfs>
  <cellXfs count="99">
    <xf numFmtId="0" fontId="0" fillId="0" borderId="0" xfId="0"/>
    <xf numFmtId="0" fontId="0" fillId="0" borderId="0" xfId="0" applyAlignment="1">
      <alignment horizontal="center" vertical="top" wrapText="1"/>
    </xf>
    <xf numFmtId="0" fontId="0" fillId="0" borderId="0" xfId="0" applyAlignment="1">
      <alignment horizontal="center" vertical="top"/>
    </xf>
    <xf numFmtId="0" fontId="0" fillId="0" borderId="0" xfId="0" applyFill="1"/>
    <xf numFmtId="0" fontId="0" fillId="0" borderId="2" xfId="0" applyBorder="1"/>
    <xf numFmtId="0" fontId="0" fillId="0" borderId="1" xfId="0" applyBorder="1"/>
    <xf numFmtId="0" fontId="0" fillId="0" borderId="12" xfId="0" applyBorder="1" applyAlignment="1">
      <alignment horizontal="center" vertical="center"/>
    </xf>
    <xf numFmtId="0" fontId="0" fillId="0" borderId="3" xfId="0" applyBorder="1"/>
    <xf numFmtId="0" fontId="0" fillId="2" borderId="10" xfId="0" applyFill="1" applyBorder="1"/>
    <xf numFmtId="0" fontId="0" fillId="2" borderId="6" xfId="0" applyFill="1" applyBorder="1"/>
    <xf numFmtId="0" fontId="0" fillId="2" borderId="13" xfId="0" applyFill="1" applyBorder="1"/>
    <xf numFmtId="0" fontId="2" fillId="0" borderId="10" xfId="0" applyFont="1" applyBorder="1" applyAlignment="1">
      <alignment horizontal="center"/>
    </xf>
    <xf numFmtId="0" fontId="4" fillId="3" borderId="12" xfId="0" applyFont="1" applyFill="1" applyBorder="1" applyAlignment="1">
      <alignment horizontal="center" vertical="center"/>
    </xf>
    <xf numFmtId="0" fontId="4" fillId="3" borderId="11" xfId="0" applyFont="1" applyFill="1" applyBorder="1" applyAlignment="1">
      <alignment horizontal="center" vertical="center"/>
    </xf>
    <xf numFmtId="0" fontId="3" fillId="3" borderId="17" xfId="0" applyFont="1" applyFill="1" applyBorder="1"/>
    <xf numFmtId="0" fontId="3" fillId="3" borderId="10" xfId="0" applyFont="1" applyFill="1" applyBorder="1"/>
    <xf numFmtId="0" fontId="3" fillId="3" borderId="6" xfId="0" applyFont="1" applyFill="1" applyBorder="1"/>
    <xf numFmtId="0" fontId="3" fillId="3" borderId="14" xfId="0" applyFont="1" applyFill="1" applyBorder="1"/>
    <xf numFmtId="0" fontId="3" fillId="3" borderId="13" xfId="0" applyFont="1" applyFill="1" applyBorder="1"/>
    <xf numFmtId="0" fontId="3" fillId="3" borderId="16" xfId="0" applyFont="1" applyFill="1" applyBorder="1"/>
    <xf numFmtId="0" fontId="3" fillId="3" borderId="15" xfId="0" applyFont="1" applyFill="1" applyBorder="1"/>
    <xf numFmtId="0" fontId="8" fillId="0" borderId="0" xfId="1" applyFont="1" applyAlignment="1">
      <alignment vertical="center"/>
    </xf>
    <xf numFmtId="0" fontId="8" fillId="0" borderId="0" xfId="1" applyFont="1" applyAlignment="1">
      <alignment horizontal="center" vertical="center"/>
    </xf>
    <xf numFmtId="0" fontId="8" fillId="0" borderId="0" xfId="1" applyFont="1" applyAlignment="1">
      <alignment horizontal="left" vertical="center"/>
    </xf>
    <xf numFmtId="0" fontId="9" fillId="0" borderId="19" xfId="1" applyFont="1" applyBorder="1" applyAlignment="1">
      <alignment horizontal="left" vertical="center"/>
    </xf>
    <xf numFmtId="0" fontId="9" fillId="0" borderId="19" xfId="1" applyFont="1" applyBorder="1" applyAlignment="1">
      <alignment horizontal="left" vertical="center" wrapText="1"/>
    </xf>
    <xf numFmtId="0" fontId="9" fillId="5" borderId="19" xfId="1" applyFont="1" applyFill="1" applyBorder="1" applyAlignment="1">
      <alignment horizontal="left" vertical="center"/>
    </xf>
    <xf numFmtId="0" fontId="10" fillId="6" borderId="19" xfId="1" applyFont="1" applyFill="1" applyBorder="1" applyAlignment="1">
      <alignment horizontal="center" vertical="center" wrapText="1"/>
    </xf>
    <xf numFmtId="0" fontId="9" fillId="0" borderId="19" xfId="1" applyFont="1" applyBorder="1" applyAlignment="1">
      <alignment vertical="center"/>
    </xf>
    <xf numFmtId="0" fontId="9" fillId="5" borderId="19" xfId="1" applyFont="1" applyFill="1" applyBorder="1" applyAlignment="1">
      <alignment vertical="center"/>
    </xf>
    <xf numFmtId="0" fontId="9" fillId="0" borderId="19" xfId="1" applyFont="1" applyBorder="1" applyAlignment="1">
      <alignment vertical="center" wrapText="1"/>
    </xf>
    <xf numFmtId="0" fontId="8" fillId="0" borderId="19" xfId="1" applyFont="1" applyBorder="1" applyAlignment="1">
      <alignment vertical="center"/>
    </xf>
    <xf numFmtId="0" fontId="8" fillId="5" borderId="19" xfId="1" applyFont="1" applyFill="1" applyBorder="1" applyAlignment="1">
      <alignment vertical="center"/>
    </xf>
    <xf numFmtId="0" fontId="8" fillId="0" borderId="19" xfId="1" applyFont="1" applyBorder="1" applyAlignment="1">
      <alignment horizontal="left" vertical="center" wrapText="1"/>
    </xf>
    <xf numFmtId="0" fontId="12" fillId="0" borderId="19" xfId="1" applyFont="1" applyBorder="1" applyAlignment="1">
      <alignment horizontal="left" vertical="center" wrapText="1"/>
    </xf>
    <xf numFmtId="0" fontId="13" fillId="0" borderId="19" xfId="1" applyFont="1" applyBorder="1" applyAlignment="1">
      <alignment horizontal="center" vertical="center" wrapText="1"/>
    </xf>
    <xf numFmtId="0" fontId="9" fillId="5" borderId="19" xfId="1" applyFont="1" applyFill="1" applyBorder="1" applyAlignment="1">
      <alignment horizontal="left" vertical="center" wrapText="1"/>
    </xf>
    <xf numFmtId="0" fontId="8" fillId="0" borderId="19" xfId="1" applyFont="1" applyBorder="1" applyAlignment="1">
      <alignment horizontal="left" vertical="center"/>
    </xf>
    <xf numFmtId="0" fontId="8" fillId="0" borderId="20" xfId="1" applyFont="1" applyBorder="1" applyAlignment="1">
      <alignment vertical="center"/>
    </xf>
    <xf numFmtId="0" fontId="9" fillId="0" borderId="20" xfId="1" applyFont="1" applyBorder="1" applyAlignment="1">
      <alignment vertical="center" wrapText="1"/>
    </xf>
    <xf numFmtId="0" fontId="9" fillId="0" borderId="0" xfId="1" applyFont="1" applyAlignment="1">
      <alignment vertical="center"/>
    </xf>
    <xf numFmtId="0" fontId="10" fillId="0" borderId="19" xfId="1" applyFont="1" applyBorder="1" applyAlignment="1">
      <alignment horizontal="center" vertical="center" wrapText="1"/>
    </xf>
    <xf numFmtId="0" fontId="9" fillId="0" borderId="21" xfId="1" applyFont="1" applyBorder="1" applyAlignment="1">
      <alignment vertical="center" wrapText="1"/>
    </xf>
    <xf numFmtId="0" fontId="9" fillId="0" borderId="22" xfId="1" applyFont="1" applyBorder="1" applyAlignment="1">
      <alignment vertical="center" wrapText="1"/>
    </xf>
    <xf numFmtId="0" fontId="15" fillId="0" borderId="0" xfId="1" applyFont="1" applyAlignment="1">
      <alignment horizontal="center" vertical="center"/>
    </xf>
    <xf numFmtId="0" fontId="10" fillId="5" borderId="19" xfId="1" applyFont="1" applyFill="1" applyBorder="1" applyAlignment="1">
      <alignment horizontal="center" vertical="center"/>
    </xf>
    <xf numFmtId="0" fontId="10" fillId="5" borderId="19" xfId="1" applyFont="1" applyFill="1" applyBorder="1" applyAlignment="1">
      <alignment horizontal="center" vertical="center" wrapText="1"/>
    </xf>
    <xf numFmtId="0" fontId="10" fillId="7" borderId="19" xfId="1" applyFont="1" applyFill="1" applyBorder="1" applyAlignment="1">
      <alignment horizontal="center" vertical="center" wrapText="1"/>
    </xf>
    <xf numFmtId="0" fontId="10" fillId="4" borderId="19" xfId="1" applyFont="1" applyFill="1" applyBorder="1" applyAlignment="1">
      <alignment horizontal="center" vertical="center" wrapText="1"/>
    </xf>
    <xf numFmtId="49" fontId="10" fillId="4" borderId="19" xfId="1" applyNumberFormat="1" applyFont="1" applyFill="1" applyBorder="1" applyAlignment="1">
      <alignment horizontal="center" vertical="center" wrapText="1"/>
    </xf>
    <xf numFmtId="0" fontId="8" fillId="0" borderId="0" xfId="1" applyFont="1" applyAlignment="1">
      <alignment vertical="center" wrapText="1"/>
    </xf>
    <xf numFmtId="0" fontId="8" fillId="0" borderId="0" xfId="1" applyFont="1"/>
    <xf numFmtId="1" fontId="8" fillId="4" borderId="18" xfId="1" applyNumberFormat="1" applyFont="1" applyFill="1" applyBorder="1"/>
    <xf numFmtId="0" fontId="8" fillId="4" borderId="18" xfId="1" applyFont="1" applyFill="1" applyBorder="1"/>
    <xf numFmtId="0" fontId="8" fillId="5" borderId="18" xfId="1" applyFont="1" applyFill="1" applyBorder="1"/>
    <xf numFmtId="165" fontId="8" fillId="5" borderId="18" xfId="1" applyNumberFormat="1" applyFont="1" applyFill="1" applyBorder="1"/>
    <xf numFmtId="165" fontId="8" fillId="4" borderId="18" xfId="1" applyNumberFormat="1" applyFont="1" applyFill="1" applyBorder="1"/>
    <xf numFmtId="10" fontId="8" fillId="5" borderId="18" xfId="1" applyNumberFormat="1" applyFont="1" applyFill="1" applyBorder="1"/>
    <xf numFmtId="0" fontId="9" fillId="4" borderId="19" xfId="1" applyFont="1" applyFill="1" applyBorder="1" applyAlignment="1">
      <alignment horizontal="left" vertical="center" wrapText="1"/>
    </xf>
    <xf numFmtId="0" fontId="8" fillId="0" borderId="0" xfId="1" applyFont="1" applyAlignment="1">
      <alignment wrapText="1"/>
    </xf>
    <xf numFmtId="0" fontId="10" fillId="8" borderId="18" xfId="1" applyFont="1" applyFill="1" applyBorder="1" applyAlignment="1">
      <alignment vertical="center" wrapText="1"/>
    </xf>
    <xf numFmtId="0" fontId="10" fillId="8" borderId="18" xfId="1" applyFont="1" applyFill="1" applyBorder="1" applyAlignment="1">
      <alignment horizontal="center" vertical="center" wrapText="1"/>
    </xf>
    <xf numFmtId="1" fontId="8" fillId="5" borderId="18" xfId="1" applyNumberFormat="1" applyFont="1" applyFill="1" applyBorder="1"/>
    <xf numFmtId="1" fontId="15" fillId="4" borderId="0" xfId="1" applyNumberFormat="1" applyFont="1" applyFill="1"/>
    <xf numFmtId="0" fontId="9" fillId="5" borderId="19" xfId="1" applyFont="1" applyFill="1" applyBorder="1" applyAlignment="1">
      <alignment vertical="center" wrapText="1"/>
    </xf>
    <xf numFmtId="0" fontId="9" fillId="5" borderId="19" xfId="2" applyFont="1" applyFill="1" applyBorder="1" applyAlignment="1" applyProtection="1">
      <alignment horizontal="left" vertical="center" wrapText="1"/>
    </xf>
    <xf numFmtId="0" fontId="8" fillId="5" borderId="19" xfId="1" applyFont="1" applyFill="1" applyBorder="1" applyAlignment="1">
      <alignment horizontal="left" vertical="center" wrapText="1"/>
    </xf>
    <xf numFmtId="0" fontId="14" fillId="5" borderId="19" xfId="1" applyFont="1" applyFill="1" applyBorder="1" applyAlignment="1">
      <alignment vertical="center" wrapText="1"/>
    </xf>
    <xf numFmtId="0" fontId="6" fillId="5" borderId="19" xfId="1" applyFont="1" applyFill="1" applyBorder="1" applyAlignment="1">
      <alignment vertical="center"/>
    </xf>
    <xf numFmtId="0" fontId="8" fillId="5" borderId="19" xfId="1" applyFont="1" applyFill="1" applyBorder="1" applyAlignment="1">
      <alignment horizontal="left" vertical="center"/>
    </xf>
    <xf numFmtId="0" fontId="8" fillId="5" borderId="19" xfId="1" applyFont="1" applyFill="1" applyBorder="1" applyAlignment="1">
      <alignment vertical="center" wrapText="1"/>
    </xf>
    <xf numFmtId="0" fontId="9" fillId="2" borderId="19" xfId="1" applyFont="1" applyFill="1" applyBorder="1" applyAlignment="1">
      <alignment vertical="center" wrapText="1"/>
    </xf>
    <xf numFmtId="0" fontId="0" fillId="0" borderId="0" xfId="0" pivotButton="1"/>
    <xf numFmtId="0" fontId="0" fillId="0" borderId="0" xfId="0" applyAlignment="1">
      <alignment horizontal="left"/>
    </xf>
    <xf numFmtId="0" fontId="10" fillId="4" borderId="23" xfId="1" applyFont="1" applyFill="1" applyBorder="1" applyAlignment="1">
      <alignment horizontal="center" vertical="center" wrapText="1"/>
    </xf>
    <xf numFmtId="0" fontId="10" fillId="4" borderId="24" xfId="1" applyFont="1" applyFill="1" applyBorder="1" applyAlignment="1">
      <alignment horizontal="center" vertical="center" wrapText="1"/>
    </xf>
    <xf numFmtId="0" fontId="10" fillId="4" borderId="20" xfId="1" applyFont="1" applyFill="1" applyBorder="1" applyAlignment="1">
      <alignment horizontal="center" vertical="center" wrapText="1"/>
    </xf>
    <xf numFmtId="0" fontId="10" fillId="7" borderId="23" xfId="1" applyFont="1" applyFill="1" applyBorder="1" applyAlignment="1">
      <alignment horizontal="center" vertical="center" wrapText="1"/>
    </xf>
    <xf numFmtId="0" fontId="10" fillId="7" borderId="24" xfId="1" applyFont="1" applyFill="1" applyBorder="1" applyAlignment="1">
      <alignment horizontal="center" vertical="center" wrapText="1"/>
    </xf>
    <xf numFmtId="0" fontId="10" fillId="7" borderId="20" xfId="1" applyFont="1" applyFill="1" applyBorder="1" applyAlignment="1">
      <alignment horizontal="center" vertical="center" wrapText="1"/>
    </xf>
    <xf numFmtId="0" fontId="10" fillId="5" borderId="23" xfId="1" applyFont="1" applyFill="1" applyBorder="1" applyAlignment="1">
      <alignment horizontal="center" vertical="center" wrapText="1"/>
    </xf>
    <xf numFmtId="0" fontId="10" fillId="5" borderId="20" xfId="1" applyFont="1" applyFill="1" applyBorder="1" applyAlignment="1">
      <alignment horizontal="center" vertical="center" wrapText="1"/>
    </xf>
    <xf numFmtId="0" fontId="9" fillId="6" borderId="23" xfId="1" applyFont="1" applyFill="1" applyBorder="1" applyAlignment="1">
      <alignment horizontal="center" vertical="center" wrapText="1"/>
    </xf>
    <xf numFmtId="0" fontId="9" fillId="6" borderId="24" xfId="1" applyFont="1" applyFill="1" applyBorder="1" applyAlignment="1">
      <alignment horizontal="center" vertical="center" wrapText="1"/>
    </xf>
    <xf numFmtId="0" fontId="9" fillId="6" borderId="20" xfId="1"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8" xfId="0" applyFont="1" applyBorder="1" applyAlignment="1">
      <alignment horizontal="center" vertical="top" wrapText="1"/>
    </xf>
    <xf numFmtId="0" fontId="2" fillId="0" borderId="5" xfId="0" applyFont="1" applyBorder="1" applyAlignment="1">
      <alignment horizontal="center" vertical="top" wrapText="1"/>
    </xf>
    <xf numFmtId="0" fontId="0" fillId="0" borderId="7" xfId="0" applyBorder="1" applyAlignment="1">
      <alignment horizontal="center" vertical="top"/>
    </xf>
    <xf numFmtId="0" fontId="0" fillId="0" borderId="0" xfId="0" applyBorder="1" applyAlignment="1">
      <alignment horizontal="center" vertical="top"/>
    </xf>
    <xf numFmtId="0" fontId="0" fillId="0" borderId="9" xfId="0" applyBorder="1" applyAlignment="1">
      <alignment horizontal="center" vertical="top"/>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applyAlignment="1">
      <alignment horizontal="center" vertical="center"/>
    </xf>
    <xf numFmtId="0" fontId="4" fillId="3" borderId="4" xfId="0" applyFont="1" applyFill="1" applyBorder="1" applyAlignment="1">
      <alignment horizontal="center"/>
    </xf>
    <xf numFmtId="0" fontId="4" fillId="3" borderId="7" xfId="0" applyFont="1" applyFill="1" applyBorder="1" applyAlignment="1">
      <alignment horizontal="center"/>
    </xf>
  </cellXfs>
  <cellStyles count="6">
    <cellStyle name="Hypertextové prepojenie 2" xfId="2" xr:uid="{00000000-0005-0000-0000-000003000000}"/>
    <cellStyle name="Mena 2" xfId="4" xr:uid="{00000000-0005-0000-0000-000005000000}"/>
    <cellStyle name="Mena 3" xfId="5" xr:uid="{00000000-0005-0000-0000-000006000000}"/>
    <cellStyle name="Normal" xfId="0" builtinId="0"/>
    <cellStyle name="Normálna 2" xfId="1" xr:uid="{00000000-0005-0000-0000-000008000000}"/>
    <cellStyle name="Normálne 2" xfId="3" xr:uid="{00000000-0005-0000-0000-000009000000}"/>
  </cellStyles>
  <dxfs count="0"/>
  <tableStyles count="0" defaultTableStyle="TableStyleMedium2" defaultPivotStyle="PivotStyleLight16"/>
  <colors>
    <mruColors>
      <color rgb="FFFFFFCC"/>
      <color rgb="FFCA9D0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eter\Downloads\P_01_a_I_01_a_P_03_a_I_03_PRILOHA_KATALOG_POZIADAVIEK_mapovanie-a-zivotny-cyklus_Projekt_AA_OVM_BB_OsobaXY_DDMMYY_v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VINNE STANDARDY_ISVS"/>
      <sheetName val="KATALOG_POZIADAVKY"/>
      <sheetName val="FINAL_UCPA_Moduly"/>
      <sheetName val="MODULY"/>
      <sheetName val="TFC_v02"/>
      <sheetName val="ECF_v02"/>
      <sheetName val="UAW_v02"/>
      <sheetName val="INKREMENTY"/>
      <sheetName val="VZOR_OTAZKY DO VO"/>
      <sheetName val="VZOR_TESTOVANIE"/>
      <sheetName val="VZOR_POZIADAVKY PROCESY_EVS"/>
      <sheetName val="Skratky"/>
      <sheetName val="CISELNIK"/>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v>0</v>
          </cell>
          <cell r="B2" t="str">
            <v>Funkcna poziadavka</v>
          </cell>
        </row>
        <row r="3">
          <cell r="A3">
            <v>15</v>
          </cell>
          <cell r="B3" t="str">
            <v>Nefunkcna poziadavka</v>
          </cell>
        </row>
        <row r="4">
          <cell r="A4">
            <v>20</v>
          </cell>
          <cell r="B4" t="str">
            <v>Technicka poziadavka</v>
          </cell>
        </row>
        <row r="5">
          <cell r="A5">
            <v>25</v>
          </cell>
        </row>
        <row r="6">
          <cell r="A6">
            <v>30</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USER1" refreshedDate="44337.438908796299" createdVersion="7" refreshedVersion="7" minRefreshableVersion="3" recordCount="166" xr:uid="{9C259C28-67DC-4DE3-ADE3-C4D2A79F0A60}">
  <cacheSource type="worksheet">
    <worksheetSource ref="A2:Z168" sheet="KATALOG_POZIADAVKY"/>
  </cacheSource>
  <cacheFields count="35">
    <cacheField name="ID _x000a_POŽIADAVKY_x000a_(zvoľte si konvenciu označovania)" numFmtId="0">
      <sharedItems/>
    </cacheField>
    <cacheField name="KATEGÓRIA POŽIADAVKY_x000a__funkčná požiadavka_x000a__nefunkčná požiadavka_x000a__technická požiadavka" numFmtId="0">
      <sharedItems containsBlank="1" count="3">
        <s v="Funkcna poziadavka"/>
        <s v="Ne-Funkcna poziadavka"/>
        <m/>
      </sharedItems>
    </cacheField>
    <cacheField name="OBLASŤ POŽIADAVKY" numFmtId="0">
      <sharedItems containsBlank="1" count="23">
        <s v="Vytvorenie žiadosti o poukážku"/>
        <s v="Evidovanie Žiadateľa"/>
        <s v="Sledovanie stavu žiadosti"/>
        <s v="Registrácia Dodávateľa"/>
        <s v="Vlastnosti BackOffice modulu"/>
        <s v="Správa čísleníkov"/>
        <s v="Správa používateľov BackOffice"/>
        <s v="Evidovanie Žiadateľa o registráciu Dodávateľa"/>
        <s v="Register Dodávateľov"/>
        <s v="Správa poukážok"/>
        <s v="Preplatenie poukážky"/>
        <s v="Administrovanie poukážok"/>
        <s v="Kontrola poukážok"/>
        <s v="Výstupné zostavy"/>
        <s v="Úhrada poukážok"/>
        <s v="Komunikácia s verejnosťou"/>
        <s v="Kontrola na mieste"/>
        <s v="Vlastnosti IS Manažment výziev"/>
        <s v="Integrácie"/>
        <s v="Univerzálnosť systému"/>
        <s v="Autentifikácia"/>
        <s v="Technická infraštruktúra"/>
        <m/>
      </sharedItems>
    </cacheField>
    <cacheField name="NÁZOV_x000a_POŽIADAVKY" numFmtId="0">
      <sharedItems containsBlank="1"/>
    </cacheField>
    <cacheField name="DETAILNÝ POPIS POŽIADAVKY" numFmtId="0">
      <sharedItems containsBlank="1" longText="1"/>
    </cacheField>
    <cacheField name="VLASTNÍK _x000a_POŽIADAVKY" numFmtId="0">
      <sharedItems containsBlank="1"/>
    </cacheField>
    <cacheField name="NÁZOV MODULU_x000a_(príslušnosť požiadavky k modulu)" numFmtId="0">
      <sharedItems containsBlank="1"/>
    </cacheField>
    <cacheField name="POCET PRISTUPOVYCH KANALOV / POCET UC" numFmtId="0">
      <sharedItems containsString="0" containsBlank="1" containsNumber="1" containsInteger="1" minValue="1" maxValue="1"/>
    </cacheField>
    <cacheField name="ZLOZITOST POZIADAVKY" numFmtId="0">
      <sharedItems containsString="0" containsBlank="1" containsNumber="1" containsInteger="1" minValue="5" maxValue="5"/>
    </cacheField>
    <cacheField name="POCET UC" numFmtId="0">
      <sharedItems containsSemiMixedTypes="0" containsString="0" containsNumber="1" containsInteger="1" minValue="0" maxValue="1"/>
    </cacheField>
    <cacheField name="VYSLEDOK ZLOZITOSTI" numFmtId="0">
      <sharedItems containsSemiMixedTypes="0" containsString="0" containsNumber="1" containsInteger="1" minValue="0" maxValue="5"/>
    </cacheField>
    <cacheField name="UAW" numFmtId="2">
      <sharedItems containsSemiMixedTypes="0" containsString="0" containsNumber="1" minValue="0" maxValue="0.64393939393939392"/>
    </cacheField>
    <cacheField name="ECF" numFmtId="0">
      <sharedItems containsSemiMixedTypes="0" containsString="0" containsNumber="1" minValue="0" maxValue="0.72499999999999998"/>
    </cacheField>
    <cacheField name="TCF" numFmtId="0">
      <sharedItems containsSemiMixedTypes="0" containsString="0" containsNumber="1" minValue="0" maxValue="0.84"/>
    </cacheField>
    <cacheField name="UCP" numFmtId="2">
      <sharedItems containsSemiMixedTypes="0" containsString="0" containsNumber="1" minValue="0" maxValue="3.4371590909090908"/>
    </cacheField>
    <cacheField name="ODHADNUTA PRACNOST" numFmtId="2">
      <sharedItems containsSemiMixedTypes="0" containsString="0" containsNumber="1" minValue="0" maxValue="51.557386363636361"/>
    </cacheField>
    <cacheField name="ČISLO_x000a_INKREMENTU" numFmtId="0">
      <sharedItems/>
    </cacheField>
    <cacheField name="ID ŽIVOTNEJ _x000a_SITUÁCIE (TO-BE )" numFmtId="0">
      <sharedItems containsNonDate="0" containsString="0" containsBlank="1"/>
    </cacheField>
    <cacheField name="NÁZOV _x000a_ŽIVOTNEJ _x000a_SITUÁCIE" numFmtId="0">
      <sharedItems containsNonDate="0" containsString="0" containsBlank="1"/>
    </cacheField>
    <cacheField name="ID _x000a_PROCESOV" numFmtId="0">
      <sharedItems containsNonDate="0" containsString="0" containsBlank="1"/>
    </cacheField>
    <cacheField name="NÁZOV _x000a_PROCESU" numFmtId="0">
      <sharedItems containsNonDate="0" containsString="0" containsBlank="1"/>
    </cacheField>
    <cacheField name="ZÁVISLOSŤ_x000a_RIZIKO_x000a_EXTERNÁ INTEGRÁCIA" numFmtId="0">
      <sharedItems containsBlank="1"/>
    </cacheField>
    <cacheField name="POZNÁMKA_x000a_(napr. legislatívne východiská)" numFmtId="0">
      <sharedItems containsBlank="1"/>
    </cacheField>
    <cacheField name="Odpoveď UCHÁDZAČA _x000a_v procese VO" numFmtId="0">
      <sharedItems containsBlank="1"/>
    </cacheField>
    <cacheField name="Kde je vo Vašej PONUKE popísané riešenie ?" numFmtId="0">
      <sharedItems containsBlank="1"/>
    </cacheField>
    <cacheField name="Poznámka_x000a_(doplňujúci popis; príp. ODKAZ na popis v ponuke)" numFmtId="0">
      <sharedItems containsBlank="1"/>
    </cacheField>
    <cacheField name="ID návrhu riešenia z _x000a_detailný návrh riešenia (DNR)" numFmtId="0">
      <sharedItems containsBlank="1"/>
    </cacheField>
    <cacheField name="SPôSOB DODANIA_x000a_ (implementácia dodávateľom)" numFmtId="0">
      <sharedItems containsBlank="1"/>
    </cacheField>
    <cacheField name="Identifikácia_x000a_USE CASE" numFmtId="0">
      <sharedItems containsBlank="1"/>
    </cacheField>
    <cacheField name="Identifikácia _x000a_TEST CASE" numFmtId="0">
      <sharedItems containsBlank="1"/>
    </cacheField>
    <cacheField name="Použité _x000a_TESTOVACIE DÁTA_x000a_pri teste" numFmtId="0">
      <sharedItems containsBlank="1"/>
    </cacheField>
    <cacheField name="Použité _x000a_PROSTREDIE_x000a_pre test_x000a_(overenie funkčnosti)" numFmtId="0">
      <sharedItems containsBlank="1"/>
    </cacheField>
    <cacheField name="SPôSOB OVERENIA_x000a_ODBERATEĽOM" numFmtId="0">
      <sharedItems containsBlank="1"/>
    </cacheField>
    <cacheField name="VÝSLEDKY TESTOV_x000a_(status)" numFmtId="0">
      <sharedItems containsBlank="1"/>
    </cacheField>
    <cacheField name="POZNÁMKA"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66">
  <r>
    <s v="ID_1"/>
    <x v="0"/>
    <x v="0"/>
    <s v="Poskytnutie nástrojov na vytvorenie žiadosti"/>
    <s v="IS SAZPMV poskytne nástroje na vytvorenie žiadosti na webovom sídle SAŽP vo verejne prístupnom module pre Žiadateľa"/>
    <s v="Odborný garant SAŽP"/>
    <s v="Manazment vyziev"/>
    <n v="1"/>
    <n v="5"/>
    <n v="1"/>
    <n v="5"/>
    <n v="0.64393939393939392"/>
    <n v="0.72499999999999998"/>
    <n v="0.84"/>
    <n v="3.4371590909090908"/>
    <n v="51.557386363636361"/>
    <s v="Inkrement 1"/>
    <m/>
    <m/>
    <m/>
    <m/>
    <m/>
    <m/>
    <m/>
    <m/>
    <m/>
    <m/>
    <m/>
    <m/>
    <m/>
    <m/>
    <m/>
    <m/>
    <m/>
    <m/>
  </r>
  <r>
    <s v="ID_2"/>
    <x v="0"/>
    <x v="0"/>
    <s v="Výber typu žiadosti"/>
    <s v="Žiadateľ bude môcť vybrať typ žiadosti podľa definovaných parametrov - špecifikácie požadovaného riešenia"/>
    <s v="Odborný garant SAŽP"/>
    <s v="Manazment vyziev"/>
    <n v="1"/>
    <n v="5"/>
    <n v="1"/>
    <n v="5"/>
    <n v="0.64393939393939392"/>
    <n v="0.72499999999999998"/>
    <n v="0.84"/>
    <n v="3.4371590909090908"/>
    <n v="51.557386363636361"/>
    <s v="Inkrement 1"/>
    <m/>
    <m/>
    <m/>
    <m/>
    <m/>
    <m/>
    <m/>
    <m/>
    <m/>
    <m/>
    <m/>
    <m/>
    <m/>
    <m/>
    <m/>
    <m/>
    <m/>
    <m/>
  </r>
  <r>
    <s v="ID_3"/>
    <x v="0"/>
    <x v="0"/>
    <s v="Registrácia miesta inštalácie"/>
    <s v="Žiadateľ bude môcť registrovať miesto inštalácie podľa určených parametrov povinných pre správne vyplnenie žiadosti. Jeho súčasťou bude min.:_x000a_-okres_x000a_- obec_x000a_- Katastrálne územie_x000a_- Súpisné číslo_x000a_- Číslo listu vlastníctva _x000a_-Druh budovy_x000a_-Identifikácia extistujúceho stavu/spôsobu vykurovania_x000a_- Plynová prípojka (áno/nie)_x000a_- typ a výkon kotla_x000a_Systém poskytne pre jednotlivé parametre nápovedu alebo čísleníkové hodnoty"/>
    <s v="Odborný garant SAŽP"/>
    <s v="Manazment vyziev"/>
    <n v="1"/>
    <n v="5"/>
    <n v="1"/>
    <n v="5"/>
    <n v="0.64393939393939392"/>
    <n v="0.72499999999999998"/>
    <n v="0.84"/>
    <n v="3.4371590909090908"/>
    <n v="51.557386363636361"/>
    <s v="Inkrement 1"/>
    <m/>
    <m/>
    <m/>
    <m/>
    <m/>
    <m/>
    <m/>
    <m/>
    <m/>
    <m/>
    <m/>
    <m/>
    <m/>
    <m/>
    <m/>
    <m/>
    <m/>
    <m/>
  </r>
  <r>
    <s v="ID_4"/>
    <x v="0"/>
    <x v="0"/>
    <s v="Registrácia Žiadateľa"/>
    <s v="Žiadateľ ako subjekt predkladajúci žiadosť do systému eviduje údaje špecifikujúce jeho subjekt (Meno, Priezvisko vlastníka / spoluvlastníka, meno kontaktnej osoby, zástupca domácnosti, Adresa trvalého pobytu, Obec, kontaktné údaje, spôsob doručovania správ a dokumentov vo veci žiadosti, "/>
    <s v="Odborný garant SAŽP"/>
    <s v="Manazment vyziev"/>
    <n v="1"/>
    <n v="5"/>
    <n v="1"/>
    <n v="5"/>
    <n v="0.64393939393939392"/>
    <n v="0.72499999999999998"/>
    <n v="0.84"/>
    <n v="3.4371590909090908"/>
    <n v="51.557386363636361"/>
    <s v="Inkrement 1"/>
    <m/>
    <m/>
    <m/>
    <m/>
    <m/>
    <m/>
    <m/>
    <m/>
    <m/>
    <m/>
    <m/>
    <m/>
    <m/>
    <m/>
    <m/>
    <m/>
    <m/>
    <m/>
  </r>
  <r>
    <s v="ID_5"/>
    <x v="0"/>
    <x v="0"/>
    <s v="Výber Dodávateľa"/>
    <s v="Systém poskytne Žiadateľovi nástroj na výber Dodávateľa z registra v systéme registrovaných Dodávateľov. Po výbere môže Žiadateľ pridať vybraného Dodávateľa, pričom sa z registra Dodávateľov do záznamu &quot;dotiahnu&quot; všetky identifikácie Dodávateľa. Po stlačení tlačidla &quot;Pridať Dodávateľa&quot; systém vyzve Žiadateľa na zadanie 4 ľubovoľných alfanumerických znakov, ktoré budú slúžiť na potvrdenie rezervácie poukážky Dodávateľom - oprávňuje ho ďalej pracovať s poukážkou a doplniť ju napr. o cenovú kalkuláciu"/>
    <s v="Odborný garant SAŽP"/>
    <s v="Manazment vyziev"/>
    <n v="1"/>
    <n v="5"/>
    <n v="1"/>
    <n v="5"/>
    <n v="0.64393939393939392"/>
    <n v="0.72499999999999998"/>
    <n v="0.84"/>
    <n v="3.4371590909090908"/>
    <n v="51.557386363636361"/>
    <s v="Inkrement 1"/>
    <m/>
    <m/>
    <m/>
    <m/>
    <m/>
    <m/>
    <m/>
    <m/>
    <m/>
    <m/>
    <m/>
    <m/>
    <m/>
    <m/>
    <m/>
    <m/>
    <m/>
    <m/>
  </r>
  <r>
    <s v="ID_6"/>
    <x v="0"/>
    <x v="0"/>
    <s v="Uloženie rozpracovanej žiadosti"/>
    <s v="Systém poskytne Žiadateľovi možnosť uložiť rozpracovanú verziu žiadosti a po návrate do Modulu pre Žiadateľa pokračovať v spracovaní žiadosti. Po zadaní identifikačných údajov Dodávateľa, bude rozpracovaná žiadosť sprístupnená aj určenému Dodávateľovi, pokiaľ je zaevidovaný v registri Dodávateľov. "/>
    <s v="Odborný garant SAŽP"/>
    <s v="Manazment vyziev"/>
    <n v="1"/>
    <n v="5"/>
    <n v="1"/>
    <n v="5"/>
    <n v="0.64393939393939392"/>
    <n v="0.72499999999999998"/>
    <n v="0.84"/>
    <n v="3.4371590909090908"/>
    <n v="51.557386363636361"/>
    <s v="Inkrement 1"/>
    <m/>
    <m/>
    <m/>
    <m/>
    <m/>
    <m/>
    <m/>
    <m/>
    <m/>
    <m/>
    <m/>
    <m/>
    <m/>
    <m/>
    <m/>
    <m/>
    <m/>
    <m/>
  </r>
  <r>
    <s v="ID_7"/>
    <x v="0"/>
    <x v="0"/>
    <s v="Podpora procesu tvorby žiadosti "/>
    <s v="Systém poskytne podporu správneho vyplnenia žiadosti prostredníctvom nástroja typu wizzard, ktorý bude verifikovať po jednotlivých krokoch procesu vyplnenia žiadosti jej úplnosť a správnosť."/>
    <s v="Odborný garant SAŽP"/>
    <s v="Manazment vyziev"/>
    <n v="1"/>
    <n v="5"/>
    <n v="1"/>
    <n v="5"/>
    <n v="0.64393939393939392"/>
    <n v="0.72499999999999998"/>
    <n v="0.84"/>
    <n v="3.4371590909090908"/>
    <n v="51.557386363636361"/>
    <s v="Inkrement 1"/>
    <m/>
    <m/>
    <m/>
    <m/>
    <m/>
    <m/>
    <m/>
    <m/>
    <m/>
    <m/>
    <m/>
    <m/>
    <m/>
    <m/>
    <m/>
    <m/>
    <m/>
    <m/>
  </r>
  <r>
    <s v="ID_8"/>
    <x v="0"/>
    <x v="0"/>
    <s v="Vygenerovanie formuláru žiadosti"/>
    <s v="Systém v poslednom kroku tvorby žiadosti umožní generovať grafickú podobu žiadosti do formátu pdf a dátovú podobu žiadosti vo formáte CSV"/>
    <s v="Odborný garant SAŽP"/>
    <s v="Manazment vyziev"/>
    <n v="1"/>
    <n v="5"/>
    <n v="1"/>
    <n v="5"/>
    <n v="0.64393939393939392"/>
    <n v="0.72499999999999998"/>
    <n v="0.84"/>
    <n v="3.4371590909090908"/>
    <n v="51.557386363636361"/>
    <s v="Inkrement 1"/>
    <m/>
    <m/>
    <m/>
    <m/>
    <m/>
    <m/>
    <m/>
    <m/>
    <m/>
    <m/>
    <m/>
    <m/>
    <m/>
    <m/>
    <m/>
    <m/>
    <m/>
    <m/>
  </r>
  <r>
    <s v="ID_9"/>
    <x v="0"/>
    <x v="0"/>
    <s v="Priloženie príloh k žiadosti"/>
    <s v="Pred odoslaním žiadosti systém umožní priložiť, &quot;nahrať z disku&quot;, dokumenty tvoriace prílohu žiadosti ak takáto potreby vznikne"/>
    <s v="Odborný garant SAŽP"/>
    <s v="Manazment vyziev"/>
    <n v="1"/>
    <n v="5"/>
    <n v="1"/>
    <n v="5"/>
    <n v="0.64393939393939392"/>
    <n v="0.72499999999999998"/>
    <n v="0.84"/>
    <n v="3.4371590909090908"/>
    <n v="51.557386363636361"/>
    <s v="Inkrement 1"/>
    <m/>
    <m/>
    <m/>
    <m/>
    <m/>
    <m/>
    <m/>
    <m/>
    <m/>
    <m/>
    <m/>
    <m/>
    <m/>
    <m/>
    <m/>
    <m/>
    <m/>
    <m/>
  </r>
  <r>
    <s v="ID_10"/>
    <x v="0"/>
    <x v="0"/>
    <s v="Vyjadrenie súhlasu"/>
    <s v="Pred odoslaním žiadosti systém vyžiada povinné súhlasy s ukonmi pri spracovaní žiadosti a použitím dát na strane SAŽP"/>
    <s v="Odborný garant SAŽP"/>
    <s v="Manazment vyziev"/>
    <n v="1"/>
    <n v="5"/>
    <n v="1"/>
    <n v="5"/>
    <n v="0.64393939393939392"/>
    <n v="0.72499999999999998"/>
    <n v="0.84"/>
    <n v="3.4371590909090908"/>
    <n v="51.557386363636361"/>
    <s v="Inkrement 1"/>
    <m/>
    <m/>
    <m/>
    <m/>
    <m/>
    <m/>
    <m/>
    <m/>
    <m/>
    <m/>
    <m/>
    <m/>
    <m/>
    <m/>
    <m/>
    <m/>
    <m/>
    <m/>
  </r>
  <r>
    <s v="ID_11"/>
    <x v="0"/>
    <x v="0"/>
    <s v="Odoslanie žiadosti"/>
    <s v="Systém umožní odoslanie žiadosti prostredníctvom slovensko.sk. Systém pred odoslaním verifikuje obsah a jeho komplexnosť a vykoná konverziu do požadovaného formátu správy.  "/>
    <s v="Odborný garant SAŽP"/>
    <s v="Manazment vyziev"/>
    <n v="1"/>
    <n v="5"/>
    <n v="1"/>
    <n v="5"/>
    <n v="0.64393939393939392"/>
    <n v="0.72499999999999998"/>
    <n v="0.84"/>
    <n v="3.4371590909090908"/>
    <n v="51.557386363636361"/>
    <s v="Inkrement 1"/>
    <m/>
    <m/>
    <m/>
    <m/>
    <m/>
    <m/>
    <m/>
    <m/>
    <m/>
    <m/>
    <m/>
    <m/>
    <m/>
    <m/>
    <m/>
    <m/>
    <m/>
    <m/>
  </r>
  <r>
    <s v="ID_12"/>
    <x v="0"/>
    <x v="0"/>
    <s v="Kalkulácia rozpočtu riešenia a dotácie"/>
    <s v="Systém poskytne podporný nástroj &quot;kalkuátor rozpočtu&quot;, ktorý na základe zadaných parametrov umožní vypočítať predpokladané celkové náklady na realizáciu výmeny a kalkuláciu výšky dotácie. _x000a_Vypočítané hodnoty nie sú záväzné a sú orientačné. Kalkulátor bude obsahovať nasledovné komponenty pre výpočet:_x000a_- Plynová prípojka_x000a_- Vonkajšie rozvody_x000a_- Inštalácia kotla_x000a_- Vykurovacie telesá_x000a_- Komín"/>
    <s v="Odborný garant SAŽP"/>
    <s v="Manazment vyziev"/>
    <n v="1"/>
    <n v="5"/>
    <n v="1"/>
    <n v="5"/>
    <n v="0.64393939393939392"/>
    <n v="0.72499999999999998"/>
    <n v="0.84"/>
    <n v="3.4371590909090908"/>
    <n v="51.557386363636361"/>
    <s v="Inkrement 1"/>
    <m/>
    <m/>
    <m/>
    <m/>
    <m/>
    <m/>
    <m/>
    <m/>
    <m/>
    <m/>
    <m/>
    <m/>
    <m/>
    <m/>
    <m/>
    <m/>
    <m/>
    <m/>
  </r>
  <r>
    <s v="ID_13"/>
    <x v="0"/>
    <x v="0"/>
    <s v="Tlač žiadosti o poukážku"/>
    <s v="Sysém umožní vytlačiť dokument žiadosti formátovaný do dokumentu A4, ktorý obsahuje aj priestor pre podpis Žiadateľa. Zároveň vytlačí aj sprievodnú dokumentáciu, ktorá so žiadosťou súvisí (čestné prehlásenia a súhlasy). Strany žiadosti sú číslované"/>
    <s v="Odborný garant SAŽP"/>
    <s v="Manazment vyziev"/>
    <n v="1"/>
    <n v="5"/>
    <n v="1"/>
    <n v="5"/>
    <n v="0.64393939393939392"/>
    <n v="0.72499999999999998"/>
    <n v="0.84"/>
    <n v="3.4371590909090908"/>
    <n v="51.557386363636361"/>
    <s v="Inkrement 1"/>
    <m/>
    <m/>
    <m/>
    <m/>
    <m/>
    <m/>
    <m/>
    <m/>
    <m/>
    <m/>
    <m/>
    <m/>
    <m/>
    <m/>
    <m/>
    <m/>
    <m/>
    <m/>
  </r>
  <r>
    <s v="ID_14"/>
    <x v="0"/>
    <x v="0"/>
    <s v="Identifikácia papierových príloh dokumentu"/>
    <s v="Pred tlačou systém umožní zadať počet a popis príloh žiadosti a ich identifikáciu zahrnie do obsahu do obsahu tlačeného dokumentu žiadosti. "/>
    <s v="Odborný garant SAŽP"/>
    <s v="Manazment vyziev"/>
    <n v="1"/>
    <n v="5"/>
    <n v="1"/>
    <n v="5"/>
    <n v="0.64393939393939392"/>
    <n v="0.72499999999999998"/>
    <n v="0.84"/>
    <n v="3.4371590909090908"/>
    <n v="51.557386363636361"/>
    <s v="Inkrement 1"/>
    <m/>
    <m/>
    <m/>
    <m/>
    <m/>
    <m/>
    <m/>
    <m/>
    <m/>
    <m/>
    <m/>
    <m/>
    <m/>
    <m/>
    <m/>
    <m/>
    <m/>
    <m/>
  </r>
  <r>
    <s v="ID_15"/>
    <x v="0"/>
    <x v="1"/>
    <s v="Pridelenie identifikátora Žiadateľovi"/>
    <s v="V prípade ak systém vyhodnotí splnenie náležitostí Žiadateľa po odoslaní jeho žiadosti prostredníctvom funkcie &quot;odoslať žiadosť&quot; sprístupnenej v Module Žiadateľa, pridelí mu ID Žiadateľa a vygeneruje mu prístupové údaje k sledovaniu stavu žiadosti. Súčasne systém vygeneruje unikátne ID poukážky, ktorá bude predmetom schvaľovacieho procesu, vrátane doplnenia údajov k žiadosti zo strany Dodávateľom. "/>
    <s v="Odborný garant SAŽP"/>
    <s v="Manazment vyziev"/>
    <n v="1"/>
    <n v="5"/>
    <n v="1"/>
    <n v="5"/>
    <n v="0.64393939393939392"/>
    <n v="0.72499999999999998"/>
    <n v="0.84"/>
    <n v="3.4371590909090908"/>
    <n v="51.557386363636361"/>
    <s v="Inkrement 1"/>
    <m/>
    <m/>
    <m/>
    <m/>
    <s v="..."/>
    <s v="..."/>
    <s v="..."/>
    <s v="..."/>
    <s v="..."/>
    <s v="..."/>
    <s v="..."/>
    <s v="..."/>
    <s v="..."/>
    <s v="..."/>
    <s v="..."/>
    <s v="..."/>
    <s v="..."/>
    <s v="..."/>
  </r>
  <r>
    <s v="ID_16"/>
    <x v="0"/>
    <x v="0"/>
    <s v="Vygenerovanie QR kódu o poukážke"/>
    <s v="Ak je žiadosť kompletná a prešla príslušnými validáciami pred jej odoslaním na schválenie sa vygeneruje QR kód, ktorý bude obsahovať link na zobrazenie detailu odoslanej žiadosti o poukážku. Tento QR kód bude slúžiť na porovnanie požadovaného rozsahu inštalácie so skutočnosťou pri kontrole na mieste."/>
    <s v="Odborný garant SAŽP"/>
    <s v="Manazment vyziev"/>
    <n v="1"/>
    <n v="5"/>
    <n v="1"/>
    <n v="5"/>
    <n v="0.64393939393939392"/>
    <n v="0.72499999999999998"/>
    <n v="0.84"/>
    <n v="3.4371590909090908"/>
    <n v="51.557386363636361"/>
    <s v="Inkrement 1"/>
    <m/>
    <m/>
    <m/>
    <m/>
    <m/>
    <m/>
    <m/>
    <m/>
    <m/>
    <m/>
    <m/>
    <m/>
    <m/>
    <m/>
    <m/>
    <m/>
    <m/>
    <m/>
  </r>
  <r>
    <s v="ID_17"/>
    <x v="0"/>
    <x v="0"/>
    <s v="Tlač QR kódu"/>
    <s v="Dodávateľ, ktorý bude na základe zmluvy so Žiadateľom realizovať inštaláciu bude mať v detaile poukážky sprístupnenú funkciu tlače QR kód. Tlač bude optimalizovaná na veľkosť &quot;štítka&quot;, ktorý bude samolepiaci. Dodávateľovi bude odporučená veľkosť a typ štítka."/>
    <s v="Odborný garant SAŽP"/>
    <s v="Manazment vyziev"/>
    <n v="1"/>
    <n v="5"/>
    <n v="1"/>
    <n v="5"/>
    <n v="0.64393939393939392"/>
    <n v="0.72499999999999998"/>
    <n v="0.84"/>
    <n v="3.4371590909090908"/>
    <n v="51.557386363636361"/>
    <s v="Inkrement 1"/>
    <m/>
    <m/>
    <m/>
    <m/>
    <m/>
    <m/>
    <m/>
    <m/>
    <m/>
    <m/>
    <m/>
    <m/>
    <m/>
    <m/>
    <m/>
    <m/>
    <m/>
    <m/>
  </r>
  <r>
    <s v="ID_18"/>
    <x v="0"/>
    <x v="1"/>
    <s v="Odoslanie prístupových údajov a identifikátora žiadosti Žiadateľovi"/>
    <s v="Systém po pridelení ID žiadosti a prístupových údajov k sledovaniu stavu žiadosti v Module pre Žiadateľa odošle tieto údaje prostredníctvom notifikačného mechanizmu (SMS, e mail)"/>
    <s v="Odborný garant SAŽP"/>
    <s v="Manazment vyziev"/>
    <n v="1"/>
    <n v="5"/>
    <n v="1"/>
    <n v="5"/>
    <n v="0.64393939393939392"/>
    <n v="0.72499999999999998"/>
    <n v="0.84"/>
    <n v="3.4371590909090908"/>
    <n v="51.557386363636361"/>
    <s v="Inkrement 1"/>
    <m/>
    <m/>
    <m/>
    <m/>
    <m/>
    <m/>
    <m/>
    <m/>
    <m/>
    <m/>
    <m/>
    <m/>
    <m/>
    <m/>
    <m/>
    <m/>
    <m/>
    <m/>
  </r>
  <r>
    <s v="ID_19"/>
    <x v="0"/>
    <x v="2"/>
    <s v="Prístup oprávneného Žiadateľa k sledovaniu stavu žiadosti"/>
    <s v="Modul pre Žiadateľa sprístupní pre Žiadateľa po zadaní jeho prihlasovacích údajov autentifikovanú zónu sledovania stavu žiadosti, v ktorej si podľa identifikátora žiadosti môže verifikovať stav schvaľovacieho procesu. Nie je vylúčená dotácia vo viacerých konaniach o NFP"/>
    <s v="Odborný garant SAŽP"/>
    <s v="Manazment vyziev"/>
    <n v="1"/>
    <n v="5"/>
    <n v="1"/>
    <n v="5"/>
    <n v="0.64393939393939392"/>
    <n v="0.72499999999999998"/>
    <n v="0.84"/>
    <n v="3.4371590909090908"/>
    <n v="51.557386363636361"/>
    <s v="Inkrement 1"/>
    <m/>
    <m/>
    <m/>
    <m/>
    <m/>
    <m/>
    <m/>
    <m/>
    <m/>
    <m/>
    <m/>
    <m/>
    <m/>
    <m/>
    <m/>
    <m/>
    <m/>
    <m/>
  </r>
  <r>
    <s v="ID_20"/>
    <x v="0"/>
    <x v="2"/>
    <s v="Notifikácia Žiadateľa o stave žiadosti"/>
    <s v="Žiadateľ je notifikovaný o zmene stavu jeho žiadosti prostredníctvom SMS a e mailu"/>
    <s v="Odborný garant SAŽP"/>
    <s v="Manazment vyziev"/>
    <n v="1"/>
    <n v="5"/>
    <n v="1"/>
    <n v="5"/>
    <n v="0.64393939393939392"/>
    <n v="0.72499999999999998"/>
    <n v="0.84"/>
    <n v="3.4371590909090908"/>
    <n v="51.557386363636361"/>
    <s v="Inkrement 1"/>
    <m/>
    <m/>
    <m/>
    <m/>
    <s v="..."/>
    <s v="..."/>
    <s v="..."/>
    <s v="..."/>
    <s v="..."/>
    <s v="..."/>
    <s v="..."/>
    <s v="..."/>
    <s v="..."/>
    <s v="..."/>
    <s v="..."/>
    <s v="..."/>
    <s v="..."/>
    <s v="..."/>
  </r>
  <r>
    <s v="ID_21"/>
    <x v="0"/>
    <x v="3"/>
    <s v="Dostupnosť modulu pre Dodávateľa na webovom sídle"/>
    <s v="IS SAZPMV poskytne nástroje na vytvorenie žiadosti o registráciu/ žiadosti o vyradenie z registrácie na webovom sídle SAŽP vo verejne prístupnom module pre Dodávateľa"/>
    <s v="Odborný garant SAŽP"/>
    <s v="Manazment vyziev"/>
    <n v="1"/>
    <n v="5"/>
    <n v="1"/>
    <n v="5"/>
    <n v="0.64393939393939392"/>
    <n v="0.72499999999999998"/>
    <n v="0.84"/>
    <n v="3.4371590909090908"/>
    <n v="51.557386363636361"/>
    <s v="Inkrement 1"/>
    <m/>
    <m/>
    <m/>
    <m/>
    <s v="..."/>
    <s v="..."/>
    <s v="..."/>
    <s v="..."/>
    <s v="..."/>
    <s v="..."/>
    <s v="..."/>
    <s v="..."/>
    <s v="..."/>
    <s v="..."/>
    <s v="..."/>
    <s v="..."/>
    <s v="..."/>
    <s v="..."/>
  </r>
  <r>
    <s v="ID_22"/>
    <x v="1"/>
    <x v="3"/>
    <s v="Sprístupnenie žiadosti o registráciu Dodávateľa"/>
    <s v="Modul pre Dodávateľa umožní neautentifikovanému používateľovi prístup k zadaniu žiadosti o registráciu Dodávateľa. "/>
    <s v="Odborný garant SAŽP"/>
    <s v="Manazment vyziev"/>
    <m/>
    <m/>
    <n v="0"/>
    <n v="0"/>
    <n v="0"/>
    <n v="0"/>
    <n v="0"/>
    <n v="0"/>
    <n v="0"/>
    <s v="Inkrement 1"/>
    <m/>
    <m/>
    <m/>
    <m/>
    <m/>
    <m/>
    <m/>
    <m/>
    <m/>
    <m/>
    <m/>
    <m/>
    <m/>
    <m/>
    <m/>
    <m/>
    <m/>
    <m/>
  </r>
  <r>
    <s v="ID_23"/>
    <x v="0"/>
    <x v="3"/>
    <s v="Vyplnenie žiadosti o registráciu Dodávateľa"/>
    <s v="Systém poskytne podporu správneho vyplnenia žiadosti prostredníctvom nástroja typu wizzard, ktorý bude verifikovať po jednotlivých krokoch procesu vyplnenia žiadosti jej úplnosť a správnosť."/>
    <s v="Odborný garant SAŽP"/>
    <s v="Manazment vyziev"/>
    <n v="1"/>
    <n v="5"/>
    <n v="1"/>
    <n v="5"/>
    <n v="0.64393939393939392"/>
    <n v="0.72499999999999998"/>
    <n v="0.84"/>
    <n v="3.4371590909090908"/>
    <n v="51.557386363636361"/>
    <s v="Inkrement 1"/>
    <m/>
    <m/>
    <m/>
    <m/>
    <s v="..."/>
    <s v="..."/>
    <s v="..."/>
    <s v="..."/>
    <s v="..."/>
    <s v="..."/>
    <s v="..."/>
    <s v="..."/>
    <s v="..."/>
    <s v="..."/>
    <s v="..."/>
    <s v="..."/>
    <s v="..."/>
    <s v="..."/>
  </r>
  <r>
    <s v="ID_24"/>
    <x v="0"/>
    <x v="3"/>
    <s v="Odoslanie žiadosti o registráciu Dodávateľa"/>
    <s v="Systém umožní odoslanie žiadosti o zápis do registra Dodávateľov prostredníctvom slovensko.sk "/>
    <s v="Odborný garant SAŽP"/>
    <s v="Manazment vyziev"/>
    <n v="1"/>
    <n v="5"/>
    <n v="1"/>
    <n v="5"/>
    <n v="0.64393939393939392"/>
    <n v="0.72499999999999998"/>
    <n v="0.84"/>
    <n v="3.4371590909090908"/>
    <n v="51.557386363636361"/>
    <s v="Inkrement 1"/>
    <m/>
    <m/>
    <m/>
    <m/>
    <s v="..."/>
    <s v="..."/>
    <s v="..."/>
    <s v="..."/>
    <s v="..."/>
    <s v="..."/>
    <s v="..."/>
    <s v="..."/>
    <s v="..."/>
    <s v="..."/>
    <s v="..."/>
    <s v="..."/>
    <s v="..."/>
    <s v="..."/>
  </r>
  <r>
    <s v="ID_25"/>
    <x v="0"/>
    <x v="3"/>
    <s v="Priloženie príloh k žiadosti"/>
    <s v="Pred odoslaním žiadosti systém umožní priložiť, &quot;nahrať z disku&quot; dokumenty tvoriace prílohu žiadosti o registráciu, ak takáto potreby vznikne"/>
    <s v="Odborný garant SAŽP"/>
    <s v="Manazment vyziev"/>
    <n v="1"/>
    <n v="5"/>
    <n v="1"/>
    <n v="5"/>
    <n v="0.64393939393939392"/>
    <n v="0.72499999999999998"/>
    <n v="0.84"/>
    <n v="3.4371590909090908"/>
    <n v="51.557386363636361"/>
    <s v="Inkrement 1"/>
    <m/>
    <m/>
    <m/>
    <m/>
    <m/>
    <m/>
    <m/>
    <m/>
    <m/>
    <m/>
    <m/>
    <m/>
    <m/>
    <m/>
    <m/>
    <m/>
    <m/>
    <m/>
  </r>
  <r>
    <s v="ID_26"/>
    <x v="0"/>
    <x v="3"/>
    <s v="Podpísanie žiadosti o registráciu"/>
    <s v="Modul pre Dodávateľa umožní odosielanú žiadosť elektronicky podpísať (podľa požiadaviek legislatívy pre komunikáciu G2B prostredníctvom slovensko.sk"/>
    <s v="Odborný garant SAŽP"/>
    <s v="Manazment vyziev"/>
    <n v="1"/>
    <n v="5"/>
    <n v="1"/>
    <n v="5"/>
    <n v="0.64393939393939392"/>
    <n v="0.72499999999999998"/>
    <n v="0.84"/>
    <n v="3.4371590909090908"/>
    <n v="51.557386363636361"/>
    <s v="Inkrement 1"/>
    <m/>
    <m/>
    <m/>
    <m/>
    <m/>
    <m/>
    <m/>
    <m/>
    <m/>
    <m/>
    <m/>
    <m/>
    <m/>
    <m/>
    <m/>
    <m/>
    <m/>
    <m/>
  </r>
  <r>
    <s v="ID_27"/>
    <x v="0"/>
    <x v="3"/>
    <s v="Uloženie rozpracovanej žiadosti o registráciu Dodávateľa"/>
    <s v="Modul pre Dodávateľa umožní žiadosť o registráciu Dodávateľa uložiť v stave &quot;rozpracovaná&quot; a následne ju doplniť podľa potreby"/>
    <s v="Odborný garant SAŽP"/>
    <s v="Manazment vyziev"/>
    <n v="1"/>
    <n v="5"/>
    <n v="1"/>
    <n v="5"/>
    <n v="0.64393939393939392"/>
    <n v="0.72499999999999998"/>
    <n v="0.84"/>
    <n v="3.4371590909090908"/>
    <n v="51.557386363636361"/>
    <s v="Inkrement 1"/>
    <m/>
    <m/>
    <m/>
    <m/>
    <m/>
    <m/>
    <m/>
    <m/>
    <m/>
    <m/>
    <m/>
    <m/>
    <m/>
    <m/>
    <m/>
    <m/>
    <m/>
    <m/>
  </r>
  <r>
    <s v="ID_28"/>
    <x v="0"/>
    <x v="3"/>
    <s v="Tlač žiadosti o registráciu Dodávateľa"/>
    <s v="Systém umožní vytlačiť dokument žiadosti formátovaný do dokumentu A4, ktorý obsahuje aj priestor pre podpis Žiadateľa. Zároveň vytlačí aj sprievodnú dokumentáciu, ktorá so žiadosťou súvisí (čestné prehlásenia a súhlasy). Strany žiadosti sú číslované"/>
    <s v="Odborný garant SAŽP"/>
    <s v="Manazment vyziev"/>
    <n v="1"/>
    <n v="5"/>
    <n v="1"/>
    <n v="5"/>
    <n v="0.64393939393939392"/>
    <n v="0.72499999999999998"/>
    <n v="0.84"/>
    <n v="3.4371590909090908"/>
    <n v="51.557386363636361"/>
    <s v="Inkrement 1"/>
    <m/>
    <m/>
    <m/>
    <m/>
    <m/>
    <m/>
    <m/>
    <m/>
    <m/>
    <m/>
    <m/>
    <m/>
    <m/>
    <m/>
    <m/>
    <m/>
    <m/>
    <m/>
  </r>
  <r>
    <s v="ID_29"/>
    <x v="0"/>
    <x v="3"/>
    <s v="Vyjadrenie súhlasu so spracovaním údajov"/>
    <s v="Pred odoslaním žiadosti systém vyžiada povinné súhlasy s ukonmi pri spracovaní žiadosti a použitím dát na strane SAŽP"/>
    <s v="Odborný garant SAŽP"/>
    <s v="Manazment vyziev"/>
    <n v="1"/>
    <n v="5"/>
    <n v="1"/>
    <n v="5"/>
    <n v="0.64393939393939392"/>
    <n v="0.72499999999999998"/>
    <n v="0.84"/>
    <n v="3.4371590909090908"/>
    <n v="51.557386363636361"/>
    <s v="Inkrement 1"/>
    <m/>
    <m/>
    <m/>
    <m/>
    <m/>
    <m/>
    <m/>
    <m/>
    <m/>
    <m/>
    <m/>
    <m/>
    <m/>
    <m/>
    <m/>
    <m/>
    <m/>
    <m/>
  </r>
  <r>
    <s v="ID_30"/>
    <x v="0"/>
    <x v="3"/>
    <s v="Identifikácia papierových príloh dokumentu"/>
    <s v="Pred tlačou systém umožní zadať počet a popis príloh žiadosti a ich identifikáciu zahrnie do obsahu do obsahu tlačeného dokumentu žiadosti. "/>
    <s v="Odborný garant SAŽP"/>
    <s v="Manazment vyziev"/>
    <n v="1"/>
    <n v="5"/>
    <n v="1"/>
    <n v="5"/>
    <n v="0.64393939393939392"/>
    <n v="0.72499999999999998"/>
    <n v="0.84"/>
    <n v="3.4371590909090908"/>
    <n v="51.557386363636361"/>
    <s v="Inkrement 1"/>
    <m/>
    <m/>
    <m/>
    <m/>
    <m/>
    <m/>
    <m/>
    <m/>
    <m/>
    <m/>
    <m/>
    <m/>
    <m/>
    <m/>
    <m/>
    <m/>
    <m/>
    <m/>
  </r>
  <r>
    <s v="ID_31"/>
    <x v="1"/>
    <x v="4"/>
    <s v="Sprístupnenie BackOffice funkcionalít pre SAŽP"/>
    <s v="Modul bude prístupný len v intranetovej sieti SAZP po zadaní prihlasovacích údajov (prihlasovacie meno, heslo). Jedná sa o súbor back-endových obrazoviek, prostredníctvom ktorých bude SAZP administrovať systém."/>
    <s v="Odborný garant SAŽP"/>
    <s v="Manazment vyziev"/>
    <m/>
    <m/>
    <n v="0"/>
    <n v="0"/>
    <n v="0"/>
    <n v="0"/>
    <n v="0"/>
    <n v="0"/>
    <n v="0"/>
    <s v="Inkrement 1"/>
    <m/>
    <m/>
    <m/>
    <m/>
    <m/>
    <m/>
    <m/>
    <m/>
    <m/>
    <m/>
    <m/>
    <m/>
    <m/>
    <m/>
    <m/>
    <m/>
    <m/>
    <m/>
  </r>
  <r>
    <s v="ID_32"/>
    <x v="1"/>
    <x v="4"/>
    <s v="Členenie používateľov SAŽP"/>
    <s v="Používateľmi budú zamestnanci SAŽP s prístupovým právom členeným do štyroch úrovní:_x000a_-_x0009_neaktívny – prístup zamedzený,_x000a_-_x0009_užívateľ – prístup bez možnosti editovania, mazania a pridávania nových záznamov,_x000a_-_x0009_editor – možnosť editovania, mazania a pridávania nových záznamov, týka sa len určených záznamov,_x000a_-_x0009_administrátor – možnosť editovania, mazania a pridávania nových záznamov, týka sa všetkých záznamov."/>
    <s v="Odborný garant SAŽP"/>
    <s v="Manazment vyziev"/>
    <m/>
    <m/>
    <n v="0"/>
    <n v="0"/>
    <n v="0"/>
    <n v="0"/>
    <n v="0"/>
    <n v="0"/>
    <n v="0"/>
    <s v="Inkrement 1"/>
    <m/>
    <m/>
    <m/>
    <m/>
    <m/>
    <m/>
    <m/>
    <m/>
    <m/>
    <m/>
    <m/>
    <m/>
    <m/>
    <m/>
    <m/>
    <m/>
    <m/>
    <m/>
  </r>
  <r>
    <s v="ID_33"/>
    <x v="0"/>
    <x v="4"/>
    <s v="Pokrytie funkčných oblastí BackOffice"/>
    <s v="Modul bude zabezpečovať nasledovné funkcionality pre SAŽP:_x000a_-_x0009_Prihlásenie užívateľov_x000a_-_x0009_Správa poukážok v rámci ktorej bude možné:_x000a_  filtrovanie poukážok_x000a_  posúdenie žiadosti o preplatenie_x000a_  preplatenie poukážky_x000a_  kontrola na mieste_x000a_  vrátenie zdrojov_x000a_  zverejňovanie zmluvy na crz.gov.sk_x000a_-_x0009_Správa zhotoviteľov v rámci ktorej bude možné:_x000a_  vytvoriť záznam o zhotoviteľov _x000a_  editovanie údajov o zhotoviteľov_x000a_  validácia údajov o zhotoviteľovi_x000a_  uzatvorenie zmluvy so zhotoviteľom_x000a_  zverejňovanie zmluvy na crz.gov.sk_x000a_-_x0009_Správa číselníkov_x000a_-_x0009_Kolobeh dokumentov a podpisovanie_x000a_-_x0009_Generovanie výstupných zostáv_x000a_-_x0009_Hromadná úhrada poukážok_x000a_  Prepojenie na Štátnu pokladnicu_x000a_  Prepojenie na interný účtovný systém_x000a_-_x0009_Monitorovanie procesov schvaľovania poukážok_x000a_-_x0009_Komunikácia s verejnosťou"/>
    <s v="Odborný garant SAŽP"/>
    <s v="Manazment vyziev"/>
    <n v="1"/>
    <n v="5"/>
    <n v="1"/>
    <n v="5"/>
    <n v="0.64393939393939392"/>
    <n v="0.72499999999999998"/>
    <n v="0.84"/>
    <n v="3.4371590909090908"/>
    <n v="51.557386363636361"/>
    <s v="Inkrement 1"/>
    <m/>
    <m/>
    <m/>
    <m/>
    <m/>
    <m/>
    <m/>
    <m/>
    <m/>
    <m/>
    <m/>
    <m/>
    <m/>
    <m/>
    <m/>
    <m/>
    <m/>
    <m/>
  </r>
  <r>
    <s v="ID_34"/>
    <x v="0"/>
    <x v="4"/>
    <s v="Prihlásenie používateľa"/>
    <s v="Pre úspešné prihlásenie používateľ musí zadať správne prihlasovacie meno a heslo. Vyplnenie týchto atribútov je validované a formátované nasledovne:_x000a_-_x0009_Prihlasovacie meno – textový reťazec,_x000a_-_x0009_Heslo – textový reťazec; minimálne 6 znakov,_x000a_V prípade zabudnutia hesla systém umožní zaslať nové heslo. Podmienkou bude zadanie prihlasovacieho mena. Systém zašle nové heslo na evidovanú emailovú adresu používateľa._x000a_"/>
    <s v="Odborný garant SAŽP"/>
    <s v="Manazment vyziev"/>
    <n v="1"/>
    <n v="5"/>
    <n v="1"/>
    <n v="5"/>
    <n v="0.64393939393939392"/>
    <n v="0.72499999999999998"/>
    <n v="0.84"/>
    <n v="3.4371590909090908"/>
    <n v="51.557386363636361"/>
    <s v="Inkrement 1"/>
    <m/>
    <m/>
    <m/>
    <m/>
    <m/>
    <m/>
    <m/>
    <m/>
    <m/>
    <m/>
    <m/>
    <m/>
    <m/>
    <m/>
    <m/>
    <m/>
    <m/>
    <m/>
  </r>
  <r>
    <s v="ID_35"/>
    <x v="1"/>
    <x v="4"/>
    <s v="Obsah úvodnej obrazovky BackOffice modulu"/>
    <s v=" Interný používateľ musí byť po úspešnom prihlásení presmerovaný do úvodnej obrazovky modulu, na ktorej budú číselne a graficky znázornené informácie o vydaných poukážkach za posledných 30 dní (počet a objem finančných prostriedkov poukážok), voľná alokácia podľa nastavených číselníkových hodnôt a celkového objemu vydaných poukážok._x000a_"/>
    <s v="Odborný garant SAŽP"/>
    <s v="Manazment vyziev"/>
    <m/>
    <m/>
    <n v="0"/>
    <n v="0"/>
    <n v="0"/>
    <n v="0"/>
    <n v="0"/>
    <n v="0"/>
    <n v="0"/>
    <s v="Inkrement 1"/>
    <m/>
    <m/>
    <m/>
    <m/>
    <m/>
    <m/>
    <m/>
    <m/>
    <m/>
    <m/>
    <m/>
    <m/>
    <m/>
    <m/>
    <m/>
    <m/>
    <m/>
    <m/>
  </r>
  <r>
    <s v="ID_36"/>
    <x v="1"/>
    <x v="4"/>
    <s v="Dizajn obrazoviek BackOffice modulu"/>
    <s v="Všetky obrazovky jednotlivých celkov budú mať rovnaké záhlavie a budú implementované v zmysle  dizajn manuálu. V záhlaví bude lišta so zobrazením mena používateľa a s odkazom na odhlásenie a zmenu hesla. Systém formou záložiek zabezpečí vstup do jednotlivých základných celkov."/>
    <s v="Odborný garant SAŽP"/>
    <s v="Manazment vyziev"/>
    <m/>
    <m/>
    <n v="0"/>
    <n v="0"/>
    <n v="0"/>
    <n v="0"/>
    <n v="0"/>
    <n v="0"/>
    <n v="0"/>
    <s v="Inkrement 1"/>
    <m/>
    <m/>
    <m/>
    <m/>
    <m/>
    <m/>
    <m/>
    <m/>
    <m/>
    <m/>
    <m/>
    <m/>
    <m/>
    <m/>
    <m/>
    <m/>
    <m/>
    <m/>
  </r>
  <r>
    <s v="ID_37"/>
    <x v="0"/>
    <x v="4"/>
    <s v="Zobrazenie zoznamu nevydaných požiadaviek"/>
    <s v="V rámci modulu bude dostupný aj zoznam požiadaviek o poskytnutie poukážok, ktoré nemohli byť vydané z dôvodu nedostatočnej alokácie. Pre každú požiadavku bude zobrazený dátum a čas vzniku, e-mailová adresa používateľa, vybrané zariadenie a vypočítaná hodnota poukážky, ktorá by mohla byť poskytnutá. Používateľ bude mať možnosť vybranú požiadavku odstrániť."/>
    <s v="Odborný garant SAŽP"/>
    <s v="Manazment vyziev"/>
    <n v="1"/>
    <n v="5"/>
    <n v="1"/>
    <n v="5"/>
    <n v="0.64393939393939392"/>
    <n v="0.72499999999999998"/>
    <n v="0.84"/>
    <n v="3.4371590909090908"/>
    <n v="51.557386363636361"/>
    <s v="Inkrement 1"/>
    <m/>
    <m/>
    <m/>
    <m/>
    <m/>
    <m/>
    <m/>
    <m/>
    <m/>
    <m/>
    <m/>
    <m/>
    <m/>
    <m/>
    <m/>
    <m/>
    <m/>
    <m/>
  </r>
  <r>
    <s v="ID_38"/>
    <x v="1"/>
    <x v="5"/>
    <s v="Poskytnutie číselníkov"/>
    <s v="systém umožní tvoriť a spravovať číselníky obsahujúce záväzné hodnoty dátových polí záznamov, u ktorých je nevyhnutné dodržať jednoznačnosť obsahu. Systém umožní používateľom s prístupovým právom „administrátor“ editovať číselníky prostredníctvom obrazovky „Zoznam číselníkov“, na ktorej systém zobrazí zoznam nasledovných číselníkov:_x000a_-_x0009_Banky,_x000a_-_x0009_Druh zariadenia,_x000a_-_x0009_Riešenie:_x000a_  Prípojka_x000a_  Vonkajšia inštalácia_x000a_  Kotol_x000a_  Výhrevné telesá_x000a_  Komín,_x000a_-_x0009_Interní používatelia."/>
    <s v="Odborný garant SAŽP"/>
    <s v="Manazment vyziev"/>
    <m/>
    <m/>
    <n v="0"/>
    <n v="0"/>
    <n v="0"/>
    <n v="0"/>
    <n v="0"/>
    <n v="0"/>
    <n v="0"/>
    <s v="Inkrement 1"/>
    <m/>
    <m/>
    <m/>
    <m/>
    <m/>
    <m/>
    <m/>
    <m/>
    <m/>
    <m/>
    <m/>
    <m/>
    <m/>
    <m/>
    <m/>
    <m/>
    <m/>
    <m/>
  </r>
  <r>
    <s v="ID_39"/>
    <x v="0"/>
    <x v="5"/>
    <s v="Výber číselníka"/>
    <s v="Systém umožní vybrať konkrétny číselník a prostredníctvom obrazovky „Detail číselníka“ zobrazí zoznam záznamov v tabuľkovom zobrazení so záhlavím stĺpcov. Zobrazené záznamy je možné zoradiť (zostupne, vzostupne) podľa každého stĺpca. Väčší počet záznamov systém zobrazí formou stránkovania. Záznamy je možné filtrovať podľa rovnakých kritérií ako je záhlavie stĺpcov tabuľky. Systém umožní zobraziť detail každého záznamu za účelom editácie alebo pridanie nového záznamu prostredníctvom obrazovky „Detail záznamu“."/>
    <s v="Odborný garant SAŽP"/>
    <s v="Manazment vyziev"/>
    <n v="1"/>
    <n v="5"/>
    <n v="1"/>
    <n v="5"/>
    <n v="0.64393939393939392"/>
    <n v="0.72499999999999998"/>
    <n v="0.84"/>
    <n v="3.4371590909090908"/>
    <n v="51.557386363636361"/>
    <s v="Inkrement 1"/>
    <m/>
    <m/>
    <m/>
    <m/>
    <m/>
    <m/>
    <m/>
    <m/>
    <m/>
    <m/>
    <m/>
    <m/>
    <m/>
    <m/>
    <m/>
    <m/>
    <m/>
    <m/>
  </r>
  <r>
    <s v="ID_40"/>
    <x v="0"/>
    <x v="5"/>
    <s v="Práca s Detailom záznamu čísleníka"/>
    <s v="Systém v obrazovke „Detail záznamu“ umožní pridanie nových záznamov len v číselníkoch:_x000a_-_x0009_Prípojka_x000a_-_x0009_Vonkajšia inštalácia_x000a_-_x0009_Kotol_x000a_-_x0009_Výhrevné telesá_x000a_-_x0009_Komín."/>
    <s v="Odborný garant SAŽP"/>
    <s v="Manazment vyziev"/>
    <n v="1"/>
    <n v="5"/>
    <n v="1"/>
    <n v="5"/>
    <n v="0.64393939393939392"/>
    <n v="0.72499999999999998"/>
    <n v="0.84"/>
    <n v="3.4371590909090908"/>
    <n v="51.557386363636361"/>
    <s v="Inkrement 1"/>
    <m/>
    <m/>
    <m/>
    <m/>
    <s v="..."/>
    <s v="..."/>
    <s v="..."/>
    <s v="..."/>
    <s v="..."/>
    <s v="..."/>
    <s v="..."/>
    <s v="..."/>
    <s v="..."/>
    <s v="..."/>
    <s v="..."/>
    <s v="..."/>
    <s v="..."/>
    <s v="..."/>
  </r>
  <r>
    <s v="ID_41"/>
    <x v="1"/>
    <x v="5"/>
    <s v="Validácia údajov čísleníka"/>
    <s v="Vyplnenie atribútov formulára jednotlivých číselníkov bude validované a formátované podľa hodnôt uvedených v tabuľkách, okrem číselníka „Interní používatelia“. Správa číselníka „Interní používatelia“ bude možné prostredníctvom obrazoviek:_x000a_-_x0009_Zoznam interných používateľov,_x000a_-_x0009_Detail interného používateľa."/>
    <s v="Odborný garant SAŽP"/>
    <s v="Manazment vyziev"/>
    <m/>
    <m/>
    <n v="0"/>
    <n v="0"/>
    <n v="0"/>
    <n v="0"/>
    <n v="0"/>
    <n v="0"/>
    <n v="0"/>
    <s v="Inkrement 1"/>
    <m/>
    <m/>
    <m/>
    <m/>
    <m/>
    <m/>
    <m/>
    <m/>
    <m/>
    <m/>
    <m/>
    <m/>
    <m/>
    <m/>
    <m/>
    <m/>
    <m/>
    <m/>
  </r>
  <r>
    <s v="ID_42"/>
    <x v="0"/>
    <x v="5"/>
    <s v="Import čísleníkových hodnôt"/>
    <s v="Systém umožní importovať dohodnué hodnoty čísleníkov, ktorých zdrojom môže byť tretia stranaSúčasťou implementácie musí byť možnosť importu číselníkových hodnôt z dokumentov MS Excel, ktoré budú dodávateľovi zaslané (vo vopred dohodnutej štruktúre). Postup importu musí byť možné opakovať, a to prostredníctvom odstránenia všetkých číselníkových hodnôt a opakovaného vykonania importu požadovaného nového stavu.."/>
    <s v="Odborný garant SAŽP"/>
    <s v="Manazment vyziev"/>
    <n v="1"/>
    <n v="5"/>
    <n v="1"/>
    <n v="5"/>
    <n v="0.64393939393939392"/>
    <n v="0.72499999999999998"/>
    <n v="0.84"/>
    <n v="3.4371590909090908"/>
    <n v="51.557386363636361"/>
    <s v="Inkrement 1"/>
    <m/>
    <m/>
    <m/>
    <m/>
    <s v="..."/>
    <s v="..."/>
    <s v="..."/>
    <s v="..."/>
    <s v="..."/>
    <s v="..."/>
    <s v="..."/>
    <s v="..."/>
    <s v="..."/>
    <s v="..."/>
    <s v="..."/>
    <s v="..."/>
    <s v="..."/>
    <s v="..."/>
  </r>
  <r>
    <s v="ID_43"/>
    <x v="0"/>
    <x v="5"/>
    <s v="Prepnutie systému do režimu &quot;draft&quot;"/>
    <s v="Pre číselníkové hodnoty musí existovať možnosť prepnúť systém do tzv. režimu draft, v ktorom sa zmeny neprejavia ihneď, ale až neskôr. Ide o zmeny hodnôt, ktoré sú limitované dátumom účinnosti, ktorý môže nastať až neskôr. Vo vybraných častiach systému sa bude režim &quot;draft&quot; aktivovať manuálne na základe používateľskej funkcie a bude slúžiť na simuláciu dopadu zmien hodnôt."/>
    <s v="Odborný garant SAŽP"/>
    <s v="Manazment vyziev"/>
    <n v="1"/>
    <n v="5"/>
    <n v="1"/>
    <n v="5"/>
    <n v="0.64393939393939392"/>
    <n v="0.72499999999999998"/>
    <n v="0.84"/>
    <n v="3.4371590909090908"/>
    <n v="51.557386363636361"/>
    <s v="Inkrement 1"/>
    <m/>
    <m/>
    <m/>
    <m/>
    <m/>
    <m/>
    <m/>
    <m/>
    <m/>
    <m/>
    <m/>
    <m/>
    <m/>
    <m/>
    <m/>
    <m/>
    <m/>
    <m/>
  </r>
  <r>
    <s v="ID_44"/>
    <x v="0"/>
    <x v="5"/>
    <s v="Zobrazenie &quot;nepublikovaných zmien&quot; hodnôt čísleníkov"/>
    <s v="Všetky zmeny číselníkových hodnôt sa pre aktuálne prihláseného používateľa zhromaždia na obrazovke „Nepublikované zmeny“, kde ich používateľ bude mať možnosť potvrdiť, a to spôsobom publikovať ihneď (všetky vykonané zmeny) alebo nastaviť ich publikovanie od určitého dátumu a času. Takto plánované zmeny budú mať možnosť prezerať všetci interní používatelia. Používateľ s rolou administrátor bude môcť plánovanú zmenu odstrániť."/>
    <s v="Odborný garant SAŽP"/>
    <s v="Manazment vyziev"/>
    <n v="1"/>
    <n v="5"/>
    <n v="1"/>
    <n v="5"/>
    <n v="0.64393939393939392"/>
    <n v="0.72499999999999998"/>
    <n v="0.84"/>
    <n v="3.4371590909090908"/>
    <n v="51.557386363636361"/>
    <s v="Inkrement 1"/>
    <m/>
    <m/>
    <m/>
    <m/>
    <m/>
    <m/>
    <m/>
    <m/>
    <m/>
    <m/>
    <m/>
    <m/>
    <m/>
    <m/>
    <m/>
    <m/>
    <m/>
    <m/>
  </r>
  <r>
    <s v="ID_45"/>
    <x v="0"/>
    <x v="6"/>
    <s v="Zobrazenie zoznamu interných používateľov"/>
    <s v="Systém na obrazovke zobrazí zoznam používateľov v tabuľkovom zobrazení so záhlavím stĺpcov:_x000a_-_x0009_meno a priezvisko,_x000a_-_x0009_regionálne pracovisko,_x000a_-_x0009_telefón,_x000a_-_x0009_email,_x000a_-_x0009_prístupové právo._x000a_Zobrazené záznamy je možné zoradiť (zostupne, vzostupne) podľa každého stĺpca._x000a_Väčší počet záznamov systém zobrazí formou stránkovania."/>
    <s v="Odborný garant SAŽP"/>
    <s v="Manazment vyziev"/>
    <n v="1"/>
    <n v="5"/>
    <n v="1"/>
    <n v="5"/>
    <n v="0.64393939393939392"/>
    <n v="0.72499999999999998"/>
    <n v="0.84"/>
    <n v="3.4371590909090908"/>
    <n v="51.557386363636361"/>
    <s v="Inkrement 1"/>
    <m/>
    <m/>
    <m/>
    <m/>
    <m/>
    <m/>
    <m/>
    <m/>
    <m/>
    <m/>
    <m/>
    <m/>
    <m/>
    <m/>
    <m/>
    <m/>
    <m/>
    <m/>
  </r>
  <r>
    <s v="ID_46"/>
    <x v="0"/>
    <x v="6"/>
    <s v="Filtrovanie zoznamu interných používateľov"/>
    <s v="Záznamy je možné filtrovať podľa rovnakých kritérií ako je záhlavie stĺpcov tabuľky. Systém umožní nasledovné zadanie kritérií:_x000a_-_x0009_meno a priezvisko – textový reťazec; prednastavená hodnota „NULL“,_x000a_-_x0009_regionálne pracovisko – výber z číselníka (všetky / BA / BB / TN / KE); prednastavená hodnota „všetky“,_x000a_-_x0009_prístupové právo – výber z číselníka; prednastavená hodnota „všetky“._x000a_Systém pri výbere záznamov použije všetky filtračné kritériá, ktoré nemajú nastavenú hodnotu „NULL“ alebo „všetky“."/>
    <s v="Odborný garant SAŽP"/>
    <s v="Manazment vyziev"/>
    <n v="1"/>
    <n v="5"/>
    <n v="1"/>
    <n v="5"/>
    <n v="0.64393939393939392"/>
    <n v="0.72499999999999998"/>
    <n v="0.84"/>
    <n v="3.4371590909090908"/>
    <n v="51.557386363636361"/>
    <s v="Inkrement 1"/>
    <m/>
    <m/>
    <m/>
    <m/>
    <m/>
    <m/>
    <m/>
    <m/>
    <m/>
    <m/>
    <m/>
    <m/>
    <m/>
    <m/>
    <m/>
    <m/>
    <m/>
    <m/>
  </r>
  <r>
    <s v="ID_47"/>
    <x v="0"/>
    <x v="6"/>
    <s v="Zobrazenie Detailu interného používateľa"/>
    <s v="Systém umožní zobraziť detail každého záznamu alebo pridanie nového záznamu prostredníctvom obrazovky „Detail interného používateľa“."/>
    <s v="Odborný garant SAŽP"/>
    <s v="Manazment vyziev"/>
    <n v="1"/>
    <n v="5"/>
    <n v="1"/>
    <n v="5"/>
    <n v="0.64393939393939392"/>
    <n v="0.72499999999999998"/>
    <n v="0.84"/>
    <n v="3.4371590909090908"/>
    <n v="51.557386363636361"/>
    <s v="Inkrement 1"/>
    <m/>
    <m/>
    <m/>
    <m/>
    <m/>
    <m/>
    <m/>
    <m/>
    <m/>
    <m/>
    <m/>
    <m/>
    <m/>
    <m/>
    <m/>
    <m/>
    <m/>
    <m/>
  </r>
  <r>
    <s v="ID_48"/>
    <x v="0"/>
    <x v="6"/>
    <s v="Zadanie interného používateľa"/>
    <s v="Systém umožní zadať nového resp. modifikovať záznam existujúceho interného používateľa"/>
    <s v="Odborný garant SAŽP"/>
    <s v="Manazment vyziev"/>
    <n v="1"/>
    <n v="5"/>
    <n v="1"/>
    <n v="5"/>
    <n v="0.64393939393939392"/>
    <n v="0.72499999999999998"/>
    <n v="0.84"/>
    <n v="3.4371590909090908"/>
    <n v="51.557386363636361"/>
    <s v="Inkrement 1"/>
    <m/>
    <m/>
    <m/>
    <m/>
    <s v="..."/>
    <s v="..."/>
    <s v="..."/>
    <s v="..."/>
    <s v="..."/>
    <s v="..."/>
    <s v="..."/>
    <s v="..."/>
    <s v="..."/>
    <s v="..."/>
    <s v="..."/>
    <s v="..."/>
    <s v="..."/>
    <s v="..."/>
  </r>
  <r>
    <s v="ID_49"/>
    <x v="0"/>
    <x v="6"/>
    <s v="Validácia detailnýcch informácií interného používateľa"/>
    <s v="Vyplnenie atribútov interného používateľa bude validované a formátované pri funkcii &quot;uložiť záznam&quot; nasledovne:_x000a_-_x0009_meno a priezvisko – textový reťazec,_x000a_-_x0009_regionálne pracovisko – výber z číselníka (BA / BB / TN / KE)_x000a_-_x0009_telefón – textový reťazec,_x000a_-_x0009_email – textový reťazec,_x000a_-_x0009_prístupové právo – výber z číselníka (Príloha 1, Tabuľka 11),_x000a_-_x0009_prihlasovacie meno – textový reťazec,_x000a_-_x0009_zaslať prihlasovacie údaje – zaškrtávacie políčko; prednastavená hodnota „nezaškrtnuté“_x000a_V prípade bezchybného vyplnenia systém zobrazí a uloží dátum a meno používateľa, ktorý potvrdil údaje. Systém zašle email internému používateľovi s prihlasovacími údajmi ak je „zaslať prihlasovacie údaje“ zaškrtnuté."/>
    <s v="Odborný garant SAŽP"/>
    <s v="Manazment vyziev"/>
    <n v="1"/>
    <n v="5"/>
    <n v="1"/>
    <n v="5"/>
    <n v="0.64393939393939392"/>
    <n v="0.72499999999999998"/>
    <n v="0.84"/>
    <n v="3.4371590909090908"/>
    <n v="51.557386363636361"/>
    <s v="Inkrement 1"/>
    <m/>
    <m/>
    <m/>
    <m/>
    <s v="..."/>
    <s v="..."/>
    <s v="..."/>
    <s v="..."/>
    <s v="..."/>
    <s v="..."/>
    <s v="..."/>
    <s v="..."/>
    <s v="..."/>
    <s v="..."/>
    <s v="..."/>
    <s v="..."/>
    <s v="..."/>
    <s v="..."/>
  </r>
  <r>
    <s v="ID_50"/>
    <x v="0"/>
    <x v="6"/>
    <s v="Vedenie denníka aktivít"/>
    <s v="Pre každého interného používateľa musí byť vedený denník aktivity a to prostredníctvom udalostí, ktoré autorizovaný používateľ vykonal a mali za následok zmeny atribútov niektorého z objektov systému. Jednotlivé záznamy môže prezerať používateľ s rolou administrátor a musí byť umožnené filtrovať podľa používateľského konta, dátumu a času (od a do). Záznam o udalosti musí obsahovať dátum a čas vykonania, používateľa ktorý udalosť vykonal a stručný popis udalosti vrátane identifikácie objektu (napr. poukážka s číslom 12345) a údajov, ktoré boli zmenené (napr. stav platná -&gt; neplatná)."/>
    <s v="Odborný garant SAŽP"/>
    <s v="Manazment vyziev"/>
    <n v="1"/>
    <n v="5"/>
    <n v="1"/>
    <n v="5"/>
    <n v="0.64393939393939392"/>
    <n v="0.72499999999999998"/>
    <n v="0.84"/>
    <n v="3.4371590909090908"/>
    <n v="51.557386363636361"/>
    <s v="Inkrement 1"/>
    <m/>
    <m/>
    <m/>
    <m/>
    <m/>
    <m/>
    <m/>
    <m/>
    <m/>
    <m/>
    <m/>
    <m/>
    <m/>
    <m/>
    <m/>
    <m/>
    <m/>
    <m/>
  </r>
  <r>
    <s v="ID_51"/>
    <x v="0"/>
    <x v="4"/>
    <s v="Export údajov "/>
    <s v="Pre tabuľkové zobrazenia v rámci interného modulu musí existovať možnosť exportu zobrazených tabuľkových údajov do dokumentu MS Excel a PDF. Export musí rešpektovať aktuálne zobrazenie, teda stav filtrácie, zoraďovania a exportované údaje musia byť kompletné (čiže bez ohľadu na aktuálnu stranu)._x000a_K Tabuľkovým údajom musia byť k dispozícii aj informácie o počte aktuálne zobrazených záznamov a aj agregátne údaje (napr. suma hodnôt zobrazených poukážok). Tieto informácie musia rovnako rešpektovať aktuálny stav filtrácie."/>
    <s v="Odborný garant SAŽP"/>
    <s v="Manazment vyziev"/>
    <n v="1"/>
    <n v="5"/>
    <n v="1"/>
    <n v="5"/>
    <n v="0.64393939393939392"/>
    <n v="0.72499999999999998"/>
    <n v="0.84"/>
    <n v="3.4371590909090908"/>
    <n v="51.557386363636361"/>
    <s v="Inkrement 1"/>
    <m/>
    <m/>
    <m/>
    <m/>
    <m/>
    <m/>
    <m/>
    <m/>
    <m/>
    <m/>
    <m/>
    <m/>
    <m/>
    <m/>
    <m/>
    <m/>
    <m/>
    <m/>
  </r>
  <r>
    <s v="ID_52"/>
    <x v="0"/>
    <x v="6"/>
    <s v="Zobrazenie úrovne poskytovanej služby"/>
    <s v="Pre prihláseného používateľa s rolou administrátor musí existovať obrazovka „Úroveň poskytovanej služby“, na ktorej bude prehľadným spôsobom zobrazený stav vydávania poukážok z hľadiska férového používania služby. Používateľovi musí byť umožnené definovať maximálny počet vydaných poukážok z jedného prehliadača (s využitím cookies) a z jednej IP adresy, pričom počet môže byť definovaný aj ako neobmedzený. "/>
    <s v="Odborný garant SAŽP"/>
    <s v="Manazment vyziev"/>
    <n v="1"/>
    <n v="5"/>
    <n v="1"/>
    <n v="5"/>
    <n v="0.64393939393939392"/>
    <n v="0.72499999999999998"/>
    <n v="0.84"/>
    <n v="3.4371590909090908"/>
    <n v="51.557386363636361"/>
    <s v="Inkrement 1"/>
    <m/>
    <m/>
    <m/>
    <m/>
    <s v="..."/>
    <s v="..."/>
    <s v="..."/>
    <s v="..."/>
    <s v="..."/>
    <s v="..."/>
    <s v="..."/>
    <s v="..."/>
    <s v="..."/>
    <s v="..."/>
    <s v="..."/>
    <s v="..."/>
    <s v="..."/>
    <s v="..."/>
  </r>
  <r>
    <s v="ID_53"/>
    <x v="0"/>
    <x v="6"/>
    <s v="Zobrazenie agregovaného zoznamu poukážok"/>
    <s v="Používateľ musí mať možnosť pristupovať k agregovanému zoznamu počtu vydaných poukážok zoskupených podľa IP adresy za ním zvolený čas (prednastavene 24 hodín). "/>
    <s v="Odborný garant SAŽP"/>
    <s v="Manazment vyziev"/>
    <n v="1"/>
    <n v="5"/>
    <n v="1"/>
    <n v="5"/>
    <n v="0.64393939393939392"/>
    <n v="0.72499999999999998"/>
    <n v="0.84"/>
    <n v="3.4371590909090908"/>
    <n v="51.557386363636361"/>
    <s v="Inkrement 1"/>
    <m/>
    <m/>
    <m/>
    <m/>
    <m/>
    <m/>
    <m/>
    <m/>
    <m/>
    <m/>
    <m/>
    <m/>
    <m/>
    <m/>
    <m/>
    <m/>
    <m/>
    <m/>
  </r>
  <r>
    <s v="ID_54"/>
    <x v="0"/>
    <x v="6"/>
    <s v="Nastavenie max. počtu poukážok"/>
    <s v="Používateľ musí mať možnosť spravovať zoznam IP adries, z ktorých od času zaradenia nebude možné žiadať o poskytnutie poukážky. V prípade, že používateľ v rámci modulu pre domácnosť pristúpi k žiadosti o poskytnutie poukážky a jeho aktuálna IP adresa bola zaradená na tento zoznam, prípadne prekročil maximálny počet vydaných poukážok, bude mu oznámené, že svoju požiadavku musí zopakovať neskôr."/>
    <s v="Odborný garant SAŽP"/>
    <s v="Manazment vyziev"/>
    <n v="1"/>
    <n v="5"/>
    <n v="1"/>
    <n v="5"/>
    <n v="0.64393939393939392"/>
    <n v="0.72499999999999998"/>
    <n v="0.84"/>
    <n v="3.4371590909090908"/>
    <n v="51.557386363636361"/>
    <s v="Inkrement 1"/>
    <m/>
    <m/>
    <m/>
    <m/>
    <m/>
    <m/>
    <m/>
    <m/>
    <m/>
    <m/>
    <m/>
    <m/>
    <m/>
    <m/>
    <m/>
    <m/>
    <m/>
    <m/>
  </r>
  <r>
    <s v="ID_55"/>
    <x v="0"/>
    <x v="7"/>
    <s v="Pridelenie identifikátora Žiadateľovi"/>
    <s v="V prípade ak systém vyhodnotí splnenie náležitostí Žiadateľa po odoslaní jeho žiadosti prostredníctvom funkcie &quot;odoslať žiadosť&quot; sprístupnenej v Module Dodávateľa, pridelí mu ID Dodávateľa a vygeneruje mu prístupové údaje k autentifikovanej zóne Dodávateľa"/>
    <s v="Odborný garant SAŽP"/>
    <s v="Manazment vyziev"/>
    <n v="1"/>
    <n v="5"/>
    <n v="1"/>
    <n v="5"/>
    <n v="0.64393939393939392"/>
    <n v="0.72499999999999998"/>
    <n v="0.84"/>
    <n v="3.4371590909090908"/>
    <n v="51.557386363636361"/>
    <s v="Inkrement 1"/>
    <m/>
    <m/>
    <m/>
    <m/>
    <m/>
    <m/>
    <m/>
    <m/>
    <m/>
    <m/>
    <m/>
    <m/>
    <m/>
    <m/>
    <m/>
    <m/>
    <m/>
    <m/>
  </r>
  <r>
    <s v="ID_56"/>
    <x v="0"/>
    <x v="7"/>
    <s v="Odoslanie prístupových údajov a identifikátora žiadosti Žiadateľovi"/>
    <s v="Systém po pridelení ID Dodávateľa a prístupových údajov k  Modulu pre Dodávateľa odošle tieto údaje prostredníctvom notifikačného mechanizmu (SMS, e mail)"/>
    <s v="Odborný garant SAŽP"/>
    <s v="Manazment vyziev"/>
    <n v="1"/>
    <n v="5"/>
    <n v="1"/>
    <n v="5"/>
    <n v="0.64393939393939392"/>
    <n v="0.72499999999999998"/>
    <n v="0.84"/>
    <n v="3.4371590909090908"/>
    <n v="51.557386363636361"/>
    <s v="Inkrement 1"/>
    <m/>
    <m/>
    <m/>
    <m/>
    <m/>
    <m/>
    <m/>
    <m/>
    <m/>
    <m/>
    <m/>
    <m/>
    <m/>
    <m/>
    <m/>
    <m/>
    <m/>
    <m/>
  </r>
  <r>
    <s v="ID_57"/>
    <x v="0"/>
    <x v="7"/>
    <s v="Zápis do registra Dodávateľov"/>
    <s v="Po splnení formálnych krokov a preskúmaní &quot;oprávnenosti&quot; zápisu Žiadateľa do Registra Dodávateľov, je po zadaní nového záznamu do registra Dodávateľ publikovaný v &quot;Registri Dodávateľov&quot;. Úkon vykoná zodpovedná osoba - pracovník SAŽP"/>
    <s v="Odborný garant SAŽP"/>
    <s v="Manazment vyziev"/>
    <n v="1"/>
    <n v="5"/>
    <n v="1"/>
    <n v="5"/>
    <n v="0.64393939393939392"/>
    <n v="0.72499999999999998"/>
    <n v="0.84"/>
    <n v="3.4371590909090908"/>
    <n v="51.557386363636361"/>
    <s v="Inkrement 1"/>
    <m/>
    <m/>
    <m/>
    <m/>
    <m/>
    <m/>
    <m/>
    <m/>
    <m/>
    <m/>
    <m/>
    <m/>
    <m/>
    <m/>
    <m/>
    <m/>
    <m/>
    <m/>
  </r>
  <r>
    <s v="ID_58"/>
    <x v="1"/>
    <x v="8"/>
    <s v="Prístup pracovníka k registru Dodávateľov  "/>
    <s v="Oprávnený zamestnanec bude mať prístup k funkciám registra Dodávateľov na základe svojich oprávnení. Tie môžu byť nastavené na oprávnenie &quot;len prezerať&quot; alebo &quot;spravovať register&quot;"/>
    <s v="Odborný garant SAŽP"/>
    <s v="Manazment vyziev"/>
    <m/>
    <m/>
    <n v="0"/>
    <n v="0"/>
    <n v="0"/>
    <n v="0"/>
    <n v="0"/>
    <n v="0"/>
    <n v="0"/>
    <s v="Inkrement 1"/>
    <m/>
    <m/>
    <m/>
    <m/>
    <m/>
    <m/>
    <m/>
    <m/>
    <m/>
    <m/>
    <m/>
    <m/>
    <m/>
    <m/>
    <m/>
    <m/>
    <m/>
    <m/>
  </r>
  <r>
    <s v="ID_59"/>
    <x v="0"/>
    <x v="8"/>
    <s v="Zobrazenie zoznamu Dodávateľov"/>
    <s v="Po prihlásení sa zobrazí zoznam záznamov registra zoradený podľa dátumu pridania záznamu. Posledne pridané záznamy budú zobrazené ako prvé. Zoradenie bude možné upraviť aj vzostupne &quot;prepínačom&quot; zobrazenia. Zobrazené budú informácie _x000a_-_x0009_obchodný názov dodavateľa,_x000a_-_x0009_IČO dodávateľa,_x000a_-_x0009_okres sídla,_x000a_-_x0009_oprávnenosť daného dodávateľa:_x000a__x0009_   prípojka a vonkajšie rozvody_x000a__x0009_   projektová dokumentácia_x000a__x0009_   inštalácia kotla a výhrevných zariadení_x000a__x0009_   komín"/>
    <s v="Odborný garant SAŽP"/>
    <s v="Manazment vyziev"/>
    <n v="1"/>
    <n v="5"/>
    <n v="1"/>
    <n v="5"/>
    <n v="0.64393939393939392"/>
    <n v="0.72499999999999998"/>
    <n v="0.84"/>
    <n v="3.4371590909090908"/>
    <n v="51.557386363636361"/>
    <s v="Inkrement 1"/>
    <m/>
    <m/>
    <m/>
    <m/>
    <m/>
    <m/>
    <m/>
    <m/>
    <m/>
    <m/>
    <m/>
    <m/>
    <m/>
    <m/>
    <m/>
    <m/>
    <m/>
    <m/>
  </r>
  <r>
    <s v="ID_60"/>
    <x v="0"/>
    <x v="8"/>
    <s v="Zobrazenie detailu Dodávateľa"/>
    <s v="Vybraný záznam zo zoznamu bude možné detailne zobraziť na samostatnej obrazovke s možnosťou editácie používateľmi s prístupovým právom „editor“ a „administrátor“. "/>
    <s v="Odborný garant SAŽP"/>
    <s v="Manazment vyziev"/>
    <n v="1"/>
    <n v="5"/>
    <n v="1"/>
    <n v="5"/>
    <n v="0.64393939393939392"/>
    <n v="0.72499999999999998"/>
    <n v="0.84"/>
    <n v="3.4371590909090908"/>
    <n v="51.557386363636361"/>
    <s v="Inkrement 1"/>
    <m/>
    <m/>
    <m/>
    <m/>
    <m/>
    <m/>
    <m/>
    <m/>
    <m/>
    <m/>
    <m/>
    <m/>
    <m/>
    <m/>
    <m/>
    <m/>
    <m/>
    <m/>
  </r>
  <r>
    <s v="ID_61"/>
    <x v="0"/>
    <x v="8"/>
    <s v="Potvrdenie údajov Dodávateľa"/>
    <s v="Tlačítko „Potvrdiť“ – spustí validáciu hodnôt jednotlivých atribútov. V prípade bezchybného vyplnenia systém zobrazí a uloží dátum a meno používateľa, ktorý potvrdil údaje._x000a_Vyplnenie atribútov formulára bude pri potvrdení validované a formátované nasledovne:_x000a_-_x0009_IČO – textový reťazec; presne 8 numerických znakov, pričom na začiatku môže byť aj nula; na základe zmenenej hodnoty udalosť „onChange“ systém vyhľadá rovnakú hodnotu v databáze a v prípade zhody upozorní na duplicitný záznam a neumožní potvrdenie zmeny údajov vo formulári,_x000a_-_x0009_Obchodný názov – textový reťazec,_x000a_-_x0009_Právna forma – výber z číselníka,_x000a_-_x0009_Adresa (ulica, číslo) – textový reťazec;_x000a_-_x0009_Okres - textový reťazec; hodnota voliteľná z číselníka (Príloha 1, Tabuľka 1); prednastavená hodnota „NULL“; na základe zmenenej hodnoty udalosť „onChange“ obnoví hodnoty ponúkaných možností nasledujúceho formulárového prvku „Obec“,_x000a_-_x0009_Obec - textový reťazec; hodnota voliteľná z číselníka (Príloha 1, Tabuľka 2); prednastavená hodnota „NULL“;_x000a_-_x0009_PSČ – textový reťazec; max 5 numerických znakov,_x000a_-_x0009_Štát – textový reťazec,_x000a_-_x0009_Banka – výber z číselníka (Príloha 1, Tabuľka 16),_x000a_-_x0009_Číslo účtu vo formáte IBAN – textový reťazec;_x000a_-_x0009_Štatutárny zástupca - textový reťazec; systém umožní pridať viacnásobne tento formulárový prvok_x000a_-_x0009_Kontaktná osoba – textový reťazec;_x000a_-_x0009_Telefón – textový reťazec;_x000a_-_x0009_Email – textový reťazec;_x000a_-_x0009_Odborne spôsobilá osoba – textový reťazec; možnosť viacnásobného zadania a vymazania;_x000a_-_x0009_Číslo osvedčenia – textový reťazec; možnosť viacnásobného zadania a vymazania;_x000a_-_x0009_Dátum vydania osvedčenia – dátum vo formáte DD.MM.RRRR; možnosť viacnásobného zadania a vymazania;_x000a_-_x0009_Oprávnenosť na zariadenia - textový reťazec; hodnota voliteľná z číselníka; prednastavená hodnota „NULL“;_x000a_-_x0009_Status aktívnosti – zaškrtávacie políčko; prednastavená hodnota „nezaškrtnutý“, editácie umožnená len s prístupovým právom „administrátor“,"/>
    <s v="Odborný garant SAŽP"/>
    <s v="Manazment vyziev"/>
    <n v="1"/>
    <n v="5"/>
    <n v="1"/>
    <n v="5"/>
    <n v="0.64393939393939392"/>
    <n v="0.72499999999999998"/>
    <n v="0.84"/>
    <n v="3.4371590909090908"/>
    <n v="51.557386363636361"/>
    <s v="Inkrement 1"/>
    <m/>
    <m/>
    <m/>
    <m/>
    <m/>
    <m/>
    <m/>
    <m/>
    <m/>
    <m/>
    <m/>
    <m/>
    <m/>
    <m/>
    <m/>
    <m/>
    <m/>
    <m/>
  </r>
  <r>
    <s v="ID_62"/>
    <x v="0"/>
    <x v="8"/>
    <s v="Vytvorenie zmluvy s Dodávateľom"/>
    <s v="Na detaile Dodávateľa bude prítomná funkcia vytvor zmluvu. Použitím tejto funkcie sa v samostatnom okne vyžiada doplnenie ďalších údajov nutných pre výslednú zmluvu medzi Dodávateľom a SAŽP. Doplniť bude potrebné tieto údaje:_x000a_-_x0009_Dátum podpisu zmluvy SAZP– dátum vo formáte „DD.MM.RRRR“; systém umožní zadať dátum aj prostredníctvom pop-up kalendára,_x000a_-_x0009_Dátum podpisu zmluvy dodávateľom – dátum vo formáte „DD.MM.RRRR“; systém umožní zadať dátum aj prostredníctvom pop-up kalendára,_x000a_-_x0009_Dátum účinnosti zmluvy – dátum vo formáte „DD.MM.RRRR“; systém umožní zadať dátum aj prostredníctvom pop-up kalendára,_x000a_Po zadaní údajov a ich potvrdení sa vygeneruje náhľad zmluvy, ktorý bude okrem štandardizovaných textácií obsahovať aj automatizovane dotiahnuté údaje SAŽP a Dodávateľa. Ak je obsah zmluvy vizuálne skontrolovaný systém ponúkne uloženie dokumentu zmluvy vo formáte pdf"/>
    <s v="Odborný garant SAŽP"/>
    <s v="Manazment vyziev"/>
    <n v="1"/>
    <n v="5"/>
    <n v="1"/>
    <n v="5"/>
    <n v="0.64393939393939392"/>
    <n v="0.72499999999999998"/>
    <n v="0.84"/>
    <n v="3.4371590909090908"/>
    <n v="51.557386363636361"/>
    <s v="Inkrement 1"/>
    <m/>
    <m/>
    <m/>
    <m/>
    <m/>
    <m/>
    <m/>
    <m/>
    <m/>
    <m/>
    <m/>
    <m/>
    <m/>
    <m/>
    <m/>
    <m/>
    <m/>
    <m/>
  </r>
  <r>
    <s v="ID_63"/>
    <x v="0"/>
    <x v="8"/>
    <s v="Vytlačenie zmluvy s Dodávateľom"/>
    <s v="V obrazovke detailu Dodávateľa bude možné použiť funkciu Vytlač zmluvu, ktorá odošle uložený dokument vo formáte pdf na tlač"/>
    <s v="Odborný garant SAŽP"/>
    <s v="Manazment vyziev"/>
    <n v="1"/>
    <n v="5"/>
    <n v="1"/>
    <n v="5"/>
    <n v="0.64393939393939392"/>
    <n v="0.72499999999999998"/>
    <n v="0.84"/>
    <n v="3.4371590909090908"/>
    <n v="51.557386363636361"/>
    <s v="Inkrement 1"/>
    <m/>
    <m/>
    <m/>
    <m/>
    <m/>
    <m/>
    <m/>
    <m/>
    <m/>
    <m/>
    <m/>
    <m/>
    <m/>
    <m/>
    <m/>
    <m/>
    <m/>
    <m/>
  </r>
  <r>
    <s v="ID_64"/>
    <x v="0"/>
    <x v="8"/>
    <s v="Verziovanie zmlúv"/>
    <s v="Pokiaľ dôjde k editácii údajov Dodávateľa systém upozorní na nutnosť vytvoriť modifikovanú verziu zmluvy. Vtedy sa pôvodne vytvorený dokument pdf zmluvy označí ako neplatný a nahradí sa novou verziou."/>
    <s v="Odborný garant SAŽP"/>
    <s v="Manazment vyziev"/>
    <n v="1"/>
    <n v="5"/>
    <n v="1"/>
    <n v="5"/>
    <n v="0.64393939393939392"/>
    <n v="0.72499999999999998"/>
    <n v="0.84"/>
    <n v="3.4371590909090908"/>
    <n v="51.557386363636361"/>
    <s v="Inkrement 1"/>
    <m/>
    <m/>
    <m/>
    <m/>
    <m/>
    <m/>
    <m/>
    <m/>
    <m/>
    <m/>
    <m/>
    <m/>
    <m/>
    <m/>
    <m/>
    <m/>
    <m/>
    <m/>
  </r>
  <r>
    <s v="ID_65"/>
    <x v="0"/>
    <x v="8"/>
    <s v="Odoslanie údajov o zmluve do CRZ"/>
    <s v="V prípade, že došlo k fyzickému podpisu zmluvy oboma stranami a podpísaná zmluva je k dispozícii na SAŽP, tak sa dokument podpísanej zmluvy oskenuje a priloží k záznamu Dodávateľa. Funkciou priloženia sa zároveň vygeneruje súbor XML vo formáte pre automatizovaný import do CRZ. XML súbor bude uložený do systému a poskytnutý na import do CRZ."/>
    <s v="Odborný garant SAŽP"/>
    <s v="Manazment vyziev"/>
    <n v="1"/>
    <n v="5"/>
    <n v="1"/>
    <n v="5"/>
    <n v="0.64393939393939392"/>
    <n v="0.72499999999999998"/>
    <n v="0.84"/>
    <n v="3.4371590909090908"/>
    <n v="51.557386363636361"/>
    <s v="Inkrement 1"/>
    <m/>
    <m/>
    <m/>
    <m/>
    <m/>
    <m/>
    <m/>
    <m/>
    <m/>
    <m/>
    <m/>
    <m/>
    <m/>
    <m/>
    <m/>
    <m/>
    <m/>
    <m/>
  </r>
  <r>
    <s v="ID_66"/>
    <x v="1"/>
    <x v="8"/>
    <s v="ZVerejnenie zmluvy v CRZ podľa metodiky"/>
    <s v="v zmysle metodiky pre zverejňovanie zmlúv v centrálnom registri - https://www.crz.gov.sk/data/files/56_metodika-crz.pdf"/>
    <s v="Odborný garant SAŽP"/>
    <s v="Manazment vyziev"/>
    <m/>
    <m/>
    <n v="0"/>
    <n v="0"/>
    <n v="0"/>
    <n v="0"/>
    <n v="0"/>
    <n v="0"/>
    <n v="0"/>
    <s v="Inkrement 1"/>
    <m/>
    <m/>
    <m/>
    <m/>
    <m/>
    <m/>
    <m/>
    <m/>
    <m/>
    <m/>
    <m/>
    <m/>
    <m/>
    <m/>
    <m/>
    <m/>
    <m/>
    <m/>
  </r>
  <r>
    <s v="ID_67"/>
    <x v="0"/>
    <x v="8"/>
    <s v="Notifikácia o stave zápisu do registra Dodávateľov"/>
    <s v="Po odoslaní údajov do CRZ bude automatizovane zaslaná sms a email notifikácia Dodávateľovi o zápise do registra Dodávateľov a o oprávnení spracovať svoje poukážky. Zároveň mu budú pridelené prihlasovacie údaje do modulu pre Dodávateľa."/>
    <s v="Odborný garant SAŽP"/>
    <s v="Manazment vyziev"/>
    <n v="1"/>
    <n v="5"/>
    <n v="1"/>
    <n v="5"/>
    <n v="0.64393939393939392"/>
    <n v="0.72499999999999998"/>
    <n v="0.84"/>
    <n v="3.4371590909090908"/>
    <n v="51.557386363636361"/>
    <s v="Inkrement 1"/>
    <m/>
    <m/>
    <m/>
    <m/>
    <m/>
    <m/>
    <m/>
    <m/>
    <m/>
    <m/>
    <m/>
    <m/>
    <m/>
    <m/>
    <m/>
    <m/>
    <m/>
    <m/>
  </r>
  <r>
    <s v="ID_68"/>
    <x v="0"/>
    <x v="9"/>
    <s v="Prihlásenie Dodávateľa do modulu Dodávateľa"/>
    <s v="Pre úspešné prihlásenie používateľ musí zadať správne prihlasovacie meno a heslo. Vyplnenie týchto atribútov je validované a formátované nasledovne:_x000a_-_x0009_Prihlasovacie meno – textový reťazec; prihlasovacím menom je vždy IČO inštalatéra (t. j. presne 8 numerických znakov, pričom na začiatku môže byť aj nula),_x000a_-_x0009_Heslo – textový reťazec; minimálne 6 znakov,_x000a_V prípade zabudnutia hesla systém umožní zaslať nové heslo. Podmienkou bude zadanie prihlasovacieho mena. Systém zašle na evidovanú emailovú adresu aktivačný link, po potvrdení ktorého systém zašle nové heslo na emailovú adresu používateľa._x000a_Tlačítko „Prihlásiť“ – spustí validáciu hodnôt jednotlivých atribútov a v prípade úspešnej autentifikácie a overení „Statusu aktívnosti“  zobrazí obrazovku „Zoznam poukážok“."/>
    <s v="Odborný garant SAŽP"/>
    <s v="Manazment vyziev"/>
    <n v="1"/>
    <n v="5"/>
    <n v="1"/>
    <n v="5"/>
    <n v="0.64393939393939392"/>
    <n v="0.72499999999999998"/>
    <n v="0.84"/>
    <n v="3.4371590909090908"/>
    <n v="51.557386363636361"/>
    <s v="Inkrement 1"/>
    <m/>
    <m/>
    <m/>
    <m/>
    <m/>
    <m/>
    <m/>
    <m/>
    <m/>
    <m/>
    <m/>
    <m/>
    <m/>
    <m/>
    <m/>
    <m/>
    <m/>
    <m/>
  </r>
  <r>
    <s v="ID_69"/>
    <x v="0"/>
    <x v="9"/>
    <s v="Zobrazenie stavu registrácie"/>
    <s v="Po prihlásení sa Dodávateľa do autentifikovanej zóny modulu bude Dodávateľ informovaný o stave jeho registrácie v Registri Dodávateľov prostredníctvom &quot;farebného návestia&quot; resp. textovou informáciou typu:_x000a_- registrácia platná_x000a_- registrácia expirovaná  - potrebná aktualizácie_x000a_- registrácia zrušená"/>
    <s v="Odborný garant SAŽP"/>
    <s v="Manazment vyziev"/>
    <n v="1"/>
    <n v="5"/>
    <n v="1"/>
    <n v="5"/>
    <n v="0.64393939393939392"/>
    <n v="0.72499999999999998"/>
    <n v="0.84"/>
    <n v="3.4371590909090908"/>
    <n v="51.557386363636361"/>
    <s v="Inkrement 1"/>
    <m/>
    <m/>
    <m/>
    <m/>
    <m/>
    <m/>
    <m/>
    <m/>
    <m/>
    <m/>
    <m/>
    <m/>
    <m/>
    <m/>
    <m/>
    <m/>
    <m/>
    <m/>
  </r>
  <r>
    <s v="ID_70"/>
    <x v="0"/>
    <x v="9"/>
    <s v="Zobrazenie &quot;mojich&quot; poukážok"/>
    <s v="Po prihlásení sa Dodávateľa do Modulu sa zobrazí zoznam aktuálnych &quot;poukážok&quot; a ich stavov, pokiaľ došlo k spárovaniu záznamu poukážky podľa prideleného ID, s ktorým je Dodávateľ oboznámený _x000a_Hlavným obsahom obrazovky je zoznam poukážok, ktoré prihlásený inštalatér požiadal preplatiť. Zoznam je v tabuľkovom zobrazení so záhlavím stĺpcov:_x000a_-_x0009_číslo poukážky,_x000a_-_x0009_okres inštalácie,_x000a_-_x0009_obec inštalácie,_x000a_-_x0009_meno zákazníka,_x000a_-_x0009_spôsob riešenia,_x000a_-_x0009_dátum rezervovania poukážky,_x000a_-_x0009_stav poukážky_x000a_-_x0009_QR kód daného riešenia"/>
    <s v="Odborný garant SAŽP"/>
    <s v="Manazment vyziev"/>
    <n v="1"/>
    <n v="5"/>
    <n v="1"/>
    <n v="5"/>
    <n v="0.64393939393939392"/>
    <n v="0.72499999999999998"/>
    <n v="0.84"/>
    <n v="3.4371590909090908"/>
    <n v="51.557386363636361"/>
    <s v="Inkrement 1"/>
    <m/>
    <m/>
    <m/>
    <m/>
    <m/>
    <m/>
    <m/>
    <m/>
    <m/>
    <m/>
    <m/>
    <m/>
    <m/>
    <m/>
    <m/>
    <m/>
    <m/>
    <m/>
  </r>
  <r>
    <s v="ID_71"/>
    <x v="0"/>
    <x v="9"/>
    <s v="filtrovanie poukážok podľa kritérií"/>
    <s v="Záznamy je možné filtrovať podľa rovnakých kritérií ako je záhlavie stĺpcov tabuľky. Systém umožní nasledovné zadanie kritérií:_x000a_-_x0009_číslo poukážky – číselný údaj; prednastavená hodnota „NULL“,_x000a_-_x0009_okres inštalácie – výber z číselníka; prednastavená hodnota „všetky“,_x000a_-_x0009_obec inštalácie – výber z číselníka; prednastavená hodnota „všetky“,_x000a_-_x0009_meno zákazníka – textový reťazec; stačí zadať časť mena; prednastavená hodnota „NULL“,_x000a_-_x0009_zariadenie – výber z číselníka; prednastavená hodnota „všetky“,_x000a_-_x0009_dátum rezervovania poukážky - dátum vo formáte „DD.MM.RRRR“; systém umožní zadať dátum aj prostredníctvom pop-up kalendára; prednastavená hodnota „NULL“,_x000a_-_x0009_stav poukážky – výber z číselníka; prednastavená hodnota „všetky“._x000a_Systém pri výbere záznamov použije všetky filtračné kritériá, ktoré nemajú nastavenú hodnotu „NULL“ alebo „všetky“."/>
    <s v="Odborný garant SAŽP"/>
    <s v="Manazment vyziev"/>
    <n v="1"/>
    <n v="5"/>
    <n v="1"/>
    <n v="5"/>
    <n v="0.64393939393939392"/>
    <n v="0.72499999999999998"/>
    <n v="0.84"/>
    <n v="3.4371590909090908"/>
    <n v="51.557386363636361"/>
    <s v="Inkrement 1"/>
    <m/>
    <m/>
    <m/>
    <m/>
    <m/>
    <m/>
    <m/>
    <m/>
    <m/>
    <m/>
    <m/>
    <m/>
    <m/>
    <m/>
    <m/>
    <m/>
    <m/>
    <m/>
  </r>
  <r>
    <s v="ID_72"/>
    <x v="0"/>
    <x v="9"/>
    <s v="Vyhľadanie novej poukážky"/>
    <s v="Dodávateľ po prihlásení má možnosť vyhľadať záznam poukážky, o ktorú požiadal Žiadateľ, resp. mu bola schválená. Kritériom je ID požiadavky. "/>
    <s v="Odborný garant SAŽP"/>
    <s v="Manazment vyziev"/>
    <n v="1"/>
    <n v="5"/>
    <n v="1"/>
    <n v="5"/>
    <n v="0.64393939393939392"/>
    <n v="0.72499999999999998"/>
    <n v="0.84"/>
    <n v="3.4371590909090908"/>
    <n v="51.557386363636361"/>
    <s v="Inkrement 1"/>
    <m/>
    <m/>
    <m/>
    <m/>
    <m/>
    <m/>
    <m/>
    <m/>
    <m/>
    <m/>
    <m/>
    <m/>
    <m/>
    <m/>
    <m/>
    <m/>
    <m/>
    <m/>
  </r>
  <r>
    <s v="ID_73"/>
    <x v="0"/>
    <x v="9"/>
    <s v="Aktivácia poukážka"/>
    <s v="Po schválení žiadosti a po podpise zmluvy so žiadateľom je poukážka aktivovaná v konte zhotoviteľa, kde si ju môže uplatniť a zmeniť na v realizácií"/>
    <s v="Odborný garant SAŽP"/>
    <s v="Manazment vyziev"/>
    <n v="1"/>
    <n v="5"/>
    <n v="1"/>
    <n v="5"/>
    <n v="0.64393939393939392"/>
    <n v="0.72499999999999998"/>
    <n v="0.84"/>
    <n v="3.4371590909090908"/>
    <n v="51.557386363636361"/>
    <s v="Inkrement 1"/>
    <m/>
    <m/>
    <m/>
    <m/>
    <m/>
    <m/>
    <m/>
    <m/>
    <m/>
    <m/>
    <m/>
    <m/>
    <m/>
    <m/>
    <m/>
    <m/>
    <m/>
    <m/>
  </r>
  <r>
    <s v="ID_74"/>
    <x v="0"/>
    <x v="9"/>
    <s v="Kontrola doby platnosti poukážka"/>
    <s v="Systém priebežne kontroluje maximálnu dobu poukážky v stave „platná“. Po uplynutí maximálnej doby pre tento stav poukážky (napr. 45 dní) systém zmení stav poukážky na „neplatná“ a prepočíta zostatok alokácie. Na túto skutočnosť systém upozorní zhotoviteľa prostredníctvom notifikačného emailu 5 dní pred uplynutím maximálnej doby."/>
    <s v="Odborný garant SAŽP"/>
    <s v="Manazment vyziev"/>
    <n v="1"/>
    <n v="5"/>
    <n v="1"/>
    <n v="5"/>
    <n v="0.64393939393939392"/>
    <n v="0.72499999999999998"/>
    <n v="0.84"/>
    <n v="3.4371590909090908"/>
    <n v="51.557386363636361"/>
    <s v="Inkrement 1"/>
    <m/>
    <m/>
    <m/>
    <m/>
    <m/>
    <m/>
    <m/>
    <m/>
    <m/>
    <m/>
    <m/>
    <m/>
    <m/>
    <m/>
    <m/>
    <m/>
    <m/>
    <m/>
  </r>
  <r>
    <s v="ID_75"/>
    <x v="0"/>
    <x v="9"/>
    <s v="Zobrazenie stavu poukážky"/>
    <s v="Zobrazený zoznam mojich požiadaviek v stave &quot;neschválená&quot; a v stave &quot;schválená&quot; bude tento stav zobrazovať pri zázname  "/>
    <s v="Odborný garant SAŽP"/>
    <s v="Manazment vyziev"/>
    <n v="1"/>
    <n v="5"/>
    <n v="1"/>
    <n v="5"/>
    <n v="0.64393939393939392"/>
    <n v="0.72499999999999998"/>
    <n v="0.84"/>
    <n v="3.4371590909090908"/>
    <n v="51.557386363636361"/>
    <s v="Inkrement 1"/>
    <m/>
    <m/>
    <m/>
    <m/>
    <m/>
    <m/>
    <m/>
    <m/>
    <m/>
    <m/>
    <m/>
    <m/>
    <m/>
    <m/>
    <m/>
    <m/>
    <m/>
    <m/>
  </r>
  <r>
    <s v="ID_76"/>
    <x v="0"/>
    <x v="9"/>
    <s v="Zobrazenie zoznamu nevydaných požiadaviek"/>
    <s v="V rámci modulu bude dostupný aj zoznam požiadaviek o poskytnutie poukážok, ktoré nemohli byť vydané z dôvodu nedostatočnej alokácie. Pre každú požiadavku bude zobrazený dátum a čas vzniku, e-mailová adresa používateľa, vybrané zariadenie a vypočítaná hodnota poukážky, ktorá by mohla byť poskytnutá. Používateľ bude mať možnosť vybranú požiadavku odstrániť."/>
    <s v="Odborný garant SAŽP"/>
    <s v="Manazment vyziev"/>
    <n v="1"/>
    <n v="5"/>
    <n v="1"/>
    <n v="5"/>
    <n v="0.64393939393939392"/>
    <n v="0.72499999999999998"/>
    <n v="0.84"/>
    <n v="3.4371590909090908"/>
    <n v="51.557386363636361"/>
    <s v="Inkrement 1"/>
    <m/>
    <m/>
    <m/>
    <m/>
    <m/>
    <m/>
    <m/>
    <m/>
    <m/>
    <m/>
    <m/>
    <m/>
    <m/>
    <m/>
    <m/>
    <m/>
    <m/>
    <m/>
  </r>
  <r>
    <s v="ID_77"/>
    <x v="0"/>
    <x v="9"/>
    <s v="Vytvorenie podania pre doplnenie žiadosti"/>
    <s v="Po doplnení záznamu a príloh, sa automatizovane vytvorí &quot;podanie&quot; na slovensko.sk s vybraným obsahom záznamu poukážky a doplnených príloh. Bude potrebné rozlíšiť či ide o stav pred schvalením žiadosti o poukážku - vtedy sa notifikuje Žiadateľ o doplnení žiadosti. Ak ide o stav po schválení vytvorí sa podanie o žiadosti o preplatenie poukážky "/>
    <s v="Odborný garant SAŽP"/>
    <s v="Manazment vyziev"/>
    <n v="1"/>
    <n v="5"/>
    <n v="1"/>
    <n v="5"/>
    <n v="0.64393939393939392"/>
    <n v="0.72499999999999998"/>
    <n v="0.84"/>
    <n v="3.4371590909090908"/>
    <n v="51.557386363636361"/>
    <s v="Inkrement 1"/>
    <m/>
    <m/>
    <m/>
    <m/>
    <m/>
    <m/>
    <m/>
    <m/>
    <m/>
    <m/>
    <m/>
    <m/>
    <m/>
    <m/>
    <m/>
    <m/>
    <m/>
    <m/>
  </r>
  <r>
    <s v="ID_78"/>
    <x v="0"/>
    <x v="9"/>
    <s v="Generovanie zmluvy Žiadateľ - Dodávateľ"/>
    <s v="Pre konkrétny detail záznamu poukážky bude možné vygenerovať štandardizovanú &quot;zmluvu o realizácii&quot;, ktorá bude predvyplnená evidovanými údajmi o Žiadateľovi a Dodávateľovi. Systém poskytne náhľad dokumentu a následne ho bude možné uložiť ako finálny dokument vo formáte pdf, resp. zamietnúť v prípade vizuálneho zistenia &quot;nezrovnalostí. "/>
    <s v="Odborný garant SAŽP"/>
    <s v="Manazment vyziev"/>
    <n v="1"/>
    <n v="5"/>
    <n v="1"/>
    <n v="5"/>
    <n v="0.64393939393939392"/>
    <n v="0.72499999999999998"/>
    <n v="0.84"/>
    <n v="3.4371590909090908"/>
    <n v="51.557386363636361"/>
    <s v="Inkrement 1"/>
    <m/>
    <m/>
    <m/>
    <m/>
    <m/>
    <m/>
    <m/>
    <m/>
    <m/>
    <m/>
    <m/>
    <m/>
    <m/>
    <m/>
    <m/>
    <m/>
    <m/>
    <m/>
  </r>
  <r>
    <s v="ID_79"/>
    <x v="0"/>
    <x v="9"/>
    <s v="Vytlačenie zmluvy Žiadateľ - Dodávateľ"/>
    <s v="Uloženú finálnu verziu zmluvy bude možné vytlačiť. Tento dokument bude po jeho fyzickom podpísaní oboma stranami dokladovať ich zmluvný vzťah. "/>
    <s v="Odborný garant SAŽP"/>
    <s v="Manazment vyziev"/>
    <n v="1"/>
    <n v="5"/>
    <n v="1"/>
    <n v="5"/>
    <n v="0.64393939393939392"/>
    <n v="0.72499999999999998"/>
    <n v="0.84"/>
    <n v="3.4371590909090908"/>
    <n v="51.557386363636361"/>
    <s v="Inkrement 1"/>
    <m/>
    <m/>
    <m/>
    <m/>
    <m/>
    <m/>
    <m/>
    <m/>
    <m/>
    <m/>
    <m/>
    <m/>
    <m/>
    <m/>
    <m/>
    <m/>
    <m/>
    <m/>
  </r>
  <r>
    <s v="ID_80"/>
    <x v="0"/>
    <x v="9"/>
    <s v="Nahranie príloh k poukážke"/>
    <s v="Za účelom kontroly komplexnosti žiadosti o poukážku zo strany SAŽP bude na detaile poukážky možné zrealizovať nahranie príloh a ich identifikácia podľa prednastaveného zoznamu povinných príloh (napr. Zmluvy...)"/>
    <s v="Odborný garant SAŽP"/>
    <s v="Manazment vyziev"/>
    <n v="1"/>
    <n v="5"/>
    <n v="1"/>
    <n v="5"/>
    <n v="0.64393939393939392"/>
    <n v="0.72499999999999998"/>
    <n v="0.84"/>
    <n v="3.4371590909090908"/>
    <n v="51.557386363636361"/>
    <s v="Inkrement 1"/>
    <m/>
    <m/>
    <m/>
    <m/>
    <m/>
    <m/>
    <m/>
    <m/>
    <m/>
    <m/>
    <m/>
    <m/>
    <m/>
    <m/>
    <m/>
    <m/>
    <m/>
    <m/>
  </r>
  <r>
    <s v="ID_81"/>
    <x v="0"/>
    <x v="9"/>
    <s v="Zobrazenie histórie mojich poukážok"/>
    <s v="Na zozname mojich poukážok bude možné prepnúť zobrazenie na zoznam už uplatnených poukážok. Sú to tie, ktoré prešli zúčtovaním a konanie vo veci ich uplatnenia bolo ukončené (aj zamietnutím preplatenia z dôvodu negatívneho výsledku kontroly). Zobrazené historické záznamy nie je možné modifikovať."/>
    <s v="Odborný garant SAŽP"/>
    <s v="Manazment vyziev"/>
    <n v="1"/>
    <n v="5"/>
    <n v="1"/>
    <n v="5"/>
    <n v="0.64393939393939392"/>
    <n v="0.72499999999999998"/>
    <n v="0.84"/>
    <n v="3.4371590909090908"/>
    <n v="51.557386363636361"/>
    <s v="Inkrement 1"/>
    <m/>
    <m/>
    <m/>
    <m/>
    <m/>
    <m/>
    <m/>
    <m/>
    <m/>
    <m/>
    <m/>
    <m/>
    <m/>
    <m/>
    <m/>
    <m/>
    <m/>
    <m/>
  </r>
  <r>
    <s v="ID_82"/>
    <x v="0"/>
    <x v="9"/>
    <s v="Filtrovanie poukážok podľa stavu"/>
    <s v="Zoznam poukážok bude možne filtrovať podľa kritéria stav. Rozlišovať sa bude stav_x000a_- Schválená poukážka (po kontrole a schválení zo strany SAŽP, ale ešte nebola uplatnená)_x000a_- Neodoslaná žiadosť (Poukážka je ešte pred jej odoslaním na schválenie, je možná modifikácia záznamu)_x000a_- Neschválená žiadosť (poukážka bola odslaná na schválenie, nie je možná modifikácia záznamu)_x000a_- Platná poukážka (poukážka bola schválená a je možné k záznamu doplniť potrebné prílohy pre jej uplatnenie)_x000a_-  Uplatnená poukážka (Poukážka bola vysporiadaná a proces jej uplatnenia bol dokončený)_x000a_- Zamietnutá (V prípade, že v administratívnom procese dôjde k zamietnutiu žiadosti, resp. požiadavky na uplatnenie schválenej poukážky zo strany SAŽP, bude detali uzamknutý pred modifikáciou údajov)"/>
    <s v="Odborný garant SAŽP"/>
    <s v="Manazment vyziev"/>
    <n v="1"/>
    <n v="5"/>
    <n v="1"/>
    <n v="5"/>
    <n v="0.64393939393939392"/>
    <n v="0.72499999999999998"/>
    <n v="0.84"/>
    <n v="3.4371590909090908"/>
    <n v="51.557386363636361"/>
    <s v="Inkrement 1"/>
    <m/>
    <m/>
    <m/>
    <m/>
    <m/>
    <m/>
    <m/>
    <m/>
    <m/>
    <m/>
    <m/>
    <m/>
    <m/>
    <m/>
    <m/>
    <m/>
    <m/>
    <m/>
  </r>
  <r>
    <s v="ID_83"/>
    <x v="0"/>
    <x v="9"/>
    <s v="Prihlásenie Dodávateľa do modulu Dodávateľa"/>
    <s v="Pre úspešné prihlásenie používateľ musí zadať správne prihlasovacie meno a heslo. Vyplnenie týchto atribútov je validované a formátované nasledovne:_x000a_-_x0009_Prihlasovacie meno – textový reťazec; prihlasovacím menom je vždy IČO inštalatéra (t. j. presne 8 numerických znakov, pričom na začiatku môže byť aj nula),_x000a_-_x0009_Heslo – textový reťazec; minimálne 6 znakov,_x000a_V prípade zabudnutia hesla systém umožní zaslať nové heslo. Podmienkou bude zadanie prihlasovacieho mena. Systém zašle na evidovanú emailovú adresu aktivačný link, po potvrdení ktorého systém zašle nové heslo na emailovú adresu používateľa."/>
    <s v="Odborný garant SAŽP"/>
    <s v="Manazment vyziev"/>
    <n v="1"/>
    <n v="5"/>
    <n v="1"/>
    <n v="5"/>
    <n v="0.64393939393939392"/>
    <n v="0.72499999999999998"/>
    <n v="0.84"/>
    <n v="3.4371590909090908"/>
    <n v="51.557386363636361"/>
    <s v="Inkrement 1"/>
    <m/>
    <m/>
    <m/>
    <m/>
    <m/>
    <m/>
    <m/>
    <m/>
    <m/>
    <m/>
    <m/>
    <m/>
    <m/>
    <m/>
    <m/>
    <m/>
    <m/>
    <m/>
  </r>
  <r>
    <s v="ID_84"/>
    <x v="0"/>
    <x v="10"/>
    <s v="Poskytnutie formulára žiadosti o preplatenie poukážky"/>
    <s v="V prípade že poukážka je v stave „rezervovaná“, systém pod skupinou údajov o poukážke systém zobrazí formulár žiadosti o preplatenie poukážky. Tento formulár môže prihlásený používateľ editovať v prípade, že poukážka je v stave „rezervovaná“."/>
    <s v="Odborný garant SAŽP"/>
    <s v="Manazment vyziev"/>
    <n v="1"/>
    <n v="5"/>
    <n v="1"/>
    <n v="5"/>
    <n v="0.64393939393939392"/>
    <n v="0.72499999999999998"/>
    <n v="0.84"/>
    <n v="3.4371590909090908"/>
    <n v="51.557386363636361"/>
    <s v="Inkrement 1"/>
    <m/>
    <m/>
    <m/>
    <m/>
    <m/>
    <m/>
    <m/>
    <m/>
    <m/>
    <m/>
    <m/>
    <m/>
    <m/>
    <m/>
    <m/>
    <m/>
    <m/>
    <m/>
  </r>
  <r>
    <s v="ID_85"/>
    <x v="0"/>
    <x v="10"/>
    <s v="Vyplnenie atribútov fomulára"/>
    <s v="Vyplnenie atribútov formulára žiadosti o preplatenie poukážky bude validované a formátované nasledovne:_x000a_-_x0009_Dátum inštalácie / dokončenia riešenioa – dátum vo formáte „DD.MM.RRRR“; dátum musí byť z intervalu od 01.01.2015 do dátumu zadávania; systém umožní zadať dátum aj prostredníctvom pop-up kalendára; povinnosť zadať,_x000a_-_x0009_Odborne spôsobilá osoba – textový reťazec; hodnota voliteľná z číselníka; číselník ponúkne zoznam odborne spôsobilých osôb oprávnených inštalovať len príslušné zariadenie uvedené na poukážke; číselník odborne spôsobilých osôb je tvorený v Module pre SAZP, obrazovka „Detail inštalatéra“; prednastavená hodnota „NULL“; povinnosť zadať,_x000a_-_x0009_Celkový náklad na dodávku a inštaláciu zariadenia - kladné desatinné číslo s dvomi desatinnými miestami; prednastavená hodnota „0“; povinnosť zadať,"/>
    <s v="Odborný garant SAŽP"/>
    <s v="Manazment vyziev"/>
    <n v="1"/>
    <n v="5"/>
    <n v="1"/>
    <n v="5"/>
    <n v="0.64393939393939392"/>
    <n v="0.72499999999999998"/>
    <n v="0.84"/>
    <n v="3.4371590909090908"/>
    <n v="51.557386363636361"/>
    <s v="Inkrement 1"/>
    <m/>
    <m/>
    <m/>
    <m/>
    <m/>
    <m/>
    <m/>
    <m/>
    <m/>
    <m/>
    <m/>
    <m/>
    <m/>
    <m/>
    <m/>
    <m/>
    <m/>
    <m/>
  </r>
  <r>
    <s v="ID_86"/>
    <x v="0"/>
    <x v="10"/>
    <s v="Priloženie príloh k žiadosti o preplatenie"/>
    <s v="Prílohy žiadosti o preplatenie poukážky – zaškrtávacie políčko; prednastavená hodnota „nezaškrtnuté“;_x000a_o_x0009_originál poukážky;_x000a_o_x0009_kópia faktúry za dodávku a montáž zariadenia a vykonané práce;_x000a_o_x0009_doklad o inštalácii a uvedení zariadenia do prevádzky;_x000a_o_x0009_energetický audit v prípade inštalácie zariadenia v bytovom dome, v ktorom bude okrem iného uvedené, či sa teplo na vykurovanie a prípravu teplej vody dodáva z účinných systémov centralizovaného zásobovania teplom;_x000a_o_x0009_čestné prehlásenie domácnosti, že inštaláciou zariadenia nedôjde k odpojeniu domácnosti od systému centrálneho zásobovania teplom (ďalej len „CZT“), resp. výraznému zhoršeniu parametrov systému CZT;_x000a_o_x0009_čestné prehlásenie domácnosti, že vytvorené riešenie nahradilo pôsovné vykurovanie na pevné palivá a plyn bude prevažným vykurovacím médiom."/>
    <s v="Odborný garant SAŽP"/>
    <s v="Manazment vyziev"/>
    <n v="1"/>
    <n v="5"/>
    <n v="1"/>
    <n v="5"/>
    <n v="0.64393939393939392"/>
    <n v="0.72499999999999998"/>
    <n v="0.84"/>
    <n v="3.4371590909090908"/>
    <n v="51.557386363636361"/>
    <s v="Inkrement 1"/>
    <m/>
    <m/>
    <m/>
    <m/>
    <m/>
    <m/>
    <m/>
    <m/>
    <m/>
    <m/>
    <m/>
    <m/>
    <m/>
    <m/>
    <m/>
    <m/>
    <m/>
    <m/>
  </r>
  <r>
    <s v="ID_87"/>
    <x v="0"/>
    <x v="10"/>
    <s v="Priloženie fotodokumentácie k žiadosti o preplatenie"/>
    <s v="Systém umožní priloženie fotodokumentácie miesta inštalácie pre následnú možnú kontrolu na mieste_x000a_Fotografie (min. 4 a max. 8) vo formáte JPEG a PNG do súhrnnej veľkosti 100 MB pričom musí byť umožnený výber viacerých súborov v rámci jedného kroku (tzv. multiupload),_x000a_súčasťou je FOTO s QR kódom na danom kotli"/>
    <s v="Odborný garant SAŽP"/>
    <s v="Manazment vyziev"/>
    <n v="1"/>
    <n v="5"/>
    <n v="1"/>
    <n v="5"/>
    <n v="0.64393939393939392"/>
    <n v="0.72499999999999998"/>
    <n v="0.84"/>
    <n v="3.4371590909090908"/>
    <n v="51.557386363636361"/>
    <s v="Inkrement 1"/>
    <m/>
    <m/>
    <m/>
    <m/>
    <m/>
    <m/>
    <m/>
    <m/>
    <m/>
    <m/>
    <m/>
    <m/>
    <m/>
    <m/>
    <m/>
    <m/>
    <m/>
    <m/>
  </r>
  <r>
    <s v="ID_88"/>
    <x v="0"/>
    <x v="10"/>
    <s v="Validácia žiadosti o preplatenie poukážky"/>
    <s v="Tlačítko „Potvrdiť“ – spustí validáciu hodnôt jednotlivých atribútov. V prípade bezchybného vyplnenia systém na obrazovke zobrazí výšku čiastky (€), ktorú je možné pri danej poukážke preplatiť a umožní stiahnuť vyplnenú žiadosť vo formáte PDF. Zobrazená výška čiastky je určená ako hodnota poukážky, maximálne však 50% celkových nákladov na dodávku a montáž zariadenia zaokrúhlená na celé číslo smerom nadol (pokiaľ nebude pre danú alokáciu a zariadenie určené inak)."/>
    <s v="Odborný garant SAŽP"/>
    <s v="Manazment vyziev"/>
    <n v="1"/>
    <n v="5"/>
    <n v="1"/>
    <n v="5"/>
    <n v="0.64393939393939392"/>
    <n v="0.72499999999999998"/>
    <n v="0.84"/>
    <n v="3.4371590909090908"/>
    <n v="51.557386363636361"/>
    <s v="Inkrement 1"/>
    <m/>
    <m/>
    <m/>
    <m/>
    <m/>
    <m/>
    <m/>
    <m/>
    <m/>
    <m/>
    <m/>
    <m/>
    <m/>
    <m/>
    <m/>
    <m/>
    <m/>
    <m/>
  </r>
  <r>
    <s v="ID_89"/>
    <x v="0"/>
    <x v="11"/>
    <s v="Zobrazenie zoznamu poukážok"/>
    <s v="Systém poskytne oprávnenému používateľovi zobrazenie zoznamu poukážok funkcie na prácu s detailom na základe jeho oprávnení"/>
    <s v="Odborný garant SAŽP"/>
    <s v="Manazment vyziev"/>
    <n v="1"/>
    <n v="5"/>
    <n v="1"/>
    <n v="5"/>
    <n v="0.64393939393939392"/>
    <n v="0.72499999999999998"/>
    <n v="0.84"/>
    <n v="3.4371590909090908"/>
    <n v="51.557386363636361"/>
    <s v="Inkrement 1"/>
    <m/>
    <m/>
    <m/>
    <m/>
    <m/>
    <m/>
    <m/>
    <m/>
    <m/>
    <m/>
    <m/>
    <m/>
    <m/>
    <m/>
    <m/>
    <m/>
    <m/>
    <m/>
  </r>
  <r>
    <s v="ID_90"/>
    <x v="0"/>
    <x v="11"/>
    <s v="Nastavenie výberu poukážok"/>
    <s v="Na pracovnej ploche zoznamu poukážok bude možné pre konkrétneho používateľa nastaviť zobrazenie zoznamu poukážok podľa ich stavu. "/>
    <s v="Odborný garant SAŽP"/>
    <s v="Manazment vyziev"/>
    <n v="1"/>
    <n v="5"/>
    <n v="1"/>
    <n v="5"/>
    <n v="0.64393939393939392"/>
    <n v="0.72499999999999998"/>
    <n v="0.84"/>
    <n v="3.4371590909090908"/>
    <n v="51.557386363636361"/>
    <s v="Inkrement 1"/>
    <m/>
    <m/>
    <m/>
    <m/>
    <m/>
    <m/>
    <m/>
    <m/>
    <m/>
    <m/>
    <m/>
    <m/>
    <m/>
    <m/>
    <m/>
    <m/>
    <m/>
    <m/>
  </r>
  <r>
    <s v="ID_91"/>
    <x v="0"/>
    <x v="11"/>
    <s v="Zobrazenie detailu poukážky"/>
    <s v="Systém poskytne zobrazenie detailu poukážky v plnom rozsahu zadaných informácií členených na:_x000a_-_x0009_skupinu údajov „Poukážka“,_x000a_-_x0009_skupinu údajov „Žiadosť o preplatenie“,_x000a_-_x0009_skupinu údajov „Posúdenie žiadosti o preplatenie“,_x000a_-_x0009_skupinu údajov „Kontrola inštalácie na mieste“,_x000a_-_x0009_skupinu údajov „Vrátenie finančných prostriedkov“."/>
    <s v="Odborný garant SAŽP"/>
    <s v="Manazment vyziev"/>
    <n v="1"/>
    <n v="5"/>
    <n v="1"/>
    <n v="5"/>
    <n v="0.64393939393939392"/>
    <n v="0.72499999999999998"/>
    <n v="0.84"/>
    <n v="3.4371590909090908"/>
    <n v="51.557386363636361"/>
    <s v="Inkrement 1"/>
    <m/>
    <m/>
    <m/>
    <m/>
    <m/>
    <m/>
    <m/>
    <m/>
    <m/>
    <m/>
    <m/>
    <m/>
    <m/>
    <m/>
    <m/>
    <m/>
    <m/>
    <m/>
  </r>
  <r>
    <s v="ID_92"/>
    <x v="0"/>
    <x v="11"/>
    <s v="Priloženie príloh k poukážke"/>
    <s v="Pokiaľ boli fyzicky doručené dokumenty, ktoré sú nevyhnutné pre kompletizáciu záznamov poukážky v procese jej vybavenia (od žiadosti až po jej uplatnenie) je možné ich doplniť k záznamu ako prílohu po ich oskenovaní funkciou &quot;nahrať z disku&quot; "/>
    <s v="Odborný garant SAŽP"/>
    <s v="Manazment vyziev"/>
    <n v="1"/>
    <n v="5"/>
    <n v="1"/>
    <n v="5"/>
    <n v="0.64393939393939392"/>
    <n v="0.72499999999999998"/>
    <n v="0.84"/>
    <n v="3.4371590909090908"/>
    <n v="51.557386363636361"/>
    <s v="Inkrement 1"/>
    <m/>
    <m/>
    <m/>
    <m/>
    <m/>
    <m/>
    <m/>
    <m/>
    <m/>
    <m/>
    <m/>
    <m/>
    <m/>
    <m/>
    <m/>
    <m/>
    <m/>
    <m/>
  </r>
  <r>
    <s v="ID_93"/>
    <x v="0"/>
    <x v="11"/>
    <s v="Schvaľovanie žiadosti"/>
    <s v="Na základe kontroly dokumentácie a záznamu poukážky v stave žiadosti, bude mať spracovateľ možnosť poukážku schváliť do stavu:_x000a_- Platná poukážka _x000a_- Schválená poukážka_x000a_- Zamietnutá Žiadosť"/>
    <s v="Odborný garant SAŽP"/>
    <s v="Manazment vyziev"/>
    <n v="1"/>
    <n v="5"/>
    <n v="1"/>
    <n v="5"/>
    <n v="0.64393939393939392"/>
    <n v="0.72499999999999998"/>
    <n v="0.84"/>
    <n v="3.4371590909090908"/>
    <n v="51.557386363636361"/>
    <s v="Inkrement 1"/>
    <m/>
    <m/>
    <m/>
    <m/>
    <m/>
    <m/>
    <m/>
    <m/>
    <m/>
    <m/>
    <m/>
    <m/>
    <m/>
    <m/>
    <m/>
    <m/>
    <m/>
    <m/>
  </r>
  <r>
    <s v="ID_94"/>
    <x v="0"/>
    <x v="11"/>
    <s v="Vygenerovanie zmluvy so žiadateľom"/>
    <s v="Po schválení žiadost je vygenerovaná zmluva so žiadateľom, ktorá mu bude odoslaná na podpis."/>
    <s v="Odborný garant SAŽP"/>
    <s v="Manazment vyziev"/>
    <n v="1"/>
    <n v="5"/>
    <n v="1"/>
    <n v="5"/>
    <n v="0.64393939393939392"/>
    <n v="0.72499999999999998"/>
    <n v="0.84"/>
    <n v="3.4371590909090908"/>
    <n v="51.557386363636361"/>
    <s v="Inkrement 1"/>
    <m/>
    <m/>
    <m/>
    <m/>
    <m/>
    <m/>
    <m/>
    <m/>
    <m/>
    <m/>
    <m/>
    <m/>
    <m/>
    <m/>
    <m/>
    <m/>
    <m/>
    <m/>
  </r>
  <r>
    <s v="ID_95"/>
    <x v="0"/>
    <x v="11"/>
    <s v="Označenie platnosti zmluvy"/>
    <s v="V systéme bude možné zaznačiť termín platnosti zmluvy - po podpise oboch strán (SAŽP a žiadateľ). Po vyznačení platnosti systém uplatní poukážku v konte vybraného zhotoviteľa a rovnako vygeneruje dávku pre zverejnenie zmllvuy na crz.gov.sk"/>
    <s v="Odborný garant SAŽP"/>
    <s v="Manazment vyziev"/>
    <n v="1"/>
    <n v="5"/>
    <n v="1"/>
    <n v="5"/>
    <n v="0.64393939393939392"/>
    <n v="0.72499999999999998"/>
    <n v="0.84"/>
    <n v="3.4371590909090908"/>
    <n v="51.557386363636361"/>
    <s v="Inkrement 1"/>
    <m/>
    <m/>
    <m/>
    <m/>
    <m/>
    <m/>
    <m/>
    <m/>
    <m/>
    <m/>
    <m/>
    <m/>
    <m/>
    <m/>
    <m/>
    <m/>
    <m/>
    <m/>
  </r>
  <r>
    <s v="ID_96"/>
    <x v="0"/>
    <x v="11"/>
    <s v="ZVerejnenie zmluvy v CRZ podľa metodiky"/>
    <s v="Systém prostredncítvom integrácie zverejní podpísané zmluvy so žiadateľmi na crz.gov.sk"/>
    <s v="Odborný garant SAŽP"/>
    <s v="Manazment vyziev"/>
    <n v="1"/>
    <n v="5"/>
    <n v="1"/>
    <n v="5"/>
    <n v="0.64393939393939392"/>
    <n v="0.72499999999999998"/>
    <n v="0.84"/>
    <n v="3.4371590909090908"/>
    <n v="51.557386363636361"/>
    <s v="Inkrement 1"/>
    <m/>
    <m/>
    <m/>
    <m/>
    <m/>
    <m/>
    <m/>
    <m/>
    <m/>
    <m/>
    <m/>
    <m/>
    <m/>
    <m/>
    <m/>
    <m/>
    <m/>
    <m/>
  </r>
  <r>
    <s v="ID_97"/>
    <x v="0"/>
    <x v="12"/>
    <s v="Schvaľovanie poukážky"/>
    <s v="Na základe kontroly dokumentácie a záznamu poukážky v stave schválenej žiadosti, bude mať spracovateľ možnosť:_x000a_- Schváliť uplatnenie poukážky_x000a_- Zamietnuť žiadosť o jej preplatenie"/>
    <s v="Odborný garant SAŽP"/>
    <s v="Manazment vyziev"/>
    <n v="1"/>
    <n v="5"/>
    <n v="1"/>
    <n v="5"/>
    <n v="0.64393939393939392"/>
    <n v="0.72499999999999998"/>
    <n v="0.84"/>
    <n v="3.4371590909090908"/>
    <n v="51.557386363636361"/>
    <s v="Inkrement 1"/>
    <m/>
    <m/>
    <m/>
    <m/>
    <m/>
    <m/>
    <m/>
    <m/>
    <m/>
    <m/>
    <m/>
    <m/>
    <m/>
    <m/>
    <m/>
    <m/>
    <m/>
    <m/>
  </r>
  <r>
    <s v="ID_98"/>
    <x v="0"/>
    <x v="12"/>
    <s v="Vygenerovanie platobného príkazu"/>
    <s v="Ak pracovník SAŽP zodpovedný za kontrolu uplatnenia poukážky pristúpi k schváleniu jej uplatnenia, tak systém automaticky vygeneruje platobný príkaz vo formáte, ktorý je možné exportovať rozhrania účtovného systému a je spracovateľný štátnou pokladnicou (formát bude určený na základe analýzy možností rozhraní účtovného systému)"/>
    <s v="Odborný garant SAŽP"/>
    <s v="Manazment vyziev"/>
    <n v="1"/>
    <n v="5"/>
    <n v="1"/>
    <n v="5"/>
    <n v="0.64393939393939392"/>
    <n v="0.72499999999999998"/>
    <n v="0.84"/>
    <n v="3.4371590909090908"/>
    <n v="51.557386363636361"/>
    <s v="Inkrement 1"/>
    <m/>
    <m/>
    <m/>
    <m/>
    <m/>
    <m/>
    <m/>
    <m/>
    <m/>
    <m/>
    <m/>
    <m/>
    <m/>
    <m/>
    <m/>
    <m/>
    <m/>
    <m/>
  </r>
  <r>
    <s v="ID_99"/>
    <x v="0"/>
    <x v="11"/>
    <s v="Zadanie identifikácie miesta uloženia fyzických dokladov"/>
    <s v="Pre každú poukážku, s vygenerovanou žiadosťou bude vedený samostatný údaj o aktuálnom umiestnení fyzických dokladov pre proces posudzovania žiadosti o preplatenie poukážky. Umiestenie môže byť osoba (interný používateľ systému) alebo organizačná jednotka (napr. podateľňa alebo archív, upresní sa v čase návrhu systému). V prípade doposiaľ nedoručenej žiadosti bude môcť byť údaj nevyplnený. Každý používateľ bude môcť presunúť doklady na iného používateľa alebo organizačnú jednotku jednotlivo pre každú poukážku, ktorá mu bola pridelená, ale aj hromadne filtrovaným výberom z týchto poukážok. Ku každému presunu bude evidovaný dátum a čas a cieľ presunu. Informácie o presunoch budú zobrazované na obrazovke „Detail poukážky“."/>
    <s v="Odborný garant SAŽP"/>
    <s v="Manazment vyziev"/>
    <n v="1"/>
    <n v="5"/>
    <n v="1"/>
    <n v="5"/>
    <n v="0.64393939393939392"/>
    <n v="0.72499999999999998"/>
    <n v="0.84"/>
    <n v="3.4371590909090908"/>
    <n v="51.557386363636361"/>
    <s v="Inkrement 1"/>
    <m/>
    <m/>
    <m/>
    <m/>
    <m/>
    <m/>
    <m/>
    <m/>
    <m/>
    <m/>
    <m/>
    <m/>
    <m/>
    <m/>
    <m/>
    <m/>
    <m/>
    <m/>
  </r>
  <r>
    <s v="ID_100"/>
    <x v="0"/>
    <x v="11"/>
    <s v="Zobrazenie zoznamu poukážok"/>
    <s v="Systém umožní oprávnenému používateľovi zobraziť všetky poukážky, ktorá boli do systému evidované vo všetkých stavoch. Oprávneným používateľom je určený pracovník SAŽP, ktorý je oprávnený konať vo veci spracovania a uplatnenia poukážok. Zoznam bude zobrazovať informácie:_x000a_-_x0009_ID Žiadateľa_x000a_-_x0009_číslo poukážky / poukážok pre daného identifikovaného zákazníka a miesto inštalácie,_x000a_-_x0009_okres inštalácie,_x000a_-_x0009_obec inštalácie,_x000a_-_x0009_meno zákazníka,_x000a_-_x0009_zariadenie,_x000a_-_x0009_obchodný názov Dodávateľov,_x000a_-_x0009_IČO inštalatéra,_x000a_-_x0009_stav poukážok pre daného Žiadateľa"/>
    <s v="Odborný garant SAŽP"/>
    <s v="Manazment vyziev"/>
    <n v="1"/>
    <n v="5"/>
    <n v="1"/>
    <n v="5"/>
    <n v="0.64393939393939392"/>
    <n v="0.72499999999999998"/>
    <n v="0.84"/>
    <n v="3.4371590909090908"/>
    <n v="51.557386363636361"/>
    <s v="Inkrement 1"/>
    <m/>
    <m/>
    <m/>
    <m/>
    <s v="..."/>
    <s v="..."/>
    <s v="..."/>
    <s v="..."/>
    <s v="..."/>
    <s v="..."/>
    <s v="..."/>
    <s v="..."/>
    <s v="..."/>
    <s v="..."/>
    <s v="..."/>
    <s v="..."/>
    <s v="..."/>
    <s v="..."/>
  </r>
  <r>
    <s v="ID_101"/>
    <x v="0"/>
    <x v="11"/>
    <s v="Zobrazenie Detailu poukážky"/>
    <s v="Detail záznamu Poukážka bude obsahovať:_x000a_-_x0009_číslo poukážky,_x000a_-_x0009_zoznam predchádzajúcich stavov poukážky s uvedením dátumu a času prechodu,_x000a_-_x0009_všetky údaje o mieste inštalácie zadané v module pre domácnosť + údaje pravidelne preberané od ÚGKK SR: druh stavby, meno a priezvisko resp. názov vlastníkov stavby, dátum narodenia resp. IČO vlastníkov stavby; dostupnosť tejto funkcionality bude až po sprístupnení služby ÚGKK SR,_x000a_-_x0009_všetky údaje o špecifikácii riešenia zadané v module pre domácnosť,_x000a_-_x0009_všetky kontaktné údaje zadané domácnosťou zadané v module pre domácnosť,"/>
    <s v="Odborný garant SAŽP"/>
    <s v="Manazment vyziev"/>
    <n v="1"/>
    <n v="5"/>
    <n v="1"/>
    <n v="5"/>
    <n v="0.64393939393939392"/>
    <n v="0.72499999999999998"/>
    <n v="0.84"/>
    <n v="3.4371590909090908"/>
    <n v="51.557386363636361"/>
    <s v="Inkrement 1"/>
    <m/>
    <m/>
    <m/>
    <m/>
    <s v="..."/>
    <s v="..."/>
    <s v="..."/>
    <s v="..."/>
    <s v="..."/>
    <s v="..."/>
    <s v="..."/>
    <s v="..."/>
    <s v="..."/>
    <s v="..."/>
    <s v="..."/>
    <s v="..."/>
    <s v="..."/>
    <s v="..."/>
  </r>
  <r>
    <s v="ID_102"/>
    <x v="0"/>
    <x v="12"/>
    <s v="Zobrazenie príloh dôkazov o realizácii inštalácie"/>
    <s v="V rámci detailu poukážky musia byť k dispozícii náhľady fotografií realizácie priložených inštalatérom spolu s možnosťou prezerania jednotlivých fotografií vo vysokom rozlíšení a možnosťou stiahnutia všetkých fotografií priložených k poukážke v jednom zip súbore.Systém upozorní na rovnakú fotografiu, ktorá bude odovzdaná s inou poukážkou (rovnaký súbor)."/>
    <s v="Odborný garant SAŽP"/>
    <s v="Manazment vyziev"/>
    <n v="1"/>
    <n v="5"/>
    <n v="1"/>
    <n v="5"/>
    <n v="0.64393939393939392"/>
    <n v="0.72499999999999998"/>
    <n v="0.84"/>
    <n v="3.4371590909090908"/>
    <n v="51.557386363636361"/>
    <s v="Inkrement 1"/>
    <m/>
    <m/>
    <m/>
    <m/>
    <s v="..."/>
    <s v="..."/>
    <s v="..."/>
    <s v="..."/>
    <s v="..."/>
    <s v="..."/>
    <s v="..."/>
    <s v="..."/>
    <s v="..."/>
    <s v="..."/>
    <s v="..."/>
    <s v="..."/>
    <s v="..."/>
    <s v="..."/>
  </r>
  <r>
    <s v="ID_103"/>
    <x v="0"/>
    <x v="11"/>
    <s v="Zobrazenie údajov o Žiadosti o preplatenie"/>
    <s v="Skupinu údajov „Žiadosť o preplatenie“ systém zobrazí bez možnosti editácie. Systém túto skupinu údajov zobrazí ak je zadaný dátum rezervovania poukážky inštalatérom/ Dodávateľom. Táto skupina údajov obsahuje:_x000a_-_x0009_dátum rezervovania poukážky vybraným dodávateľom,_x000a_-_x0009_obchodný názov dodávateľa,_x000a_-_x0009_IČO inštalatéra,_x000a_-_x0009_kontaktná osoba,_x000a_-_x0009_telefón,_x000a_-_x0009_email,_x000a_-_x0009_bankové spojenie,_x000a_-_x0009_dátum riešenia danej časti,_x000a_-_x0009_odborne spôsobilá osoba,_x000a_-_x0009_dátum vydania osvedčenia dodávateľovi,_x000a_-_x0009_celkový náklad na dodávku a inštaláciu danej časti riešenia."/>
    <s v="Odborný garant SAŽP"/>
    <s v="Manazment vyziev"/>
    <n v="1"/>
    <n v="5"/>
    <n v="1"/>
    <n v="5"/>
    <n v="0.64393939393939392"/>
    <n v="0.72499999999999998"/>
    <n v="0.84"/>
    <n v="3.4371590909090908"/>
    <n v="51.557386363636361"/>
    <s v="Inkrement 1"/>
    <m/>
    <m/>
    <m/>
    <m/>
    <m/>
    <m/>
    <m/>
    <m/>
    <m/>
    <m/>
    <m/>
    <m/>
    <m/>
    <m/>
    <m/>
    <m/>
    <m/>
    <m/>
  </r>
  <r>
    <s v="ID_104"/>
    <x v="0"/>
    <x v="12"/>
    <s v="Posúdenie žiadosti o preplatenie"/>
    <s v="Posúdenie žiadosti o preplatenie bude realizované Dotazníkom s možnosťou editácie používateľmi s prístupovým právom „editor“ alebo „administrátor“. Systém túto skupinu údajov zobrazí ak je zadaný dátum rezervovania poukážky Dodávateľom a zároveň je zadaný dátum inštalácie vo formulári žiadosti o preplatenie poukážky. Zobrazené budú polia nasledovné údaje:_x000a_-Dátum doručenia žiadosti o preplatenie _x000a_-Je poukážka podpísaná úradne overeným podpisom? _x000a_-Je žiadosť o preplatenie vypísaná správne a kompletne? _x000a_-Je žiadosť o preplatenie doručená do 6 mesiacov od dátumu inštalácie zariadenia? _x000a_-Vykonala riešenie osoba s platným osvedčením pre dodávateľa? _x000a_-Je preukázateľné, že miesto inštalácie je „rodinný dom“ („bytový dom“ v prípade poukážky na   bytový dom)? _x000a_-Nie je vlastníkom alebo spoluvlastníkom rodinného domu právnická osoba? _x000a_-Nedôjde inštaláciou zariadenia odpojeniu domácnosti od systému CZT, resp. výraznému zhoršeniu parametrov systému CZT? _x000a_-Nedodáva sa teplo na vykurovanie a prípravu teplej vody z účinných systémov centralizovaného zásobovania teplom? _x000a_-Nie je možnosť pripojenia rodinného domu k systému centralizovaného zásobovania teplom? _x000a_-Bol inštalovaným zariadením nahradený kotol na spaľovanie pevných palív? _x000a_-Posúdený náklad na dodávku a inštaláciu zariadenia _x000a_-Poznámka – textový reťazec do 1000 znakov,"/>
    <s v="Odborný garant SAŽP"/>
    <s v="Manazment vyziev"/>
    <n v="1"/>
    <n v="5"/>
    <n v="1"/>
    <n v="5"/>
    <n v="0.64393939393939392"/>
    <n v="0.72499999999999998"/>
    <n v="0.84"/>
    <n v="3.4371590909090908"/>
    <n v="51.557386363636361"/>
    <s v="Inkrement 1"/>
    <m/>
    <m/>
    <m/>
    <m/>
    <m/>
    <m/>
    <m/>
    <m/>
    <m/>
    <m/>
    <m/>
    <m/>
    <m/>
    <m/>
    <m/>
    <m/>
    <m/>
    <m/>
  </r>
  <r>
    <s v="ID_105"/>
    <x v="0"/>
    <x v="11"/>
    <s v="Validácia údajov posúdenia žiadosti"/>
    <s v="Systém bude zabezpečovať validitu spracovateľom zadávaných údajov do Dotazníka posúdenia nasledovne:_x000a_-_x0009_Dátum doručenia žiadosti o preplatenie – dátum vo formáte „DD.MM.RRRR“; systém umožní zadať dátum aj prostredníctvom pop-up kalendára; povinnosť zadať; na základe zmenenej hodnoty udalosť „onChange“ systém nastaví hodnotu formulárového prvku „Je žiadosť o preplatenie doručená do 6 mesiacov od dátumu realizácie riešenia“,_x000a_-_x0009_Je poukážka podpísaná úradne overeným podpisom? – hodnota voliteľná z číselníka (áno / nie); prednastavená hodnota „nie“,_x000a_-_x0009_Je žiadosť o preplatenie vypísaná správne a kompletne? – hodnota voliteľná z číselníka (áno / nie); prednastavená hodnota „nie“,_x000a_-_x0009_Je žiadosť o preplatenie doručená do 6 mesiacov od dátumu inštalácie zariadenia? –hodnota voliteľná z číselníka (áno / nie); prednastavená hodnota bude zvolená systémom na základe rozdielu dátumov „dátum doručenia žiadosti o preplatenie“ a „dátum inštalácie“,_x000a_-_x0009_Vykonala riešenie osoba s platným osvedčením pre dodávateľa? – hodnota voliteľná z číselníka (áno / nie); prednastavená hodnota „nie“,_x000a_-_x0009_Je preukázateľné, že miesto inštalácie je „rodinný dom“ („bytový dom“ v prípade poukážky na bytový dom)? – hodnota voliteľná z číselníka (áno / nie); prednastavená hodnota „nie“,_x000a_-_x0009_Nie je vlastníkom alebo spoluvlastníkom rodinného domu právnická osoba? – hodnota voliteľná z číselníka (áno / nie); prednastavená hodnota „nie“,_x000a_-_x0009_Nedôjde inštaláciou zariadenia odpojeniu domácnosti od systému CZT, resp. výraznému zhoršeniu parametrov systému CZT? – hodnota voliteľná z číselníka (áno / nie); prednastavená hodnota „nie“,_x000a_-_x0009_Nedodáva sa teplo na vykurovanie a prípravu teplej vody z účinných systémov centralizovaného zásobovania teplom? - hodnota voliteľná z číselníka (áno / nie); prednastavená hodnota „nie“; tento atribút systém zobrazí len ak druh budovy = „bytový dom“,_x000a_-_x0009_Nie je možnosť pripojenia rodinného domu k systému centralizovaného zásobovania teplom? - hodnota voliteľná z číselníka (áno / nie); prednastavená hodnota „nie“; tento atribút systém zobrazí len ak druh budovy = „rodinný dom“ a zariadenie = „kotol na biomasu“,_x000a_-_x0009_Bol inštalovaným zariadením nahradený kotol na spaľovanie pevných palív? - hodnota voliteľná z číselníka (áno / nie); prednastavená hodnota „nie“; tento atribút systém zobrazí len ak druh budovy = „rodinný dom“ a zariadenie = „kotol na plyn“,_x000a_-_x0009_Posúdený náklad na dodávku a inštaláciu zariadenia - nezáporné desatinné číslo s dvomi desatinnými miestami; prednastavená hodnota je zo žiadosti o preplatenie; povinnosť zadať číslo &gt;=0,"/>
    <s v="Odborný garant SAŽP"/>
    <s v="Manazment vyziev"/>
    <n v="1"/>
    <n v="5"/>
    <n v="1"/>
    <n v="5"/>
    <n v="0.64393939393939392"/>
    <n v="0.72499999999999998"/>
    <n v="0.84"/>
    <n v="3.4371590909090908"/>
    <n v="51.557386363636361"/>
    <s v="Inkrement 1"/>
    <m/>
    <m/>
    <m/>
    <m/>
    <m/>
    <m/>
    <m/>
    <m/>
    <m/>
    <m/>
    <m/>
    <m/>
    <m/>
    <m/>
    <m/>
    <m/>
    <m/>
    <m/>
  </r>
  <r>
    <s v="ID_106"/>
    <x v="0"/>
    <x v="12"/>
    <s v="Schválenie výšky dotácie 1.Posúdenie"/>
    <s v="Systém poskytne funkciu posúdenia, ktorou sa validácia aktivuje. V prípade bezchybného vyplnenia systém na obrazovke zobrazí schválenú výšku čiastky (€), ktorú je možné inštalatérovi uhradiť. Schválená výška je určená ako hodnota poukážky, maximálne však 50% posúdených nákladov na dodávku a montáž zariadenia zaokrúhlená na celé číslo smerom nadol (ak nebude pre určenú alokáciu a zariadenie určené inak), a to len v prípade, že na všetky otázky v tejto skupine bolo odpovedané „áno“, v opačnom prípade hodnota „schválenej výšky“ je „0“. Systém zobrazí a uloží meno používateľa, ktorý 1.posúdenie vykonal a dátum 1.posúdenia. Stav poukážky zmení na „administrovaná“. Systém prepočíta zostatok alokácie a zašle dodávateľovi notifikačný email s informáciou o zmene stavu poukážky."/>
    <s v="Odborný garant SAŽP"/>
    <s v="Manazment vyziev"/>
    <n v="1"/>
    <n v="5"/>
    <n v="1"/>
    <n v="5"/>
    <n v="0.64393939393939392"/>
    <n v="0.72499999999999998"/>
    <n v="0.84"/>
    <n v="3.4371590909090908"/>
    <n v="51.557386363636361"/>
    <s v="Inkrement 1"/>
    <m/>
    <m/>
    <m/>
    <m/>
    <m/>
    <m/>
    <m/>
    <m/>
    <m/>
    <m/>
    <m/>
    <m/>
    <m/>
    <m/>
    <m/>
    <m/>
    <m/>
    <m/>
  </r>
  <r>
    <s v="ID_107"/>
    <x v="0"/>
    <x v="12"/>
    <s v="Výzva na 2.posúdenie"/>
    <s v="Systém vyzve na vykonanie 2. posúdenia (kontroly „štyroch očí“), t.j. aby iný používateľ s prístupovým právom „editor“ alebo „administrátor“ skontroloval údaje a potvrdil správnosť údajov tlačítkom „2. posúdenie“. Tlačítko „2. posúdenie“ sa zobrazí len po vykonaní 1. posúdenia a to používateľovi ktorý nevykonal 1. posúdenie a nezmenil žiadnu hodnotu vo formulári „Posúdenie žiadosti o preplatenie“. Systém zobrazí a uloží meno používateľa, ktorý vykonal 2. posúdenie a dátum 2.posúdenia. Stav poukážky sa zmení na „posúdená“ v prípade ak „schválená výška“ je &gt;0. Ak „schválená výška“ =0 tak stav poukážky sa zmení na „zamietnutá“. Systém prepočíta zostatok alokácie podľa Prílohy 3. Systém umožní stiahnuť „Záznam z posúdenia žiadosti o preplatenie poukážky“ vo formáte PDF (Príloha 6)._x000a_Systém zobrazí atribút Dátum úhrady a tlačítko „Potvrdiť úhradu“ ak poukážka je v stave „posúdená“._x000a_-_x0009_Dátum úhrady – dátum vo formáte „DD.MM.RRRR“; systém umožní zadať dátum aj prostredníctvom pop-up kalendára; povinnosť zadať;"/>
    <s v="Odborný garant SAŽP"/>
    <s v="Manazment vyziev"/>
    <n v="1"/>
    <n v="5"/>
    <n v="1"/>
    <n v="5"/>
    <n v="0.64393939393939392"/>
    <n v="0.72499999999999998"/>
    <n v="0.84"/>
    <n v="3.4371590909090908"/>
    <n v="51.557386363636361"/>
    <s v="Inkrement 1"/>
    <m/>
    <m/>
    <m/>
    <m/>
    <m/>
    <m/>
    <m/>
    <m/>
    <m/>
    <m/>
    <m/>
    <m/>
    <m/>
    <m/>
    <m/>
    <m/>
    <m/>
    <m/>
  </r>
  <r>
    <s v="ID_108"/>
    <x v="0"/>
    <x v="12"/>
    <s v="Potvrdenie úhrady"/>
    <s v="Tlačítko „Potvrdiť úhradu“ spustí validáciu atribútu „Dátum úhrady“, zmení stav poukážky na „uhradená“ a prepočíta zostatok alokácie podľa . Systém znemožní akúkoľvek editáciu všetkých údajov týkajúcich sa poukážky a zašle inštalatérovi notifikačný email s informáciou o zmene stavu poukážky."/>
    <s v="Odborný garant SAŽP"/>
    <s v="Manazment vyziev"/>
    <n v="1"/>
    <n v="5"/>
    <n v="1"/>
    <n v="5"/>
    <n v="0.64393939393939392"/>
    <n v="0.72499999999999998"/>
    <n v="0.84"/>
    <n v="3.4371590909090908"/>
    <n v="51.557386363636361"/>
    <s v="Inkrement 1"/>
    <m/>
    <m/>
    <m/>
    <m/>
    <m/>
    <m/>
    <m/>
    <m/>
    <m/>
    <m/>
    <m/>
    <m/>
    <m/>
    <m/>
    <m/>
    <m/>
    <m/>
    <m/>
  </r>
  <r>
    <s v="ID_109"/>
    <x v="0"/>
    <x v="12"/>
    <s v="Evidovanie kontroly inštalácie"/>
    <s v="Skupinu údajov „Kontrola inštalácie na mieste“ je formulárová časť s možnosťou editácie používateľmi s prístupovým právom „editor“ a „administrátor“. Systém túto skupinu údajov zobrazí ak je zadaný „Dátum doručenia žiadosti o preplatenie“. Systém umožní viacnásobné zadanie tejto formulárovej časti (t.j. vykonanie viacerých kontrol s rôznym dátumom vykonania kontroly). Vyplnenie atribútov formulára bude validované. Záznam kontroly bude obsahovať:_x000a_-_x0009_Dátum vykonania kontroly na mieste _x000a_-_x0009_Je inštalované zariadenie zhodné so zariadením uvedeným na poukážke?_x000a_-_x0009_Poznámka 1 – textový reťazec do 1000 znakov,_x000a_-_x0009_Je rozsah inštalácie zhodný s rozsahom uvedeným na poukážke? _x000a_-_x0009_Poznámka 2 – textový reťazec do 1000 znakov,_x000a_-_x0009_Je inštalované zariadenie funkčné? _x000a_-_x0009_Poznámka 3 – textový reťazec do 1000 znakov,_x000a_-_x0009_Nepoužíva sa inštalované zariadenie na podnikanie? _x000a_-_x0009_Poznámka 4 – textový reťazec do 1000 znakov,_x000a_-_x0009_Bolo zistené závažné porušenie podmienok poskytnutia príspevku? _x000a_-_x0009_Poznámka 5 – textový reťazec do 1000 znakov,_x000a_-_x0009_1. členkontrolnej skupiny _x000a_-_x0009_2. členkontrolnej skupiny _x000a_-_x0009_3. členkontrolnej skupiny "/>
    <s v="Odborný garant SAŽP"/>
    <s v="Manazment vyziev"/>
    <n v="1"/>
    <n v="5"/>
    <n v="1"/>
    <n v="5"/>
    <n v="0.64393939393939392"/>
    <n v="0.72499999999999998"/>
    <n v="0.84"/>
    <n v="3.4371590909090908"/>
    <n v="51.557386363636361"/>
    <s v="Inkrement 1"/>
    <m/>
    <m/>
    <m/>
    <m/>
    <s v="..."/>
    <s v="..."/>
    <s v="..."/>
    <s v="..."/>
    <s v="..."/>
    <s v="..."/>
    <s v="..."/>
    <s v="..."/>
    <s v="..."/>
    <s v="..."/>
    <s v="..."/>
    <s v="..."/>
    <s v="..."/>
    <s v="..."/>
  </r>
  <r>
    <s v="ID_110"/>
    <x v="0"/>
    <x v="12"/>
    <s v="Validácia údajov kontroly na mieste"/>
    <s v=" Vyplnenie atribútov formulára bude validované a formátované nasledovne:_x000a_-_x0009_Dátum vykonania kontroly na mieste – dátum vo formáte „DD.MM.RRRR“; systém umožní zadať dátum aj prostredníctvom pop-up kalendára,_x000a_-_x0009_Je inštalované zariadenie zhodné so zariadením uvedeným na poukážke? – hodnota voliteľná z číselníka (NULL / áno / nie); prednastavená hodnota „NULL“,_x000a_-_x0009_Je rozsah inštalácie zhodný s rozsahom uvedeným na poukážke? – hodnota voliteľná z číselníka (NULL / áno / nie); prednastavená hodnota „NULL“,_x000a_-_x0009_Je inštalované zariadenie funkčné? – hodnota voliteľná z číselníka (NULL / áno / nie); prednastavená hodnota „NULL“_x000a_-_x0009_Nepoužíva sa inštalované zariadenie na podnikanie? – hodnota voliteľná z číselníka (NULL / áno / nie); prednastavená hodnota „NULL“,_x000a_-_x0009_Bolo zistené závažné porušenie podmienok poskytnutia príspevku? – hodnota voliteľná z číselníka (NULL / áno / nie); prednastavená hodnota „NULL“,_x000a_-_x0009_1. členkontrolnej skupiny – hodnota voliteľná z číselníka interných používateľov; prednastavená hodnota „NULL“,_x000a_-_x0009_2. členkontrolnej skupiny – hodnota voliteľná z číselníka interných používateľov; prednastavená hodnota „NULL“,_x000a_-_x0009_3. členkontrolnej skupiny – hodnota voliteľná z číselníka interných používateľov; prednastavená hodnota „NULL“,_x000a_Tlačítko „Potvrdiť“ – spustí validáciu hodnôt jednotlivých atribútov. Systém umožní stiahnuť „Záznam z kontroly inštalácie na mieste“ vo formáte PDF."/>
    <s v="Odborný garant SAŽP"/>
    <s v="Manazment vyziev"/>
    <n v="1"/>
    <n v="5"/>
    <n v="1"/>
    <n v="5"/>
    <n v="0.64393939393939392"/>
    <n v="0.72499999999999998"/>
    <n v="0.84"/>
    <n v="3.4371590909090908"/>
    <n v="51.557386363636361"/>
    <s v="Inkrement 1"/>
    <m/>
    <m/>
    <m/>
    <m/>
    <m/>
    <m/>
    <m/>
    <m/>
    <m/>
    <m/>
    <m/>
    <m/>
    <m/>
    <m/>
    <m/>
    <m/>
    <m/>
    <m/>
  </r>
  <r>
    <s v="ID_111"/>
    <x v="0"/>
    <x v="11"/>
    <s v="Spracovanie rozhodnutia o vrátení finančných prostriedkov"/>
    <s v="Skupina údajov „Vrátenie finančných prostriedkov“ je dotazníková časť s možnosťou editácie používateľmi s prístupovým právom „administrátor“. Systém túto skupinu údajov zobrazí ak je zadaný dátum úhrady poukážky. Formulár bude obsahovať polia pre zadanie údajov:_x000a_-_x0009_Dátum rozhodnutia o vrátení finančných prostriedkov _x000a_-_x0009_Výška vrátených finančných prostriedkov (€) _x000a_-_x0009_Dátum vrátenia finančných prostriedkov -_x0009_Poznámka – textový reťazec do 1000 znakov;_x000a_Tlačítko „Vrátiť príspevok“ – spustí validáciu hodnôt jednotlivých atribútov a zmení stav poukážky na „vrátená“ a systém prepočíta zostatok alokácie podľa Prílohy 3."/>
    <s v="Odborný garant SAŽP"/>
    <s v="Manazment vyziev"/>
    <n v="1"/>
    <n v="5"/>
    <n v="1"/>
    <n v="5"/>
    <n v="0.64393939393939392"/>
    <n v="0.72499999999999998"/>
    <n v="0.84"/>
    <n v="3.4371590909090908"/>
    <n v="51.557386363636361"/>
    <s v="Inkrement 1"/>
    <m/>
    <m/>
    <m/>
    <m/>
    <m/>
    <m/>
    <m/>
    <m/>
    <m/>
    <m/>
    <m/>
    <m/>
    <m/>
    <m/>
    <m/>
    <m/>
    <m/>
    <m/>
  </r>
  <r>
    <s v="ID_112"/>
    <x v="0"/>
    <x v="11"/>
    <s v="Validácia údajov Vrátenia finančných prostriedkov"/>
    <s v="Vyplnenie atribútov formulára bude validované a formátované nasledovne:_x000a_-_x0009_Dátum rozhodnutia o vrátení finančných prostriedkov – dátum vo formáte „DD.MM.RRRR“; systém umožní zadať dátum aj prostredníctvom pop-up kalendára;_x000a_-_x0009_Výška vrátených finančných prostriedkov (€) - kladné desatinné číslo s dvomi desatinnými miestami; prednastavená hodnota je 0,_x000a_-_x0009_Dátum vrátenia finančných prostriedkov – dátum vo formáte „DD.MM.RRRR“; systém umožní zadať dátum aj prostredníctvom pop-up kalendára;"/>
    <s v="Odborný garant SAŽP"/>
    <s v="Manazment vyziev"/>
    <n v="1"/>
    <n v="5"/>
    <n v="1"/>
    <n v="5"/>
    <n v="0.64393939393939392"/>
    <n v="0.72499999999999998"/>
    <n v="0.84"/>
    <n v="3.4371590909090908"/>
    <n v="51.557386363636361"/>
    <s v="Inkrement 1"/>
    <m/>
    <m/>
    <m/>
    <m/>
    <m/>
    <m/>
    <m/>
    <m/>
    <m/>
    <m/>
    <m/>
    <m/>
    <m/>
    <m/>
    <m/>
    <m/>
    <m/>
    <m/>
  </r>
  <r>
    <s v="ID_113"/>
    <x v="0"/>
    <x v="11"/>
    <s v="Export platobného príkazu"/>
    <s v="Systém poskytne automatizované rozhranie na import platobného príkazu do účtovného systému SAŽP (iba v prípade technickej realizovateľnosti). V prípade, že požiadavku nie je možné realizovať, bude platobný príkaz generovaný do požadovaného formátu (napr. xls) a súčasne bude možné jeho vytlačenie do formátovaného dokumentu (pdf)"/>
    <s v="Odborný garant SAŽP"/>
    <s v="Manazment vyziev"/>
    <n v="1"/>
    <n v="5"/>
    <n v="1"/>
    <n v="5"/>
    <n v="0.64393939393939392"/>
    <n v="0.72499999999999998"/>
    <n v="0.84"/>
    <n v="3.4371590909090908"/>
    <n v="51.557386363636361"/>
    <s v="Inkrement 1"/>
    <m/>
    <m/>
    <m/>
    <m/>
    <m/>
    <m/>
    <m/>
    <m/>
    <m/>
    <m/>
    <m/>
    <m/>
    <m/>
    <m/>
    <m/>
    <m/>
    <m/>
    <m/>
  </r>
  <r>
    <s v="ID_114"/>
    <x v="0"/>
    <x v="13"/>
    <s v="Sprístupnenie výstupných zostáv"/>
    <s v="Výstupné zostavy budú prístupné pre používateľov BackOffice modulu všetkých úrovní prístupových práv. "/>
    <s v="Odborný garant SAŽP"/>
    <s v="Manazment vyziev"/>
    <n v="1"/>
    <n v="5"/>
    <n v="1"/>
    <n v="5"/>
    <n v="0.64393939393939392"/>
    <n v="0.72499999999999998"/>
    <n v="0.84"/>
    <n v="3.4371590909090908"/>
    <n v="51.557386363636361"/>
    <s v="Inkrement 1"/>
    <m/>
    <m/>
    <m/>
    <m/>
    <m/>
    <m/>
    <m/>
    <m/>
    <m/>
    <m/>
    <m/>
    <m/>
    <m/>
    <m/>
    <m/>
    <m/>
    <m/>
    <m/>
  </r>
  <r>
    <s v="ID_115"/>
    <x v="0"/>
    <x v="13"/>
    <s v="Zobrazenie ponuky výstupných zostáv"/>
    <s v="Výstupné zostavy budú prístupné prostredníctvom obrazovky „Zoznam výstupných zostáv“, ktorá používateľovi ponúkne zostavy:_x000a_-_x0009_štatistická zostava – dostupná vo formáte XLS zobrazená zvlášť pre región BSK a zvlášť pre región mimo BSK; štruktúra bude doplnená_x000a_-_x0009_globálna zostava - dostupná vo formáte XLS; v tabuľkovej forme zobrazené údaje o všetkých poukážkach; štruktúra bude doplnená,_x000a_-_x0009_zostava: Zoznam oprávnených inštalatérov - dostupná vo formáte XLS; v tabuľkovej forme zobrazené údaje o všetkých poukážkach; štruktúra bude doplnená,_x000a_-_x0009_zostava: Poukážky na úhradu - dostupná vo formáte XLS; v tabuľkovej forme zobrazené údaje o všetkých poukážkach; štruktúra bude doplnená,_x000a_-_x0009_zostava: Účtovná dávka - dostupná vo formáte XML; systém vygeneruje súbor s údajmi pre import do modulu účtovníctva programu SOFTIP PROFIT, pričom kritériom pre výber údajov bude zvolená hodnota „Dátum a čas požiadavky na úhradu“. Popis štruktúry tohto súboru bude upresnený,_x000a_-_x0009_zostava: Dávková platba - dostupná vo formáte XML; systém na základe zvolenej hodnoty „Dátum a čas požiadavky na úhradu“ vygeneruje súbor s údajmi, ktorým bude možné zrealizovať dávkovú platbu z účtu vedeného v Štátnej pokladnici. Popis štruktúry tohto súboru je uvedená na: http://www.pokladnica.sk/sk/informacny-system-sp/rozhrania/rozhrania._x000a_-_x0009_zostava: publikovanie zmlúv na crz.gov.sk – jedná sa o generovanie hromadného zverejňovania zmlúv v zmysle metodiky pre zverejňovanie zmlúv v centrálnom registri - https://www.crz.gov.sk/data/files/56_metodika-crz.pdf . Zmluva bude zaradená do dávky po získaní podpisu od zákazníka resp. dodávateľa a to či už elektronicky alebo manuálne vyznačením, že daná zmluva bola podpísaná. "/>
    <s v="Odborný garant SAŽP"/>
    <s v="Manazment vyziev"/>
    <n v="1"/>
    <n v="5"/>
    <n v="1"/>
    <n v="5"/>
    <n v="0.64393939393939392"/>
    <n v="0.72499999999999998"/>
    <n v="0.84"/>
    <n v="3.4371590909090908"/>
    <n v="51.557386363636361"/>
    <s v="Inkrement 1"/>
    <m/>
    <m/>
    <m/>
    <m/>
    <m/>
    <m/>
    <m/>
    <m/>
    <m/>
    <m/>
    <m/>
    <m/>
    <m/>
    <m/>
    <m/>
    <m/>
    <m/>
    <m/>
  </r>
  <r>
    <s v="ID_116"/>
    <x v="0"/>
    <x v="13"/>
    <s v="Exportovanie zoznamu poukážok"/>
    <s v="V rámci časti exportu poukážok musí byť používateľovi sprístupnená možnosť definovať filtre, ktoré obmedzia výsledok exportu. Definíciu vytvorenú takýmto spôsobom môže používateľ uložiť a bude sprístupnená všetkým používateľom, ktorý majú prístup do časti „Výstupné zostavy“."/>
    <s v="Odborný garant SAŽP"/>
    <s v="Manazment vyziev"/>
    <n v="1"/>
    <n v="5"/>
    <n v="1"/>
    <n v="5"/>
    <n v="0.64393939393939392"/>
    <n v="0.72499999999999998"/>
    <n v="0.84"/>
    <n v="3.4371590909090908"/>
    <n v="51.557386363636361"/>
    <s v="Inkrement 1"/>
    <m/>
    <m/>
    <m/>
    <m/>
    <m/>
    <m/>
    <m/>
    <m/>
    <m/>
    <m/>
    <m/>
    <m/>
    <m/>
    <m/>
    <m/>
    <m/>
    <m/>
    <m/>
  </r>
  <r>
    <s v="ID_117"/>
    <x v="0"/>
    <x v="13"/>
    <s v="Vygenerovanie a zverejnenie údajov na data.gov.sk"/>
    <s v="Systém umožní zverejňovať datasety podľa definície na data.gov.sk"/>
    <s v="Odborný garant SAŽP"/>
    <s v="Manazment vyziev"/>
    <n v="1"/>
    <n v="5"/>
    <n v="1"/>
    <n v="5"/>
    <n v="0.64393939393939392"/>
    <n v="0.72499999999999998"/>
    <n v="0.84"/>
    <n v="3.4371590909090908"/>
    <n v="51.557386363636361"/>
    <s v="Inkrement 1"/>
    <m/>
    <m/>
    <m/>
    <m/>
    <m/>
    <m/>
    <m/>
    <m/>
    <m/>
    <m/>
    <m/>
    <m/>
    <m/>
    <m/>
    <m/>
    <m/>
    <m/>
    <m/>
  </r>
  <r>
    <s v="ID_118"/>
    <x v="0"/>
    <x v="14"/>
    <s v="Sprístupnenie funkcií úhrady poukážok"/>
    <s v="Bude tvorená samostatným funkčným celkom BackOffice modulu. Bude pozostávať z funkčných častí:_x000a_-_x0009_Požiadavka na úhradu,_x000a_-_x0009_Úhrada poukážok"/>
    <s v="Odborný garant SAŽP"/>
    <s v="Manazment vyziev"/>
    <n v="1"/>
    <n v="5"/>
    <n v="1"/>
    <n v="5"/>
    <n v="0.64393939393939392"/>
    <n v="0.72499999999999998"/>
    <n v="0.84"/>
    <n v="3.4371590909090908"/>
    <n v="51.557386363636361"/>
    <s v="Inkrement 1"/>
    <m/>
    <m/>
    <m/>
    <m/>
    <m/>
    <m/>
    <m/>
    <m/>
    <m/>
    <m/>
    <m/>
    <m/>
    <m/>
    <m/>
    <m/>
    <m/>
    <m/>
    <m/>
  </r>
  <r>
    <s v="ID_119"/>
    <x v="0"/>
    <x v="14"/>
    <s v="Zobrazenie zoznamu požiadaviek na úhradu poukážky"/>
    <s v="Systém zobrazí na obrazovke zoznam poukážok v stave „posúdená“ v tabuľkovom zobrazení, pričom poukážky budú zoradené zostupne podľa stĺpca „Dátum a čas požiadavky na úhradu“. Tabuľka bude obsahovať stĺpce:_x000a_-_x0009_číslo poukážky,_x000a_-_x0009_schválená výška,_x000a_-_x0009_dátum a čas požiadavky na úhradu,_x000a_-_x0009_úhrada – v každom riadku systém zobrazí checkbox; prednastavená hodnota „zaškrtnuté“ pri pokážkach s prázdnym dátumom a časom požiadavky na úhradu, pri ostatných poukážkach „nezaškrtnuté“._x000a_Tlačítko „Potvrdiť“ – systém každej poukážke so zaškrtnutým checkboxom priradí formou časového razítka údaj o dátume a čase požiadavky na úhradu."/>
    <s v="Odborný garant SAŽP"/>
    <s v="Manazment vyziev"/>
    <n v="1"/>
    <n v="5"/>
    <n v="1"/>
    <n v="5"/>
    <n v="0.64393939393939392"/>
    <n v="0.72499999999999998"/>
    <n v="0.84"/>
    <n v="3.4371590909090908"/>
    <n v="51.557386363636361"/>
    <s v="Inkrement 1"/>
    <m/>
    <m/>
    <m/>
    <m/>
    <m/>
    <m/>
    <m/>
    <m/>
    <m/>
    <m/>
    <m/>
    <m/>
    <m/>
    <m/>
    <m/>
    <m/>
    <m/>
    <m/>
  </r>
  <r>
    <s v="ID_120"/>
    <x v="0"/>
    <x v="14"/>
    <s v="Uhradenie poukážky"/>
    <s v="Systém zobrazí zoznam dátumov a časov požiadavky (napr. prostredníctvom formulárového prvku SELECT), pričom v tomto zozname budú len hodnoty ešte neuhradených poukážok. Systém umožní vybrať jednu hodnotu._x000a_Systém umožní vyplnenie atribútu formulára:_x000a_-_x0009_Dátum úhrady – dátum vo formáte DD.MM.RRRR;_x000a_Tlačítko „Potvrdiť“ – systém každej poukážke s vybranou hodnotou „dátum a čas požiadavky“ priradí zadanú hodnotu „dátum úhrady“. Systém zmení stav týchto poukážok na „uhradená“ a prepočíta zostatok alokácie podľa Prílohy 3."/>
    <s v="Odborný garant SAŽP"/>
    <s v="Manazment vyziev"/>
    <n v="1"/>
    <n v="5"/>
    <n v="1"/>
    <n v="5"/>
    <n v="0.64393939393939392"/>
    <n v="0.72499999999999998"/>
    <n v="0.84"/>
    <n v="3.4371590909090908"/>
    <n v="51.557386363636361"/>
    <s v="Inkrement 1"/>
    <m/>
    <m/>
    <m/>
    <m/>
    <m/>
    <m/>
    <m/>
    <m/>
    <m/>
    <m/>
    <m/>
    <m/>
    <m/>
    <m/>
    <m/>
    <m/>
    <m/>
    <m/>
  </r>
  <r>
    <s v="ID_121"/>
    <x v="0"/>
    <x v="15"/>
    <s v="Poskytnutie modulu pre komunikáciu s verejnosťou"/>
    <s v="V rámci modulu pre SAZP musí byť časť využiteľná pre komunikáciu s verejnosťou,ktora bude zabezpečovať jednotný spôsob na prístup a odosielanie odpovedí v rámci jedného prostredia pre všetkých používateľov."/>
    <s v="Odborný garant SAŽP"/>
    <s v="Manazment vyziev"/>
    <n v="1"/>
    <n v="5"/>
    <n v="1"/>
    <n v="5"/>
    <n v="0.64393939393939392"/>
    <n v="0.72499999999999998"/>
    <n v="0.84"/>
    <n v="3.4371590909090908"/>
    <n v="51.557386363636361"/>
    <s v="Inkrement 1"/>
    <m/>
    <m/>
    <m/>
    <m/>
    <m/>
    <m/>
    <m/>
    <m/>
    <m/>
    <m/>
    <m/>
    <m/>
    <m/>
    <m/>
    <m/>
    <m/>
    <m/>
    <m/>
  </r>
  <r>
    <s v="ID_122"/>
    <x v="0"/>
    <x v="15"/>
    <s v="Prezenranie prijatých správ"/>
    <s v="Hlavnou funkciou tejto časti by malo byť prezeranie prijatých správ, ktorých zdrojom môže byť kontaktný formulár alebo e-mailová schránka, ku ktorej je možné pristúpiť pomocou protokolu IMAP. "/>
    <s v="Odborný garant SAŽP"/>
    <s v="Manazment vyziev"/>
    <n v="1"/>
    <n v="5"/>
    <n v="1"/>
    <n v="5"/>
    <n v="0.64393939393939392"/>
    <n v="0.72499999999999998"/>
    <n v="0.84"/>
    <n v="3.4371590909090908"/>
    <n v="51.557386363636361"/>
    <s v="Inkrement 1"/>
    <m/>
    <m/>
    <m/>
    <m/>
    <m/>
    <m/>
    <m/>
    <m/>
    <m/>
    <m/>
    <m/>
    <m/>
    <m/>
    <m/>
    <m/>
    <m/>
    <m/>
    <m/>
  </r>
  <r>
    <s v="ID_123"/>
    <x v="0"/>
    <x v="15"/>
    <s v="Vyhľadávanie prijatých správ"/>
    <s v="V rámci prijatých správ musí byť umožnené fulltextové vyhľadávanie"/>
    <s v="Odborný garant SAŽP"/>
    <s v="Manazment vyziev"/>
    <n v="1"/>
    <n v="5"/>
    <n v="1"/>
    <n v="5"/>
    <n v="0.64393939393939392"/>
    <n v="0.72499999999999998"/>
    <n v="0.84"/>
    <n v="3.4371590909090908"/>
    <n v="51.557386363636361"/>
    <s v="Inkrement 1"/>
    <m/>
    <m/>
    <m/>
    <m/>
    <m/>
    <m/>
    <m/>
    <m/>
    <m/>
    <m/>
    <m/>
    <m/>
    <m/>
    <m/>
    <m/>
    <m/>
    <m/>
    <m/>
  </r>
  <r>
    <s v="ID_124"/>
    <x v="0"/>
    <x v="15"/>
    <s v="Triedenie prijatých správ"/>
    <s v=" Triedenie podľa dátumu a času prijatia správy.  V rámci tejto časti musí existovať samostatné zobrazenie správ, na ktoré doposiaľ nebola zaslaná odpoveď ako aj zoznam všetkých prijatých správ."/>
    <s v="Odborný garant SAŽP"/>
    <s v="Manazment vyziev"/>
    <n v="1"/>
    <n v="5"/>
    <n v="1"/>
    <n v="5"/>
    <n v="0.64393939393939392"/>
    <n v="0.72499999999999998"/>
    <n v="0.84"/>
    <n v="3.4371590909090908"/>
    <n v="51.557386363636361"/>
    <s v="Inkrement 1"/>
    <m/>
    <m/>
    <m/>
    <m/>
    <s v="..."/>
    <s v="..."/>
    <s v="..."/>
    <s v="..."/>
    <s v="..."/>
    <s v="..."/>
    <s v="..."/>
    <s v="..."/>
    <s v="..."/>
    <s v="..."/>
    <s v="..."/>
    <s v="..."/>
    <s v="..."/>
    <s v="..."/>
  </r>
  <r>
    <s v="ID_125"/>
    <x v="0"/>
    <x v="15"/>
    <s v="Sprístupnenie príloh správy"/>
    <s v="Súčasťou správy môžu byť pripojené prílohy v podobe pripojených súborov, ktoré môže používateľ stiahnuť, otvoriť, uložiť..."/>
    <s v="Odborný garant SAŽP"/>
    <s v="Manazment vyziev"/>
    <n v="1"/>
    <n v="5"/>
    <n v="1"/>
    <n v="5"/>
    <n v="0.64393939393939392"/>
    <n v="0.72499999999999998"/>
    <n v="0.84"/>
    <n v="3.4371590909090908"/>
    <n v="51.557386363636361"/>
    <s v="Inkrement 1"/>
    <m/>
    <m/>
    <m/>
    <m/>
    <m/>
    <m/>
    <m/>
    <m/>
    <m/>
    <m/>
    <m/>
    <m/>
    <m/>
    <m/>
    <m/>
    <m/>
    <m/>
    <m/>
  </r>
  <r>
    <s v="ID_126"/>
    <x v="0"/>
    <x v="15"/>
    <s v="Odstránenie správy"/>
    <s v="Prijatú správu môže používateľ odstrániť - vymazať."/>
    <s v="Odborný garant SAŽP"/>
    <s v="Manazment vyziev"/>
    <n v="1"/>
    <n v="5"/>
    <n v="1"/>
    <n v="5"/>
    <n v="0.64393939393939392"/>
    <n v="0.72499999999999998"/>
    <n v="0.84"/>
    <n v="3.4371590909090908"/>
    <n v="51.557386363636361"/>
    <s v="Inkrement 1"/>
    <m/>
    <m/>
    <m/>
    <m/>
    <m/>
    <m/>
    <m/>
    <m/>
    <m/>
    <m/>
    <m/>
    <m/>
    <m/>
    <m/>
    <m/>
    <m/>
    <m/>
    <m/>
  </r>
  <r>
    <s v="ID_127"/>
    <x v="0"/>
    <x v="15"/>
    <s v="Spracovanie odpovede"/>
    <s v="Odpovedanie musí byť umožnené každému používateľovi s prístupom do tejto časti systému. Odpoveď na správu pozostáva z textu odpovede, pričom musí existovať možnosť pripojenia jednej alebo viacerých príloh v podobe pripojených súborov. Správa, ku ktorej používateľ začal pripravovať odpoveď sa označí tak, aby sa ďalšiemu používateľovi, ktorý sa pokúsi pristúpiť k odpovedaniu, zobrazilo varovanie. Odpoveď, ktorá je pripravená na odoslanie je automaticky odoslaná príjemcovi ako e-mailová správa prostredníctvom SMTP protokolu. K jednej prijatej správe môžu byť odoslané viaceré odpovede a tieto sa musia priradiť k pôvodnej správe a chronologicky zoraďovať."/>
    <s v="Odborný garant SAŽP"/>
    <s v="Manazment vyziev"/>
    <n v="1"/>
    <n v="5"/>
    <n v="1"/>
    <n v="5"/>
    <n v="0.64393939393939392"/>
    <n v="0.72499999999999998"/>
    <n v="0.84"/>
    <n v="3.4371590909090908"/>
    <n v="51.557386363636361"/>
    <s v="Inkrement 1"/>
    <m/>
    <m/>
    <m/>
    <m/>
    <m/>
    <m/>
    <m/>
    <m/>
    <m/>
    <m/>
    <m/>
    <m/>
    <m/>
    <m/>
    <m/>
    <m/>
    <m/>
    <m/>
  </r>
  <r>
    <s v="ID_128"/>
    <x v="0"/>
    <x v="4"/>
    <s v="Sledovanie termínov procesu schvaľovania poukážok"/>
    <s v="Predpokladom optimalizácie schvaľovacieho procesu bude realizácia sledovania splnenia lehôt pre interný proces schvaľovania poukážok. Pre jednotlivé fázy schvaľovacieho procesu môžu byť (na základe interných smerníc) stanovené maximálne lehoty v kalendárnych alebo pracovných dňoch a úlohou systému bude v prípade blížiaceho sa termínu alebo v prípade nesplneného termínu informovať používateľa jednak v rámci modulu (napr. zvýraznením poukážky v zozname, pre ktorú je to relevantné) a voliteľne aj e-mailovou notifikáciou zodpovedným osobám."/>
    <s v="Odborný garant SAŽP"/>
    <s v="Manazment vyziev"/>
    <n v="1"/>
    <n v="5"/>
    <n v="1"/>
    <n v="5"/>
    <n v="0.64393939393939392"/>
    <n v="0.72499999999999998"/>
    <n v="0.84"/>
    <n v="3.4371590909090908"/>
    <n v="51.557386363636361"/>
    <s v="Inkrement 1"/>
    <m/>
    <m/>
    <m/>
    <m/>
    <m/>
    <m/>
    <m/>
    <m/>
    <m/>
    <m/>
    <m/>
    <m/>
    <m/>
    <m/>
    <m/>
    <m/>
    <m/>
    <m/>
  </r>
  <r>
    <s v="ID_129"/>
    <x v="1"/>
    <x v="16"/>
    <s v="Identifikácia miesta inštalácie"/>
    <s v="Dodávateľ zabezpečí manuálne &quot;nalepenie&quot; štítka s QR kódom na kotol, ktorý bol predmetom inštalácie, tak aby nedošlo bežným používaním kotla k jeho poškodeniu."/>
    <s v="Odborný garant SAŽP"/>
    <s v="Manazment vyziev"/>
    <m/>
    <m/>
    <n v="0"/>
    <n v="0"/>
    <n v="0"/>
    <n v="0"/>
    <n v="0"/>
    <n v="0"/>
    <n v="0"/>
    <s v="Inkrement 1"/>
    <m/>
    <m/>
    <m/>
    <m/>
    <m/>
    <m/>
    <m/>
    <m/>
    <m/>
    <m/>
    <m/>
    <m/>
    <m/>
    <m/>
    <m/>
    <m/>
    <m/>
    <m/>
  </r>
  <r>
    <s v="ID_130"/>
    <x v="1"/>
    <x v="16"/>
    <s v="Čítanie QR kódu"/>
    <s v="Pre pracovníkov v roli kontrolór bude odporučená štandardne dostupná mobilná aplikácie na čítanie QR kódu, ktorú použije na mieste kontroly a ktorá otvorí &quot;link&quot; na webovú stránku obsahujúcu detail poukážky a pridelenej dotácie "/>
    <s v="Odborný garant SAŽP"/>
    <s v="Manazment vyziev"/>
    <m/>
    <m/>
    <n v="0"/>
    <n v="0"/>
    <n v="0"/>
    <n v="0"/>
    <n v="0"/>
    <n v="0"/>
    <n v="0"/>
    <s v="Inkrement 1"/>
    <m/>
    <m/>
    <m/>
    <m/>
    <s v="..."/>
    <s v="..."/>
    <s v="..."/>
    <s v="..."/>
    <s v="..."/>
    <s v="..."/>
    <s v="..."/>
    <s v="..."/>
    <s v="..."/>
    <s v="..."/>
    <s v="..."/>
    <s v="..."/>
    <s v="..."/>
    <s v="..."/>
  </r>
  <r>
    <s v="ID_131"/>
    <x v="0"/>
    <x v="16"/>
    <s v="Sprístupnenie detailu poukážky a dotácie"/>
    <s v="Webové sídlo bude poskytovať aplikačnú časť ktorá sprístupní pre kontrolóra informácie detailu poukážky a dotácie zo skupiny údajov &quot;Kontrola inštalácie na mieste&quot;"/>
    <s v="Odborný garant SAŽP"/>
    <s v="Manazment vyziev"/>
    <n v="1"/>
    <n v="5"/>
    <n v="1"/>
    <n v="5"/>
    <n v="0.64393939393939392"/>
    <n v="0.72499999999999998"/>
    <n v="0.84"/>
    <n v="3.4371590909090908"/>
    <n v="51.557386363636361"/>
    <s v="Inkrement 1"/>
    <m/>
    <m/>
    <m/>
    <m/>
    <s v="..."/>
    <s v="..."/>
    <s v="..."/>
    <s v="..."/>
    <s v="..."/>
    <s v="..."/>
    <s v="..."/>
    <s v="..."/>
    <s v="..."/>
    <s v="..."/>
    <s v="..."/>
    <s v="..."/>
    <s v="..."/>
    <s v="..."/>
  </r>
  <r>
    <s v="ID_132"/>
    <x v="1"/>
    <x v="16"/>
    <s v="Responzívny dizajn"/>
    <s v="Aplikačná časť webového sídla,  ktorá sprístupní pre kontrolóra informácie detailu poukážky a dotácie bude mať responzívny dizajn optimalizovaný pre štandardné mobilné zariadenie."/>
    <s v="Odborný garant SAŽP"/>
    <s v="Manazment vyziev"/>
    <m/>
    <m/>
    <n v="0"/>
    <n v="0"/>
    <n v="0"/>
    <n v="0"/>
    <n v="0"/>
    <n v="0"/>
    <n v="0"/>
    <s v="Inkrement 1"/>
    <m/>
    <m/>
    <m/>
    <m/>
    <m/>
    <m/>
    <m/>
    <m/>
    <m/>
    <m/>
    <m/>
    <m/>
    <m/>
    <m/>
    <m/>
    <m/>
    <m/>
    <m/>
  </r>
  <r>
    <s v="ID_133"/>
    <x v="0"/>
    <x v="16"/>
    <s v="Sprístupnenie údajov o kontrole na editáciu"/>
    <s v="Po sprístupnení aplikačnej časti kontroly na miete sa umožní formou formuláru zapísať do systému údaje o kontrole. Systém túto skupinu údajov zobrazí ak je zadaný „Dátum doručenia žiadosti o preplatenie“. Systém umožní viacnásobné zadanie tejto formulárovej časti (t.j. vykonanie viacerých kontrol s rôznym dátumom vykonania kontroly). Vyplnenie atribútov formulára bude validované a formátované nasledovne:_x000a_-_x0009_Dátum vykonania kontroly na mieste – dátum vo formáte „DD.MM.RRRR“; systém umožní zadať dátum aj prostredníctvom pop-up kalendára,_x000a_-_x0009_Je inštalované zariadenie zhodné so zariadením uvedeným na poukážke? – hodnota voliteľná z číselníka (NULL / áno / nie); prednastavená hodnota „NULL“,_x000a_-_x0009_Poznámka 1 – textový reťazec do 1000 znakov,_x000a_-_x0009_Je rozsah inštalácie zhodný s rozsahom uvedeným na poukážke? – hodnota voliteľná z číselníka (NULL / áno / nie); prednastavená hodnota „NULL“,_x000a_-_x0009_Poznámka 2 – textový reťazec do 1000 znakov,_x000a_-_x0009_Je inštalované zariadenie funkčné? – hodnota voliteľná z číselníka (NULL / áno / nie); prednastavená hodnota „NULL“,_x000a_-_x0009_Poznámka 3 – textový reťazec do 1000 znakov,_x000a_-_x0009_Nepoužíva sa inštalované zariadenie na podnikanie? – hodnota voliteľná z číselníka (NULL / áno / nie); prednastavená hodnota „NULL“,_x000a_-_x0009_Poznámka 4 – textový reťazec do 1000 znakov,_x000a_-_x0009_Bolo zistené závažné porušenie podmienok poskytnutia príspevku? – hodnota voliteľná z číselníka (NULL / áno / nie); prednastavená hodnota „NULL“,_x000a_-_x0009_Poznámka 5 – textový reťazec do 1000 znakov,_x000a_-_x0009_1. členkontrolnej skupiny – hodnota voliteľná z číselníka interných používateľov; prednastavená hodnota „NULL“,_x000a_-_x0009_2. členkontrolnej skupiny – hodnota voliteľná z číselníka interných používateľov; prednastavená hodnota „NULL“,_x000a_-_x0009_3. členkontrolnej skupiny – hodnota voliteľná z číselníka interných používateľov; prednastavená hodnota „NULL“,"/>
    <s v="Odborný garant SAŽP"/>
    <s v="Manazment vyziev"/>
    <n v="1"/>
    <n v="5"/>
    <n v="1"/>
    <n v="5"/>
    <n v="0.64393939393939392"/>
    <n v="0.72499999999999998"/>
    <n v="0.84"/>
    <n v="3.4371590909090908"/>
    <n v="51.557386363636361"/>
    <s v="Inkrement 1"/>
    <m/>
    <m/>
    <m/>
    <m/>
    <m/>
    <m/>
    <m/>
    <m/>
    <m/>
    <m/>
    <m/>
    <m/>
    <m/>
    <m/>
    <m/>
    <m/>
    <m/>
    <m/>
  </r>
  <r>
    <s v="ID_134"/>
    <x v="0"/>
    <x v="16"/>
    <s v="Dodatočné doplnenie údajov o kontrole"/>
    <s v="Systém umožní Kontrolórovi dodatočné doplnenie údajov kontroly na mieste dodatočne v aplikačnej časti BackOffice "/>
    <s v="Odborný garant SAŽP"/>
    <s v="Manazment vyziev"/>
    <n v="1"/>
    <n v="5"/>
    <n v="1"/>
    <n v="5"/>
    <n v="0.64393939393939392"/>
    <n v="0.72499999999999998"/>
    <n v="0.84"/>
    <n v="3.4371590909090908"/>
    <n v="51.557386363636361"/>
    <s v="Inkrement 1"/>
    <m/>
    <m/>
    <m/>
    <m/>
    <s v="..."/>
    <s v="..."/>
    <s v="..."/>
    <s v="..."/>
    <s v="..."/>
    <s v="..."/>
    <s v="..."/>
    <s v="..."/>
    <s v="..."/>
    <s v="..."/>
    <s v="..."/>
    <s v="..."/>
    <s v="..."/>
    <s v="..."/>
  </r>
  <r>
    <s v="ID_135"/>
    <x v="0"/>
    <x v="16"/>
    <s v="Tlač záznamu o kontrole"/>
    <s v="Systém sprístupní Kontrolórovi funkciu pre Tlač záznamu o kontrole."/>
    <s v="Odborný garant SAŽP"/>
    <s v="Manazment vyziev"/>
    <n v="1"/>
    <n v="5"/>
    <n v="1"/>
    <n v="5"/>
    <n v="0.64393939393939392"/>
    <n v="0.72499999999999998"/>
    <n v="0.84"/>
    <n v="3.4371590909090908"/>
    <n v="51.557386363636361"/>
    <s v="Inkrement 1"/>
    <m/>
    <m/>
    <m/>
    <m/>
    <m/>
    <m/>
    <m/>
    <m/>
    <m/>
    <m/>
    <m/>
    <m/>
    <m/>
    <m/>
    <m/>
    <m/>
    <m/>
    <m/>
  </r>
  <r>
    <s v="ID_136"/>
    <x v="1"/>
    <x v="17"/>
    <s v="Dôveryhodnosť prenosov údajov"/>
    <s v="Všetky prenosy údajov v rámci verejnej a neverejnej časti budú uskutočňované pomocou protokolu HTTPS s použitím dôveryhodného certifikátu vydaného všeobecne uznávanou certifikačnou autoritou."/>
    <s v="Odborný garant SAŽP"/>
    <s v="Manazment vyziev"/>
    <m/>
    <m/>
    <n v="0"/>
    <n v="0"/>
    <n v="0"/>
    <n v="0"/>
    <n v="0"/>
    <n v="0"/>
    <n v="0"/>
    <s v="Inkrement 1"/>
    <m/>
    <m/>
    <m/>
    <m/>
    <m/>
    <m/>
    <m/>
    <m/>
    <m/>
    <m/>
    <m/>
    <m/>
    <m/>
    <m/>
    <m/>
    <m/>
    <m/>
    <m/>
  </r>
  <r>
    <s v="ID_137"/>
    <x v="0"/>
    <x v="17"/>
    <s v="Expirovanie údajov"/>
    <s v="Pre zadanie údajov medzi jednotlivými krokmi bude zadaný čas (napr. 30 minút) po uplynutí ktorého sa zadané a nepotvrdené údaje odstránia. Rovnako sa odstránia aj nepotvrdené údaje po zatvorení webového prehliadača."/>
    <s v="Odborný garant SAŽP"/>
    <s v="Manazment vyziev"/>
    <n v="1"/>
    <n v="5"/>
    <n v="1"/>
    <n v="5"/>
    <n v="0.64393939393939392"/>
    <n v="0.72499999999999998"/>
    <n v="0.84"/>
    <n v="3.4371590909090908"/>
    <n v="51.557386363636361"/>
    <s v="Inkrement 1"/>
    <m/>
    <m/>
    <m/>
    <m/>
    <s v="..."/>
    <s v="..."/>
    <s v="..."/>
    <s v="..."/>
    <s v="..."/>
    <s v="..."/>
    <s v="..."/>
    <s v="..."/>
    <s v="..."/>
    <s v="..."/>
    <s v="..."/>
    <s v="..."/>
    <s v="..."/>
    <s v="..."/>
  </r>
  <r>
    <s v="ID_138"/>
    <x v="0"/>
    <x v="17"/>
    <s v="Vytvorenie prevádzkového oznamu"/>
    <s v="Systém umožní administrátorovi systému vytvorenie upozornení, ktoré sa budú zobrazovať verejným používateľom, napr. pri prerušení prevádzky systému z dôvodu údržby."/>
    <s v="Odborný garant SAŽP"/>
    <s v="Manazment vyziev"/>
    <n v="1"/>
    <n v="5"/>
    <n v="1"/>
    <n v="5"/>
    <n v="0.64393939393939392"/>
    <n v="0.72499999999999998"/>
    <n v="0.84"/>
    <n v="3.4371590909090908"/>
    <n v="51.557386363636361"/>
    <s v="Inkrement 1"/>
    <m/>
    <m/>
    <m/>
    <m/>
    <s v="..."/>
    <s v="..."/>
    <s v="..."/>
    <s v="..."/>
    <s v="..."/>
    <s v="..."/>
    <s v="..."/>
    <s v="..."/>
    <s v="..."/>
    <s v="..."/>
    <s v="..."/>
    <s v="..."/>
    <s v="..."/>
    <s v="..."/>
  </r>
  <r>
    <s v="ID_139"/>
    <x v="0"/>
    <x v="17"/>
    <s v="Nastavenie režimu len na čítanie"/>
    <s v="Systém umožní administrátorovi systému previesť jeho verejnú časť do režimu „len na čítanie“ v prípade aktualizácie číselníkov alebo systémovej infraštruktúry."/>
    <s v="Odborný garant SAŽP"/>
    <s v="Manazment vyziev"/>
    <n v="1"/>
    <n v="5"/>
    <n v="1"/>
    <n v="5"/>
    <n v="0.64393939393939392"/>
    <n v="0.72499999999999998"/>
    <n v="0.84"/>
    <n v="3.4371590909090908"/>
    <n v="51.557386363636361"/>
    <s v="Inkrement 1"/>
    <m/>
    <m/>
    <m/>
    <m/>
    <m/>
    <m/>
    <m/>
    <m/>
    <m/>
    <m/>
    <m/>
    <m/>
    <m/>
    <m/>
    <m/>
    <m/>
    <m/>
    <m/>
  </r>
  <r>
    <s v="ID_140"/>
    <x v="1"/>
    <x v="17"/>
    <s v="Testovacia verzia"/>
    <s v="Systém bude obsahovať funkčne identickú inštanciu testovacej verzie"/>
    <s v="Odborný garant SAŽP"/>
    <s v="Manazment vyziev"/>
    <m/>
    <m/>
    <n v="0"/>
    <n v="0"/>
    <n v="0"/>
    <n v="0"/>
    <n v="0"/>
    <n v="0"/>
    <n v="0"/>
    <s v="Inkrement 1"/>
    <m/>
    <m/>
    <m/>
    <m/>
    <s v="..."/>
    <s v="..."/>
    <s v="..."/>
    <s v="..."/>
    <s v="..."/>
    <s v="..."/>
    <s v="..."/>
    <s v="..."/>
    <s v="..."/>
    <s v="..."/>
    <s v="..."/>
    <s v="..."/>
    <s v="..."/>
    <s v="..."/>
  </r>
  <r>
    <s v="ID_141"/>
    <x v="1"/>
    <x v="17"/>
    <s v="Testovacie dáta"/>
    <s v="Systém bude obsahovať v inštancii testovacej verzie testovacie dáta"/>
    <s v="Odborný garant SAŽP"/>
    <s v="Manazment vyziev"/>
    <m/>
    <m/>
    <n v="0"/>
    <n v="0"/>
    <n v="0"/>
    <n v="0"/>
    <n v="0"/>
    <n v="0"/>
    <n v="0"/>
    <s v="Inkrement 1"/>
    <m/>
    <m/>
    <m/>
    <m/>
    <m/>
    <m/>
    <m/>
    <m/>
    <m/>
    <m/>
    <m/>
    <m/>
    <m/>
    <m/>
    <m/>
    <m/>
    <m/>
    <m/>
  </r>
  <r>
    <s v="ID_142"/>
    <x v="0"/>
    <x v="17"/>
    <s v="Sprístupnenie testovacej verzie"/>
    <s v="Okrem produkčnej verzie systému musí byť pre interné účely sprístupnená aj testovacia verzia systému, aktualizovaná a funkčne zhodná s produkčnou verziou, ale s oddelenými údajmi systému. Na tejto verzii bude realizované interné školenie a zaúčanie interných pracovníkov v zmysle Článku VI Školenie Zmluvy o dielo. Testovacia verzia bude sprístupnená len z obmedzeného zoznamu IP adries."/>
    <s v="Odborný garant SAŽP"/>
    <s v="Manazment vyziev"/>
    <n v="1"/>
    <n v="5"/>
    <n v="1"/>
    <n v="5"/>
    <n v="0.64393939393939392"/>
    <n v="0.72499999999999998"/>
    <n v="0.84"/>
    <n v="3.4371590909090908"/>
    <n v="51.557386363636361"/>
    <s v="Inkrement 1"/>
    <m/>
    <m/>
    <m/>
    <m/>
    <m/>
    <m/>
    <m/>
    <m/>
    <m/>
    <m/>
    <m/>
    <m/>
    <m/>
    <m/>
    <m/>
    <m/>
    <m/>
    <m/>
  </r>
  <r>
    <s v="ID_143"/>
    <x v="0"/>
    <x v="17"/>
    <s v="Sprístupnenie dodatočných informácií používateľom systému"/>
    <s v="Prístup do jednotlivých modulov bude z úvodnej obrazovky, na ktorej bude tiež umožnené používateľovi:_x000a__x0009_stiahnuť Podmienky poskytovania príspevku (formát PDF),_x000a__x0009_stiahnuť Štruktúrovaný rozpočet navrhovaného riešenia (formát XLS)_x000a__x0009_stiahnuť Žiadosť o registráciu a certifikáciu dodávateľa do zoznamu certifikovaných dodávateľov (formát XLS),_x000a__x0009_stiahnuť Žiadosť o uzatvorenie rámcovej zmluvy o preplácaní poukážok (formát DOC),_x000a__x0009_zadávať dotazy prostredníctvom kontaktného formulára pre poskytovanie používateľskej podpory."/>
    <s v="Odborný garant SAŽP"/>
    <s v="Manazment vyziev"/>
    <n v="1"/>
    <n v="5"/>
    <n v="1"/>
    <n v="5"/>
    <n v="0.64393939393939392"/>
    <n v="0.72499999999999998"/>
    <n v="0.84"/>
    <n v="3.4371590909090908"/>
    <n v="51.557386363636361"/>
    <s v="Inkrement 1"/>
    <m/>
    <m/>
    <m/>
    <m/>
    <s v="..."/>
    <s v="..."/>
    <s v="..."/>
    <s v="..."/>
    <s v="..."/>
    <s v="..."/>
    <s v="..."/>
    <s v="..."/>
    <s v="..."/>
    <s v="..."/>
    <s v="..."/>
    <s v="..."/>
    <s v="..."/>
    <s v="..."/>
  </r>
  <r>
    <s v="ID_144"/>
    <x v="0"/>
    <x v="18"/>
    <s v="Sprístupnenie správ z UPVS"/>
    <s v="Systém poskytne oprávneným používateľom používateľské rozhranie pre prístup k správam doručených z ÚPVS"/>
    <s v="Odborný garant SAŽP"/>
    <s v="Manazment vyziev"/>
    <n v="1"/>
    <n v="5"/>
    <n v="1"/>
    <n v="5"/>
    <n v="0.64393939393939392"/>
    <n v="0.72499999999999998"/>
    <n v="0.84"/>
    <n v="3.4371590909090908"/>
    <n v="51.557386363636361"/>
    <s v="Inkrement 1"/>
    <m/>
    <m/>
    <m/>
    <m/>
    <m/>
    <m/>
    <m/>
    <m/>
    <m/>
    <m/>
    <m/>
    <m/>
    <m/>
    <m/>
    <m/>
    <m/>
    <m/>
    <m/>
  </r>
  <r>
    <s v="ID_145"/>
    <x v="0"/>
    <x v="18"/>
    <s v="Odosielanie správ na ÚPVS"/>
    <s v="Systém poskytne možnosť odoslať správu Dodávateľovi a Žiadateľovi prostredníctvom ÚPVS"/>
    <s v="Odborný garant SAŽP"/>
    <s v="Manazment vyziev"/>
    <n v="1"/>
    <n v="5"/>
    <n v="1"/>
    <n v="5"/>
    <n v="0.64393939393939392"/>
    <n v="0.72499999999999998"/>
    <n v="0.84"/>
    <n v="3.4371590909090908"/>
    <n v="51.557386363636361"/>
    <s v="Inkrement 1"/>
    <m/>
    <m/>
    <m/>
    <m/>
    <m/>
    <m/>
    <m/>
    <m/>
    <m/>
    <m/>
    <m/>
    <m/>
    <m/>
    <m/>
    <m/>
    <m/>
    <m/>
    <m/>
  </r>
  <r>
    <s v="ID_146"/>
    <x v="0"/>
    <x v="18"/>
    <s v="Priradenie čísla spisu"/>
    <s v="Systém poskytne používateľovi zadať číslo príslušného spisu týkajúceho sa žiadosti o poukážku a jej uplatnenia manuálne k záznamu o poukážke, resp. automaticky, pokiaľ bude technologická možnosť integrovať systém správy registratúry so systémom IS manažment výziev"/>
    <s v="Odborný garant SAŽP"/>
    <s v="Manazment vyziev"/>
    <n v="1"/>
    <n v="5"/>
    <n v="1"/>
    <n v="5"/>
    <n v="0.64393939393939392"/>
    <n v="0.72499999999999998"/>
    <n v="0.84"/>
    <n v="3.4371590909090908"/>
    <n v="51.557386363636361"/>
    <s v="Inkrement 1"/>
    <m/>
    <m/>
    <m/>
    <m/>
    <s v="..."/>
    <s v="..."/>
    <s v="..."/>
    <s v="..."/>
    <s v="..."/>
    <s v="..."/>
    <s v="..."/>
    <s v="..."/>
    <s v="..."/>
    <s v="..."/>
    <s v="..."/>
    <s v="..."/>
    <s v="..."/>
    <s v="..."/>
  </r>
  <r>
    <s v="ID_147"/>
    <x v="1"/>
    <x v="19"/>
    <s v="Univerzálne použiteľný systémpre výzvy obdobného typu"/>
    <s v="Systém bude manažovať procesy v rámci platného kola výzvy a aj následujúcich kôl bez potreby redizajnu, resp. rozsiahlej zmeny funkcionalít"/>
    <s v="Odborný garant SAŽP"/>
    <s v="Manazment vyziev"/>
    <m/>
    <m/>
    <n v="0"/>
    <n v="0"/>
    <n v="0"/>
    <n v="0"/>
    <n v="0"/>
    <n v="0"/>
    <n v="0"/>
    <s v="Inkrement 1"/>
    <m/>
    <m/>
    <m/>
    <m/>
    <m/>
    <m/>
    <m/>
    <m/>
    <m/>
    <m/>
    <m/>
    <m/>
    <m/>
    <m/>
    <m/>
    <m/>
    <m/>
    <m/>
  </r>
  <r>
    <s v="ID_148"/>
    <x v="1"/>
    <x v="20"/>
    <s v="úroveň autentifikácie"/>
    <s v="Systém bude podporovať úroveň autentifikácie 2"/>
    <s v="Odborný garant SAŽP"/>
    <s v="Manazment vyziev"/>
    <m/>
    <m/>
    <n v="0"/>
    <n v="0"/>
    <n v="0"/>
    <n v="0"/>
    <n v="0"/>
    <n v="0"/>
    <n v="0"/>
    <s v="Inkrement 1"/>
    <m/>
    <m/>
    <m/>
    <m/>
    <m/>
    <m/>
    <m/>
    <m/>
    <m/>
    <m/>
    <m/>
    <m/>
    <m/>
    <m/>
    <m/>
    <m/>
    <m/>
    <m/>
  </r>
  <r>
    <s v="ID_149"/>
    <x v="0"/>
    <x v="18"/>
    <s v="Poskytnutie informácií z katastra nehnuteľností"/>
    <s v="Systém umožní sprostredkovať dostupné informácie z katastra nehnuteľností SR v procese prípravy a spracovania a schvaľovania žiadosti o poukážku a jej uplatnenia."/>
    <s v="Odborný garant SAŽP"/>
    <s v="Manazment vyziev"/>
    <n v="1"/>
    <n v="5"/>
    <n v="1"/>
    <n v="5"/>
    <n v="0.64393939393939392"/>
    <n v="0.72499999999999998"/>
    <n v="0.84"/>
    <n v="3.4371590909090908"/>
    <n v="51.557386363636361"/>
    <s v="Inkrement 1"/>
    <m/>
    <m/>
    <m/>
    <m/>
    <m/>
    <m/>
    <m/>
    <m/>
    <m/>
    <m/>
    <m/>
    <m/>
    <m/>
    <m/>
    <m/>
    <m/>
    <m/>
    <m/>
  </r>
  <r>
    <s v="ID_150"/>
    <x v="1"/>
    <x v="21"/>
    <s v="Prevádzka v cloude"/>
    <s v="Systém bude implementovaný v cloudovom prostredí"/>
    <s v="Odborný garant SAŽP"/>
    <s v="Manazment vyziev"/>
    <m/>
    <m/>
    <n v="0"/>
    <n v="0"/>
    <n v="0"/>
    <n v="0"/>
    <n v="0"/>
    <n v="0"/>
    <n v="0"/>
    <s v="Inkrement 1"/>
    <m/>
    <m/>
    <m/>
    <m/>
    <m/>
    <m/>
    <m/>
    <m/>
    <m/>
    <m/>
    <m/>
    <m/>
    <m/>
    <m/>
    <m/>
    <m/>
    <m/>
    <m/>
  </r>
  <r>
    <s v="ID_151"/>
    <x v="2"/>
    <x v="22"/>
    <m/>
    <m/>
    <m/>
    <m/>
    <m/>
    <m/>
    <n v="0"/>
    <n v="0"/>
    <n v="0"/>
    <n v="0"/>
    <n v="0"/>
    <n v="0"/>
    <n v="0"/>
    <s v=""/>
    <m/>
    <m/>
    <m/>
    <m/>
    <m/>
    <m/>
    <m/>
    <m/>
    <m/>
    <m/>
    <m/>
    <m/>
    <m/>
    <m/>
    <m/>
    <m/>
    <m/>
    <m/>
  </r>
  <r>
    <s v="ID_152"/>
    <x v="2"/>
    <x v="22"/>
    <m/>
    <m/>
    <m/>
    <m/>
    <m/>
    <m/>
    <n v="0"/>
    <n v="0"/>
    <n v="0"/>
    <n v="0"/>
    <n v="0"/>
    <n v="0"/>
    <n v="0"/>
    <s v=""/>
    <m/>
    <m/>
    <m/>
    <m/>
    <s v="..."/>
    <s v="..."/>
    <s v="..."/>
    <s v="..."/>
    <s v="..."/>
    <s v="..."/>
    <s v="..."/>
    <s v="..."/>
    <s v="..."/>
    <s v="..."/>
    <s v="..."/>
    <s v="..."/>
    <s v="..."/>
    <s v="..."/>
  </r>
  <r>
    <s v="ID_153"/>
    <x v="2"/>
    <x v="22"/>
    <m/>
    <m/>
    <m/>
    <m/>
    <m/>
    <m/>
    <n v="0"/>
    <n v="0"/>
    <n v="0"/>
    <n v="0"/>
    <n v="0"/>
    <n v="0"/>
    <n v="0"/>
    <s v=""/>
    <m/>
    <m/>
    <m/>
    <m/>
    <m/>
    <m/>
    <m/>
    <m/>
    <m/>
    <m/>
    <m/>
    <m/>
    <m/>
    <m/>
    <m/>
    <m/>
    <m/>
    <m/>
  </r>
  <r>
    <s v="ID_154"/>
    <x v="2"/>
    <x v="22"/>
    <m/>
    <m/>
    <m/>
    <m/>
    <m/>
    <m/>
    <n v="0"/>
    <n v="0"/>
    <n v="0"/>
    <n v="0"/>
    <n v="0"/>
    <n v="0"/>
    <n v="0"/>
    <s v=""/>
    <m/>
    <m/>
    <m/>
    <m/>
    <m/>
    <m/>
    <m/>
    <m/>
    <m/>
    <m/>
    <m/>
    <m/>
    <m/>
    <m/>
    <m/>
    <m/>
    <m/>
    <m/>
  </r>
  <r>
    <s v="ID_155"/>
    <x v="2"/>
    <x v="22"/>
    <m/>
    <m/>
    <m/>
    <m/>
    <m/>
    <m/>
    <n v="0"/>
    <n v="0"/>
    <n v="0"/>
    <n v="0"/>
    <n v="0"/>
    <n v="0"/>
    <n v="0"/>
    <s v=""/>
    <m/>
    <m/>
    <m/>
    <m/>
    <m/>
    <m/>
    <m/>
    <m/>
    <m/>
    <m/>
    <m/>
    <m/>
    <m/>
    <m/>
    <m/>
    <m/>
    <m/>
    <m/>
  </r>
  <r>
    <s v="ID_156"/>
    <x v="2"/>
    <x v="22"/>
    <m/>
    <m/>
    <m/>
    <m/>
    <m/>
    <m/>
    <n v="0"/>
    <n v="0"/>
    <n v="0"/>
    <n v="0"/>
    <n v="0"/>
    <n v="0"/>
    <n v="0"/>
    <s v=""/>
    <m/>
    <m/>
    <m/>
    <m/>
    <m/>
    <m/>
    <m/>
    <m/>
    <m/>
    <m/>
    <m/>
    <m/>
    <m/>
    <m/>
    <m/>
    <m/>
    <m/>
    <m/>
  </r>
  <r>
    <s v="ID_157"/>
    <x v="2"/>
    <x v="22"/>
    <m/>
    <m/>
    <m/>
    <m/>
    <m/>
    <m/>
    <n v="0"/>
    <n v="0"/>
    <n v="0"/>
    <n v="0"/>
    <n v="0"/>
    <n v="0"/>
    <n v="0"/>
    <s v=""/>
    <m/>
    <m/>
    <m/>
    <m/>
    <m/>
    <m/>
    <m/>
    <m/>
    <m/>
    <m/>
    <m/>
    <m/>
    <m/>
    <m/>
    <m/>
    <m/>
    <m/>
    <m/>
  </r>
  <r>
    <s v="ID_158"/>
    <x v="2"/>
    <x v="22"/>
    <m/>
    <m/>
    <m/>
    <m/>
    <m/>
    <m/>
    <n v="0"/>
    <n v="0"/>
    <n v="0"/>
    <n v="0"/>
    <n v="0"/>
    <n v="0"/>
    <n v="0"/>
    <s v=""/>
    <m/>
    <m/>
    <m/>
    <m/>
    <m/>
    <m/>
    <m/>
    <m/>
    <m/>
    <m/>
    <m/>
    <m/>
    <m/>
    <m/>
    <m/>
    <m/>
    <m/>
    <m/>
  </r>
  <r>
    <s v="ID_159"/>
    <x v="2"/>
    <x v="22"/>
    <m/>
    <m/>
    <m/>
    <m/>
    <m/>
    <m/>
    <n v="0"/>
    <n v="0"/>
    <n v="0"/>
    <n v="0"/>
    <n v="0"/>
    <n v="0"/>
    <n v="0"/>
    <s v=""/>
    <m/>
    <m/>
    <m/>
    <m/>
    <s v="..."/>
    <s v="..."/>
    <s v="..."/>
    <s v="..."/>
    <s v="..."/>
    <s v="..."/>
    <s v="..."/>
    <s v="..."/>
    <s v="..."/>
    <s v="..."/>
    <s v="..."/>
    <s v="..."/>
    <s v="..."/>
    <s v="..."/>
  </r>
  <r>
    <s v="ID_160"/>
    <x v="2"/>
    <x v="22"/>
    <m/>
    <m/>
    <m/>
    <m/>
    <m/>
    <m/>
    <n v="0"/>
    <n v="0"/>
    <n v="0"/>
    <n v="0"/>
    <n v="0"/>
    <n v="0"/>
    <n v="0"/>
    <s v=""/>
    <m/>
    <m/>
    <m/>
    <m/>
    <s v="..."/>
    <s v="..."/>
    <s v="..."/>
    <s v="..."/>
    <s v="..."/>
    <s v="..."/>
    <s v="..."/>
    <s v="..."/>
    <s v="..."/>
    <s v="..."/>
    <s v="..."/>
    <s v="..."/>
    <s v="..."/>
    <s v="..."/>
  </r>
  <r>
    <s v="ID_161"/>
    <x v="2"/>
    <x v="22"/>
    <m/>
    <m/>
    <m/>
    <m/>
    <m/>
    <m/>
    <n v="0"/>
    <n v="0"/>
    <n v="0"/>
    <n v="0"/>
    <n v="0"/>
    <n v="0"/>
    <n v="0"/>
    <s v=""/>
    <m/>
    <m/>
    <m/>
    <m/>
    <m/>
    <m/>
    <m/>
    <m/>
    <m/>
    <m/>
    <m/>
    <m/>
    <m/>
    <m/>
    <m/>
    <m/>
    <m/>
    <m/>
  </r>
  <r>
    <s v="ID_162"/>
    <x v="2"/>
    <x v="22"/>
    <m/>
    <m/>
    <m/>
    <m/>
    <m/>
    <m/>
    <n v="0"/>
    <n v="0"/>
    <n v="0"/>
    <n v="0"/>
    <n v="0"/>
    <n v="0"/>
    <n v="0"/>
    <s v=""/>
    <m/>
    <m/>
    <m/>
    <m/>
    <s v="..."/>
    <s v="..."/>
    <s v="..."/>
    <s v="..."/>
    <s v="..."/>
    <s v="..."/>
    <s v="..."/>
    <s v="..."/>
    <s v="..."/>
    <s v="..."/>
    <s v="..."/>
    <s v="..."/>
    <s v="..."/>
    <s v="..."/>
  </r>
  <r>
    <s v="ID_163"/>
    <x v="2"/>
    <x v="22"/>
    <m/>
    <m/>
    <m/>
    <m/>
    <m/>
    <m/>
    <n v="0"/>
    <n v="0"/>
    <n v="0"/>
    <n v="0"/>
    <n v="0"/>
    <n v="0"/>
    <n v="0"/>
    <s v=""/>
    <m/>
    <m/>
    <m/>
    <m/>
    <s v="..."/>
    <s v="..."/>
    <s v="..."/>
    <s v="..."/>
    <s v="..."/>
    <s v="..."/>
    <s v="..."/>
    <s v="..."/>
    <s v="..."/>
    <s v="..."/>
    <s v="..."/>
    <s v="..."/>
    <s v="..."/>
    <s v="..."/>
  </r>
  <r>
    <s v="ID_164"/>
    <x v="2"/>
    <x v="22"/>
    <m/>
    <m/>
    <m/>
    <m/>
    <m/>
    <m/>
    <n v="0"/>
    <n v="0"/>
    <n v="0"/>
    <n v="0"/>
    <n v="0"/>
    <n v="0"/>
    <n v="0"/>
    <s v=""/>
    <m/>
    <m/>
    <m/>
    <m/>
    <m/>
    <m/>
    <m/>
    <m/>
    <m/>
    <m/>
    <m/>
    <m/>
    <m/>
    <m/>
    <m/>
    <m/>
    <m/>
    <m/>
  </r>
  <r>
    <s v="ID_165"/>
    <x v="2"/>
    <x v="22"/>
    <m/>
    <m/>
    <m/>
    <m/>
    <m/>
    <m/>
    <n v="0"/>
    <n v="0"/>
    <n v="0"/>
    <n v="0"/>
    <n v="0"/>
    <n v="0"/>
    <n v="0"/>
    <s v=""/>
    <m/>
    <m/>
    <m/>
    <m/>
    <m/>
    <m/>
    <m/>
    <m/>
    <m/>
    <m/>
    <m/>
    <m/>
    <m/>
    <m/>
    <m/>
    <m/>
    <m/>
    <m/>
  </r>
  <r>
    <s v="ID_166"/>
    <x v="2"/>
    <x v="22"/>
    <m/>
    <m/>
    <m/>
    <m/>
    <m/>
    <m/>
    <n v="0"/>
    <n v="0"/>
    <n v="0"/>
    <n v="0"/>
    <n v="0"/>
    <n v="0"/>
    <n v="0"/>
    <s v=""/>
    <m/>
    <m/>
    <m/>
    <m/>
    <s v="..."/>
    <s v="..."/>
    <s v="..."/>
    <s v="..."/>
    <s v="..."/>
    <s v="..."/>
    <s v="..."/>
    <s v="..."/>
    <s v="..."/>
    <s v="..."/>
    <s v="..."/>
    <s v="..."/>
    <s v="..."/>
    <s v="..."/>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1ED07956-3003-4A6D-83CC-54EECA729771}" name="Kontingenčná tabuľka1" cacheId="1" applyNumberFormats="0" applyBorderFormats="0" applyFontFormats="0" applyPatternFormats="0" applyAlignmentFormats="0" applyWidthHeightFormats="1" dataCaption="Hodnoty" updatedVersion="7" minRefreshableVersion="3" useAutoFormatting="1" itemPrintTitles="1" createdVersion="7" indent="0" outline="1" outlineData="1" multipleFieldFilters="0">
  <location ref="A3:A23" firstHeaderRow="1" firstDataRow="1" firstDataCol="1" rowPageCount="1" colPageCount="1"/>
  <pivotFields count="35">
    <pivotField showAll="0"/>
    <pivotField axis="axisPage" showAll="0">
      <items count="4">
        <item x="0"/>
        <item x="1"/>
        <item x="2"/>
        <item t="default"/>
      </items>
    </pivotField>
    <pivotField axis="axisRow" showAll="0">
      <items count="24">
        <item x="11"/>
        <item x="20"/>
        <item x="1"/>
        <item x="7"/>
        <item x="18"/>
        <item x="15"/>
        <item x="16"/>
        <item x="12"/>
        <item x="10"/>
        <item x="8"/>
        <item x="3"/>
        <item x="2"/>
        <item x="5"/>
        <item x="9"/>
        <item x="6"/>
        <item x="21"/>
        <item x="14"/>
        <item x="19"/>
        <item x="4"/>
        <item x="17"/>
        <item x="13"/>
        <item x="0"/>
        <item x="22"/>
        <item t="default"/>
      </items>
    </pivotField>
    <pivotField showAll="0"/>
    <pivotField showAll="0"/>
    <pivotField showAll="0"/>
    <pivotField showAll="0"/>
    <pivotField showAll="0"/>
    <pivotField showAll="0"/>
    <pivotField showAll="0"/>
    <pivotField showAll="0"/>
    <pivotField numFmtId="2" showAll="0"/>
    <pivotField showAll="0"/>
    <pivotField showAll="0"/>
    <pivotField numFmtId="2" showAll="0"/>
    <pivotField numFmtId="2"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2"/>
  </rowFields>
  <rowItems count="20">
    <i>
      <x/>
    </i>
    <i>
      <x v="2"/>
    </i>
    <i>
      <x v="3"/>
    </i>
    <i>
      <x v="4"/>
    </i>
    <i>
      <x v="5"/>
    </i>
    <i>
      <x v="6"/>
    </i>
    <i>
      <x v="7"/>
    </i>
    <i>
      <x v="8"/>
    </i>
    <i>
      <x v="9"/>
    </i>
    <i>
      <x v="10"/>
    </i>
    <i>
      <x v="11"/>
    </i>
    <i>
      <x v="12"/>
    </i>
    <i>
      <x v="13"/>
    </i>
    <i>
      <x v="14"/>
    </i>
    <i>
      <x v="16"/>
    </i>
    <i>
      <x v="18"/>
    </i>
    <i>
      <x v="19"/>
    </i>
    <i>
      <x v="20"/>
    </i>
    <i>
      <x v="21"/>
    </i>
    <i t="grand">
      <x/>
    </i>
  </rowItems>
  <colItems count="1">
    <i/>
  </colItems>
  <pageFields count="1">
    <pageField fld="1" item="0" hier="-1"/>
  </page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árok24">
    <tabColor rgb="FFFFC000"/>
  </sheetPr>
  <dimension ref="A1:N23"/>
  <sheetViews>
    <sheetView tabSelected="1" workbookViewId="0">
      <selection activeCell="J17" sqref="J17"/>
    </sheetView>
  </sheetViews>
  <sheetFormatPr defaultColWidth="8.90625" defaultRowHeight="13" x14ac:dyDescent="0.3"/>
  <cols>
    <col min="1" max="1" width="8.90625" style="51"/>
    <col min="2" max="2" width="20.453125" style="51" bestFit="1" customWidth="1"/>
    <col min="3" max="13" width="10.08984375" style="51" customWidth="1"/>
    <col min="14" max="14" width="11" style="51" customWidth="1"/>
    <col min="15" max="16384" width="8.90625" style="51"/>
  </cols>
  <sheetData>
    <row r="1" spans="1:14" x14ac:dyDescent="0.3">
      <c r="J1" s="63">
        <f>SUM(J3:J23)</f>
        <v>0</v>
      </c>
    </row>
    <row r="2" spans="1:14" s="59" customFormat="1" ht="39" x14ac:dyDescent="0.3">
      <c r="A2" s="61" t="s">
        <v>26</v>
      </c>
      <c r="B2" s="60" t="s">
        <v>49</v>
      </c>
      <c r="C2" s="60" t="s">
        <v>73</v>
      </c>
      <c r="D2" s="60" t="s">
        <v>74</v>
      </c>
      <c r="E2" s="60" t="s">
        <v>75</v>
      </c>
      <c r="F2" s="60" t="s">
        <v>87</v>
      </c>
      <c r="G2" s="60" t="s">
        <v>25</v>
      </c>
      <c r="H2" s="60" t="s">
        <v>48</v>
      </c>
      <c r="I2" s="60" t="s">
        <v>86</v>
      </c>
      <c r="J2" s="60" t="s">
        <v>24</v>
      </c>
      <c r="K2" s="60" t="s">
        <v>89</v>
      </c>
      <c r="L2" s="60" t="s">
        <v>50</v>
      </c>
      <c r="M2" s="60" t="s">
        <v>90</v>
      </c>
      <c r="N2" s="60" t="s">
        <v>100</v>
      </c>
    </row>
    <row r="3" spans="1:14" x14ac:dyDescent="0.3">
      <c r="A3" s="56" t="s">
        <v>27</v>
      </c>
      <c r="B3" s="55" t="s">
        <v>584</v>
      </c>
      <c r="C3" s="53" t="str">
        <f>IFERROR(VLOOKUP(B3,#REF!,17,0),"")</f>
        <v/>
      </c>
      <c r="D3" s="53" t="str">
        <f>IFERROR(VLOOKUP(B3,#REF!,12,0),"")</f>
        <v/>
      </c>
      <c r="E3" s="53" t="str">
        <f>IFERROR(VLOOKUP(B3,#REF!,2,0),"")</f>
        <v/>
      </c>
      <c r="F3" s="54">
        <v>15</v>
      </c>
      <c r="G3" s="54" t="s">
        <v>52</v>
      </c>
      <c r="H3" s="53" t="str">
        <f>IFERROR(YEAR(VLOOKUP(G3,#REF!,4,0)),"")</f>
        <v/>
      </c>
      <c r="I3" s="52" t="str">
        <f>IFERROR(VLOOKUP(G3,#REF!,6,0),"")</f>
        <v/>
      </c>
      <c r="J3" s="52" t="str">
        <f>IFERROR(SUMIF(KATALOG_POZIADAVKY!$G$3:$G$298,MODULY_CBA!B3,KATALOG_POZIADAVKY!#REF!)/8,"")</f>
        <v/>
      </c>
      <c r="K3" s="57">
        <v>0.05</v>
      </c>
      <c r="L3" s="57">
        <v>7.0000000000000007E-2</v>
      </c>
      <c r="M3" s="57"/>
      <c r="N3" s="62">
        <v>2</v>
      </c>
    </row>
    <row r="4" spans="1:14" x14ac:dyDescent="0.3">
      <c r="A4" s="56" t="s">
        <v>28</v>
      </c>
      <c r="B4" s="55" t="s">
        <v>583</v>
      </c>
      <c r="C4" s="53" t="str">
        <f>IFERROR(VLOOKUP(B4,#REF!,17,0),"")</f>
        <v/>
      </c>
      <c r="D4" s="53" t="str">
        <f>IFERROR(VLOOKUP(B4,#REF!,12,0),"")</f>
        <v/>
      </c>
      <c r="E4" s="53" t="str">
        <f>IFERROR(VLOOKUP(B4,#REF!,2,0),"")</f>
        <v/>
      </c>
      <c r="F4" s="54">
        <v>15</v>
      </c>
      <c r="G4" s="54" t="s">
        <v>51</v>
      </c>
      <c r="H4" s="53" t="str">
        <f>IFERROR(YEAR(VLOOKUP(G4,#REF!,4,0)),"")</f>
        <v/>
      </c>
      <c r="I4" s="52" t="str">
        <f>IFERROR(VLOOKUP(G4,#REF!,6,0),"")</f>
        <v/>
      </c>
      <c r="J4" s="52" t="str">
        <f>IFERROR(SUMIF(KATALOG_POZIADAVKY!$G$3:$G$298,MODULY_CBA!B4,KATALOG_POZIADAVKY!#REF!)/8,"")</f>
        <v/>
      </c>
      <c r="K4" s="57">
        <v>0.05</v>
      </c>
      <c r="L4" s="57">
        <v>7.0000000000000007E-2</v>
      </c>
      <c r="M4" s="57"/>
      <c r="N4" s="62">
        <v>2</v>
      </c>
    </row>
    <row r="5" spans="1:14" x14ac:dyDescent="0.3">
      <c r="A5" s="56" t="s">
        <v>29</v>
      </c>
      <c r="B5" s="55" t="s">
        <v>587</v>
      </c>
      <c r="C5" s="53" t="str">
        <f>IFERROR(VLOOKUP(B5,#REF!,17,0),"")</f>
        <v/>
      </c>
      <c r="D5" s="53" t="str">
        <f>IFERROR(VLOOKUP(B5,#REF!,12,0),"")</f>
        <v/>
      </c>
      <c r="E5" s="53" t="str">
        <f>IFERROR(VLOOKUP(B5,#REF!,2,0),"")</f>
        <v/>
      </c>
      <c r="F5" s="54">
        <v>15</v>
      </c>
      <c r="G5" s="54" t="s">
        <v>51</v>
      </c>
      <c r="H5" s="53" t="str">
        <f>IFERROR(YEAR(VLOOKUP(G5,#REF!,4,0)),"")</f>
        <v/>
      </c>
      <c r="I5" s="52" t="str">
        <f>IFERROR(VLOOKUP(G5,#REF!,6,0),"")</f>
        <v/>
      </c>
      <c r="J5" s="52" t="str">
        <f>IFERROR(SUMIF(KATALOG_POZIADAVKY!$G$3:$G$298,MODULY_CBA!B5,KATALOG_POZIADAVKY!#REF!)/8,"")</f>
        <v/>
      </c>
      <c r="K5" s="57">
        <v>0.05</v>
      </c>
      <c r="L5" s="57">
        <v>7.0000000000000007E-2</v>
      </c>
      <c r="M5" s="57"/>
      <c r="N5" s="62">
        <v>2</v>
      </c>
    </row>
    <row r="6" spans="1:14" x14ac:dyDescent="0.3">
      <c r="A6" s="56" t="s">
        <v>30</v>
      </c>
      <c r="B6" s="55" t="s">
        <v>585</v>
      </c>
      <c r="C6" s="53" t="str">
        <f>IFERROR(VLOOKUP(B6,#REF!,17,0),"")</f>
        <v/>
      </c>
      <c r="D6" s="53" t="str">
        <f>IFERROR(VLOOKUP(B6,#REF!,12,0),"")</f>
        <v/>
      </c>
      <c r="E6" s="53" t="str">
        <f>IFERROR(VLOOKUP(B6,#REF!,2,0),"")</f>
        <v/>
      </c>
      <c r="F6" s="54">
        <v>15</v>
      </c>
      <c r="G6" s="54" t="s">
        <v>53</v>
      </c>
      <c r="H6" s="53" t="str">
        <f>IFERROR(YEAR(VLOOKUP(G6,#REF!,4,0)),"")</f>
        <v/>
      </c>
      <c r="I6" s="52" t="str">
        <f>IFERROR(VLOOKUP(G6,#REF!,6,0),"")</f>
        <v/>
      </c>
      <c r="J6" s="52" t="str">
        <f>IFERROR(SUMIF(KATALOG_POZIADAVKY!$G$3:$G$298,MODULY_CBA!B6,KATALOG_POZIADAVKY!#REF!)/8,"")</f>
        <v/>
      </c>
      <c r="K6" s="57">
        <v>0.05</v>
      </c>
      <c r="L6" s="57">
        <v>7.0000000000000007E-2</v>
      </c>
      <c r="M6" s="57"/>
      <c r="N6" s="62">
        <v>2</v>
      </c>
    </row>
    <row r="7" spans="1:14" x14ac:dyDescent="0.3">
      <c r="A7" s="56" t="s">
        <v>31</v>
      </c>
      <c r="B7" s="55"/>
      <c r="C7" s="53" t="str">
        <f>IFERROR(VLOOKUP(B7,#REF!,17,0),"")</f>
        <v/>
      </c>
      <c r="D7" s="53" t="str">
        <f>IFERROR(VLOOKUP(B7,#REF!,12,0),"")</f>
        <v/>
      </c>
      <c r="E7" s="53" t="str">
        <f>IFERROR(VLOOKUP(B7,#REF!,2,0),"")</f>
        <v/>
      </c>
      <c r="F7" s="54"/>
      <c r="G7" s="54"/>
      <c r="H7" s="53" t="str">
        <f>IFERROR(YEAR(VLOOKUP(G7,#REF!,4,0)),"")</f>
        <v/>
      </c>
      <c r="I7" s="52" t="str">
        <f>IFERROR(VLOOKUP(G7,#REF!,6,0),"")</f>
        <v/>
      </c>
      <c r="J7" s="52" t="str">
        <f>IFERROR(SUMIF(KATALOG_POZIADAVKY!$G$3:$G$298,MODULY_CBA!B7,KATALOG_POZIADAVKY!#REF!)/8,"")</f>
        <v/>
      </c>
      <c r="K7" s="57"/>
      <c r="L7" s="57"/>
      <c r="M7" s="57"/>
      <c r="N7" s="62"/>
    </row>
    <row r="8" spans="1:14" x14ac:dyDescent="0.3">
      <c r="A8" s="56" t="s">
        <v>32</v>
      </c>
      <c r="B8" s="55"/>
      <c r="C8" s="53" t="str">
        <f>IFERROR(VLOOKUP(B8,#REF!,17,0),"")</f>
        <v/>
      </c>
      <c r="D8" s="53" t="str">
        <f>IFERROR(VLOOKUP(B8,#REF!,12,0),"")</f>
        <v/>
      </c>
      <c r="E8" s="53" t="str">
        <f>IFERROR(VLOOKUP(B8,#REF!,2,0),"")</f>
        <v/>
      </c>
      <c r="F8" s="54"/>
      <c r="G8" s="54"/>
      <c r="H8" s="53" t="str">
        <f>IFERROR(YEAR(VLOOKUP(G8,#REF!,4,0)),"")</f>
        <v/>
      </c>
      <c r="I8" s="52" t="str">
        <f>IFERROR(VLOOKUP(G8,#REF!,6,0),"")</f>
        <v/>
      </c>
      <c r="J8" s="52" t="str">
        <f>IFERROR(SUMIF(KATALOG_POZIADAVKY!$G$3:$G$298,MODULY_CBA!B8,KATALOG_POZIADAVKY!#REF!)/8,"")</f>
        <v/>
      </c>
      <c r="K8" s="54"/>
      <c r="L8" s="54"/>
      <c r="M8" s="54"/>
      <c r="N8" s="62"/>
    </row>
    <row r="9" spans="1:14" x14ac:dyDescent="0.3">
      <c r="A9" s="56" t="s">
        <v>33</v>
      </c>
      <c r="B9" s="55"/>
      <c r="C9" s="53" t="str">
        <f>IFERROR(VLOOKUP(B9,#REF!,17,0),"")</f>
        <v/>
      </c>
      <c r="D9" s="53" t="str">
        <f>IFERROR(VLOOKUP(B9,#REF!,12,0),"")</f>
        <v/>
      </c>
      <c r="E9" s="53" t="str">
        <f>IFERROR(VLOOKUP(B9,#REF!,2,0),"")</f>
        <v/>
      </c>
      <c r="F9" s="54"/>
      <c r="G9" s="54"/>
      <c r="H9" s="53" t="str">
        <f>IFERROR(YEAR(VLOOKUP(G9,#REF!,4,0)),"")</f>
        <v/>
      </c>
      <c r="I9" s="52" t="str">
        <f>IFERROR(VLOOKUP(G9,#REF!,6,0),"")</f>
        <v/>
      </c>
      <c r="J9" s="52" t="str">
        <f>IFERROR(SUMIF(KATALOG_POZIADAVKY!$G$3:$G$298,MODULY_CBA!B9,KATALOG_POZIADAVKY!#REF!)/8,"")</f>
        <v/>
      </c>
      <c r="K9" s="54"/>
      <c r="L9" s="54"/>
      <c r="M9" s="54"/>
      <c r="N9" s="62"/>
    </row>
    <row r="10" spans="1:14" x14ac:dyDescent="0.3">
      <c r="A10" s="56" t="s">
        <v>34</v>
      </c>
      <c r="B10" s="55"/>
      <c r="C10" s="53" t="str">
        <f>IFERROR(VLOOKUP(B10,#REF!,17,0),"")</f>
        <v/>
      </c>
      <c r="D10" s="53" t="str">
        <f>IFERROR(VLOOKUP(B10,#REF!,12,0),"")</f>
        <v/>
      </c>
      <c r="E10" s="53" t="str">
        <f>IFERROR(VLOOKUP(B10,#REF!,2,0),"")</f>
        <v/>
      </c>
      <c r="F10" s="54"/>
      <c r="G10" s="54"/>
      <c r="H10" s="53" t="str">
        <f>IFERROR(YEAR(VLOOKUP(G10,#REF!,4,0)),"")</f>
        <v/>
      </c>
      <c r="I10" s="52" t="str">
        <f>IFERROR(VLOOKUP(G10,#REF!,6,0),"")</f>
        <v/>
      </c>
      <c r="J10" s="52" t="str">
        <f>IFERROR(SUMIF(KATALOG_POZIADAVKY!$G$3:$G$298,MODULY_CBA!B10,KATALOG_POZIADAVKY!#REF!)/8,"")</f>
        <v/>
      </c>
      <c r="K10" s="54"/>
      <c r="L10" s="54"/>
      <c r="M10" s="54"/>
      <c r="N10" s="62"/>
    </row>
    <row r="11" spans="1:14" x14ac:dyDescent="0.3">
      <c r="A11" s="56" t="s">
        <v>35</v>
      </c>
      <c r="B11" s="55"/>
      <c r="C11" s="53" t="str">
        <f>IFERROR(VLOOKUP(B11,#REF!,17,0),"")</f>
        <v/>
      </c>
      <c r="D11" s="53" t="str">
        <f>IFERROR(VLOOKUP(B11,#REF!,12,0),"")</f>
        <v/>
      </c>
      <c r="E11" s="53" t="str">
        <f>IFERROR(VLOOKUP(B11,#REF!,2,0),"")</f>
        <v/>
      </c>
      <c r="F11" s="54"/>
      <c r="G11" s="54"/>
      <c r="H11" s="53" t="str">
        <f>IFERROR(YEAR(VLOOKUP(G11,#REF!,4,0)),"")</f>
        <v/>
      </c>
      <c r="I11" s="52" t="str">
        <f>IFERROR(VLOOKUP(G11,#REF!,6,0),"")</f>
        <v/>
      </c>
      <c r="J11" s="52" t="str">
        <f>IFERROR(SUMIF(KATALOG_POZIADAVKY!$G$3:$G$298,MODULY_CBA!B11,KATALOG_POZIADAVKY!#REF!)/8,"")</f>
        <v/>
      </c>
      <c r="K11" s="54"/>
      <c r="L11" s="54"/>
      <c r="M11" s="54"/>
      <c r="N11" s="62"/>
    </row>
    <row r="12" spans="1:14" x14ac:dyDescent="0.3">
      <c r="A12" s="56" t="s">
        <v>36</v>
      </c>
      <c r="B12" s="55"/>
      <c r="C12" s="53" t="str">
        <f>IFERROR(VLOOKUP(B12,#REF!,17,0),"")</f>
        <v/>
      </c>
      <c r="D12" s="53" t="str">
        <f>IFERROR(VLOOKUP(B12,#REF!,12,0),"")</f>
        <v/>
      </c>
      <c r="E12" s="53" t="str">
        <f>IFERROR(VLOOKUP(B12,#REF!,2,0),"")</f>
        <v/>
      </c>
      <c r="F12" s="54"/>
      <c r="G12" s="54"/>
      <c r="H12" s="53" t="str">
        <f>IFERROR(YEAR(VLOOKUP(G12,#REF!,4,0)),"")</f>
        <v/>
      </c>
      <c r="I12" s="52" t="str">
        <f>IFERROR(VLOOKUP(G12,#REF!,6,0),"")</f>
        <v/>
      </c>
      <c r="J12" s="52" t="str">
        <f>IFERROR(SUMIF(KATALOG_POZIADAVKY!$G$3:$G$298,MODULY_CBA!B12,KATALOG_POZIADAVKY!#REF!)/8,"")</f>
        <v/>
      </c>
      <c r="K12" s="54"/>
      <c r="L12" s="54"/>
      <c r="M12" s="54"/>
      <c r="N12" s="62"/>
    </row>
    <row r="13" spans="1:14" x14ac:dyDescent="0.3">
      <c r="A13" s="56" t="s">
        <v>37</v>
      </c>
      <c r="B13" s="55"/>
      <c r="C13" s="53" t="str">
        <f>IFERROR(VLOOKUP(B13,#REF!,17,0),"")</f>
        <v/>
      </c>
      <c r="D13" s="53" t="str">
        <f>IFERROR(VLOOKUP(B13,#REF!,12,0),"")</f>
        <v/>
      </c>
      <c r="E13" s="53" t="str">
        <f>IFERROR(VLOOKUP(B13,#REF!,2,0),"")</f>
        <v/>
      </c>
      <c r="F13" s="54"/>
      <c r="G13" s="54"/>
      <c r="H13" s="53" t="str">
        <f>IFERROR(YEAR(VLOOKUP(G13,#REF!,4,0)),"")</f>
        <v/>
      </c>
      <c r="I13" s="52" t="str">
        <f>IFERROR(VLOOKUP(G13,#REF!,6,0),"")</f>
        <v/>
      </c>
      <c r="J13" s="52" t="str">
        <f>IFERROR(SUMIF(KATALOG_POZIADAVKY!$G$3:$G$298,MODULY_CBA!B13,KATALOG_POZIADAVKY!#REF!)/8,"")</f>
        <v/>
      </c>
      <c r="K13" s="54"/>
      <c r="L13" s="54"/>
      <c r="M13" s="54"/>
      <c r="N13" s="62"/>
    </row>
    <row r="14" spans="1:14" x14ac:dyDescent="0.3">
      <c r="A14" s="56" t="s">
        <v>38</v>
      </c>
      <c r="B14" s="55"/>
      <c r="C14" s="53" t="str">
        <f>IFERROR(VLOOKUP(B14,#REF!,17,0),"")</f>
        <v/>
      </c>
      <c r="D14" s="53" t="str">
        <f>IFERROR(VLOOKUP(B14,#REF!,12,0),"")</f>
        <v/>
      </c>
      <c r="E14" s="53" t="str">
        <f>IFERROR(VLOOKUP(B14,#REF!,2,0),"")</f>
        <v/>
      </c>
      <c r="F14" s="54"/>
      <c r="G14" s="54"/>
      <c r="H14" s="53" t="str">
        <f>IFERROR(YEAR(VLOOKUP(G14,#REF!,4,0)),"")</f>
        <v/>
      </c>
      <c r="I14" s="52" t="str">
        <f>IFERROR(VLOOKUP(G14,#REF!,6,0),"")</f>
        <v/>
      </c>
      <c r="J14" s="52" t="str">
        <f>IFERROR(SUMIF(KATALOG_POZIADAVKY!$G$3:$G$298,MODULY_CBA!B14,KATALOG_POZIADAVKY!#REF!)/8,"")</f>
        <v/>
      </c>
      <c r="K14" s="54"/>
      <c r="L14" s="54"/>
      <c r="M14" s="54"/>
      <c r="N14" s="62"/>
    </row>
    <row r="15" spans="1:14" x14ac:dyDescent="0.3">
      <c r="A15" s="56" t="s">
        <v>39</v>
      </c>
      <c r="B15" s="55"/>
      <c r="C15" s="53" t="str">
        <f>IFERROR(VLOOKUP(B15,#REF!,17,0),"")</f>
        <v/>
      </c>
      <c r="D15" s="53" t="str">
        <f>IFERROR(VLOOKUP(B15,#REF!,12,0),"")</f>
        <v/>
      </c>
      <c r="E15" s="53" t="str">
        <f>IFERROR(VLOOKUP(B15,#REF!,2,0),"")</f>
        <v/>
      </c>
      <c r="F15" s="54"/>
      <c r="G15" s="54"/>
      <c r="H15" s="53" t="str">
        <f>IFERROR(YEAR(VLOOKUP(G15,#REF!,4,0)),"")</f>
        <v/>
      </c>
      <c r="I15" s="52" t="str">
        <f>IFERROR(VLOOKUP(G15,#REF!,6,0),"")</f>
        <v/>
      </c>
      <c r="J15" s="52" t="str">
        <f>IFERROR(SUMIF(KATALOG_POZIADAVKY!$G$3:$G$298,MODULY_CBA!B15,KATALOG_POZIADAVKY!#REF!)/8,"")</f>
        <v/>
      </c>
      <c r="K15" s="54"/>
      <c r="L15" s="54"/>
      <c r="M15" s="54"/>
      <c r="N15" s="62"/>
    </row>
    <row r="16" spans="1:14" x14ac:dyDescent="0.3">
      <c r="A16" s="56" t="s">
        <v>40</v>
      </c>
      <c r="B16" s="55"/>
      <c r="C16" s="53" t="str">
        <f>IFERROR(VLOOKUP(B16,#REF!,17,0),"")</f>
        <v/>
      </c>
      <c r="D16" s="53" t="str">
        <f>IFERROR(VLOOKUP(B16,#REF!,12,0),"")</f>
        <v/>
      </c>
      <c r="E16" s="53" t="str">
        <f>IFERROR(VLOOKUP(B16,#REF!,2,0),"")</f>
        <v/>
      </c>
      <c r="F16" s="54"/>
      <c r="G16" s="54"/>
      <c r="H16" s="53" t="str">
        <f>IFERROR(YEAR(VLOOKUP(G16,#REF!,4,0)),"")</f>
        <v/>
      </c>
      <c r="I16" s="52" t="str">
        <f>IFERROR(VLOOKUP(G16,#REF!,6,0),"")</f>
        <v/>
      </c>
      <c r="J16" s="52" t="str">
        <f>IFERROR(SUMIF(KATALOG_POZIADAVKY!$G$3:$G$298,MODULY_CBA!B16,KATALOG_POZIADAVKY!#REF!)/8,"")</f>
        <v/>
      </c>
      <c r="K16" s="54"/>
      <c r="L16" s="54"/>
      <c r="M16" s="54"/>
      <c r="N16" s="62"/>
    </row>
    <row r="17" spans="1:14" x14ac:dyDescent="0.3">
      <c r="A17" s="56" t="s">
        <v>41</v>
      </c>
      <c r="B17" s="55"/>
      <c r="C17" s="53" t="str">
        <f>IFERROR(VLOOKUP(B17,#REF!,17,0),"")</f>
        <v/>
      </c>
      <c r="D17" s="53" t="str">
        <f>IFERROR(VLOOKUP(B17,#REF!,12,0),"")</f>
        <v/>
      </c>
      <c r="E17" s="53" t="str">
        <f>IFERROR(VLOOKUP(B17,#REF!,2,0),"")</f>
        <v/>
      </c>
      <c r="F17" s="54"/>
      <c r="G17" s="54"/>
      <c r="H17" s="53" t="str">
        <f>IFERROR(YEAR(VLOOKUP(G17,#REF!,4,0)),"")</f>
        <v/>
      </c>
      <c r="I17" s="52" t="str">
        <f>IFERROR(VLOOKUP(G17,#REF!,6,0),"")</f>
        <v/>
      </c>
      <c r="J17" s="52" t="str">
        <f>IFERROR(SUMIF(KATALOG_POZIADAVKY!$G$3:$G$298,MODULY_CBA!B17,KATALOG_POZIADAVKY!#REF!)/8,"")</f>
        <v/>
      </c>
      <c r="K17" s="54"/>
      <c r="L17" s="54"/>
      <c r="M17" s="54"/>
      <c r="N17" s="62"/>
    </row>
    <row r="18" spans="1:14" x14ac:dyDescent="0.3">
      <c r="A18" s="56" t="s">
        <v>42</v>
      </c>
      <c r="B18" s="55"/>
      <c r="C18" s="53" t="str">
        <f>IFERROR(VLOOKUP(B18,#REF!,17,0),"")</f>
        <v/>
      </c>
      <c r="D18" s="53" t="str">
        <f>IFERROR(VLOOKUP(B18,#REF!,12,0),"")</f>
        <v/>
      </c>
      <c r="E18" s="53" t="str">
        <f>IFERROR(VLOOKUP(B18,#REF!,2,0),"")</f>
        <v/>
      </c>
      <c r="F18" s="54"/>
      <c r="G18" s="54"/>
      <c r="H18" s="53" t="str">
        <f>IFERROR(YEAR(VLOOKUP(G18,#REF!,4,0)),"")</f>
        <v/>
      </c>
      <c r="I18" s="52" t="str">
        <f>IFERROR(VLOOKUP(G18,#REF!,6,0),"")</f>
        <v/>
      </c>
      <c r="J18" s="52" t="str">
        <f>IFERROR(SUMIF(KATALOG_POZIADAVKY!$G$3:$G$298,MODULY_CBA!B18,KATALOG_POZIADAVKY!#REF!)/8,"")</f>
        <v/>
      </c>
      <c r="K18" s="54"/>
      <c r="L18" s="54"/>
      <c r="M18" s="54"/>
      <c r="N18" s="62"/>
    </row>
    <row r="19" spans="1:14" x14ac:dyDescent="0.3">
      <c r="A19" s="56" t="s">
        <v>43</v>
      </c>
      <c r="B19" s="55"/>
      <c r="C19" s="53" t="str">
        <f>IFERROR(VLOOKUP(B19,#REF!,17,0),"")</f>
        <v/>
      </c>
      <c r="D19" s="53" t="str">
        <f>IFERROR(VLOOKUP(B19,#REF!,12,0),"")</f>
        <v/>
      </c>
      <c r="E19" s="53" t="str">
        <f>IFERROR(VLOOKUP(B19,#REF!,2,0),"")</f>
        <v/>
      </c>
      <c r="F19" s="54"/>
      <c r="G19" s="54"/>
      <c r="H19" s="53" t="str">
        <f>IFERROR(YEAR(VLOOKUP(G19,#REF!,4,0)),"")</f>
        <v/>
      </c>
      <c r="I19" s="52" t="str">
        <f>IFERROR(VLOOKUP(G19,#REF!,6,0),"")</f>
        <v/>
      </c>
      <c r="J19" s="52" t="str">
        <f>IFERROR(SUMIF(KATALOG_POZIADAVKY!$G$3:$G$298,MODULY_CBA!B19,KATALOG_POZIADAVKY!#REF!)/8,"")</f>
        <v/>
      </c>
      <c r="K19" s="54"/>
      <c r="L19" s="54"/>
      <c r="M19" s="54"/>
      <c r="N19" s="62"/>
    </row>
    <row r="20" spans="1:14" x14ac:dyDescent="0.3">
      <c r="A20" s="56" t="s">
        <v>44</v>
      </c>
      <c r="B20" s="55"/>
      <c r="C20" s="53" t="str">
        <f>IFERROR(VLOOKUP(B20,#REF!,17,0),"")</f>
        <v/>
      </c>
      <c r="D20" s="53" t="str">
        <f>IFERROR(VLOOKUP(B20,#REF!,12,0),"")</f>
        <v/>
      </c>
      <c r="E20" s="53" t="str">
        <f>IFERROR(VLOOKUP(B20,#REF!,2,0),"")</f>
        <v/>
      </c>
      <c r="F20" s="54"/>
      <c r="G20" s="54"/>
      <c r="H20" s="53" t="str">
        <f>IFERROR(YEAR(VLOOKUP(G20,#REF!,4,0)),"")</f>
        <v/>
      </c>
      <c r="I20" s="52" t="str">
        <f>IFERROR(VLOOKUP(G20,#REF!,6,0),"")</f>
        <v/>
      </c>
      <c r="J20" s="52" t="str">
        <f>IFERROR(SUMIF(KATALOG_POZIADAVKY!$G$3:$G$298,MODULY_CBA!B20,KATALOG_POZIADAVKY!#REF!)/8,"")</f>
        <v/>
      </c>
      <c r="K20" s="54"/>
      <c r="L20" s="54"/>
      <c r="M20" s="54"/>
      <c r="N20" s="62"/>
    </row>
    <row r="21" spans="1:14" x14ac:dyDescent="0.3">
      <c r="A21" s="56" t="s">
        <v>45</v>
      </c>
      <c r="B21" s="55"/>
      <c r="C21" s="53" t="str">
        <f>IFERROR(VLOOKUP(B21,#REF!,17,0),"")</f>
        <v/>
      </c>
      <c r="D21" s="53" t="str">
        <f>IFERROR(VLOOKUP(B21,#REF!,12,0),"")</f>
        <v/>
      </c>
      <c r="E21" s="53" t="str">
        <f>IFERROR(VLOOKUP(B21,#REF!,2,0),"")</f>
        <v/>
      </c>
      <c r="F21" s="54"/>
      <c r="G21" s="54"/>
      <c r="H21" s="53" t="str">
        <f>IFERROR(YEAR(VLOOKUP(G21,#REF!,4,0)),"")</f>
        <v/>
      </c>
      <c r="I21" s="52" t="str">
        <f>IFERROR(VLOOKUP(G21,#REF!,6,0),"")</f>
        <v/>
      </c>
      <c r="J21" s="52" t="str">
        <f>IFERROR(SUMIF(KATALOG_POZIADAVKY!$G$3:$G$298,MODULY_CBA!B21,KATALOG_POZIADAVKY!#REF!)/8,"")</f>
        <v/>
      </c>
      <c r="K21" s="54"/>
      <c r="L21" s="54"/>
      <c r="M21" s="54"/>
      <c r="N21" s="62"/>
    </row>
    <row r="22" spans="1:14" x14ac:dyDescent="0.3">
      <c r="A22" s="56" t="s">
        <v>46</v>
      </c>
      <c r="B22" s="55"/>
      <c r="C22" s="53" t="str">
        <f>IFERROR(VLOOKUP(B22,#REF!,17,0),"")</f>
        <v/>
      </c>
      <c r="D22" s="53" t="str">
        <f>IFERROR(VLOOKUP(B22,#REF!,12,0),"")</f>
        <v/>
      </c>
      <c r="E22" s="53" t="str">
        <f>IFERROR(VLOOKUP(B22,#REF!,2,0),"")</f>
        <v/>
      </c>
      <c r="F22" s="54"/>
      <c r="G22" s="54"/>
      <c r="H22" s="53" t="str">
        <f>IFERROR(YEAR(VLOOKUP(G22,#REF!,4,0)),"")</f>
        <v/>
      </c>
      <c r="I22" s="52" t="str">
        <f>IFERROR(VLOOKUP(G22,#REF!,6,0),"")</f>
        <v/>
      </c>
      <c r="J22" s="52" t="str">
        <f>IFERROR(SUMIF(KATALOG_POZIADAVKY!$G$3:$G$298,MODULY_CBA!B22,KATALOG_POZIADAVKY!#REF!)/8,"")</f>
        <v/>
      </c>
      <c r="K22" s="54"/>
      <c r="L22" s="54"/>
      <c r="M22" s="54"/>
      <c r="N22" s="62"/>
    </row>
    <row r="23" spans="1:14" x14ac:dyDescent="0.3">
      <c r="A23" s="56" t="s">
        <v>47</v>
      </c>
      <c r="B23" s="55"/>
      <c r="C23" s="53" t="str">
        <f>IFERROR(VLOOKUP(B23,#REF!,17,0),"")</f>
        <v/>
      </c>
      <c r="D23" s="53" t="str">
        <f>IFERROR(VLOOKUP(B23,#REF!,12,0),"")</f>
        <v/>
      </c>
      <c r="E23" s="53" t="str">
        <f>IFERROR(VLOOKUP(B23,#REF!,2,0),"")</f>
        <v/>
      </c>
      <c r="F23" s="54"/>
      <c r="G23" s="54"/>
      <c r="H23" s="53" t="str">
        <f>IFERROR(YEAR(VLOOKUP(G23,#REF!,4,0)),"")</f>
        <v/>
      </c>
      <c r="I23" s="52" t="str">
        <f>IFERROR(VLOOKUP(G23,#REF!,6,0),"")</f>
        <v/>
      </c>
      <c r="J23" s="52" t="str">
        <f>IFERROR(SUMIF(KATALOG_POZIADAVKY!$G$3:$G$298,MODULY_CBA!B23,KATALOG_POZIADAVKY!#REF!)/8,"")</f>
        <v/>
      </c>
      <c r="K23" s="54"/>
      <c r="L23" s="54"/>
      <c r="M23" s="54"/>
      <c r="N23" s="62"/>
    </row>
  </sheetData>
  <dataValidations count="2">
    <dataValidation type="list" allowBlank="1" showInputMessage="1" showErrorMessage="1" sqref="G3:G23" xr:uid="{00000000-0002-0000-0700-000000000000}">
      <formula1>Inkrement</formula1>
    </dataValidation>
    <dataValidation type="list" allowBlank="1" showInputMessage="1" showErrorMessage="1" sqref="F3:F23" xr:uid="{00000000-0002-0000-0700-000001000000}">
      <formula1>"15,20,25,30"</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1F9ADC-F428-44D1-97C3-571A6C3FA684}">
  <sheetPr>
    <tabColor rgb="FFFFC000"/>
  </sheetPr>
  <dimension ref="A1:B23"/>
  <sheetViews>
    <sheetView workbookViewId="0">
      <selection activeCell="B22" sqref="B22"/>
    </sheetView>
  </sheetViews>
  <sheetFormatPr defaultRowHeight="14.5" x14ac:dyDescent="0.35"/>
  <cols>
    <col min="1" max="1" width="77.08984375" bestFit="1" customWidth="1"/>
    <col min="2" max="2" width="19.6328125" bestFit="1" customWidth="1"/>
  </cols>
  <sheetData>
    <row r="1" spans="1:2" x14ac:dyDescent="0.35">
      <c r="A1" s="72" t="s">
        <v>586</v>
      </c>
      <c r="B1" t="s">
        <v>563</v>
      </c>
    </row>
    <row r="3" spans="1:2" x14ac:dyDescent="0.35">
      <c r="A3" s="72" t="s">
        <v>581</v>
      </c>
    </row>
    <row r="4" spans="1:2" x14ac:dyDescent="0.35">
      <c r="A4" s="73" t="s">
        <v>270</v>
      </c>
      <c r="B4" t="s">
        <v>585</v>
      </c>
    </row>
    <row r="5" spans="1:2" x14ac:dyDescent="0.35">
      <c r="A5" s="73" t="s">
        <v>128</v>
      </c>
      <c r="B5" t="s">
        <v>584</v>
      </c>
    </row>
    <row r="6" spans="1:2" x14ac:dyDescent="0.35">
      <c r="A6" s="73" t="s">
        <v>209</v>
      </c>
      <c r="B6" t="s">
        <v>583</v>
      </c>
    </row>
    <row r="7" spans="1:2" x14ac:dyDescent="0.35">
      <c r="A7" s="73" t="s">
        <v>377</v>
      </c>
      <c r="B7" t="s">
        <v>583</v>
      </c>
    </row>
    <row r="8" spans="1:2" x14ac:dyDescent="0.35">
      <c r="A8" s="73" t="s">
        <v>328</v>
      </c>
      <c r="B8" t="s">
        <v>587</v>
      </c>
    </row>
    <row r="9" spans="1:2" x14ac:dyDescent="0.35">
      <c r="A9" s="73" t="s">
        <v>345</v>
      </c>
      <c r="B9" t="s">
        <v>585</v>
      </c>
    </row>
    <row r="10" spans="1:2" x14ac:dyDescent="0.35">
      <c r="A10" s="73" t="s">
        <v>281</v>
      </c>
      <c r="B10" t="s">
        <v>585</v>
      </c>
    </row>
    <row r="11" spans="1:2" x14ac:dyDescent="0.35">
      <c r="A11" s="73" t="s">
        <v>259</v>
      </c>
      <c r="B11" t="s">
        <v>585</v>
      </c>
    </row>
    <row r="12" spans="1:2" x14ac:dyDescent="0.35">
      <c r="A12" s="73" t="s">
        <v>215</v>
      </c>
      <c r="B12" t="s">
        <v>583</v>
      </c>
    </row>
    <row r="13" spans="1:2" x14ac:dyDescent="0.35">
      <c r="A13" s="73" t="s">
        <v>142</v>
      </c>
      <c r="B13" t="s">
        <v>583</v>
      </c>
    </row>
    <row r="14" spans="1:2" x14ac:dyDescent="0.35">
      <c r="A14" s="73" t="s">
        <v>137</v>
      </c>
      <c r="B14" t="s">
        <v>584</v>
      </c>
    </row>
    <row r="15" spans="1:2" x14ac:dyDescent="0.35">
      <c r="A15" s="73" t="s">
        <v>173</v>
      </c>
      <c r="B15" t="s">
        <v>587</v>
      </c>
    </row>
    <row r="16" spans="1:2" x14ac:dyDescent="0.35">
      <c r="A16" s="73" t="s">
        <v>233</v>
      </c>
      <c r="B16" t="s">
        <v>585</v>
      </c>
    </row>
    <row r="17" spans="1:2" x14ac:dyDescent="0.35">
      <c r="A17" s="73" t="s">
        <v>188</v>
      </c>
      <c r="B17" t="s">
        <v>587</v>
      </c>
    </row>
    <row r="18" spans="1:2" x14ac:dyDescent="0.35">
      <c r="A18" s="73" t="s">
        <v>321</v>
      </c>
      <c r="B18" t="s">
        <v>585</v>
      </c>
    </row>
    <row r="19" spans="1:2" x14ac:dyDescent="0.35">
      <c r="A19" s="73" t="s">
        <v>158</v>
      </c>
      <c r="B19" t="s">
        <v>587</v>
      </c>
    </row>
    <row r="20" spans="1:2" x14ac:dyDescent="0.35">
      <c r="A20" s="73" t="s">
        <v>360</v>
      </c>
      <c r="B20" t="s">
        <v>587</v>
      </c>
    </row>
    <row r="21" spans="1:2" x14ac:dyDescent="0.35">
      <c r="A21" s="73" t="s">
        <v>314</v>
      </c>
      <c r="B21" t="s">
        <v>585</v>
      </c>
    </row>
    <row r="22" spans="1:2" x14ac:dyDescent="0.35">
      <c r="A22" s="73" t="s">
        <v>101</v>
      </c>
      <c r="B22" t="s">
        <v>584</v>
      </c>
    </row>
    <row r="23" spans="1:2" x14ac:dyDescent="0.35">
      <c r="A23" s="73" t="s">
        <v>582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árok26">
    <tabColor rgb="FFFFC000"/>
  </sheetPr>
  <dimension ref="A1:AB238"/>
  <sheetViews>
    <sheetView topLeftCell="C1" zoomScale="80" zoomScaleNormal="80" workbookViewId="0">
      <pane ySplit="2" topLeftCell="A3" activePane="bottomLeft" state="frozen"/>
      <selection activeCell="I3" sqref="I3"/>
      <selection pane="bottomLeft" activeCell="H3" sqref="H3"/>
    </sheetView>
  </sheetViews>
  <sheetFormatPr defaultColWidth="10.54296875" defaultRowHeight="13" x14ac:dyDescent="0.35"/>
  <cols>
    <col min="1" max="1" width="18.08984375" style="22" customWidth="1"/>
    <col min="2" max="2" width="46.453125" style="22" customWidth="1"/>
    <col min="3" max="3" width="58.6328125" style="21" customWidth="1"/>
    <col min="4" max="4" width="50.08984375" style="21" customWidth="1"/>
    <col min="5" max="5" width="57.6328125" style="21" customWidth="1"/>
    <col min="6" max="6" width="27.453125" style="21" customWidth="1"/>
    <col min="7" max="7" width="19.36328125" style="21" customWidth="1"/>
    <col min="8" max="8" width="27.453125" style="21" customWidth="1"/>
    <col min="9" max="12" width="31.453125" style="21" customWidth="1"/>
    <col min="13" max="13" width="34.36328125" style="21" customWidth="1"/>
    <col min="14" max="14" width="64.453125" style="21" customWidth="1"/>
    <col min="15" max="15" width="34.54296875" style="21" customWidth="1"/>
    <col min="16" max="16" width="30.453125" style="21" customWidth="1"/>
    <col min="17" max="17" width="26.36328125" style="21" customWidth="1"/>
    <col min="18" max="19" width="44.453125" style="21" customWidth="1"/>
    <col min="20" max="21" width="36.36328125" style="21" customWidth="1"/>
    <col min="22" max="23" width="38" style="21" customWidth="1"/>
    <col min="24" max="24" width="52.6328125" style="21" customWidth="1"/>
    <col min="25" max="25" width="35.54296875" style="21" customWidth="1"/>
    <col min="26" max="26" width="30.36328125" style="21" customWidth="1"/>
    <col min="27" max="16384" width="10.54296875" style="21"/>
  </cols>
  <sheetData>
    <row r="1" spans="1:28" ht="45.65" customHeight="1" x14ac:dyDescent="0.35">
      <c r="A1" s="82" t="s">
        <v>85</v>
      </c>
      <c r="B1" s="83"/>
      <c r="C1" s="83"/>
      <c r="D1" s="83"/>
      <c r="E1" s="83"/>
      <c r="F1" s="83"/>
      <c r="G1" s="83"/>
      <c r="H1" s="83"/>
      <c r="I1" s="83"/>
      <c r="J1" s="83"/>
      <c r="K1" s="83"/>
      <c r="L1" s="83"/>
      <c r="M1" s="83"/>
      <c r="N1" s="84"/>
      <c r="O1" s="74" t="s">
        <v>84</v>
      </c>
      <c r="P1" s="75"/>
      <c r="Q1" s="76"/>
      <c r="R1" s="77" t="s">
        <v>83</v>
      </c>
      <c r="S1" s="78"/>
      <c r="T1" s="78"/>
      <c r="U1" s="78"/>
      <c r="V1" s="78"/>
      <c r="W1" s="78"/>
      <c r="X1" s="79"/>
      <c r="Y1" s="80" t="s">
        <v>82</v>
      </c>
      <c r="Z1" s="81"/>
      <c r="AA1" s="50"/>
    </row>
    <row r="2" spans="1:28" s="44" customFormat="1" ht="52" x14ac:dyDescent="0.35">
      <c r="A2" s="27" t="s">
        <v>81</v>
      </c>
      <c r="B2" s="27" t="s">
        <v>80</v>
      </c>
      <c r="C2" s="27" t="s">
        <v>79</v>
      </c>
      <c r="D2" s="27" t="s">
        <v>78</v>
      </c>
      <c r="E2" s="27" t="s">
        <v>77</v>
      </c>
      <c r="F2" s="27" t="s">
        <v>76</v>
      </c>
      <c r="G2" s="27" t="s">
        <v>91</v>
      </c>
      <c r="H2" s="27" t="s">
        <v>72</v>
      </c>
      <c r="I2" s="27" t="s">
        <v>71</v>
      </c>
      <c r="J2" s="27" t="s">
        <v>70</v>
      </c>
      <c r="K2" s="27" t="s">
        <v>69</v>
      </c>
      <c r="L2" s="27" t="s">
        <v>68</v>
      </c>
      <c r="M2" s="27" t="s">
        <v>67</v>
      </c>
      <c r="N2" s="27" t="s">
        <v>66</v>
      </c>
      <c r="O2" s="49" t="s">
        <v>65</v>
      </c>
      <c r="P2" s="49" t="s">
        <v>64</v>
      </c>
      <c r="Q2" s="48" t="s">
        <v>63</v>
      </c>
      <c r="R2" s="47" t="s">
        <v>62</v>
      </c>
      <c r="S2" s="47" t="s">
        <v>61</v>
      </c>
      <c r="T2" s="47" t="s">
        <v>60</v>
      </c>
      <c r="U2" s="47" t="s">
        <v>59</v>
      </c>
      <c r="V2" s="47" t="s">
        <v>58</v>
      </c>
      <c r="W2" s="47" t="s">
        <v>57</v>
      </c>
      <c r="X2" s="47" t="s">
        <v>56</v>
      </c>
      <c r="Y2" s="46" t="s">
        <v>55</v>
      </c>
      <c r="Z2" s="45" t="s">
        <v>54</v>
      </c>
    </row>
    <row r="3" spans="1:28" s="40" customFormat="1" ht="26" x14ac:dyDescent="0.35">
      <c r="A3" s="46" t="s">
        <v>397</v>
      </c>
      <c r="B3" s="46" t="s">
        <v>563</v>
      </c>
      <c r="C3" s="64" t="s">
        <v>101</v>
      </c>
      <c r="D3" s="36" t="s">
        <v>102</v>
      </c>
      <c r="E3" s="36" t="s">
        <v>103</v>
      </c>
      <c r="F3" s="36" t="s">
        <v>564</v>
      </c>
      <c r="G3" s="36" t="str">
        <f>VLOOKUP(C3,Hárok1!$A$4:$B$22,2,0)</f>
        <v>Žiadateľ</v>
      </c>
      <c r="H3" s="58" t="str">
        <f>IFERROR(VLOOKUP(G3,MODULY_CBA!$B$3:$I$23,6,0),"")</f>
        <v>Inkrement 2</v>
      </c>
      <c r="I3" s="30"/>
      <c r="J3" s="30"/>
      <c r="K3" s="30"/>
      <c r="L3" s="30"/>
      <c r="M3" s="30"/>
      <c r="N3" s="30"/>
      <c r="O3" s="30"/>
      <c r="P3" s="30"/>
      <c r="Q3" s="41"/>
      <c r="R3" s="25"/>
      <c r="S3" s="25"/>
      <c r="T3" s="30"/>
      <c r="U3" s="30"/>
      <c r="V3" s="30"/>
      <c r="W3" s="30"/>
      <c r="X3" s="30"/>
      <c r="Y3" s="30"/>
      <c r="Z3" s="30"/>
      <c r="AA3" s="43"/>
      <c r="AB3" s="42"/>
    </row>
    <row r="4" spans="1:28" s="40" customFormat="1" ht="26" x14ac:dyDescent="0.35">
      <c r="A4" s="46" t="s">
        <v>398</v>
      </c>
      <c r="B4" s="46" t="s">
        <v>563</v>
      </c>
      <c r="C4" s="64" t="s">
        <v>101</v>
      </c>
      <c r="D4" s="36" t="s">
        <v>104</v>
      </c>
      <c r="E4" s="36" t="s">
        <v>105</v>
      </c>
      <c r="F4" s="36" t="s">
        <v>564</v>
      </c>
      <c r="G4" s="36" t="str">
        <f>VLOOKUP(C4,Hárok1!$A$4:$B$22,2,0)</f>
        <v>Žiadateľ</v>
      </c>
      <c r="H4" s="58" t="str">
        <f>IFERROR(VLOOKUP(G4,MODULY_CBA!$B$3:$I$23,6,0),"")</f>
        <v>Inkrement 2</v>
      </c>
      <c r="I4" s="30"/>
      <c r="J4" s="30"/>
      <c r="K4" s="30"/>
      <c r="L4" s="30"/>
      <c r="M4" s="30"/>
      <c r="N4" s="30"/>
      <c r="O4" s="30"/>
      <c r="P4" s="30"/>
      <c r="Q4" s="41"/>
      <c r="R4" s="25"/>
      <c r="S4" s="25"/>
      <c r="T4" s="30"/>
      <c r="U4" s="30"/>
      <c r="V4" s="30"/>
      <c r="W4" s="30"/>
      <c r="X4" s="30"/>
      <c r="Y4" s="30"/>
      <c r="Z4" s="30"/>
      <c r="AA4" s="43"/>
      <c r="AB4" s="42"/>
    </row>
    <row r="5" spans="1:28" s="40" customFormat="1" ht="182" x14ac:dyDescent="0.35">
      <c r="A5" s="46" t="s">
        <v>399</v>
      </c>
      <c r="B5" s="46" t="s">
        <v>563</v>
      </c>
      <c r="C5" s="64" t="s">
        <v>101</v>
      </c>
      <c r="D5" s="36" t="s">
        <v>106</v>
      </c>
      <c r="E5" s="36" t="s">
        <v>567</v>
      </c>
      <c r="F5" s="36" t="s">
        <v>564</v>
      </c>
      <c r="G5" s="36" t="str">
        <f>VLOOKUP(C5,Hárok1!$A$4:$B$22,2,0)</f>
        <v>Žiadateľ</v>
      </c>
      <c r="H5" s="58" t="str">
        <f>IFERROR(VLOOKUP(G5,MODULY_CBA!$B$3:$I$23,6,0),"")</f>
        <v>Inkrement 2</v>
      </c>
      <c r="I5" s="30"/>
      <c r="J5" s="30"/>
      <c r="K5" s="30"/>
      <c r="L5" s="30"/>
      <c r="M5" s="30"/>
      <c r="N5" s="30"/>
      <c r="O5" s="30"/>
      <c r="P5" s="30"/>
      <c r="Q5" s="41"/>
      <c r="R5" s="25"/>
      <c r="S5" s="25"/>
      <c r="T5" s="30"/>
      <c r="U5" s="30"/>
      <c r="V5" s="30"/>
      <c r="W5" s="30"/>
      <c r="X5" s="30"/>
      <c r="Y5" s="30"/>
      <c r="Z5" s="30"/>
      <c r="AA5" s="43"/>
      <c r="AB5" s="42"/>
    </row>
    <row r="6" spans="1:28" s="40" customFormat="1" ht="65" x14ac:dyDescent="0.35">
      <c r="A6" s="46" t="s">
        <v>400</v>
      </c>
      <c r="B6" s="46" t="s">
        <v>563</v>
      </c>
      <c r="C6" s="64" t="s">
        <v>101</v>
      </c>
      <c r="D6" s="36" t="s">
        <v>107</v>
      </c>
      <c r="E6" s="36" t="s">
        <v>108</v>
      </c>
      <c r="F6" s="36" t="s">
        <v>564</v>
      </c>
      <c r="G6" s="36" t="str">
        <f>VLOOKUP(C6,Hárok1!$A$4:$B$22,2,0)</f>
        <v>Žiadateľ</v>
      </c>
      <c r="H6" s="58" t="str">
        <f>IFERROR(VLOOKUP(G6,MODULY_CBA!$B$3:$I$23,6,0),"")</f>
        <v>Inkrement 2</v>
      </c>
      <c r="I6" s="30"/>
      <c r="J6" s="30"/>
      <c r="K6" s="30"/>
      <c r="L6" s="30"/>
      <c r="M6" s="30"/>
      <c r="N6" s="30"/>
      <c r="O6" s="30"/>
      <c r="P6" s="30"/>
      <c r="Q6" s="41"/>
      <c r="R6" s="25"/>
      <c r="S6" s="25"/>
      <c r="T6" s="30"/>
      <c r="U6" s="30"/>
      <c r="V6" s="30"/>
      <c r="W6" s="30"/>
      <c r="X6" s="30"/>
      <c r="Y6" s="30"/>
      <c r="Z6" s="30"/>
      <c r="AA6" s="43"/>
      <c r="AB6" s="42"/>
    </row>
    <row r="7" spans="1:28" s="40" customFormat="1" ht="104" x14ac:dyDescent="0.35">
      <c r="A7" s="46" t="s">
        <v>401</v>
      </c>
      <c r="B7" s="46" t="s">
        <v>563</v>
      </c>
      <c r="C7" s="64" t="s">
        <v>101</v>
      </c>
      <c r="D7" s="36" t="s">
        <v>109</v>
      </c>
      <c r="E7" s="36" t="s">
        <v>110</v>
      </c>
      <c r="F7" s="36" t="s">
        <v>564</v>
      </c>
      <c r="G7" s="36" t="str">
        <f>VLOOKUP(C7,Hárok1!$A$4:$B$22,2,0)</f>
        <v>Žiadateľ</v>
      </c>
      <c r="H7" s="58" t="str">
        <f>IFERROR(VLOOKUP(G7,MODULY_CBA!$B$3:$I$23,6,0),"")</f>
        <v>Inkrement 2</v>
      </c>
      <c r="I7" s="30"/>
      <c r="J7" s="30"/>
      <c r="K7" s="30"/>
      <c r="L7" s="30"/>
      <c r="M7" s="30"/>
      <c r="N7" s="30"/>
      <c r="O7" s="30"/>
      <c r="P7" s="30"/>
      <c r="Q7" s="41"/>
      <c r="R7" s="25"/>
      <c r="S7" s="25"/>
      <c r="T7" s="30"/>
      <c r="U7" s="30"/>
      <c r="V7" s="30"/>
      <c r="W7" s="30"/>
      <c r="X7" s="30"/>
      <c r="Y7" s="30"/>
      <c r="Z7" s="30"/>
      <c r="AA7" s="43"/>
      <c r="AB7" s="42"/>
    </row>
    <row r="8" spans="1:28" s="40" customFormat="1" ht="65" x14ac:dyDescent="0.35">
      <c r="A8" s="46" t="s">
        <v>402</v>
      </c>
      <c r="B8" s="46" t="s">
        <v>563</v>
      </c>
      <c r="C8" s="64" t="s">
        <v>101</v>
      </c>
      <c r="D8" s="36" t="s">
        <v>111</v>
      </c>
      <c r="E8" s="36" t="s">
        <v>112</v>
      </c>
      <c r="F8" s="36" t="s">
        <v>564</v>
      </c>
      <c r="G8" s="36" t="str">
        <f>VLOOKUP(C8,Hárok1!$A$4:$B$22,2,0)</f>
        <v>Žiadateľ</v>
      </c>
      <c r="H8" s="58" t="str">
        <f>IFERROR(VLOOKUP(G8,MODULY_CBA!$B$3:$I$23,6,0),"")</f>
        <v>Inkrement 2</v>
      </c>
      <c r="I8" s="30"/>
      <c r="J8" s="30"/>
      <c r="K8" s="30"/>
      <c r="L8" s="30"/>
      <c r="M8" s="30"/>
      <c r="N8" s="30"/>
      <c r="O8" s="30"/>
      <c r="P8" s="30"/>
      <c r="Q8" s="41"/>
      <c r="R8" s="25"/>
      <c r="S8" s="25"/>
      <c r="T8" s="30"/>
      <c r="U8" s="30"/>
      <c r="V8" s="30"/>
      <c r="W8" s="30"/>
      <c r="X8" s="30"/>
      <c r="Y8" s="30"/>
      <c r="Z8" s="30"/>
      <c r="AA8" s="43"/>
      <c r="AB8" s="42"/>
    </row>
    <row r="9" spans="1:28" s="40" customFormat="1" ht="39" x14ac:dyDescent="0.35">
      <c r="A9" s="46" t="s">
        <v>403</v>
      </c>
      <c r="B9" s="46" t="s">
        <v>563</v>
      </c>
      <c r="C9" s="64" t="s">
        <v>101</v>
      </c>
      <c r="D9" s="36" t="s">
        <v>113</v>
      </c>
      <c r="E9" s="36" t="s">
        <v>114</v>
      </c>
      <c r="F9" s="36" t="s">
        <v>564</v>
      </c>
      <c r="G9" s="36" t="str">
        <f>VLOOKUP(C9,Hárok1!$A$4:$B$22,2,0)</f>
        <v>Žiadateľ</v>
      </c>
      <c r="H9" s="58" t="str">
        <f>IFERROR(VLOOKUP(G9,MODULY_CBA!$B$3:$I$23,6,0),"")</f>
        <v>Inkrement 2</v>
      </c>
      <c r="I9" s="30"/>
      <c r="J9" s="30"/>
      <c r="K9" s="30"/>
      <c r="L9" s="30"/>
      <c r="M9" s="30"/>
      <c r="N9" s="30"/>
      <c r="O9" s="30"/>
      <c r="P9" s="30"/>
      <c r="Q9" s="41"/>
      <c r="R9" s="25"/>
      <c r="S9" s="25"/>
      <c r="T9" s="30"/>
      <c r="U9" s="30"/>
      <c r="V9" s="30"/>
      <c r="W9" s="30"/>
      <c r="X9" s="30"/>
      <c r="Y9" s="30"/>
      <c r="Z9" s="30"/>
      <c r="AA9" s="43"/>
      <c r="AB9" s="42"/>
    </row>
    <row r="10" spans="1:28" s="40" customFormat="1" ht="26" x14ac:dyDescent="0.35">
      <c r="A10" s="46" t="s">
        <v>404</v>
      </c>
      <c r="B10" s="46" t="s">
        <v>563</v>
      </c>
      <c r="C10" s="64" t="s">
        <v>101</v>
      </c>
      <c r="D10" s="36" t="s">
        <v>115</v>
      </c>
      <c r="E10" s="36" t="s">
        <v>116</v>
      </c>
      <c r="F10" s="36" t="s">
        <v>564</v>
      </c>
      <c r="G10" s="36" t="str">
        <f>VLOOKUP(C10,Hárok1!$A$4:$B$22,2,0)</f>
        <v>Žiadateľ</v>
      </c>
      <c r="H10" s="58" t="str">
        <f>IFERROR(VLOOKUP(G10,MODULY_CBA!$B$3:$I$23,6,0),"")</f>
        <v>Inkrement 2</v>
      </c>
      <c r="I10" s="30"/>
      <c r="J10" s="30"/>
      <c r="K10" s="30"/>
      <c r="L10" s="30"/>
      <c r="M10" s="30"/>
      <c r="N10" s="30"/>
      <c r="O10" s="30"/>
      <c r="P10" s="30"/>
      <c r="Q10" s="41"/>
      <c r="R10" s="25"/>
      <c r="S10" s="25"/>
      <c r="T10" s="30"/>
      <c r="U10" s="30"/>
      <c r="V10" s="30"/>
      <c r="W10" s="30"/>
      <c r="X10" s="30"/>
      <c r="Y10" s="30"/>
      <c r="Z10" s="30"/>
      <c r="AA10" s="43"/>
      <c r="AB10" s="42"/>
    </row>
    <row r="11" spans="1:28" ht="26" x14ac:dyDescent="0.35">
      <c r="A11" s="46" t="s">
        <v>405</v>
      </c>
      <c r="B11" s="46" t="s">
        <v>563</v>
      </c>
      <c r="C11" s="64" t="s">
        <v>101</v>
      </c>
      <c r="D11" s="36" t="s">
        <v>117</v>
      </c>
      <c r="E11" s="65" t="s">
        <v>118</v>
      </c>
      <c r="F11" s="36" t="s">
        <v>564</v>
      </c>
      <c r="G11" s="36" t="str">
        <f>VLOOKUP(C11,Hárok1!$A$4:$B$22,2,0)</f>
        <v>Žiadateľ</v>
      </c>
      <c r="H11" s="58" t="str">
        <f>IFERROR(VLOOKUP(G11,MODULY_CBA!$B$3:$I$23,6,0),"")</f>
        <v>Inkrement 2</v>
      </c>
      <c r="I11" s="31"/>
      <c r="J11" s="31"/>
      <c r="K11" s="31"/>
      <c r="L11" s="31"/>
      <c r="M11" s="31"/>
      <c r="N11" s="31"/>
      <c r="O11" s="31"/>
      <c r="P11" s="31"/>
      <c r="Q11" s="31"/>
      <c r="R11" s="31"/>
      <c r="S11" s="31"/>
      <c r="T11" s="31"/>
      <c r="U11" s="31"/>
      <c r="V11" s="31"/>
      <c r="W11" s="31"/>
      <c r="X11" s="31"/>
      <c r="Y11" s="31"/>
      <c r="Z11" s="31"/>
      <c r="AA11" s="38"/>
      <c r="AB11" s="31"/>
    </row>
    <row r="12" spans="1:28" ht="26" x14ac:dyDescent="0.35">
      <c r="A12" s="46" t="s">
        <v>406</v>
      </c>
      <c r="B12" s="46" t="s">
        <v>563</v>
      </c>
      <c r="C12" s="64" t="s">
        <v>101</v>
      </c>
      <c r="D12" s="36" t="s">
        <v>119</v>
      </c>
      <c r="E12" s="36" t="s">
        <v>120</v>
      </c>
      <c r="F12" s="36" t="s">
        <v>564</v>
      </c>
      <c r="G12" s="36" t="str">
        <f>VLOOKUP(C12,Hárok1!$A$4:$B$22,2,0)</f>
        <v>Žiadateľ</v>
      </c>
      <c r="H12" s="58" t="str">
        <f>IFERROR(VLOOKUP(G12,MODULY_CBA!$B$3:$I$23,6,0),"")</f>
        <v>Inkrement 2</v>
      </c>
      <c r="I12" s="31"/>
      <c r="J12" s="31"/>
      <c r="K12" s="31"/>
      <c r="L12" s="31"/>
      <c r="M12" s="31"/>
      <c r="N12" s="31"/>
      <c r="O12" s="31"/>
      <c r="P12" s="31"/>
      <c r="Q12" s="31"/>
      <c r="R12" s="31"/>
      <c r="S12" s="31"/>
      <c r="T12" s="31"/>
      <c r="U12" s="31"/>
      <c r="V12" s="31"/>
      <c r="W12" s="31"/>
      <c r="X12" s="31"/>
      <c r="Y12" s="31"/>
      <c r="Z12" s="31"/>
      <c r="AA12" s="38"/>
      <c r="AB12" s="31"/>
    </row>
    <row r="13" spans="1:28" ht="39" x14ac:dyDescent="0.35">
      <c r="A13" s="46" t="s">
        <v>407</v>
      </c>
      <c r="B13" s="46" t="s">
        <v>563</v>
      </c>
      <c r="C13" s="64" t="s">
        <v>101</v>
      </c>
      <c r="D13" s="36" t="s">
        <v>121</v>
      </c>
      <c r="E13" s="65" t="s">
        <v>122</v>
      </c>
      <c r="F13" s="36" t="s">
        <v>564</v>
      </c>
      <c r="G13" s="36" t="str">
        <f>VLOOKUP(C13,Hárok1!$A$4:$B$22,2,0)</f>
        <v>Žiadateľ</v>
      </c>
      <c r="H13" s="58" t="str">
        <f>IFERROR(VLOOKUP(G13,MODULY_CBA!$B$3:$I$23,6,0),"")</f>
        <v>Inkrement 2</v>
      </c>
      <c r="I13" s="31"/>
      <c r="J13" s="31"/>
      <c r="K13" s="31"/>
      <c r="L13" s="31"/>
      <c r="M13" s="31"/>
      <c r="N13" s="31"/>
      <c r="O13" s="31"/>
      <c r="P13" s="31"/>
      <c r="Q13" s="31"/>
      <c r="R13" s="31"/>
      <c r="S13" s="31"/>
      <c r="T13" s="31"/>
      <c r="U13" s="31"/>
      <c r="V13" s="31"/>
      <c r="W13" s="31"/>
      <c r="X13" s="31"/>
      <c r="Y13" s="31"/>
      <c r="Z13" s="31"/>
      <c r="AA13" s="38"/>
      <c r="AB13" s="31"/>
    </row>
    <row r="14" spans="1:28" ht="130" x14ac:dyDescent="0.35">
      <c r="A14" s="46" t="s">
        <v>408</v>
      </c>
      <c r="B14" s="46" t="s">
        <v>563</v>
      </c>
      <c r="C14" s="64" t="s">
        <v>101</v>
      </c>
      <c r="D14" s="36" t="s">
        <v>123</v>
      </c>
      <c r="E14" s="65" t="s">
        <v>568</v>
      </c>
      <c r="F14" s="36" t="s">
        <v>564</v>
      </c>
      <c r="G14" s="36" t="str">
        <f>VLOOKUP(C14,Hárok1!$A$4:$B$22,2,0)</f>
        <v>Žiadateľ</v>
      </c>
      <c r="H14" s="58" t="str">
        <f>IFERROR(VLOOKUP(G14,MODULY_CBA!$B$3:$I$23,6,0),"")</f>
        <v>Inkrement 2</v>
      </c>
      <c r="I14" s="31"/>
      <c r="J14" s="31"/>
      <c r="K14" s="31"/>
      <c r="L14" s="31"/>
      <c r="M14" s="31"/>
      <c r="N14" s="31"/>
      <c r="O14" s="31"/>
      <c r="P14" s="31"/>
      <c r="Q14" s="31"/>
      <c r="R14" s="31"/>
      <c r="S14" s="31"/>
      <c r="T14" s="31"/>
      <c r="U14" s="31"/>
      <c r="V14" s="31"/>
      <c r="W14" s="31"/>
      <c r="X14" s="31"/>
      <c r="Y14" s="31"/>
      <c r="Z14" s="31"/>
      <c r="AA14" s="38"/>
      <c r="AB14" s="31"/>
    </row>
    <row r="15" spans="1:28" ht="52" x14ac:dyDescent="0.35">
      <c r="A15" s="46" t="s">
        <v>409</v>
      </c>
      <c r="B15" s="46" t="s">
        <v>563</v>
      </c>
      <c r="C15" s="64" t="s">
        <v>101</v>
      </c>
      <c r="D15" s="36" t="s">
        <v>124</v>
      </c>
      <c r="E15" s="65" t="s">
        <v>125</v>
      </c>
      <c r="F15" s="36" t="s">
        <v>564</v>
      </c>
      <c r="G15" s="36" t="str">
        <f>VLOOKUP(C15,Hárok1!$A$4:$B$22,2,0)</f>
        <v>Žiadateľ</v>
      </c>
      <c r="H15" s="58" t="str">
        <f>IFERROR(VLOOKUP(G15,MODULY_CBA!$B$3:$I$23,6,0),"")</f>
        <v>Inkrement 2</v>
      </c>
      <c r="I15" s="31"/>
      <c r="J15" s="31"/>
      <c r="K15" s="31"/>
      <c r="L15" s="31"/>
      <c r="M15" s="31"/>
      <c r="N15" s="31"/>
      <c r="O15" s="31"/>
      <c r="P15" s="31"/>
      <c r="Q15" s="31"/>
      <c r="R15" s="31"/>
      <c r="S15" s="31"/>
      <c r="T15" s="31"/>
      <c r="U15" s="31"/>
      <c r="V15" s="31"/>
      <c r="W15" s="31"/>
      <c r="X15" s="31"/>
      <c r="Y15" s="31"/>
      <c r="Z15" s="31"/>
      <c r="AA15" s="38"/>
      <c r="AB15" s="31"/>
    </row>
    <row r="16" spans="1:28" ht="26" x14ac:dyDescent="0.35">
      <c r="A16" s="46" t="s">
        <v>410</v>
      </c>
      <c r="B16" s="46" t="s">
        <v>563</v>
      </c>
      <c r="C16" s="64" t="s">
        <v>101</v>
      </c>
      <c r="D16" s="66" t="s">
        <v>126</v>
      </c>
      <c r="E16" s="66" t="s">
        <v>127</v>
      </c>
      <c r="F16" s="36" t="s">
        <v>564</v>
      </c>
      <c r="G16" s="36" t="str">
        <f>VLOOKUP(C16,Hárok1!$A$4:$B$22,2,0)</f>
        <v>Žiadateľ</v>
      </c>
      <c r="H16" s="58" t="str">
        <f>IFERROR(VLOOKUP(G16,MODULY_CBA!$B$3:$I$23,6,0),"")</f>
        <v>Inkrement 2</v>
      </c>
      <c r="I16" s="31"/>
      <c r="J16" s="31"/>
      <c r="K16" s="31"/>
      <c r="L16" s="31"/>
      <c r="M16" s="31"/>
      <c r="N16" s="31"/>
      <c r="O16" s="31"/>
      <c r="P16" s="31"/>
      <c r="Q16" s="31"/>
      <c r="R16" s="31"/>
      <c r="S16" s="31"/>
      <c r="T16" s="31"/>
      <c r="U16" s="31"/>
      <c r="V16" s="31"/>
      <c r="W16" s="31"/>
      <c r="X16" s="31"/>
      <c r="Y16" s="31"/>
      <c r="Z16" s="31"/>
      <c r="AA16" s="38"/>
      <c r="AB16" s="31"/>
    </row>
    <row r="17" spans="1:28" ht="78" x14ac:dyDescent="0.35">
      <c r="A17" s="46" t="s">
        <v>411</v>
      </c>
      <c r="B17" s="46" t="s">
        <v>563</v>
      </c>
      <c r="C17" s="64" t="s">
        <v>128</v>
      </c>
      <c r="D17" s="64" t="s">
        <v>129</v>
      </c>
      <c r="E17" s="36" t="s">
        <v>130</v>
      </c>
      <c r="F17" s="36" t="s">
        <v>564</v>
      </c>
      <c r="G17" s="36" t="str">
        <f>VLOOKUP(C17,Hárok1!$A$4:$B$22,2,0)</f>
        <v>Žiadateľ</v>
      </c>
      <c r="H17" s="58" t="str">
        <f>IFERROR(VLOOKUP(G17,MODULY_CBA!$B$3:$I$23,6,0),"")</f>
        <v>Inkrement 2</v>
      </c>
      <c r="I17" s="24"/>
      <c r="J17" s="24"/>
      <c r="K17" s="24"/>
      <c r="L17" s="24"/>
      <c r="M17" s="24" t="s">
        <v>22</v>
      </c>
      <c r="N17" s="24" t="s">
        <v>22</v>
      </c>
      <c r="O17" s="24" t="s">
        <v>22</v>
      </c>
      <c r="P17" s="24" t="s">
        <v>22</v>
      </c>
      <c r="Q17" s="24" t="s">
        <v>22</v>
      </c>
      <c r="R17" s="24" t="s">
        <v>22</v>
      </c>
      <c r="S17" s="24" t="s">
        <v>22</v>
      </c>
      <c r="T17" s="24" t="s">
        <v>22</v>
      </c>
      <c r="U17" s="24" t="s">
        <v>22</v>
      </c>
      <c r="V17" s="24" t="s">
        <v>22</v>
      </c>
      <c r="W17" s="24" t="s">
        <v>22</v>
      </c>
      <c r="X17" s="24" t="s">
        <v>22</v>
      </c>
      <c r="Y17" s="24" t="s">
        <v>22</v>
      </c>
      <c r="Z17" s="24" t="s">
        <v>22</v>
      </c>
      <c r="AA17" s="38"/>
      <c r="AB17" s="31"/>
    </row>
    <row r="18" spans="1:28" ht="65" x14ac:dyDescent="0.35">
      <c r="A18" s="46" t="s">
        <v>412</v>
      </c>
      <c r="B18" s="46" t="s">
        <v>563</v>
      </c>
      <c r="C18" s="64" t="s">
        <v>101</v>
      </c>
      <c r="D18" s="64" t="s">
        <v>131</v>
      </c>
      <c r="E18" s="36" t="s">
        <v>132</v>
      </c>
      <c r="F18" s="36" t="s">
        <v>564</v>
      </c>
      <c r="G18" s="36" t="str">
        <f>VLOOKUP(C18,Hárok1!$A$4:$B$22,2,0)</f>
        <v>Žiadateľ</v>
      </c>
      <c r="H18" s="58" t="str">
        <f>IFERROR(VLOOKUP(G18,MODULY_CBA!$B$3:$I$23,6,0),"")</f>
        <v>Inkrement 2</v>
      </c>
      <c r="I18" s="24"/>
      <c r="J18" s="24"/>
      <c r="K18" s="24"/>
      <c r="L18" s="24"/>
      <c r="M18" s="24"/>
      <c r="N18" s="24"/>
      <c r="O18" s="24"/>
      <c r="P18" s="24"/>
      <c r="Q18" s="24"/>
      <c r="R18" s="24"/>
      <c r="S18" s="24"/>
      <c r="T18" s="24"/>
      <c r="U18" s="24"/>
      <c r="V18" s="24"/>
      <c r="W18" s="24"/>
      <c r="X18" s="24"/>
      <c r="Y18" s="24"/>
      <c r="Z18" s="24"/>
      <c r="AA18" s="38"/>
      <c r="AB18" s="31"/>
    </row>
    <row r="19" spans="1:28" ht="52" x14ac:dyDescent="0.35">
      <c r="A19" s="46" t="s">
        <v>413</v>
      </c>
      <c r="B19" s="46" t="s">
        <v>563</v>
      </c>
      <c r="C19" s="64" t="s">
        <v>101</v>
      </c>
      <c r="D19" s="64" t="s">
        <v>133</v>
      </c>
      <c r="E19" s="36" t="s">
        <v>134</v>
      </c>
      <c r="F19" s="36" t="s">
        <v>564</v>
      </c>
      <c r="G19" s="36" t="str">
        <f>VLOOKUP(C19,Hárok1!$A$4:$B$22,2,0)</f>
        <v>Žiadateľ</v>
      </c>
      <c r="H19" s="58" t="str">
        <f>IFERROR(VLOOKUP(G19,MODULY_CBA!$B$3:$I$23,6,0),"")</f>
        <v>Inkrement 2</v>
      </c>
      <c r="I19" s="24"/>
      <c r="J19" s="24"/>
      <c r="K19" s="24"/>
      <c r="L19" s="24"/>
      <c r="M19" s="24"/>
      <c r="N19" s="24"/>
      <c r="O19" s="24"/>
      <c r="P19" s="24"/>
      <c r="Q19" s="24"/>
      <c r="R19" s="24"/>
      <c r="S19" s="24"/>
      <c r="T19" s="24"/>
      <c r="U19" s="24"/>
      <c r="V19" s="24"/>
      <c r="W19" s="24"/>
      <c r="X19" s="24"/>
      <c r="Y19" s="24"/>
      <c r="Z19" s="24"/>
      <c r="AA19" s="38"/>
      <c r="AB19" s="31"/>
    </row>
    <row r="20" spans="1:28" ht="39" x14ac:dyDescent="0.35">
      <c r="A20" s="46" t="s">
        <v>414</v>
      </c>
      <c r="B20" s="46" t="s">
        <v>563</v>
      </c>
      <c r="C20" s="64" t="s">
        <v>128</v>
      </c>
      <c r="D20" s="64" t="s">
        <v>135</v>
      </c>
      <c r="E20" s="36" t="s">
        <v>136</v>
      </c>
      <c r="F20" s="36" t="s">
        <v>564</v>
      </c>
      <c r="G20" s="36" t="str">
        <f>VLOOKUP(C20,Hárok1!$A$4:$B$22,2,0)</f>
        <v>Žiadateľ</v>
      </c>
      <c r="H20" s="58" t="str">
        <f>IFERROR(VLOOKUP(G20,MODULY_CBA!$B$3:$I$23,6,0),"")</f>
        <v>Inkrement 2</v>
      </c>
      <c r="I20" s="24"/>
      <c r="J20" s="24"/>
      <c r="K20" s="24"/>
      <c r="L20" s="24"/>
      <c r="M20" s="24"/>
      <c r="N20" s="24"/>
      <c r="O20" s="24"/>
      <c r="P20" s="24"/>
      <c r="Q20" s="24"/>
      <c r="R20" s="24"/>
      <c r="S20" s="24"/>
      <c r="T20" s="24"/>
      <c r="U20" s="24"/>
      <c r="V20" s="24"/>
      <c r="W20" s="24"/>
      <c r="X20" s="24"/>
      <c r="Y20" s="24"/>
      <c r="Z20" s="24"/>
      <c r="AA20" s="38"/>
      <c r="AB20" s="31"/>
    </row>
    <row r="21" spans="1:28" ht="52" x14ac:dyDescent="0.35">
      <c r="A21" s="46" t="s">
        <v>415</v>
      </c>
      <c r="B21" s="46" t="s">
        <v>563</v>
      </c>
      <c r="C21" s="64" t="s">
        <v>137</v>
      </c>
      <c r="D21" s="64" t="s">
        <v>138</v>
      </c>
      <c r="E21" s="36" t="s">
        <v>139</v>
      </c>
      <c r="F21" s="36" t="s">
        <v>564</v>
      </c>
      <c r="G21" s="36" t="str">
        <f>VLOOKUP(C21,Hárok1!$A$4:$B$22,2,0)</f>
        <v>Žiadateľ</v>
      </c>
      <c r="H21" s="58" t="str">
        <f>IFERROR(VLOOKUP(G21,MODULY_CBA!$B$3:$I$23,6,0),"")</f>
        <v>Inkrement 2</v>
      </c>
      <c r="I21" s="24"/>
      <c r="J21" s="24"/>
      <c r="K21" s="24"/>
      <c r="L21" s="24"/>
      <c r="M21" s="24"/>
      <c r="N21" s="24"/>
      <c r="O21" s="24"/>
      <c r="P21" s="24"/>
      <c r="Q21" s="24"/>
      <c r="R21" s="24"/>
      <c r="S21" s="24"/>
      <c r="T21" s="24"/>
      <c r="U21" s="24"/>
      <c r="V21" s="24"/>
      <c r="W21" s="24"/>
      <c r="X21" s="24"/>
      <c r="Y21" s="24"/>
      <c r="Z21" s="24"/>
      <c r="AA21" s="38"/>
      <c r="AB21" s="31"/>
    </row>
    <row r="22" spans="1:28" ht="26" x14ac:dyDescent="0.35">
      <c r="A22" s="46" t="s">
        <v>416</v>
      </c>
      <c r="B22" s="46" t="s">
        <v>563</v>
      </c>
      <c r="C22" s="64" t="s">
        <v>137</v>
      </c>
      <c r="D22" s="64" t="s">
        <v>140</v>
      </c>
      <c r="E22" s="64" t="s">
        <v>141</v>
      </c>
      <c r="F22" s="36" t="s">
        <v>564</v>
      </c>
      <c r="G22" s="36" t="str">
        <f>VLOOKUP(C22,Hárok1!$A$4:$B$22,2,0)</f>
        <v>Žiadateľ</v>
      </c>
      <c r="H22" s="58" t="str">
        <f>IFERROR(VLOOKUP(G22,MODULY_CBA!$B$3:$I$23,6,0),"")</f>
        <v>Inkrement 2</v>
      </c>
      <c r="I22" s="24"/>
      <c r="J22" s="24"/>
      <c r="K22" s="24"/>
      <c r="L22" s="24"/>
      <c r="M22" s="24" t="s">
        <v>22</v>
      </c>
      <c r="N22" s="24" t="s">
        <v>22</v>
      </c>
      <c r="O22" s="24" t="s">
        <v>22</v>
      </c>
      <c r="P22" s="24" t="s">
        <v>22</v>
      </c>
      <c r="Q22" s="24" t="s">
        <v>22</v>
      </c>
      <c r="R22" s="24" t="s">
        <v>22</v>
      </c>
      <c r="S22" s="24" t="s">
        <v>22</v>
      </c>
      <c r="T22" s="24" t="s">
        <v>22</v>
      </c>
      <c r="U22" s="24" t="s">
        <v>22</v>
      </c>
      <c r="V22" s="24" t="s">
        <v>22</v>
      </c>
      <c r="W22" s="24" t="s">
        <v>22</v>
      </c>
      <c r="X22" s="24" t="s">
        <v>22</v>
      </c>
      <c r="Y22" s="24" t="s">
        <v>22</v>
      </c>
      <c r="Z22" s="24" t="s">
        <v>22</v>
      </c>
      <c r="AA22" s="38"/>
      <c r="AB22" s="31"/>
    </row>
    <row r="23" spans="1:28" ht="39" x14ac:dyDescent="0.35">
      <c r="A23" s="46" t="s">
        <v>417</v>
      </c>
      <c r="B23" s="46" t="s">
        <v>563</v>
      </c>
      <c r="C23" s="64" t="s">
        <v>142</v>
      </c>
      <c r="D23" s="64" t="s">
        <v>143</v>
      </c>
      <c r="E23" s="64" t="s">
        <v>144</v>
      </c>
      <c r="F23" s="36" t="s">
        <v>564</v>
      </c>
      <c r="G23" s="36" t="str">
        <f>VLOOKUP(C23,Hárok1!$A$4:$B$22,2,0)</f>
        <v>Dodávateľ</v>
      </c>
      <c r="H23" s="58" t="str">
        <f>IFERROR(VLOOKUP(G23,MODULY_CBA!$B$3:$I$23,6,0),"")</f>
        <v>Inkrement 1</v>
      </c>
      <c r="I23" s="24"/>
      <c r="J23" s="24"/>
      <c r="K23" s="24"/>
      <c r="L23" s="24"/>
      <c r="M23" s="24" t="s">
        <v>22</v>
      </c>
      <c r="N23" s="24" t="s">
        <v>22</v>
      </c>
      <c r="O23" s="24" t="s">
        <v>22</v>
      </c>
      <c r="P23" s="24" t="s">
        <v>22</v>
      </c>
      <c r="Q23" s="24" t="s">
        <v>22</v>
      </c>
      <c r="R23" s="24" t="s">
        <v>22</v>
      </c>
      <c r="S23" s="24" t="s">
        <v>22</v>
      </c>
      <c r="T23" s="24" t="s">
        <v>22</v>
      </c>
      <c r="U23" s="24" t="s">
        <v>22</v>
      </c>
      <c r="V23" s="24" t="s">
        <v>22</v>
      </c>
      <c r="W23" s="24" t="s">
        <v>22</v>
      </c>
      <c r="X23" s="24" t="s">
        <v>22</v>
      </c>
      <c r="Y23" s="24" t="s">
        <v>22</v>
      </c>
      <c r="Z23" s="24" t="s">
        <v>22</v>
      </c>
      <c r="AA23" s="39"/>
      <c r="AB23" s="30"/>
    </row>
    <row r="24" spans="1:28" ht="26" x14ac:dyDescent="0.35">
      <c r="A24" s="46" t="s">
        <v>418</v>
      </c>
      <c r="B24" s="46" t="s">
        <v>396</v>
      </c>
      <c r="C24" s="64" t="s">
        <v>142</v>
      </c>
      <c r="D24" s="64" t="s">
        <v>145</v>
      </c>
      <c r="E24" s="64" t="s">
        <v>146</v>
      </c>
      <c r="F24" s="36" t="s">
        <v>564</v>
      </c>
      <c r="G24" s="36" t="str">
        <f>VLOOKUP(C24,Hárok1!$A$4:$B$22,2,0)</f>
        <v>Dodávateľ</v>
      </c>
      <c r="H24" s="58" t="str">
        <f>IFERROR(VLOOKUP(G24,MODULY_CBA!$B$3:$I$23,6,0),"")</f>
        <v>Inkrement 1</v>
      </c>
      <c r="I24" s="24"/>
      <c r="J24" s="24"/>
      <c r="K24" s="24"/>
      <c r="L24" s="24"/>
      <c r="M24" s="24"/>
      <c r="N24" s="24"/>
      <c r="O24" s="24"/>
      <c r="P24" s="24"/>
      <c r="Q24" s="24"/>
      <c r="R24" s="24"/>
      <c r="S24" s="24"/>
      <c r="T24" s="24"/>
      <c r="U24" s="24"/>
      <c r="V24" s="24"/>
      <c r="W24" s="24"/>
      <c r="X24" s="24"/>
      <c r="Y24" s="24"/>
      <c r="Z24" s="24"/>
      <c r="AA24" s="38"/>
      <c r="AB24" s="31"/>
    </row>
    <row r="25" spans="1:28" ht="39" x14ac:dyDescent="0.35">
      <c r="A25" s="46" t="s">
        <v>419</v>
      </c>
      <c r="B25" s="46" t="s">
        <v>563</v>
      </c>
      <c r="C25" s="64" t="s">
        <v>142</v>
      </c>
      <c r="D25" s="64" t="s">
        <v>147</v>
      </c>
      <c r="E25" s="36" t="s">
        <v>114</v>
      </c>
      <c r="F25" s="36" t="s">
        <v>564</v>
      </c>
      <c r="G25" s="36" t="str">
        <f>VLOOKUP(C25,Hárok1!$A$4:$B$22,2,0)</f>
        <v>Dodávateľ</v>
      </c>
      <c r="H25" s="58" t="str">
        <f>IFERROR(VLOOKUP(G25,MODULY_CBA!$B$3:$I$23,6,0),"")</f>
        <v>Inkrement 1</v>
      </c>
      <c r="I25" s="24"/>
      <c r="J25" s="24"/>
      <c r="K25" s="24"/>
      <c r="L25" s="24"/>
      <c r="M25" s="24" t="s">
        <v>22</v>
      </c>
      <c r="N25" s="24" t="s">
        <v>22</v>
      </c>
      <c r="O25" s="24" t="s">
        <v>22</v>
      </c>
      <c r="P25" s="24" t="s">
        <v>22</v>
      </c>
      <c r="Q25" s="24" t="s">
        <v>22</v>
      </c>
      <c r="R25" s="24" t="s">
        <v>22</v>
      </c>
      <c r="S25" s="24" t="s">
        <v>22</v>
      </c>
      <c r="T25" s="24" t="s">
        <v>22</v>
      </c>
      <c r="U25" s="24" t="s">
        <v>22</v>
      </c>
      <c r="V25" s="24" t="s">
        <v>22</v>
      </c>
      <c r="W25" s="24" t="s">
        <v>22</v>
      </c>
      <c r="X25" s="24" t="s">
        <v>22</v>
      </c>
      <c r="Y25" s="24" t="s">
        <v>22</v>
      </c>
      <c r="Z25" s="24" t="s">
        <v>22</v>
      </c>
      <c r="AA25" s="38"/>
      <c r="AB25" s="31"/>
    </row>
    <row r="26" spans="1:28" ht="26" x14ac:dyDescent="0.35">
      <c r="A26" s="46" t="s">
        <v>420</v>
      </c>
      <c r="B26" s="46" t="s">
        <v>563</v>
      </c>
      <c r="C26" s="64" t="s">
        <v>142</v>
      </c>
      <c r="D26" s="64" t="s">
        <v>148</v>
      </c>
      <c r="E26" s="36" t="s">
        <v>149</v>
      </c>
      <c r="F26" s="36" t="s">
        <v>564</v>
      </c>
      <c r="G26" s="36" t="str">
        <f>VLOOKUP(C26,Hárok1!$A$4:$B$22,2,0)</f>
        <v>Dodávateľ</v>
      </c>
      <c r="H26" s="58" t="str">
        <f>IFERROR(VLOOKUP(G26,MODULY_CBA!$B$3:$I$23,6,0),"")</f>
        <v>Inkrement 1</v>
      </c>
      <c r="I26" s="28"/>
      <c r="J26" s="28"/>
      <c r="K26" s="28"/>
      <c r="L26" s="28"/>
      <c r="M26" s="28" t="s">
        <v>22</v>
      </c>
      <c r="N26" s="28" t="s">
        <v>22</v>
      </c>
      <c r="O26" s="28" t="s">
        <v>22</v>
      </c>
      <c r="P26" s="28" t="s">
        <v>22</v>
      </c>
      <c r="Q26" s="28" t="s">
        <v>22</v>
      </c>
      <c r="R26" s="28" t="s">
        <v>22</v>
      </c>
      <c r="S26" s="28" t="s">
        <v>22</v>
      </c>
      <c r="T26" s="28" t="s">
        <v>22</v>
      </c>
      <c r="U26" s="28" t="s">
        <v>22</v>
      </c>
      <c r="V26" s="28" t="s">
        <v>22</v>
      </c>
      <c r="W26" s="28" t="s">
        <v>22</v>
      </c>
      <c r="X26" s="28" t="s">
        <v>22</v>
      </c>
      <c r="Y26" s="28" t="s">
        <v>22</v>
      </c>
      <c r="Z26" s="28" t="s">
        <v>22</v>
      </c>
      <c r="AA26" s="38"/>
      <c r="AB26" s="31"/>
    </row>
    <row r="27" spans="1:28" ht="26" x14ac:dyDescent="0.35">
      <c r="A27" s="46" t="s">
        <v>421</v>
      </c>
      <c r="B27" s="46" t="s">
        <v>563</v>
      </c>
      <c r="C27" s="64" t="s">
        <v>142</v>
      </c>
      <c r="D27" s="64" t="s">
        <v>117</v>
      </c>
      <c r="E27" s="36" t="s">
        <v>150</v>
      </c>
      <c r="F27" s="36" t="s">
        <v>564</v>
      </c>
      <c r="G27" s="36" t="str">
        <f>VLOOKUP(C27,Hárok1!$A$4:$B$22,2,0)</f>
        <v>Dodávateľ</v>
      </c>
      <c r="H27" s="58" t="str">
        <f>IFERROR(VLOOKUP(G27,MODULY_CBA!$B$3:$I$23,6,0),"")</f>
        <v>Inkrement 1</v>
      </c>
      <c r="I27" s="28"/>
      <c r="J27" s="24"/>
      <c r="K27" s="24"/>
      <c r="L27" s="24"/>
      <c r="M27" s="24"/>
      <c r="N27" s="24"/>
      <c r="O27" s="24"/>
      <c r="P27" s="24"/>
      <c r="Q27" s="24"/>
      <c r="R27" s="24"/>
      <c r="S27" s="24"/>
      <c r="T27" s="24"/>
      <c r="U27" s="24"/>
      <c r="V27" s="24"/>
      <c r="W27" s="24"/>
      <c r="X27" s="24"/>
      <c r="Y27" s="24"/>
      <c r="Z27" s="24"/>
      <c r="AA27" s="38"/>
      <c r="AB27" s="31"/>
    </row>
    <row r="28" spans="1:28" ht="39" x14ac:dyDescent="0.35">
      <c r="A28" s="46" t="s">
        <v>422</v>
      </c>
      <c r="B28" s="46" t="s">
        <v>563</v>
      </c>
      <c r="C28" s="64" t="s">
        <v>142</v>
      </c>
      <c r="D28" s="64" t="s">
        <v>151</v>
      </c>
      <c r="E28" s="36" t="s">
        <v>152</v>
      </c>
      <c r="F28" s="36" t="s">
        <v>564</v>
      </c>
      <c r="G28" s="36" t="str">
        <f>VLOOKUP(C28,Hárok1!$A$4:$B$22,2,0)</f>
        <v>Dodávateľ</v>
      </c>
      <c r="H28" s="58" t="str">
        <f>IFERROR(VLOOKUP(G28,MODULY_CBA!$B$3:$I$23,6,0),"")</f>
        <v>Inkrement 1</v>
      </c>
      <c r="I28" s="28"/>
      <c r="J28" s="24"/>
      <c r="K28" s="24"/>
      <c r="L28" s="24"/>
      <c r="M28" s="24"/>
      <c r="N28" s="24"/>
      <c r="O28" s="24"/>
      <c r="P28" s="24"/>
      <c r="Q28" s="24"/>
      <c r="R28" s="24"/>
      <c r="S28" s="24"/>
      <c r="T28" s="24"/>
      <c r="U28" s="24"/>
      <c r="V28" s="24"/>
      <c r="W28" s="24"/>
      <c r="X28" s="24"/>
      <c r="Y28" s="24"/>
      <c r="Z28" s="24"/>
      <c r="AA28" s="38"/>
      <c r="AB28" s="31"/>
    </row>
    <row r="29" spans="1:28" ht="26" x14ac:dyDescent="0.35">
      <c r="A29" s="46" t="s">
        <v>423</v>
      </c>
      <c r="B29" s="46" t="s">
        <v>563</v>
      </c>
      <c r="C29" s="64" t="s">
        <v>142</v>
      </c>
      <c r="D29" s="64" t="s">
        <v>153</v>
      </c>
      <c r="E29" s="36" t="s">
        <v>154</v>
      </c>
      <c r="F29" s="36" t="s">
        <v>564</v>
      </c>
      <c r="G29" s="36" t="str">
        <f>VLOOKUP(C29,Hárok1!$A$4:$B$22,2,0)</f>
        <v>Dodávateľ</v>
      </c>
      <c r="H29" s="58" t="str">
        <f>IFERROR(VLOOKUP(G29,MODULY_CBA!$B$3:$I$23,6,0),"")</f>
        <v>Inkrement 1</v>
      </c>
      <c r="I29" s="28"/>
      <c r="J29" s="24"/>
      <c r="K29" s="24"/>
      <c r="L29" s="24"/>
      <c r="M29" s="24"/>
      <c r="N29" s="24"/>
      <c r="O29" s="24"/>
      <c r="P29" s="24"/>
      <c r="Q29" s="24"/>
      <c r="R29" s="24"/>
      <c r="S29" s="24"/>
      <c r="T29" s="24"/>
      <c r="U29" s="24"/>
      <c r="V29" s="24"/>
      <c r="W29" s="24"/>
      <c r="X29" s="24"/>
      <c r="Y29" s="24"/>
      <c r="Z29" s="24"/>
      <c r="AA29" s="38"/>
      <c r="AB29" s="31"/>
    </row>
    <row r="30" spans="1:28" ht="52" x14ac:dyDescent="0.35">
      <c r="A30" s="46" t="s">
        <v>424</v>
      </c>
      <c r="B30" s="46" t="s">
        <v>563</v>
      </c>
      <c r="C30" s="64" t="s">
        <v>142</v>
      </c>
      <c r="D30" s="64" t="s">
        <v>155</v>
      </c>
      <c r="E30" s="36" t="s">
        <v>156</v>
      </c>
      <c r="F30" s="36" t="s">
        <v>564</v>
      </c>
      <c r="G30" s="36" t="str">
        <f>VLOOKUP(C30,Hárok1!$A$4:$B$22,2,0)</f>
        <v>Dodávateľ</v>
      </c>
      <c r="H30" s="58" t="str">
        <f>IFERROR(VLOOKUP(G30,MODULY_CBA!$B$3:$I$23,6,0),"")</f>
        <v>Inkrement 1</v>
      </c>
      <c r="I30" s="28"/>
      <c r="J30" s="24"/>
      <c r="K30" s="24"/>
      <c r="L30" s="24"/>
      <c r="M30" s="24"/>
      <c r="N30" s="24"/>
      <c r="O30" s="24"/>
      <c r="P30" s="24"/>
      <c r="Q30" s="24"/>
      <c r="R30" s="24"/>
      <c r="S30" s="24"/>
      <c r="T30" s="24"/>
      <c r="U30" s="24"/>
      <c r="V30" s="24"/>
      <c r="W30" s="24"/>
      <c r="X30" s="24"/>
      <c r="Y30" s="24"/>
      <c r="Z30" s="24"/>
      <c r="AA30" s="38"/>
      <c r="AB30" s="31"/>
    </row>
    <row r="31" spans="1:28" ht="26" x14ac:dyDescent="0.35">
      <c r="A31" s="46" t="s">
        <v>425</v>
      </c>
      <c r="B31" s="46" t="s">
        <v>563</v>
      </c>
      <c r="C31" s="64" t="s">
        <v>142</v>
      </c>
      <c r="D31" s="64" t="s">
        <v>157</v>
      </c>
      <c r="E31" s="64" t="s">
        <v>120</v>
      </c>
      <c r="F31" s="36" t="s">
        <v>564</v>
      </c>
      <c r="G31" s="36" t="str">
        <f>VLOOKUP(C31,Hárok1!$A$4:$B$22,2,0)</f>
        <v>Dodávateľ</v>
      </c>
      <c r="H31" s="58" t="str">
        <f>IFERROR(VLOOKUP(G31,MODULY_CBA!$B$3:$I$23,6,0),"")</f>
        <v>Inkrement 1</v>
      </c>
      <c r="I31" s="28"/>
      <c r="J31" s="24"/>
      <c r="K31" s="24"/>
      <c r="L31" s="24"/>
      <c r="M31" s="24"/>
      <c r="N31" s="24"/>
      <c r="O31" s="24"/>
      <c r="P31" s="24"/>
      <c r="Q31" s="24"/>
      <c r="R31" s="24"/>
      <c r="S31" s="24"/>
      <c r="T31" s="24"/>
      <c r="U31" s="24"/>
      <c r="V31" s="24"/>
      <c r="W31" s="24"/>
      <c r="X31" s="24"/>
      <c r="Y31" s="24"/>
      <c r="Z31" s="24"/>
      <c r="AA31" s="38"/>
      <c r="AB31" s="31"/>
    </row>
    <row r="32" spans="1:28" ht="26" x14ac:dyDescent="0.35">
      <c r="A32" s="46" t="s">
        <v>426</v>
      </c>
      <c r="B32" s="46" t="s">
        <v>563</v>
      </c>
      <c r="C32" s="64" t="s">
        <v>142</v>
      </c>
      <c r="D32" s="64" t="s">
        <v>126</v>
      </c>
      <c r="E32" s="64" t="s">
        <v>127</v>
      </c>
      <c r="F32" s="36" t="s">
        <v>564</v>
      </c>
      <c r="G32" s="36" t="str">
        <f>VLOOKUP(C32,Hárok1!$A$4:$B$22,2,0)</f>
        <v>Dodávateľ</v>
      </c>
      <c r="H32" s="58" t="str">
        <f>IFERROR(VLOOKUP(G32,MODULY_CBA!$B$3:$I$23,6,0),"")</f>
        <v>Inkrement 1</v>
      </c>
      <c r="I32" s="28"/>
      <c r="J32" s="28"/>
      <c r="K32" s="28"/>
      <c r="L32" s="28"/>
      <c r="M32" s="28"/>
      <c r="N32" s="28"/>
      <c r="O32" s="28"/>
      <c r="P32" s="28"/>
      <c r="Q32" s="28"/>
      <c r="R32" s="28"/>
      <c r="S32" s="28"/>
      <c r="T32" s="28"/>
      <c r="U32" s="28"/>
      <c r="V32" s="28"/>
      <c r="W32" s="28"/>
      <c r="X32" s="28"/>
      <c r="Y32" s="28"/>
      <c r="Z32" s="28"/>
    </row>
    <row r="33" spans="1:26" ht="39" x14ac:dyDescent="0.35">
      <c r="A33" s="46" t="s">
        <v>427</v>
      </c>
      <c r="B33" s="46" t="s">
        <v>396</v>
      </c>
      <c r="C33" s="64" t="s">
        <v>158</v>
      </c>
      <c r="D33" s="64" t="s">
        <v>159</v>
      </c>
      <c r="E33" s="64" t="s">
        <v>160</v>
      </c>
      <c r="F33" s="36" t="s">
        <v>564</v>
      </c>
      <c r="G33" s="36" t="str">
        <f>VLOOKUP(C33,Hárok1!$A$4:$B$22,2,0)</f>
        <v>Admin</v>
      </c>
      <c r="H33" s="58" t="str">
        <f>IFERROR(VLOOKUP(G33,MODULY_CBA!$B$3:$I$23,6,0),"")</f>
        <v>Inkrement 1</v>
      </c>
      <c r="I33" s="28"/>
      <c r="J33" s="28"/>
      <c r="K33" s="28"/>
      <c r="L33" s="28"/>
      <c r="M33" s="28"/>
      <c r="N33" s="28"/>
      <c r="O33" s="28"/>
      <c r="P33" s="28"/>
      <c r="Q33" s="28"/>
      <c r="R33" s="28"/>
      <c r="S33" s="28"/>
      <c r="T33" s="28"/>
      <c r="U33" s="28"/>
      <c r="V33" s="28"/>
      <c r="W33" s="28"/>
      <c r="X33" s="28"/>
      <c r="Y33" s="28"/>
      <c r="Z33" s="28"/>
    </row>
    <row r="34" spans="1:26" ht="117" x14ac:dyDescent="0.35">
      <c r="A34" s="46" t="s">
        <v>428</v>
      </c>
      <c r="B34" s="46" t="s">
        <v>396</v>
      </c>
      <c r="C34" s="64" t="s">
        <v>158</v>
      </c>
      <c r="D34" s="64" t="s">
        <v>161</v>
      </c>
      <c r="E34" s="64" t="s">
        <v>162</v>
      </c>
      <c r="F34" s="36" t="s">
        <v>564</v>
      </c>
      <c r="G34" s="36" t="str">
        <f>VLOOKUP(C34,Hárok1!$A$4:$B$22,2,0)</f>
        <v>Admin</v>
      </c>
      <c r="H34" s="58" t="str">
        <f>IFERROR(VLOOKUP(G34,MODULY_CBA!$B$3:$I$23,6,0),"")</f>
        <v>Inkrement 1</v>
      </c>
      <c r="I34" s="28"/>
      <c r="J34" s="28"/>
      <c r="K34" s="28"/>
      <c r="L34" s="28"/>
      <c r="M34" s="28"/>
      <c r="N34" s="28"/>
      <c r="O34" s="28"/>
      <c r="P34" s="28"/>
      <c r="Q34" s="28"/>
      <c r="R34" s="28"/>
      <c r="S34" s="28"/>
      <c r="T34" s="28"/>
      <c r="U34" s="28"/>
      <c r="V34" s="28"/>
      <c r="W34" s="28"/>
      <c r="X34" s="28"/>
      <c r="Y34" s="28"/>
      <c r="Z34" s="28"/>
    </row>
    <row r="35" spans="1:26" ht="299" x14ac:dyDescent="0.35">
      <c r="A35" s="46" t="s">
        <v>429</v>
      </c>
      <c r="B35" s="46" t="s">
        <v>563</v>
      </c>
      <c r="C35" s="64" t="s">
        <v>158</v>
      </c>
      <c r="D35" s="64" t="s">
        <v>163</v>
      </c>
      <c r="E35" s="64" t="s">
        <v>164</v>
      </c>
      <c r="F35" s="36" t="s">
        <v>564</v>
      </c>
      <c r="G35" s="36" t="str">
        <f>VLOOKUP(C35,Hárok1!$A$4:$B$22,2,0)</f>
        <v>Admin</v>
      </c>
      <c r="H35" s="58" t="str">
        <f>IFERROR(VLOOKUP(G35,MODULY_CBA!$B$3:$I$23,6,0),"")</f>
        <v>Inkrement 1</v>
      </c>
      <c r="I35" s="28"/>
      <c r="J35" s="28"/>
      <c r="K35" s="28"/>
      <c r="L35" s="28"/>
      <c r="M35" s="28"/>
      <c r="N35" s="28"/>
      <c r="O35" s="28"/>
      <c r="P35" s="28"/>
      <c r="Q35" s="28"/>
      <c r="R35" s="28"/>
      <c r="S35" s="28"/>
      <c r="T35" s="28"/>
      <c r="U35" s="28"/>
      <c r="V35" s="28"/>
      <c r="W35" s="28"/>
      <c r="X35" s="28"/>
      <c r="Y35" s="28"/>
      <c r="Z35" s="28"/>
    </row>
    <row r="36" spans="1:26" ht="117" x14ac:dyDescent="0.35">
      <c r="A36" s="46" t="s">
        <v>430</v>
      </c>
      <c r="B36" s="46" t="s">
        <v>563</v>
      </c>
      <c r="C36" s="64" t="s">
        <v>158</v>
      </c>
      <c r="D36" s="64" t="s">
        <v>165</v>
      </c>
      <c r="E36" s="64" t="s">
        <v>166</v>
      </c>
      <c r="F36" s="36" t="s">
        <v>564</v>
      </c>
      <c r="G36" s="36" t="str">
        <f>VLOOKUP(C36,Hárok1!$A$4:$B$22,2,0)</f>
        <v>Admin</v>
      </c>
      <c r="H36" s="58" t="str">
        <f>IFERROR(VLOOKUP(G36,MODULY_CBA!$B$3:$I$23,6,0),"")</f>
        <v>Inkrement 1</v>
      </c>
      <c r="I36" s="28"/>
      <c r="J36" s="28"/>
      <c r="K36" s="28"/>
      <c r="L36" s="28"/>
      <c r="M36" s="28"/>
      <c r="N36" s="28"/>
      <c r="O36" s="28"/>
      <c r="P36" s="28"/>
      <c r="Q36" s="28"/>
      <c r="R36" s="28"/>
      <c r="S36" s="28"/>
      <c r="T36" s="28"/>
      <c r="U36" s="28"/>
      <c r="V36" s="28"/>
      <c r="W36" s="28"/>
      <c r="X36" s="28"/>
      <c r="Y36" s="28"/>
      <c r="Z36" s="28"/>
    </row>
    <row r="37" spans="1:26" ht="78" x14ac:dyDescent="0.35">
      <c r="A37" s="46" t="s">
        <v>431</v>
      </c>
      <c r="B37" s="46" t="s">
        <v>396</v>
      </c>
      <c r="C37" s="64" t="s">
        <v>158</v>
      </c>
      <c r="D37" s="64" t="s">
        <v>167</v>
      </c>
      <c r="E37" s="64" t="s">
        <v>168</v>
      </c>
      <c r="F37" s="36" t="s">
        <v>564</v>
      </c>
      <c r="G37" s="36" t="str">
        <f>VLOOKUP(C37,Hárok1!$A$4:$B$22,2,0)</f>
        <v>Admin</v>
      </c>
      <c r="H37" s="58" t="str">
        <f>IFERROR(VLOOKUP(G37,MODULY_CBA!$B$3:$I$23,6,0),"")</f>
        <v>Inkrement 1</v>
      </c>
      <c r="I37" s="28"/>
      <c r="J37" s="28"/>
      <c r="K37" s="28"/>
      <c r="L37" s="28"/>
      <c r="M37" s="28"/>
      <c r="N37" s="28"/>
      <c r="O37" s="28"/>
      <c r="P37" s="28"/>
      <c r="Q37" s="28"/>
      <c r="R37" s="28"/>
      <c r="S37" s="28"/>
      <c r="T37" s="28"/>
      <c r="U37" s="28"/>
      <c r="V37" s="28"/>
      <c r="W37" s="28"/>
      <c r="X37" s="28"/>
      <c r="Y37" s="28"/>
      <c r="Z37" s="28"/>
    </row>
    <row r="38" spans="1:26" ht="52" x14ac:dyDescent="0.35">
      <c r="A38" s="46" t="s">
        <v>432</v>
      </c>
      <c r="B38" s="46" t="s">
        <v>396</v>
      </c>
      <c r="C38" s="64" t="s">
        <v>158</v>
      </c>
      <c r="D38" s="64" t="s">
        <v>169</v>
      </c>
      <c r="E38" s="64" t="s">
        <v>170</v>
      </c>
      <c r="F38" s="36" t="s">
        <v>564</v>
      </c>
      <c r="G38" s="36" t="str">
        <f>VLOOKUP(C38,Hárok1!$A$4:$B$22,2,0)</f>
        <v>Admin</v>
      </c>
      <c r="H38" s="58" t="str">
        <f>IFERROR(VLOOKUP(G38,MODULY_CBA!$B$3:$I$23,6,0),"")</f>
        <v>Inkrement 1</v>
      </c>
      <c r="I38" s="28"/>
      <c r="J38" s="28"/>
      <c r="K38" s="28"/>
      <c r="L38" s="28"/>
      <c r="M38" s="28"/>
      <c r="N38" s="28"/>
      <c r="O38" s="28"/>
      <c r="P38" s="28"/>
      <c r="Q38" s="28"/>
      <c r="R38" s="28"/>
      <c r="S38" s="28"/>
      <c r="T38" s="28"/>
      <c r="U38" s="28"/>
      <c r="V38" s="28"/>
      <c r="W38" s="28"/>
      <c r="X38" s="28"/>
      <c r="Y38" s="28"/>
      <c r="Z38" s="28"/>
    </row>
    <row r="39" spans="1:26" ht="78" x14ac:dyDescent="0.35">
      <c r="A39" s="46" t="s">
        <v>433</v>
      </c>
      <c r="B39" s="46" t="s">
        <v>563</v>
      </c>
      <c r="C39" s="64" t="s">
        <v>158</v>
      </c>
      <c r="D39" s="64" t="s">
        <v>171</v>
      </c>
      <c r="E39" s="64" t="s">
        <v>172</v>
      </c>
      <c r="F39" s="36" t="s">
        <v>564</v>
      </c>
      <c r="G39" s="36" t="str">
        <f>VLOOKUP(C39,Hárok1!$A$4:$B$22,2,0)</f>
        <v>Admin</v>
      </c>
      <c r="H39" s="58" t="str">
        <f>IFERROR(VLOOKUP(G39,MODULY_CBA!$B$3:$I$23,6,0),"")</f>
        <v>Inkrement 1</v>
      </c>
      <c r="I39" s="28"/>
      <c r="J39" s="28"/>
      <c r="K39" s="28"/>
      <c r="L39" s="28"/>
      <c r="M39" s="28"/>
      <c r="N39" s="28"/>
      <c r="O39" s="28"/>
      <c r="P39" s="28"/>
      <c r="Q39" s="28"/>
      <c r="R39" s="28"/>
      <c r="S39" s="28"/>
      <c r="T39" s="28"/>
      <c r="U39" s="28"/>
      <c r="V39" s="28"/>
      <c r="W39" s="28"/>
      <c r="X39" s="28"/>
      <c r="Y39" s="28"/>
      <c r="Z39" s="28"/>
    </row>
    <row r="40" spans="1:26" ht="182" x14ac:dyDescent="0.35">
      <c r="A40" s="46" t="s">
        <v>434</v>
      </c>
      <c r="B40" s="46" t="s">
        <v>396</v>
      </c>
      <c r="C40" s="64" t="s">
        <v>173</v>
      </c>
      <c r="D40" s="64" t="s">
        <v>174</v>
      </c>
      <c r="E40" s="64" t="s">
        <v>175</v>
      </c>
      <c r="F40" s="36" t="s">
        <v>564</v>
      </c>
      <c r="G40" s="36" t="str">
        <f>VLOOKUP(C40,Hárok1!$A$4:$B$22,2,0)</f>
        <v>Admin</v>
      </c>
      <c r="H40" s="58" t="str">
        <f>IFERROR(VLOOKUP(G40,MODULY_CBA!$B$3:$I$23,6,0),"")</f>
        <v>Inkrement 1</v>
      </c>
      <c r="I40" s="28"/>
      <c r="J40" s="28"/>
      <c r="K40" s="28"/>
      <c r="L40" s="28"/>
      <c r="M40" s="28"/>
      <c r="N40" s="28"/>
      <c r="O40" s="28"/>
      <c r="P40" s="28"/>
      <c r="Q40" s="28"/>
      <c r="R40" s="28"/>
      <c r="S40" s="28"/>
      <c r="T40" s="28"/>
      <c r="U40" s="28"/>
      <c r="V40" s="28"/>
      <c r="W40" s="28"/>
      <c r="X40" s="28"/>
      <c r="Y40" s="28"/>
      <c r="Z40" s="28"/>
    </row>
    <row r="41" spans="1:26" ht="104" x14ac:dyDescent="0.35">
      <c r="A41" s="46" t="s">
        <v>435</v>
      </c>
      <c r="B41" s="46" t="s">
        <v>563</v>
      </c>
      <c r="C41" s="64" t="s">
        <v>173</v>
      </c>
      <c r="D41" s="64" t="s">
        <v>176</v>
      </c>
      <c r="E41" s="64" t="s">
        <v>177</v>
      </c>
      <c r="F41" s="36" t="s">
        <v>564</v>
      </c>
      <c r="G41" s="36" t="str">
        <f>VLOOKUP(C41,Hárok1!$A$4:$B$22,2,0)</f>
        <v>Admin</v>
      </c>
      <c r="H41" s="58" t="str">
        <f>IFERROR(VLOOKUP(G41,MODULY_CBA!$B$3:$I$23,6,0),"")</f>
        <v>Inkrement 1</v>
      </c>
      <c r="I41" s="28"/>
      <c r="J41" s="28"/>
      <c r="K41" s="28"/>
      <c r="L41" s="28"/>
      <c r="M41" s="28"/>
      <c r="N41" s="28"/>
      <c r="O41" s="28"/>
      <c r="P41" s="28"/>
      <c r="Q41" s="28"/>
      <c r="R41" s="28"/>
      <c r="S41" s="28"/>
      <c r="T41" s="28"/>
      <c r="U41" s="28"/>
      <c r="V41" s="28"/>
      <c r="W41" s="28"/>
      <c r="X41" s="28"/>
      <c r="Y41" s="28"/>
      <c r="Z41" s="28"/>
    </row>
    <row r="42" spans="1:26" ht="91" x14ac:dyDescent="0.35">
      <c r="A42" s="46" t="s">
        <v>436</v>
      </c>
      <c r="B42" s="46" t="s">
        <v>563</v>
      </c>
      <c r="C42" s="64" t="s">
        <v>173</v>
      </c>
      <c r="D42" s="64" t="s">
        <v>178</v>
      </c>
      <c r="E42" s="64" t="s">
        <v>179</v>
      </c>
      <c r="F42" s="36" t="s">
        <v>564</v>
      </c>
      <c r="G42" s="36" t="str">
        <f>VLOOKUP(C42,Hárok1!$A$4:$B$22,2,0)</f>
        <v>Admin</v>
      </c>
      <c r="H42" s="58" t="str">
        <f>IFERROR(VLOOKUP(G42,MODULY_CBA!$B$3:$I$23,6,0),"")</f>
        <v>Inkrement 1</v>
      </c>
      <c r="I42" s="28"/>
      <c r="J42" s="28"/>
      <c r="K42" s="28"/>
      <c r="L42" s="28"/>
      <c r="M42" s="28" t="s">
        <v>22</v>
      </c>
      <c r="N42" s="28" t="s">
        <v>22</v>
      </c>
      <c r="O42" s="28" t="s">
        <v>22</v>
      </c>
      <c r="P42" s="28" t="s">
        <v>22</v>
      </c>
      <c r="Q42" s="28" t="s">
        <v>22</v>
      </c>
      <c r="R42" s="28" t="s">
        <v>22</v>
      </c>
      <c r="S42" s="28" t="s">
        <v>22</v>
      </c>
      <c r="T42" s="28" t="s">
        <v>22</v>
      </c>
      <c r="U42" s="28" t="s">
        <v>22</v>
      </c>
      <c r="V42" s="28" t="s">
        <v>22</v>
      </c>
      <c r="W42" s="28" t="s">
        <v>22</v>
      </c>
      <c r="X42" s="28" t="s">
        <v>22</v>
      </c>
      <c r="Y42" s="28" t="s">
        <v>22</v>
      </c>
      <c r="Z42" s="28" t="s">
        <v>22</v>
      </c>
    </row>
    <row r="43" spans="1:26" ht="78" x14ac:dyDescent="0.35">
      <c r="A43" s="46" t="s">
        <v>437</v>
      </c>
      <c r="B43" s="46" t="s">
        <v>396</v>
      </c>
      <c r="C43" s="64" t="s">
        <v>173</v>
      </c>
      <c r="D43" s="64" t="s">
        <v>180</v>
      </c>
      <c r="E43" s="64" t="s">
        <v>181</v>
      </c>
      <c r="F43" s="36" t="s">
        <v>564</v>
      </c>
      <c r="G43" s="36" t="str">
        <f>VLOOKUP(C43,Hárok1!$A$4:$B$22,2,0)</f>
        <v>Admin</v>
      </c>
      <c r="H43" s="58" t="str">
        <f>IFERROR(VLOOKUP(G43,MODULY_CBA!$B$3:$I$23,6,0),"")</f>
        <v>Inkrement 1</v>
      </c>
      <c r="I43" s="28"/>
      <c r="J43" s="28"/>
      <c r="K43" s="28"/>
      <c r="L43" s="28"/>
      <c r="M43" s="28"/>
      <c r="N43" s="28"/>
      <c r="O43" s="28"/>
      <c r="P43" s="28"/>
      <c r="Q43" s="28"/>
      <c r="R43" s="28"/>
      <c r="S43" s="28"/>
      <c r="T43" s="28"/>
      <c r="U43" s="28"/>
      <c r="V43" s="28"/>
      <c r="W43" s="28"/>
      <c r="X43" s="28"/>
      <c r="Y43" s="28"/>
      <c r="Z43" s="28"/>
    </row>
    <row r="44" spans="1:26" ht="78" x14ac:dyDescent="0.35">
      <c r="A44" s="46" t="s">
        <v>438</v>
      </c>
      <c r="B44" s="46" t="s">
        <v>563</v>
      </c>
      <c r="C44" s="64" t="s">
        <v>173</v>
      </c>
      <c r="D44" s="64" t="s">
        <v>182</v>
      </c>
      <c r="E44" s="64" t="s">
        <v>183</v>
      </c>
      <c r="F44" s="36" t="s">
        <v>564</v>
      </c>
      <c r="G44" s="36" t="str">
        <f>VLOOKUP(C44,Hárok1!$A$4:$B$22,2,0)</f>
        <v>Admin</v>
      </c>
      <c r="H44" s="58" t="str">
        <f>IFERROR(VLOOKUP(G44,MODULY_CBA!$B$3:$I$23,6,0),"")</f>
        <v>Inkrement 1</v>
      </c>
      <c r="I44" s="28"/>
      <c r="J44" s="28"/>
      <c r="K44" s="28"/>
      <c r="L44" s="28"/>
      <c r="M44" s="28" t="s">
        <v>22</v>
      </c>
      <c r="N44" s="28" t="s">
        <v>22</v>
      </c>
      <c r="O44" s="28" t="s">
        <v>22</v>
      </c>
      <c r="P44" s="28" t="s">
        <v>22</v>
      </c>
      <c r="Q44" s="28" t="s">
        <v>22</v>
      </c>
      <c r="R44" s="28" t="s">
        <v>22</v>
      </c>
      <c r="S44" s="28" t="s">
        <v>22</v>
      </c>
      <c r="T44" s="28" t="s">
        <v>22</v>
      </c>
      <c r="U44" s="28" t="s">
        <v>22</v>
      </c>
      <c r="V44" s="28" t="s">
        <v>22</v>
      </c>
      <c r="W44" s="28" t="s">
        <v>22</v>
      </c>
      <c r="X44" s="28" t="s">
        <v>22</v>
      </c>
      <c r="Y44" s="28" t="s">
        <v>22</v>
      </c>
      <c r="Z44" s="28" t="s">
        <v>22</v>
      </c>
    </row>
    <row r="45" spans="1:26" ht="78" x14ac:dyDescent="0.35">
      <c r="A45" s="46" t="s">
        <v>439</v>
      </c>
      <c r="B45" s="46" t="s">
        <v>563</v>
      </c>
      <c r="C45" s="64" t="s">
        <v>173</v>
      </c>
      <c r="D45" s="64" t="s">
        <v>184</v>
      </c>
      <c r="E45" s="64" t="s">
        <v>185</v>
      </c>
      <c r="F45" s="36" t="s">
        <v>564</v>
      </c>
      <c r="G45" s="36" t="str">
        <f>VLOOKUP(C45,Hárok1!$A$4:$B$22,2,0)</f>
        <v>Admin</v>
      </c>
      <c r="H45" s="58" t="str">
        <f>IFERROR(VLOOKUP(G45,MODULY_CBA!$B$3:$I$23,6,0),"")</f>
        <v>Inkrement 1</v>
      </c>
      <c r="I45" s="28"/>
      <c r="J45" s="28"/>
      <c r="K45" s="28"/>
      <c r="L45" s="28"/>
      <c r="M45" s="28"/>
      <c r="N45" s="28"/>
      <c r="O45" s="28"/>
      <c r="P45" s="28"/>
      <c r="Q45" s="28"/>
      <c r="R45" s="28"/>
      <c r="S45" s="28"/>
      <c r="T45" s="28"/>
      <c r="U45" s="28"/>
      <c r="V45" s="28"/>
      <c r="W45" s="28"/>
      <c r="X45" s="28"/>
      <c r="Y45" s="28"/>
      <c r="Z45" s="28"/>
    </row>
    <row r="46" spans="1:26" ht="91" x14ac:dyDescent="0.35">
      <c r="A46" s="46" t="s">
        <v>440</v>
      </c>
      <c r="B46" s="46" t="s">
        <v>563</v>
      </c>
      <c r="C46" s="64" t="s">
        <v>173</v>
      </c>
      <c r="D46" s="64" t="s">
        <v>186</v>
      </c>
      <c r="E46" s="64" t="s">
        <v>187</v>
      </c>
      <c r="F46" s="36" t="s">
        <v>564</v>
      </c>
      <c r="G46" s="36" t="str">
        <f>VLOOKUP(C46,Hárok1!$A$4:$B$22,2,0)</f>
        <v>Admin</v>
      </c>
      <c r="H46" s="58" t="str">
        <f>IFERROR(VLOOKUP(G46,MODULY_CBA!$B$3:$I$23,6,0),"")</f>
        <v>Inkrement 1</v>
      </c>
      <c r="I46" s="28"/>
      <c r="J46" s="28"/>
      <c r="K46" s="28"/>
      <c r="L46" s="28"/>
      <c r="M46" s="28"/>
      <c r="N46" s="28"/>
      <c r="O46" s="28"/>
      <c r="P46" s="28"/>
      <c r="Q46" s="28"/>
      <c r="R46" s="28"/>
      <c r="S46" s="28"/>
      <c r="T46" s="28"/>
      <c r="U46" s="28"/>
      <c r="V46" s="28"/>
      <c r="W46" s="28"/>
      <c r="X46" s="28"/>
      <c r="Y46" s="28"/>
      <c r="Z46" s="28"/>
    </row>
    <row r="47" spans="1:26" ht="130" x14ac:dyDescent="0.35">
      <c r="A47" s="46" t="s">
        <v>441</v>
      </c>
      <c r="B47" s="46" t="s">
        <v>563</v>
      </c>
      <c r="C47" s="64" t="s">
        <v>188</v>
      </c>
      <c r="D47" s="64" t="s">
        <v>189</v>
      </c>
      <c r="E47" s="64" t="s">
        <v>190</v>
      </c>
      <c r="F47" s="36" t="s">
        <v>564</v>
      </c>
      <c r="G47" s="36" t="str">
        <f>VLOOKUP(C47,Hárok1!$A$4:$B$22,2,0)</f>
        <v>Admin</v>
      </c>
      <c r="H47" s="58" t="str">
        <f>IFERROR(VLOOKUP(G47,MODULY_CBA!$B$3:$I$23,6,0),"")</f>
        <v>Inkrement 1</v>
      </c>
      <c r="I47" s="28"/>
      <c r="J47" s="28"/>
      <c r="K47" s="28"/>
      <c r="L47" s="28"/>
      <c r="M47" s="28"/>
      <c r="N47" s="28"/>
      <c r="O47" s="28"/>
      <c r="P47" s="28"/>
      <c r="Q47" s="28"/>
      <c r="R47" s="28"/>
      <c r="S47" s="28"/>
      <c r="T47" s="28"/>
      <c r="U47" s="28"/>
      <c r="V47" s="28"/>
      <c r="W47" s="28"/>
      <c r="X47" s="28"/>
      <c r="Y47" s="28"/>
      <c r="Z47" s="28"/>
    </row>
    <row r="48" spans="1:26" ht="104" x14ac:dyDescent="0.35">
      <c r="A48" s="46" t="s">
        <v>442</v>
      </c>
      <c r="B48" s="46" t="s">
        <v>563</v>
      </c>
      <c r="C48" s="64" t="s">
        <v>188</v>
      </c>
      <c r="D48" s="64" t="s">
        <v>191</v>
      </c>
      <c r="E48" s="64" t="s">
        <v>192</v>
      </c>
      <c r="F48" s="36" t="s">
        <v>564</v>
      </c>
      <c r="G48" s="36" t="str">
        <f>VLOOKUP(C48,Hárok1!$A$4:$B$22,2,0)</f>
        <v>Admin</v>
      </c>
      <c r="H48" s="58" t="str">
        <f>IFERROR(VLOOKUP(G48,MODULY_CBA!$B$3:$I$23,6,0),"")</f>
        <v>Inkrement 1</v>
      </c>
      <c r="I48" s="28"/>
      <c r="J48" s="28"/>
      <c r="K48" s="28"/>
      <c r="L48" s="28"/>
      <c r="M48" s="28"/>
      <c r="N48" s="28"/>
      <c r="O48" s="28"/>
      <c r="P48" s="28"/>
      <c r="Q48" s="28"/>
      <c r="R48" s="28"/>
      <c r="S48" s="28"/>
      <c r="T48" s="28"/>
      <c r="U48" s="28"/>
      <c r="V48" s="28"/>
      <c r="W48" s="28"/>
      <c r="X48" s="28"/>
      <c r="Y48" s="28"/>
      <c r="Z48" s="28"/>
    </row>
    <row r="49" spans="1:26" ht="26" x14ac:dyDescent="0.35">
      <c r="A49" s="46" t="s">
        <v>443</v>
      </c>
      <c r="B49" s="46" t="s">
        <v>563</v>
      </c>
      <c r="C49" s="64" t="s">
        <v>188</v>
      </c>
      <c r="D49" s="64" t="s">
        <v>193</v>
      </c>
      <c r="E49" s="64" t="s">
        <v>194</v>
      </c>
      <c r="F49" s="36" t="s">
        <v>564</v>
      </c>
      <c r="G49" s="36" t="str">
        <f>VLOOKUP(C49,Hárok1!$A$4:$B$22,2,0)</f>
        <v>Admin</v>
      </c>
      <c r="H49" s="58" t="str">
        <f>IFERROR(VLOOKUP(G49,MODULY_CBA!$B$3:$I$23,6,0),"")</f>
        <v>Inkrement 1</v>
      </c>
      <c r="I49" s="28"/>
      <c r="J49" s="28"/>
      <c r="K49" s="28"/>
      <c r="L49" s="28"/>
      <c r="M49" s="28"/>
      <c r="N49" s="28"/>
      <c r="O49" s="28"/>
      <c r="P49" s="28"/>
      <c r="Q49" s="28"/>
      <c r="R49" s="28"/>
      <c r="S49" s="28"/>
      <c r="T49" s="28"/>
      <c r="U49" s="28"/>
      <c r="V49" s="28"/>
      <c r="W49" s="28"/>
      <c r="X49" s="28"/>
      <c r="Y49" s="28"/>
      <c r="Z49" s="28"/>
    </row>
    <row r="50" spans="1:26" ht="26" x14ac:dyDescent="0.35">
      <c r="A50" s="46" t="s">
        <v>444</v>
      </c>
      <c r="B50" s="46" t="s">
        <v>563</v>
      </c>
      <c r="C50" s="64" t="s">
        <v>188</v>
      </c>
      <c r="D50" s="64" t="s">
        <v>195</v>
      </c>
      <c r="E50" s="64" t="s">
        <v>196</v>
      </c>
      <c r="F50" s="36" t="s">
        <v>564</v>
      </c>
      <c r="G50" s="36" t="str">
        <f>VLOOKUP(C50,Hárok1!$A$4:$B$22,2,0)</f>
        <v>Admin</v>
      </c>
      <c r="H50" s="58" t="str">
        <f>IFERROR(VLOOKUP(G50,MODULY_CBA!$B$3:$I$23,6,0),"")</f>
        <v>Inkrement 1</v>
      </c>
      <c r="I50" s="28"/>
      <c r="J50" s="28"/>
      <c r="K50" s="28"/>
      <c r="L50" s="28"/>
      <c r="M50" s="28" t="s">
        <v>22</v>
      </c>
      <c r="N50" s="28" t="s">
        <v>22</v>
      </c>
      <c r="O50" s="28" t="s">
        <v>22</v>
      </c>
      <c r="P50" s="28" t="s">
        <v>22</v>
      </c>
      <c r="Q50" s="28" t="s">
        <v>22</v>
      </c>
      <c r="R50" s="28" t="s">
        <v>22</v>
      </c>
      <c r="S50" s="28" t="s">
        <v>22</v>
      </c>
      <c r="T50" s="28" t="s">
        <v>22</v>
      </c>
      <c r="U50" s="28" t="s">
        <v>22</v>
      </c>
      <c r="V50" s="28" t="s">
        <v>22</v>
      </c>
      <c r="W50" s="28" t="s">
        <v>22</v>
      </c>
      <c r="X50" s="28" t="s">
        <v>22</v>
      </c>
      <c r="Y50" s="28" t="s">
        <v>22</v>
      </c>
      <c r="Z50" s="28" t="s">
        <v>22</v>
      </c>
    </row>
    <row r="51" spans="1:26" ht="182" x14ac:dyDescent="0.35">
      <c r="A51" s="46" t="s">
        <v>445</v>
      </c>
      <c r="B51" s="46" t="s">
        <v>563</v>
      </c>
      <c r="C51" s="64" t="s">
        <v>188</v>
      </c>
      <c r="D51" s="64" t="s">
        <v>197</v>
      </c>
      <c r="E51" s="36" t="s">
        <v>198</v>
      </c>
      <c r="F51" s="36" t="s">
        <v>564</v>
      </c>
      <c r="G51" s="36" t="str">
        <f>VLOOKUP(C51,Hárok1!$A$4:$B$22,2,0)</f>
        <v>Admin</v>
      </c>
      <c r="H51" s="58" t="str">
        <f>IFERROR(VLOOKUP(G51,MODULY_CBA!$B$3:$I$23,6,0),"")</f>
        <v>Inkrement 1</v>
      </c>
      <c r="I51" s="28"/>
      <c r="J51" s="28"/>
      <c r="K51" s="28"/>
      <c r="L51" s="28"/>
      <c r="M51" s="28" t="s">
        <v>22</v>
      </c>
      <c r="N51" s="28" t="s">
        <v>22</v>
      </c>
      <c r="O51" s="28" t="s">
        <v>22</v>
      </c>
      <c r="P51" s="28" t="s">
        <v>22</v>
      </c>
      <c r="Q51" s="28" t="s">
        <v>22</v>
      </c>
      <c r="R51" s="28" t="s">
        <v>22</v>
      </c>
      <c r="S51" s="28" t="s">
        <v>22</v>
      </c>
      <c r="T51" s="28" t="s">
        <v>22</v>
      </c>
      <c r="U51" s="28" t="s">
        <v>22</v>
      </c>
      <c r="V51" s="28" t="s">
        <v>22</v>
      </c>
      <c r="W51" s="28" t="s">
        <v>22</v>
      </c>
      <c r="X51" s="28" t="s">
        <v>22</v>
      </c>
      <c r="Y51" s="28" t="s">
        <v>22</v>
      </c>
      <c r="Z51" s="28" t="s">
        <v>22</v>
      </c>
    </row>
    <row r="52" spans="1:26" ht="117" x14ac:dyDescent="0.35">
      <c r="A52" s="46" t="s">
        <v>446</v>
      </c>
      <c r="B52" s="46" t="s">
        <v>563</v>
      </c>
      <c r="C52" s="64" t="s">
        <v>188</v>
      </c>
      <c r="D52" s="64" t="s">
        <v>199</v>
      </c>
      <c r="E52" s="36" t="s">
        <v>200</v>
      </c>
      <c r="F52" s="36" t="s">
        <v>564</v>
      </c>
      <c r="G52" s="36" t="str">
        <f>VLOOKUP(C52,Hárok1!$A$4:$B$22,2,0)</f>
        <v>Admin</v>
      </c>
      <c r="H52" s="58" t="str">
        <f>IFERROR(VLOOKUP(G52,MODULY_CBA!$B$3:$I$23,6,0),"")</f>
        <v>Inkrement 1</v>
      </c>
      <c r="I52" s="28"/>
      <c r="J52" s="28"/>
      <c r="K52" s="28"/>
      <c r="L52" s="28"/>
      <c r="M52" s="28"/>
      <c r="N52" s="28"/>
      <c r="O52" s="28"/>
      <c r="P52" s="28"/>
      <c r="Q52" s="28"/>
      <c r="R52" s="28"/>
      <c r="S52" s="28"/>
      <c r="T52" s="28"/>
      <c r="U52" s="28"/>
      <c r="V52" s="28"/>
      <c r="W52" s="28"/>
      <c r="X52" s="28"/>
      <c r="Y52" s="28"/>
      <c r="Z52" s="28"/>
    </row>
    <row r="53" spans="1:26" ht="117" x14ac:dyDescent="0.35">
      <c r="A53" s="46" t="s">
        <v>447</v>
      </c>
      <c r="B53" s="46" t="s">
        <v>563</v>
      </c>
      <c r="C53" s="64" t="s">
        <v>158</v>
      </c>
      <c r="D53" s="64" t="s">
        <v>201</v>
      </c>
      <c r="E53" s="64" t="s">
        <v>202</v>
      </c>
      <c r="F53" s="36" t="s">
        <v>564</v>
      </c>
      <c r="G53" s="36" t="str">
        <f>VLOOKUP(C53,Hárok1!$A$4:$B$22,2,0)</f>
        <v>Admin</v>
      </c>
      <c r="H53" s="58" t="str">
        <f>IFERROR(VLOOKUP(G53,MODULY_CBA!$B$3:$I$23,6,0),"")</f>
        <v>Inkrement 1</v>
      </c>
      <c r="I53" s="28"/>
      <c r="J53" s="28"/>
      <c r="K53" s="28"/>
      <c r="L53" s="28"/>
      <c r="M53" s="28"/>
      <c r="N53" s="28"/>
      <c r="O53" s="28"/>
      <c r="P53" s="28"/>
      <c r="Q53" s="28"/>
      <c r="R53" s="28"/>
      <c r="S53" s="28"/>
      <c r="T53" s="28"/>
      <c r="U53" s="28"/>
      <c r="V53" s="28"/>
      <c r="W53" s="28"/>
      <c r="X53" s="28"/>
      <c r="Y53" s="28"/>
      <c r="Z53" s="28"/>
    </row>
    <row r="54" spans="1:26" ht="78" x14ac:dyDescent="0.35">
      <c r="A54" s="46" t="s">
        <v>448</v>
      </c>
      <c r="B54" s="46" t="s">
        <v>563</v>
      </c>
      <c r="C54" s="64" t="s">
        <v>188</v>
      </c>
      <c r="D54" s="64" t="s">
        <v>203</v>
      </c>
      <c r="E54" s="36" t="s">
        <v>204</v>
      </c>
      <c r="F54" s="36" t="s">
        <v>564</v>
      </c>
      <c r="G54" s="36" t="str">
        <f>VLOOKUP(C54,Hárok1!$A$4:$B$22,2,0)</f>
        <v>Admin</v>
      </c>
      <c r="H54" s="58" t="str">
        <f>IFERROR(VLOOKUP(G54,MODULY_CBA!$B$3:$I$23,6,0),"")</f>
        <v>Inkrement 1</v>
      </c>
      <c r="I54" s="28"/>
      <c r="J54" s="28"/>
      <c r="K54" s="28"/>
      <c r="L54" s="28"/>
      <c r="M54" s="28" t="s">
        <v>22</v>
      </c>
      <c r="N54" s="28" t="s">
        <v>22</v>
      </c>
      <c r="O54" s="28" t="s">
        <v>22</v>
      </c>
      <c r="P54" s="28" t="s">
        <v>22</v>
      </c>
      <c r="Q54" s="28" t="s">
        <v>22</v>
      </c>
      <c r="R54" s="28" t="s">
        <v>22</v>
      </c>
      <c r="S54" s="28" t="s">
        <v>22</v>
      </c>
      <c r="T54" s="28" t="s">
        <v>22</v>
      </c>
      <c r="U54" s="28" t="s">
        <v>22</v>
      </c>
      <c r="V54" s="28" t="s">
        <v>22</v>
      </c>
      <c r="W54" s="28" t="s">
        <v>22</v>
      </c>
      <c r="X54" s="28" t="s">
        <v>22</v>
      </c>
      <c r="Y54" s="28" t="s">
        <v>22</v>
      </c>
      <c r="Z54" s="28" t="s">
        <v>22</v>
      </c>
    </row>
    <row r="55" spans="1:26" ht="39" x14ac:dyDescent="0.35">
      <c r="A55" s="46" t="s">
        <v>449</v>
      </c>
      <c r="B55" s="46" t="s">
        <v>563</v>
      </c>
      <c r="C55" s="64" t="s">
        <v>188</v>
      </c>
      <c r="D55" s="67" t="s">
        <v>205</v>
      </c>
      <c r="E55" s="36" t="s">
        <v>206</v>
      </c>
      <c r="F55" s="36" t="s">
        <v>564</v>
      </c>
      <c r="G55" s="36" t="str">
        <f>VLOOKUP(C55,Hárok1!$A$4:$B$22,2,0)</f>
        <v>Admin</v>
      </c>
      <c r="H55" s="58" t="str">
        <f>IFERROR(VLOOKUP(G55,MODULY_CBA!$B$3:$I$23,6,0),"")</f>
        <v>Inkrement 1</v>
      </c>
      <c r="I55" s="28"/>
      <c r="J55" s="28"/>
      <c r="K55" s="28"/>
      <c r="L55" s="28"/>
      <c r="M55" s="28"/>
      <c r="N55" s="28"/>
      <c r="O55" s="28"/>
      <c r="P55" s="28"/>
      <c r="Q55" s="28"/>
      <c r="R55" s="28"/>
      <c r="S55" s="28"/>
      <c r="T55" s="28"/>
      <c r="U55" s="28"/>
      <c r="V55" s="28"/>
      <c r="W55" s="28"/>
      <c r="X55" s="28"/>
      <c r="Y55" s="28"/>
      <c r="Z55" s="28"/>
    </row>
    <row r="56" spans="1:26" ht="78" x14ac:dyDescent="0.35">
      <c r="A56" s="46" t="s">
        <v>450</v>
      </c>
      <c r="B56" s="46" t="s">
        <v>563</v>
      </c>
      <c r="C56" s="64" t="s">
        <v>188</v>
      </c>
      <c r="D56" s="64" t="s">
        <v>207</v>
      </c>
      <c r="E56" s="36" t="s">
        <v>208</v>
      </c>
      <c r="F56" s="36" t="s">
        <v>564</v>
      </c>
      <c r="G56" s="36" t="str">
        <f>VLOOKUP(C56,Hárok1!$A$4:$B$22,2,0)</f>
        <v>Admin</v>
      </c>
      <c r="H56" s="58" t="str">
        <f>IFERROR(VLOOKUP(G56,MODULY_CBA!$B$3:$I$23,6,0),"")</f>
        <v>Inkrement 1</v>
      </c>
      <c r="I56" s="28"/>
      <c r="J56" s="28"/>
      <c r="K56" s="28"/>
      <c r="L56" s="28"/>
      <c r="M56" s="28"/>
      <c r="N56" s="28"/>
      <c r="O56" s="28"/>
      <c r="P56" s="28"/>
      <c r="Q56" s="28"/>
      <c r="R56" s="28"/>
      <c r="S56" s="28"/>
      <c r="T56" s="28"/>
      <c r="U56" s="28"/>
      <c r="V56" s="28"/>
      <c r="W56" s="28"/>
      <c r="X56" s="28"/>
      <c r="Y56" s="28"/>
      <c r="Z56" s="28"/>
    </row>
    <row r="57" spans="1:26" ht="52" x14ac:dyDescent="0.35">
      <c r="A57" s="46" t="s">
        <v>451</v>
      </c>
      <c r="B57" s="46" t="s">
        <v>563</v>
      </c>
      <c r="C57" s="64" t="s">
        <v>209</v>
      </c>
      <c r="D57" s="64" t="s">
        <v>129</v>
      </c>
      <c r="E57" s="36" t="s">
        <v>210</v>
      </c>
      <c r="F57" s="36" t="s">
        <v>564</v>
      </c>
      <c r="G57" s="36" t="str">
        <f>VLOOKUP(C57,Hárok1!$A$4:$B$22,2,0)</f>
        <v>Dodávateľ</v>
      </c>
      <c r="H57" s="58" t="str">
        <f>IFERROR(VLOOKUP(G57,MODULY_CBA!$B$3:$I$23,6,0),"")</f>
        <v>Inkrement 1</v>
      </c>
      <c r="I57" s="28"/>
      <c r="J57" s="28"/>
      <c r="K57" s="28"/>
      <c r="L57" s="28"/>
      <c r="M57" s="28"/>
      <c r="N57" s="28"/>
      <c r="O57" s="28"/>
      <c r="P57" s="28"/>
      <c r="Q57" s="28"/>
      <c r="R57" s="28"/>
      <c r="S57" s="28"/>
      <c r="T57" s="28"/>
      <c r="U57" s="28"/>
      <c r="V57" s="28"/>
      <c r="W57" s="28"/>
      <c r="X57" s="28"/>
      <c r="Y57" s="28"/>
      <c r="Z57" s="28"/>
    </row>
    <row r="58" spans="1:26" ht="39" x14ac:dyDescent="0.35">
      <c r="A58" s="46" t="s">
        <v>452</v>
      </c>
      <c r="B58" s="46" t="s">
        <v>563</v>
      </c>
      <c r="C58" s="64" t="s">
        <v>211</v>
      </c>
      <c r="D58" s="64" t="s">
        <v>135</v>
      </c>
      <c r="E58" s="36" t="s">
        <v>212</v>
      </c>
      <c r="F58" s="36" t="s">
        <v>564</v>
      </c>
      <c r="G58" s="36" t="str">
        <f>VLOOKUP(C58,Hárok1!$A$4:$B$22,2,0)</f>
        <v>Dodávateľ</v>
      </c>
      <c r="H58" s="58" t="str">
        <f>IFERROR(VLOOKUP(G58,MODULY_CBA!$B$3:$I$23,6,0),"")</f>
        <v>Inkrement 1</v>
      </c>
      <c r="I58" s="28"/>
      <c r="J58" s="28"/>
      <c r="K58" s="28"/>
      <c r="L58" s="28"/>
      <c r="M58" s="28"/>
      <c r="N58" s="28"/>
      <c r="O58" s="28"/>
      <c r="P58" s="28"/>
      <c r="Q58" s="28"/>
      <c r="R58" s="28"/>
      <c r="S58" s="28"/>
      <c r="T58" s="28"/>
      <c r="U58" s="28"/>
      <c r="V58" s="28"/>
      <c r="W58" s="28"/>
      <c r="X58" s="28"/>
      <c r="Y58" s="28"/>
      <c r="Z58" s="28"/>
    </row>
    <row r="59" spans="1:26" ht="52" x14ac:dyDescent="0.35">
      <c r="A59" s="46" t="s">
        <v>453</v>
      </c>
      <c r="B59" s="46" t="s">
        <v>563</v>
      </c>
      <c r="C59" s="64" t="s">
        <v>211</v>
      </c>
      <c r="D59" s="67" t="s">
        <v>213</v>
      </c>
      <c r="E59" s="36" t="s">
        <v>214</v>
      </c>
      <c r="F59" s="36" t="s">
        <v>564</v>
      </c>
      <c r="G59" s="36" t="str">
        <f>VLOOKUP(C59,Hárok1!$A$4:$B$22,2,0)</f>
        <v>Dodávateľ</v>
      </c>
      <c r="H59" s="58" t="str">
        <f>IFERROR(VLOOKUP(G59,MODULY_CBA!$B$3:$I$23,6,0),"")</f>
        <v>Inkrement 1</v>
      </c>
      <c r="I59" s="28"/>
      <c r="J59" s="28"/>
      <c r="K59" s="28"/>
      <c r="L59" s="28"/>
      <c r="M59" s="28"/>
      <c r="N59" s="28"/>
      <c r="O59" s="28"/>
      <c r="P59" s="28"/>
      <c r="Q59" s="28"/>
      <c r="R59" s="28"/>
      <c r="S59" s="28"/>
      <c r="T59" s="28"/>
      <c r="U59" s="28"/>
      <c r="V59" s="28"/>
      <c r="W59" s="28"/>
      <c r="X59" s="28"/>
      <c r="Y59" s="28"/>
      <c r="Z59" s="28"/>
    </row>
    <row r="60" spans="1:26" ht="39" x14ac:dyDescent="0.35">
      <c r="A60" s="46" t="s">
        <v>454</v>
      </c>
      <c r="B60" s="46" t="s">
        <v>396</v>
      </c>
      <c r="C60" s="64" t="s">
        <v>215</v>
      </c>
      <c r="D60" s="64" t="s">
        <v>216</v>
      </c>
      <c r="E60" s="36" t="s">
        <v>217</v>
      </c>
      <c r="F60" s="36" t="s">
        <v>564</v>
      </c>
      <c r="G60" s="36" t="str">
        <f>VLOOKUP(C60,Hárok1!$A$4:$B$22,2,0)</f>
        <v>Dodávateľ</v>
      </c>
      <c r="H60" s="58" t="str">
        <f>IFERROR(VLOOKUP(G60,MODULY_CBA!$B$3:$I$23,6,0),"")</f>
        <v>Inkrement 1</v>
      </c>
      <c r="I60" s="28"/>
      <c r="J60" s="28"/>
      <c r="K60" s="28"/>
      <c r="L60" s="28"/>
      <c r="M60" s="28"/>
      <c r="N60" s="28"/>
      <c r="O60" s="28"/>
      <c r="P60" s="28"/>
      <c r="Q60" s="28"/>
      <c r="R60" s="28"/>
      <c r="S60" s="28"/>
      <c r="T60" s="28"/>
      <c r="U60" s="28"/>
      <c r="V60" s="28"/>
      <c r="W60" s="28"/>
      <c r="X60" s="28"/>
      <c r="Y60" s="28"/>
      <c r="Z60" s="28"/>
    </row>
    <row r="61" spans="1:26" ht="156" x14ac:dyDescent="0.35">
      <c r="A61" s="46" t="s">
        <v>455</v>
      </c>
      <c r="B61" s="46" t="s">
        <v>563</v>
      </c>
      <c r="C61" s="64" t="s">
        <v>215</v>
      </c>
      <c r="D61" s="64" t="s">
        <v>218</v>
      </c>
      <c r="E61" s="36" t="s">
        <v>219</v>
      </c>
      <c r="F61" s="36" t="s">
        <v>564</v>
      </c>
      <c r="G61" s="36" t="str">
        <f>VLOOKUP(C61,Hárok1!$A$4:$B$22,2,0)</f>
        <v>Dodávateľ</v>
      </c>
      <c r="H61" s="58" t="str">
        <f>IFERROR(VLOOKUP(G61,MODULY_CBA!$B$3:$I$23,6,0),"")</f>
        <v>Inkrement 1</v>
      </c>
      <c r="I61" s="28"/>
      <c r="J61" s="28"/>
      <c r="K61" s="28"/>
      <c r="L61" s="28"/>
      <c r="M61" s="28"/>
      <c r="N61" s="28"/>
      <c r="O61" s="28"/>
      <c r="P61" s="28"/>
      <c r="Q61" s="28"/>
      <c r="R61" s="28"/>
      <c r="S61" s="28"/>
      <c r="T61" s="28"/>
      <c r="U61" s="28"/>
      <c r="V61" s="28"/>
      <c r="W61" s="28"/>
      <c r="X61" s="28"/>
      <c r="Y61" s="28"/>
      <c r="Z61" s="28"/>
    </row>
    <row r="62" spans="1:26" ht="39" x14ac:dyDescent="0.35">
      <c r="A62" s="46" t="s">
        <v>456</v>
      </c>
      <c r="B62" s="46" t="s">
        <v>563</v>
      </c>
      <c r="C62" s="64" t="s">
        <v>215</v>
      </c>
      <c r="D62" s="64" t="s">
        <v>220</v>
      </c>
      <c r="E62" s="36" t="s">
        <v>221</v>
      </c>
      <c r="F62" s="36" t="s">
        <v>564</v>
      </c>
      <c r="G62" s="36" t="str">
        <f>VLOOKUP(C62,Hárok1!$A$4:$B$22,2,0)</f>
        <v>Dodávateľ</v>
      </c>
      <c r="H62" s="58" t="str">
        <f>IFERROR(VLOOKUP(G62,MODULY_CBA!$B$3:$I$23,6,0),"")</f>
        <v>Inkrement 1</v>
      </c>
      <c r="I62" s="28"/>
      <c r="J62" s="28"/>
      <c r="K62" s="28"/>
      <c r="L62" s="28"/>
      <c r="M62" s="28"/>
      <c r="N62" s="28"/>
      <c r="O62" s="28"/>
      <c r="P62" s="28"/>
      <c r="Q62" s="28"/>
      <c r="R62" s="28"/>
      <c r="S62" s="28"/>
      <c r="T62" s="28"/>
      <c r="U62" s="28"/>
      <c r="V62" s="28"/>
      <c r="W62" s="28"/>
      <c r="X62" s="28"/>
      <c r="Y62" s="28"/>
      <c r="Z62" s="28"/>
    </row>
    <row r="63" spans="1:26" ht="409.5" x14ac:dyDescent="0.35">
      <c r="A63" s="46" t="s">
        <v>457</v>
      </c>
      <c r="B63" s="46" t="s">
        <v>563</v>
      </c>
      <c r="C63" s="64" t="s">
        <v>215</v>
      </c>
      <c r="D63" s="64" t="s">
        <v>222</v>
      </c>
      <c r="E63" s="36" t="s">
        <v>223</v>
      </c>
      <c r="F63" s="36" t="s">
        <v>564</v>
      </c>
      <c r="G63" s="36" t="str">
        <f>VLOOKUP(C63,Hárok1!$A$4:$B$22,2,0)</f>
        <v>Dodávateľ</v>
      </c>
      <c r="H63" s="58" t="str">
        <f>IFERROR(VLOOKUP(G63,MODULY_CBA!$B$3:$I$23,6,0),"")</f>
        <v>Inkrement 1</v>
      </c>
      <c r="I63" s="28"/>
      <c r="J63" s="28"/>
      <c r="K63" s="28"/>
      <c r="L63" s="28"/>
      <c r="M63" s="28"/>
      <c r="N63" s="28"/>
      <c r="O63" s="28"/>
      <c r="P63" s="28"/>
      <c r="Q63" s="28"/>
      <c r="R63" s="28"/>
      <c r="S63" s="28"/>
      <c r="T63" s="28"/>
      <c r="U63" s="28"/>
      <c r="V63" s="28"/>
      <c r="W63" s="28"/>
      <c r="X63" s="28"/>
      <c r="Y63" s="28"/>
      <c r="Z63" s="28"/>
    </row>
    <row r="64" spans="1:26" ht="182" x14ac:dyDescent="0.35">
      <c r="A64" s="46" t="s">
        <v>458</v>
      </c>
      <c r="B64" s="46" t="s">
        <v>563</v>
      </c>
      <c r="C64" s="64" t="s">
        <v>215</v>
      </c>
      <c r="D64" s="64" t="s">
        <v>224</v>
      </c>
      <c r="E64" s="36" t="s">
        <v>225</v>
      </c>
      <c r="F64" s="36" t="s">
        <v>564</v>
      </c>
      <c r="G64" s="36" t="str">
        <f>VLOOKUP(C64,Hárok1!$A$4:$B$22,2,0)</f>
        <v>Dodávateľ</v>
      </c>
      <c r="H64" s="58" t="str">
        <f>IFERROR(VLOOKUP(G64,MODULY_CBA!$B$3:$I$23,6,0),"")</f>
        <v>Inkrement 1</v>
      </c>
      <c r="I64" s="28"/>
      <c r="J64" s="28"/>
      <c r="K64" s="28"/>
      <c r="L64" s="28"/>
      <c r="M64" s="28"/>
      <c r="N64" s="28"/>
      <c r="O64" s="28"/>
      <c r="P64" s="28"/>
      <c r="Q64" s="28"/>
      <c r="R64" s="28"/>
      <c r="S64" s="28"/>
      <c r="T64" s="28"/>
      <c r="U64" s="28"/>
      <c r="V64" s="28"/>
      <c r="W64" s="28"/>
      <c r="X64" s="28"/>
      <c r="Y64" s="28"/>
      <c r="Z64" s="28"/>
    </row>
    <row r="65" spans="1:26" ht="26" x14ac:dyDescent="0.35">
      <c r="A65" s="46" t="s">
        <v>459</v>
      </c>
      <c r="B65" s="46" t="s">
        <v>563</v>
      </c>
      <c r="C65" s="64" t="s">
        <v>215</v>
      </c>
      <c r="D65" s="64" t="s">
        <v>226</v>
      </c>
      <c r="E65" s="36" t="s">
        <v>227</v>
      </c>
      <c r="F65" s="36" t="s">
        <v>564</v>
      </c>
      <c r="G65" s="36" t="str">
        <f>VLOOKUP(C65,Hárok1!$A$4:$B$22,2,0)</f>
        <v>Dodávateľ</v>
      </c>
      <c r="H65" s="58" t="str">
        <f>IFERROR(VLOOKUP(G65,MODULY_CBA!$B$3:$I$23,6,0),"")</f>
        <v>Inkrement 1</v>
      </c>
      <c r="I65" s="28"/>
      <c r="J65" s="28"/>
      <c r="K65" s="28"/>
      <c r="L65" s="28"/>
      <c r="M65" s="28"/>
      <c r="N65" s="28"/>
      <c r="O65" s="28"/>
      <c r="P65" s="28"/>
      <c r="Q65" s="28"/>
      <c r="R65" s="28"/>
      <c r="S65" s="28"/>
      <c r="T65" s="28"/>
      <c r="U65" s="28"/>
      <c r="V65" s="28"/>
      <c r="W65" s="28"/>
      <c r="X65" s="28"/>
      <c r="Y65" s="28"/>
      <c r="Z65" s="28"/>
    </row>
    <row r="66" spans="1:26" ht="39" x14ac:dyDescent="0.35">
      <c r="A66" s="46" t="s">
        <v>460</v>
      </c>
      <c r="B66" s="46" t="s">
        <v>563</v>
      </c>
      <c r="C66" s="64" t="s">
        <v>215</v>
      </c>
      <c r="D66" s="64" t="s">
        <v>228</v>
      </c>
      <c r="E66" s="36" t="s">
        <v>229</v>
      </c>
      <c r="F66" s="36" t="s">
        <v>564</v>
      </c>
      <c r="G66" s="36" t="str">
        <f>VLOOKUP(C66,Hárok1!$A$4:$B$22,2,0)</f>
        <v>Dodávateľ</v>
      </c>
      <c r="H66" s="58" t="str">
        <f>IFERROR(VLOOKUP(G66,MODULY_CBA!$B$3:$I$23,6,0),"")</f>
        <v>Inkrement 1</v>
      </c>
      <c r="I66" s="28"/>
      <c r="J66" s="28"/>
      <c r="K66" s="28"/>
      <c r="L66" s="28"/>
      <c r="M66" s="28"/>
      <c r="N66" s="28"/>
      <c r="O66" s="28"/>
      <c r="P66" s="28"/>
      <c r="Q66" s="28"/>
      <c r="R66" s="28"/>
      <c r="S66" s="28"/>
      <c r="T66" s="28"/>
      <c r="U66" s="28"/>
      <c r="V66" s="28"/>
      <c r="W66" s="28"/>
      <c r="X66" s="28"/>
      <c r="Y66" s="28"/>
      <c r="Z66" s="28"/>
    </row>
    <row r="67" spans="1:26" ht="65" x14ac:dyDescent="0.35">
      <c r="A67" s="46" t="s">
        <v>461</v>
      </c>
      <c r="B67" s="46" t="s">
        <v>563</v>
      </c>
      <c r="C67" s="29" t="s">
        <v>215</v>
      </c>
      <c r="D67" s="64" t="s">
        <v>230</v>
      </c>
      <c r="E67" s="36" t="s">
        <v>231</v>
      </c>
      <c r="F67" s="36" t="s">
        <v>564</v>
      </c>
      <c r="G67" s="36" t="str">
        <f>VLOOKUP(C67,Hárok1!$A$4:$B$22,2,0)</f>
        <v>Dodávateľ</v>
      </c>
      <c r="H67" s="58" t="str">
        <f>IFERROR(VLOOKUP(G67,MODULY_CBA!$B$3:$I$23,6,0),"")</f>
        <v>Inkrement 1</v>
      </c>
      <c r="I67" s="28"/>
      <c r="J67" s="28"/>
      <c r="K67" s="28"/>
      <c r="L67" s="28"/>
      <c r="M67" s="28"/>
      <c r="N67" s="28"/>
      <c r="O67" s="28"/>
      <c r="P67" s="28"/>
      <c r="Q67" s="28"/>
      <c r="R67" s="28"/>
      <c r="S67" s="28"/>
      <c r="T67" s="28"/>
      <c r="U67" s="28"/>
      <c r="V67" s="28"/>
      <c r="W67" s="28"/>
      <c r="X67" s="28"/>
      <c r="Y67" s="28"/>
      <c r="Z67" s="28"/>
    </row>
    <row r="68" spans="1:26" ht="26" x14ac:dyDescent="0.35">
      <c r="A68" s="46" t="s">
        <v>462</v>
      </c>
      <c r="B68" s="46" t="s">
        <v>396</v>
      </c>
      <c r="C68" s="64" t="s">
        <v>215</v>
      </c>
      <c r="D68" s="64" t="s">
        <v>565</v>
      </c>
      <c r="E68" s="64" t="s">
        <v>395</v>
      </c>
      <c r="F68" s="36" t="s">
        <v>564</v>
      </c>
      <c r="G68" s="36" t="str">
        <f>VLOOKUP(C68,Hárok1!$A$4:$B$22,2,0)</f>
        <v>Dodávateľ</v>
      </c>
      <c r="H68" s="58" t="str">
        <f>IFERROR(VLOOKUP(G68,MODULY_CBA!$B$3:$I$23,6,0),"")</f>
        <v>Inkrement 1</v>
      </c>
      <c r="I68" s="28"/>
      <c r="J68" s="28"/>
      <c r="K68" s="28"/>
      <c r="L68" s="28"/>
      <c r="M68" s="28"/>
      <c r="N68" s="28"/>
      <c r="O68" s="28"/>
      <c r="P68" s="28"/>
      <c r="Q68" s="28"/>
      <c r="R68" s="28"/>
      <c r="S68" s="28"/>
      <c r="T68" s="28"/>
      <c r="U68" s="28"/>
      <c r="V68" s="28"/>
      <c r="W68" s="28"/>
      <c r="X68" s="28"/>
      <c r="Y68" s="28"/>
      <c r="Z68" s="28"/>
    </row>
    <row r="69" spans="1:26" ht="52" x14ac:dyDescent="0.35">
      <c r="A69" s="46" t="s">
        <v>463</v>
      </c>
      <c r="B69" s="46" t="s">
        <v>563</v>
      </c>
      <c r="C69" s="64" t="s">
        <v>215</v>
      </c>
      <c r="D69" s="64" t="s">
        <v>566</v>
      </c>
      <c r="E69" s="64" t="s">
        <v>232</v>
      </c>
      <c r="F69" s="36" t="s">
        <v>564</v>
      </c>
      <c r="G69" s="36" t="str">
        <f>VLOOKUP(C69,Hárok1!$A$4:$B$22,2,0)</f>
        <v>Dodávateľ</v>
      </c>
      <c r="H69" s="58" t="str">
        <f>IFERROR(VLOOKUP(G69,MODULY_CBA!$B$3:$I$23,6,0),"")</f>
        <v>Inkrement 1</v>
      </c>
      <c r="I69" s="28"/>
      <c r="J69" s="28"/>
      <c r="K69" s="28"/>
      <c r="L69" s="28"/>
      <c r="M69" s="28"/>
      <c r="N69" s="28"/>
      <c r="O69" s="28"/>
      <c r="P69" s="28"/>
      <c r="Q69" s="28"/>
      <c r="R69" s="28"/>
      <c r="S69" s="28"/>
      <c r="T69" s="28"/>
      <c r="U69" s="28"/>
      <c r="V69" s="28"/>
      <c r="W69" s="28"/>
      <c r="X69" s="28"/>
      <c r="Y69" s="28"/>
      <c r="Z69" s="28"/>
    </row>
    <row r="70" spans="1:26" ht="182" x14ac:dyDescent="0.35">
      <c r="A70" s="46" t="s">
        <v>464</v>
      </c>
      <c r="B70" s="46" t="s">
        <v>563</v>
      </c>
      <c r="C70" s="64" t="s">
        <v>233</v>
      </c>
      <c r="D70" s="64" t="s">
        <v>234</v>
      </c>
      <c r="E70" s="64" t="s">
        <v>235</v>
      </c>
      <c r="F70" s="36" t="s">
        <v>564</v>
      </c>
      <c r="G70" s="36" t="str">
        <f>VLOOKUP(C70,Hárok1!$A$4:$B$22,2,0)</f>
        <v>BackOffice</v>
      </c>
      <c r="H70" s="58" t="str">
        <f>IFERROR(VLOOKUP(G70,MODULY_CBA!$B$3:$I$23,6,0),"")</f>
        <v>Inkrement 3</v>
      </c>
      <c r="I70" s="28"/>
      <c r="J70" s="28"/>
      <c r="K70" s="28"/>
      <c r="L70" s="28"/>
      <c r="M70" s="28"/>
      <c r="N70" s="28"/>
      <c r="O70" s="28"/>
      <c r="P70" s="28"/>
      <c r="Q70" s="28"/>
      <c r="R70" s="28"/>
      <c r="S70" s="28"/>
      <c r="T70" s="28"/>
      <c r="U70" s="28"/>
      <c r="V70" s="28"/>
      <c r="W70" s="28"/>
      <c r="X70" s="28"/>
      <c r="Y70" s="28"/>
      <c r="Z70" s="28"/>
    </row>
    <row r="71" spans="1:26" ht="78" x14ac:dyDescent="0.35">
      <c r="A71" s="46" t="s">
        <v>465</v>
      </c>
      <c r="B71" s="46" t="s">
        <v>563</v>
      </c>
      <c r="C71" s="64" t="s">
        <v>233</v>
      </c>
      <c r="D71" s="68" t="s">
        <v>236</v>
      </c>
      <c r="E71" s="64" t="s">
        <v>237</v>
      </c>
      <c r="F71" s="36" t="s">
        <v>564</v>
      </c>
      <c r="G71" s="36" t="str">
        <f>VLOOKUP(C71,Hárok1!$A$4:$B$22,2,0)</f>
        <v>BackOffice</v>
      </c>
      <c r="H71" s="58" t="str">
        <f>IFERROR(VLOOKUP(G71,MODULY_CBA!$B$3:$I$23,6,0),"")</f>
        <v>Inkrement 3</v>
      </c>
      <c r="I71" s="28"/>
      <c r="J71" s="28"/>
      <c r="K71" s="28"/>
      <c r="L71" s="28"/>
      <c r="M71" s="28"/>
      <c r="N71" s="28"/>
      <c r="O71" s="28"/>
      <c r="P71" s="28"/>
      <c r="Q71" s="28"/>
      <c r="R71" s="28"/>
      <c r="S71" s="28"/>
      <c r="T71" s="28"/>
      <c r="U71" s="28"/>
      <c r="V71" s="28"/>
      <c r="W71" s="28"/>
      <c r="X71" s="28"/>
      <c r="Y71" s="28"/>
      <c r="Z71" s="28"/>
    </row>
    <row r="72" spans="1:26" ht="182" x14ac:dyDescent="0.35">
      <c r="A72" s="46" t="s">
        <v>466</v>
      </c>
      <c r="B72" s="46" t="s">
        <v>563</v>
      </c>
      <c r="C72" s="64" t="s">
        <v>233</v>
      </c>
      <c r="D72" s="64" t="s">
        <v>238</v>
      </c>
      <c r="E72" s="64" t="s">
        <v>239</v>
      </c>
      <c r="F72" s="36" t="s">
        <v>564</v>
      </c>
      <c r="G72" s="36" t="str">
        <f>VLOOKUP(C72,Hárok1!$A$4:$B$22,2,0)</f>
        <v>BackOffice</v>
      </c>
      <c r="H72" s="58" t="str">
        <f>IFERROR(VLOOKUP(G72,MODULY_CBA!$B$3:$I$23,6,0),"")</f>
        <v>Inkrement 3</v>
      </c>
      <c r="I72" s="28"/>
      <c r="J72" s="28"/>
      <c r="K72" s="28"/>
      <c r="L72" s="28"/>
      <c r="M72" s="28"/>
      <c r="N72" s="28"/>
      <c r="O72" s="28"/>
      <c r="P72" s="28"/>
      <c r="Q72" s="28"/>
      <c r="R72" s="28"/>
      <c r="S72" s="28"/>
      <c r="T72" s="28"/>
      <c r="U72" s="28"/>
      <c r="V72" s="28"/>
      <c r="W72" s="28"/>
      <c r="X72" s="28"/>
      <c r="Y72" s="28"/>
      <c r="Z72" s="28"/>
    </row>
    <row r="73" spans="1:26" ht="182" x14ac:dyDescent="0.35">
      <c r="A73" s="46" t="s">
        <v>467</v>
      </c>
      <c r="B73" s="46" t="s">
        <v>563</v>
      </c>
      <c r="C73" s="64" t="s">
        <v>233</v>
      </c>
      <c r="D73" s="64" t="s">
        <v>240</v>
      </c>
      <c r="E73" s="64" t="s">
        <v>241</v>
      </c>
      <c r="F73" s="36" t="s">
        <v>564</v>
      </c>
      <c r="G73" s="36" t="str">
        <f>VLOOKUP(C73,Hárok1!$A$4:$B$22,2,0)</f>
        <v>BackOffice</v>
      </c>
      <c r="H73" s="58" t="str">
        <f>IFERROR(VLOOKUP(G73,MODULY_CBA!$B$3:$I$23,6,0),"")</f>
        <v>Inkrement 3</v>
      </c>
      <c r="I73" s="28"/>
      <c r="J73" s="28"/>
      <c r="K73" s="28"/>
      <c r="L73" s="28"/>
      <c r="M73" s="28"/>
      <c r="N73" s="28"/>
      <c r="O73" s="28"/>
      <c r="P73" s="28"/>
      <c r="Q73" s="28"/>
      <c r="R73" s="28"/>
      <c r="S73" s="28"/>
      <c r="T73" s="28"/>
      <c r="U73" s="28"/>
      <c r="V73" s="28"/>
      <c r="W73" s="28"/>
      <c r="X73" s="28"/>
      <c r="Y73" s="28"/>
      <c r="Z73" s="28"/>
    </row>
    <row r="74" spans="1:26" ht="26" x14ac:dyDescent="0.35">
      <c r="A74" s="46" t="s">
        <v>468</v>
      </c>
      <c r="B74" s="46" t="s">
        <v>563</v>
      </c>
      <c r="C74" s="64" t="s">
        <v>233</v>
      </c>
      <c r="D74" s="64" t="s">
        <v>242</v>
      </c>
      <c r="E74" s="64" t="s">
        <v>243</v>
      </c>
      <c r="F74" s="36" t="s">
        <v>564</v>
      </c>
      <c r="G74" s="36" t="str">
        <f>VLOOKUP(C74,Hárok1!$A$4:$B$22,2,0)</f>
        <v>BackOffice</v>
      </c>
      <c r="H74" s="58" t="str">
        <f>IFERROR(VLOOKUP(G74,MODULY_CBA!$B$3:$I$23,6,0),"")</f>
        <v>Inkrement 3</v>
      </c>
      <c r="I74" s="28"/>
      <c r="J74" s="28"/>
      <c r="K74" s="28"/>
      <c r="L74" s="28"/>
      <c r="M74" s="28"/>
      <c r="N74" s="28"/>
      <c r="O74" s="28"/>
      <c r="P74" s="28"/>
      <c r="Q74" s="28"/>
      <c r="R74" s="28"/>
      <c r="S74" s="28"/>
      <c r="T74" s="28"/>
      <c r="U74" s="28"/>
      <c r="V74" s="28"/>
      <c r="W74" s="28"/>
      <c r="X74" s="28"/>
      <c r="Y74" s="28"/>
      <c r="Z74" s="28"/>
    </row>
    <row r="75" spans="1:26" ht="39" x14ac:dyDescent="0.35">
      <c r="A75" s="46" t="s">
        <v>469</v>
      </c>
      <c r="B75" s="46" t="s">
        <v>563</v>
      </c>
      <c r="C75" s="64" t="s">
        <v>233</v>
      </c>
      <c r="D75" s="71" t="s">
        <v>570</v>
      </c>
      <c r="E75" s="71" t="s">
        <v>571</v>
      </c>
      <c r="F75" s="36" t="s">
        <v>564</v>
      </c>
      <c r="G75" s="36" t="str">
        <f>VLOOKUP(C75,Hárok1!$A$4:$B$22,2,0)</f>
        <v>BackOffice</v>
      </c>
      <c r="H75" s="58" t="str">
        <f>IFERROR(VLOOKUP(G75,MODULY_CBA!$B$3:$I$23,6,0),"")</f>
        <v>Inkrement 3</v>
      </c>
      <c r="I75" s="28"/>
      <c r="J75" s="28"/>
      <c r="K75" s="28"/>
      <c r="L75" s="28"/>
      <c r="M75" s="28"/>
      <c r="N75" s="28"/>
      <c r="O75" s="28"/>
      <c r="P75" s="28"/>
      <c r="Q75" s="28"/>
      <c r="R75" s="28"/>
      <c r="S75" s="28"/>
      <c r="T75" s="28"/>
      <c r="U75" s="28"/>
      <c r="V75" s="28"/>
      <c r="W75" s="28"/>
      <c r="X75" s="28"/>
      <c r="Y75" s="28"/>
      <c r="Z75" s="28"/>
    </row>
    <row r="76" spans="1:26" ht="65" x14ac:dyDescent="0.35">
      <c r="A76" s="46" t="s">
        <v>470</v>
      </c>
      <c r="B76" s="46" t="s">
        <v>563</v>
      </c>
      <c r="C76" s="64" t="s">
        <v>233</v>
      </c>
      <c r="D76" s="71" t="s">
        <v>572</v>
      </c>
      <c r="E76" s="71" t="s">
        <v>573</v>
      </c>
      <c r="F76" s="36" t="s">
        <v>564</v>
      </c>
      <c r="G76" s="36" t="str">
        <f>VLOOKUP(C76,Hárok1!$A$4:$B$22,2,0)</f>
        <v>BackOffice</v>
      </c>
      <c r="H76" s="58" t="str">
        <f>IFERROR(VLOOKUP(G76,MODULY_CBA!$B$3:$I$23,6,0),"")</f>
        <v>Inkrement 3</v>
      </c>
      <c r="I76" s="28"/>
      <c r="J76" s="28"/>
      <c r="K76" s="28"/>
      <c r="L76" s="28"/>
      <c r="M76" s="28"/>
      <c r="N76" s="28"/>
      <c r="O76" s="28"/>
      <c r="P76" s="28"/>
      <c r="Q76" s="28"/>
      <c r="R76" s="28"/>
      <c r="S76" s="28"/>
      <c r="T76" s="28"/>
      <c r="U76" s="28"/>
      <c r="V76" s="28"/>
      <c r="W76" s="28"/>
      <c r="X76" s="28"/>
      <c r="Y76" s="28"/>
      <c r="Z76" s="28"/>
    </row>
    <row r="77" spans="1:26" ht="26" x14ac:dyDescent="0.35">
      <c r="A77" s="46" t="s">
        <v>471</v>
      </c>
      <c r="B77" s="46" t="s">
        <v>563</v>
      </c>
      <c r="C77" s="64" t="s">
        <v>233</v>
      </c>
      <c r="D77" s="64" t="s">
        <v>244</v>
      </c>
      <c r="E77" s="64" t="s">
        <v>245</v>
      </c>
      <c r="F77" s="36" t="s">
        <v>564</v>
      </c>
      <c r="G77" s="36" t="str">
        <f>VLOOKUP(C77,Hárok1!$A$4:$B$22,2,0)</f>
        <v>BackOffice</v>
      </c>
      <c r="H77" s="58" t="str">
        <f>IFERROR(VLOOKUP(G77,MODULY_CBA!$B$3:$I$23,6,0),"")</f>
        <v>Inkrement 3</v>
      </c>
      <c r="I77" s="28"/>
      <c r="J77" s="28"/>
      <c r="K77" s="28"/>
      <c r="L77" s="28"/>
      <c r="M77" s="28"/>
      <c r="N77" s="28"/>
      <c r="O77" s="28"/>
      <c r="P77" s="28"/>
      <c r="Q77" s="28"/>
      <c r="R77" s="28"/>
      <c r="S77" s="28"/>
      <c r="T77" s="28"/>
      <c r="U77" s="28"/>
      <c r="V77" s="28"/>
      <c r="W77" s="28"/>
      <c r="X77" s="28"/>
      <c r="Y77" s="28"/>
      <c r="Z77" s="28"/>
    </row>
    <row r="78" spans="1:26" ht="78" x14ac:dyDescent="0.35">
      <c r="A78" s="46" t="s">
        <v>472</v>
      </c>
      <c r="B78" s="46" t="s">
        <v>563</v>
      </c>
      <c r="C78" s="64" t="s">
        <v>233</v>
      </c>
      <c r="D78" s="64" t="s">
        <v>171</v>
      </c>
      <c r="E78" s="64" t="s">
        <v>172</v>
      </c>
      <c r="F78" s="36" t="s">
        <v>564</v>
      </c>
      <c r="G78" s="36" t="str">
        <f>VLOOKUP(C78,Hárok1!$A$4:$B$22,2,0)</f>
        <v>BackOffice</v>
      </c>
      <c r="H78" s="58" t="str">
        <f>IFERROR(VLOOKUP(G78,MODULY_CBA!$B$3:$I$23,6,0),"")</f>
        <v>Inkrement 3</v>
      </c>
      <c r="I78" s="28"/>
      <c r="J78" s="28"/>
      <c r="K78" s="28"/>
      <c r="L78" s="28"/>
      <c r="M78" s="28"/>
      <c r="N78" s="28"/>
      <c r="O78" s="28"/>
      <c r="P78" s="28"/>
      <c r="Q78" s="28"/>
      <c r="R78" s="28"/>
      <c r="S78" s="28"/>
      <c r="T78" s="28"/>
      <c r="U78" s="28"/>
      <c r="V78" s="28"/>
      <c r="W78" s="28"/>
      <c r="X78" s="28"/>
      <c r="Y78" s="28"/>
      <c r="Z78" s="28"/>
    </row>
    <row r="79" spans="1:26" ht="65" x14ac:dyDescent="0.35">
      <c r="A79" s="46" t="s">
        <v>473</v>
      </c>
      <c r="B79" s="46" t="s">
        <v>563</v>
      </c>
      <c r="C79" s="69" t="s">
        <v>233</v>
      </c>
      <c r="D79" s="66" t="s">
        <v>246</v>
      </c>
      <c r="E79" s="66" t="s">
        <v>247</v>
      </c>
      <c r="F79" s="36" t="s">
        <v>564</v>
      </c>
      <c r="G79" s="36" t="str">
        <f>VLOOKUP(C79,Hárok1!$A$4:$B$22,2,0)</f>
        <v>BackOffice</v>
      </c>
      <c r="H79" s="58" t="str">
        <f>IFERROR(VLOOKUP(G79,MODULY_CBA!$B$3:$I$23,6,0),"")</f>
        <v>Inkrement 3</v>
      </c>
      <c r="I79" s="37"/>
      <c r="J79" s="37"/>
      <c r="K79" s="33"/>
      <c r="L79" s="33"/>
      <c r="M79" s="33"/>
      <c r="N79" s="33"/>
      <c r="O79" s="37"/>
      <c r="P79" s="37"/>
      <c r="Q79" s="37"/>
      <c r="R79" s="37"/>
      <c r="S79" s="37"/>
      <c r="T79" s="37"/>
      <c r="U79" s="37"/>
      <c r="V79" s="37"/>
      <c r="W79" s="37"/>
      <c r="X79" s="37"/>
      <c r="Y79" s="37"/>
      <c r="Z79" s="37"/>
    </row>
    <row r="80" spans="1:26" ht="65" x14ac:dyDescent="0.35">
      <c r="A80" s="46" t="s">
        <v>474</v>
      </c>
      <c r="B80" s="46" t="s">
        <v>563</v>
      </c>
      <c r="C80" s="66" t="s">
        <v>233</v>
      </c>
      <c r="D80" s="66" t="s">
        <v>248</v>
      </c>
      <c r="E80" s="66" t="s">
        <v>249</v>
      </c>
      <c r="F80" s="36" t="s">
        <v>564</v>
      </c>
      <c r="G80" s="36" t="str">
        <f>VLOOKUP(C80,Hárok1!$A$4:$B$22,2,0)</f>
        <v>BackOffice</v>
      </c>
      <c r="H80" s="58" t="str">
        <f>IFERROR(VLOOKUP(G80,MODULY_CBA!$B$3:$I$23,6,0),"")</f>
        <v>Inkrement 3</v>
      </c>
      <c r="I80" s="37"/>
      <c r="J80" s="37"/>
      <c r="K80" s="33"/>
      <c r="L80" s="33"/>
      <c r="M80" s="33"/>
      <c r="N80" s="33"/>
      <c r="O80" s="37"/>
      <c r="P80" s="37"/>
      <c r="Q80" s="37"/>
      <c r="R80" s="37"/>
      <c r="S80" s="37"/>
      <c r="T80" s="37"/>
      <c r="U80" s="37"/>
      <c r="V80" s="37"/>
      <c r="W80" s="37"/>
      <c r="X80" s="37"/>
      <c r="Y80" s="37"/>
      <c r="Z80" s="37"/>
    </row>
    <row r="81" spans="1:26" ht="26" x14ac:dyDescent="0.35">
      <c r="A81" s="46" t="s">
        <v>475</v>
      </c>
      <c r="B81" s="46" t="s">
        <v>563</v>
      </c>
      <c r="C81" s="66" t="s">
        <v>233</v>
      </c>
      <c r="D81" s="66" t="s">
        <v>250</v>
      </c>
      <c r="E81" s="66" t="s">
        <v>251</v>
      </c>
      <c r="F81" s="36" t="s">
        <v>564</v>
      </c>
      <c r="G81" s="36" t="str">
        <f>VLOOKUP(C81,Hárok1!$A$4:$B$22,2,0)</f>
        <v>BackOffice</v>
      </c>
      <c r="H81" s="58" t="str">
        <f>IFERROR(VLOOKUP(G81,MODULY_CBA!$B$3:$I$23,6,0),"")</f>
        <v>Inkrement 3</v>
      </c>
      <c r="I81" s="37"/>
      <c r="J81" s="37"/>
      <c r="K81" s="33"/>
      <c r="L81" s="33"/>
      <c r="M81" s="33"/>
      <c r="N81" s="33"/>
      <c r="O81" s="37"/>
      <c r="P81" s="37"/>
      <c r="Q81" s="37"/>
      <c r="R81" s="37"/>
      <c r="S81" s="37"/>
      <c r="T81" s="37"/>
      <c r="U81" s="37"/>
      <c r="V81" s="37"/>
      <c r="W81" s="37"/>
      <c r="X81" s="37"/>
      <c r="Y81" s="37"/>
      <c r="Z81" s="37"/>
    </row>
    <row r="82" spans="1:26" ht="39" x14ac:dyDescent="0.35">
      <c r="A82" s="46" t="s">
        <v>476</v>
      </c>
      <c r="B82" s="46" t="s">
        <v>563</v>
      </c>
      <c r="C82" s="69" t="s">
        <v>233</v>
      </c>
      <c r="D82" s="66" t="s">
        <v>252</v>
      </c>
      <c r="E82" s="66" t="s">
        <v>253</v>
      </c>
      <c r="F82" s="36" t="s">
        <v>564</v>
      </c>
      <c r="G82" s="36" t="str">
        <f>VLOOKUP(C82,Hárok1!$A$4:$B$22,2,0)</f>
        <v>BackOffice</v>
      </c>
      <c r="H82" s="58" t="str">
        <f>IFERROR(VLOOKUP(G82,MODULY_CBA!$B$3:$I$23,6,0),"")</f>
        <v>Inkrement 3</v>
      </c>
      <c r="I82" s="37"/>
      <c r="J82" s="37"/>
      <c r="K82" s="33"/>
      <c r="L82" s="33"/>
      <c r="M82" s="33"/>
      <c r="N82" s="33"/>
      <c r="O82" s="37"/>
      <c r="P82" s="37"/>
      <c r="Q82" s="37"/>
      <c r="R82" s="37"/>
      <c r="S82" s="37"/>
      <c r="T82" s="37"/>
      <c r="U82" s="37"/>
      <c r="V82" s="37"/>
      <c r="W82" s="37"/>
      <c r="X82" s="37"/>
      <c r="Y82" s="37"/>
      <c r="Z82" s="37"/>
    </row>
    <row r="83" spans="1:26" ht="65" x14ac:dyDescent="0.35">
      <c r="A83" s="46" t="s">
        <v>477</v>
      </c>
      <c r="B83" s="46" t="s">
        <v>563</v>
      </c>
      <c r="C83" s="36" t="s">
        <v>233</v>
      </c>
      <c r="D83" s="70" t="s">
        <v>254</v>
      </c>
      <c r="E83" s="70" t="s">
        <v>255</v>
      </c>
      <c r="F83" s="36" t="s">
        <v>564</v>
      </c>
      <c r="G83" s="36" t="str">
        <f>VLOOKUP(C83,Hárok1!$A$4:$B$22,2,0)</f>
        <v>BackOffice</v>
      </c>
      <c r="H83" s="58" t="str">
        <f>IFERROR(VLOOKUP(G83,MODULY_CBA!$B$3:$I$23,6,0),"")</f>
        <v>Inkrement 3</v>
      </c>
      <c r="I83" s="31"/>
      <c r="J83" s="31"/>
      <c r="K83" s="31"/>
      <c r="L83" s="31"/>
      <c r="M83" s="31"/>
      <c r="N83" s="31"/>
      <c r="O83" s="31"/>
      <c r="P83" s="31"/>
      <c r="Q83" s="31"/>
      <c r="R83" s="31"/>
      <c r="S83" s="31"/>
      <c r="T83" s="31"/>
      <c r="U83" s="31"/>
      <c r="V83" s="31"/>
      <c r="W83" s="31"/>
      <c r="X83" s="31"/>
      <c r="Y83" s="31"/>
      <c r="Z83" s="31"/>
    </row>
    <row r="84" spans="1:26" ht="195" x14ac:dyDescent="0.35">
      <c r="A84" s="46" t="s">
        <v>478</v>
      </c>
      <c r="B84" s="46" t="s">
        <v>563</v>
      </c>
      <c r="C84" s="36" t="s">
        <v>233</v>
      </c>
      <c r="D84" s="70" t="s">
        <v>256</v>
      </c>
      <c r="E84" s="70" t="s">
        <v>257</v>
      </c>
      <c r="F84" s="36" t="s">
        <v>564</v>
      </c>
      <c r="G84" s="36" t="str">
        <f>VLOOKUP(C84,Hárok1!$A$4:$B$22,2,0)</f>
        <v>BackOffice</v>
      </c>
      <c r="H84" s="58" t="str">
        <f>IFERROR(VLOOKUP(G84,MODULY_CBA!$B$3:$I$23,6,0),"")</f>
        <v>Inkrement 3</v>
      </c>
      <c r="I84" s="31"/>
      <c r="J84" s="31"/>
      <c r="K84" s="31"/>
      <c r="L84" s="31"/>
      <c r="M84" s="31"/>
      <c r="N84" s="31"/>
      <c r="O84" s="31"/>
      <c r="P84" s="31"/>
      <c r="Q84" s="31"/>
      <c r="R84" s="31"/>
      <c r="S84" s="31"/>
      <c r="T84" s="31"/>
      <c r="U84" s="31"/>
      <c r="V84" s="31"/>
      <c r="W84" s="31"/>
      <c r="X84" s="31"/>
      <c r="Y84" s="31"/>
      <c r="Z84" s="31"/>
    </row>
    <row r="85" spans="1:26" ht="143" x14ac:dyDescent="0.35">
      <c r="A85" s="46" t="s">
        <v>479</v>
      </c>
      <c r="B85" s="46" t="s">
        <v>563</v>
      </c>
      <c r="C85" s="36" t="s">
        <v>233</v>
      </c>
      <c r="D85" s="66" t="s">
        <v>234</v>
      </c>
      <c r="E85" s="66" t="s">
        <v>258</v>
      </c>
      <c r="F85" s="36" t="s">
        <v>564</v>
      </c>
      <c r="G85" s="36" t="str">
        <f>VLOOKUP(C85,Hárok1!$A$4:$B$22,2,0)</f>
        <v>BackOffice</v>
      </c>
      <c r="H85" s="58" t="str">
        <f>IFERROR(VLOOKUP(G85,MODULY_CBA!$B$3:$I$23,6,0),"")</f>
        <v>Inkrement 3</v>
      </c>
      <c r="I85" s="31"/>
      <c r="J85" s="31"/>
      <c r="K85" s="31"/>
      <c r="L85" s="31"/>
      <c r="M85" s="31"/>
      <c r="N85" s="31"/>
      <c r="O85" s="31"/>
      <c r="P85" s="31"/>
      <c r="Q85" s="31"/>
      <c r="R85" s="31"/>
      <c r="S85" s="31"/>
      <c r="T85" s="31"/>
      <c r="U85" s="31"/>
      <c r="V85" s="31"/>
      <c r="W85" s="31"/>
      <c r="X85" s="31"/>
      <c r="Y85" s="31"/>
      <c r="Z85" s="31"/>
    </row>
    <row r="86" spans="1:26" ht="52" x14ac:dyDescent="0.35">
      <c r="A86" s="46" t="s">
        <v>480</v>
      </c>
      <c r="B86" s="46" t="s">
        <v>563</v>
      </c>
      <c r="C86" s="36" t="s">
        <v>259</v>
      </c>
      <c r="D86" s="66" t="s">
        <v>260</v>
      </c>
      <c r="E86" s="66" t="s">
        <v>261</v>
      </c>
      <c r="F86" s="36" t="s">
        <v>564</v>
      </c>
      <c r="G86" s="36" t="str">
        <f>VLOOKUP(C86,Hárok1!$A$4:$B$22,2,0)</f>
        <v>BackOffice</v>
      </c>
      <c r="H86" s="58" t="str">
        <f>IFERROR(VLOOKUP(G86,MODULY_CBA!$B$3:$I$23,6,0),"")</f>
        <v>Inkrement 3</v>
      </c>
      <c r="I86" s="31"/>
      <c r="J86" s="31"/>
      <c r="K86" s="31"/>
      <c r="L86" s="31"/>
      <c r="M86" s="31"/>
      <c r="N86" s="31"/>
      <c r="O86" s="31"/>
      <c r="P86" s="31"/>
      <c r="Q86" s="31"/>
      <c r="R86" s="31"/>
      <c r="S86" s="31"/>
      <c r="T86" s="31"/>
      <c r="U86" s="31"/>
      <c r="V86" s="31"/>
      <c r="W86" s="31"/>
      <c r="X86" s="31"/>
      <c r="Y86" s="31"/>
      <c r="Z86" s="31"/>
    </row>
    <row r="87" spans="1:26" ht="169" x14ac:dyDescent="0.35">
      <c r="A87" s="46" t="s">
        <v>481</v>
      </c>
      <c r="B87" s="46" t="s">
        <v>563</v>
      </c>
      <c r="C87" s="36" t="s">
        <v>259</v>
      </c>
      <c r="D87" s="66" t="s">
        <v>262</v>
      </c>
      <c r="E87" s="66" t="s">
        <v>263</v>
      </c>
      <c r="F87" s="36" t="s">
        <v>564</v>
      </c>
      <c r="G87" s="36" t="str">
        <f>VLOOKUP(C87,Hárok1!$A$4:$B$22,2,0)</f>
        <v>BackOffice</v>
      </c>
      <c r="H87" s="58" t="str">
        <f>IFERROR(VLOOKUP(G87,MODULY_CBA!$B$3:$I$23,6,0),"")</f>
        <v>Inkrement 3</v>
      </c>
      <c r="I87" s="31"/>
      <c r="J87" s="31"/>
      <c r="K87" s="31"/>
      <c r="L87" s="31"/>
      <c r="M87" s="31"/>
      <c r="N87" s="31"/>
      <c r="O87" s="31"/>
      <c r="P87" s="31"/>
      <c r="Q87" s="31"/>
      <c r="R87" s="31"/>
      <c r="S87" s="31"/>
      <c r="T87" s="31"/>
      <c r="U87" s="31"/>
      <c r="V87" s="31"/>
      <c r="W87" s="31"/>
      <c r="X87" s="31"/>
      <c r="Y87" s="31"/>
      <c r="Z87" s="31"/>
    </row>
    <row r="88" spans="1:26" ht="182" x14ac:dyDescent="0.35">
      <c r="A88" s="46" t="s">
        <v>482</v>
      </c>
      <c r="B88" s="46" t="s">
        <v>563</v>
      </c>
      <c r="C88" s="36" t="s">
        <v>259</v>
      </c>
      <c r="D88" s="66" t="s">
        <v>264</v>
      </c>
      <c r="E88" s="66" t="s">
        <v>265</v>
      </c>
      <c r="F88" s="36" t="s">
        <v>564</v>
      </c>
      <c r="G88" s="36" t="str">
        <f>VLOOKUP(C88,Hárok1!$A$4:$B$22,2,0)</f>
        <v>BackOffice</v>
      </c>
      <c r="H88" s="58" t="str">
        <f>IFERROR(VLOOKUP(G88,MODULY_CBA!$B$3:$I$23,6,0),"")</f>
        <v>Inkrement 3</v>
      </c>
      <c r="I88" s="31"/>
      <c r="J88" s="31"/>
      <c r="K88" s="31"/>
      <c r="L88" s="31"/>
      <c r="M88" s="31"/>
      <c r="N88" s="31"/>
      <c r="O88" s="31"/>
      <c r="P88" s="31"/>
      <c r="Q88" s="31"/>
      <c r="R88" s="31"/>
      <c r="S88" s="31"/>
      <c r="T88" s="31"/>
      <c r="U88" s="31"/>
      <c r="V88" s="31"/>
      <c r="W88" s="31"/>
      <c r="X88" s="31"/>
      <c r="Y88" s="31"/>
      <c r="Z88" s="31"/>
    </row>
    <row r="89" spans="1:26" ht="78" x14ac:dyDescent="0.35">
      <c r="A89" s="46" t="s">
        <v>483</v>
      </c>
      <c r="B89" s="46" t="s">
        <v>563</v>
      </c>
      <c r="C89" s="36" t="s">
        <v>259</v>
      </c>
      <c r="D89" s="66" t="s">
        <v>266</v>
      </c>
      <c r="E89" s="66" t="s">
        <v>267</v>
      </c>
      <c r="F89" s="36" t="s">
        <v>564</v>
      </c>
      <c r="G89" s="36" t="str">
        <f>VLOOKUP(C89,Hárok1!$A$4:$B$22,2,0)</f>
        <v>BackOffice</v>
      </c>
      <c r="H89" s="58" t="str">
        <f>IFERROR(VLOOKUP(G89,MODULY_CBA!$B$3:$I$23,6,0),"")</f>
        <v>Inkrement 3</v>
      </c>
      <c r="I89" s="31"/>
      <c r="J89" s="31"/>
      <c r="K89" s="31"/>
      <c r="L89" s="31"/>
      <c r="M89" s="31"/>
      <c r="N89" s="31"/>
      <c r="O89" s="31"/>
      <c r="P89" s="31"/>
      <c r="Q89" s="31"/>
      <c r="R89" s="31"/>
      <c r="S89" s="31"/>
      <c r="T89" s="31"/>
      <c r="U89" s="31"/>
      <c r="V89" s="31"/>
      <c r="W89" s="31"/>
      <c r="X89" s="31"/>
      <c r="Y89" s="31"/>
      <c r="Z89" s="31"/>
    </row>
    <row r="90" spans="1:26" ht="91" x14ac:dyDescent="0.35">
      <c r="A90" s="46" t="s">
        <v>484</v>
      </c>
      <c r="B90" s="46" t="s">
        <v>563</v>
      </c>
      <c r="C90" s="36" t="s">
        <v>259</v>
      </c>
      <c r="D90" s="66" t="s">
        <v>268</v>
      </c>
      <c r="E90" s="66" t="s">
        <v>269</v>
      </c>
      <c r="F90" s="36" t="s">
        <v>564</v>
      </c>
      <c r="G90" s="36" t="str">
        <f>VLOOKUP(C90,Hárok1!$A$4:$B$22,2,0)</f>
        <v>BackOffice</v>
      </c>
      <c r="H90" s="58" t="str">
        <f>IFERROR(VLOOKUP(G90,MODULY_CBA!$B$3:$I$23,6,0),"")</f>
        <v>Inkrement 3</v>
      </c>
      <c r="I90" s="31"/>
      <c r="J90" s="31"/>
      <c r="K90" s="31"/>
      <c r="L90" s="31"/>
      <c r="M90" s="31"/>
      <c r="N90" s="31"/>
      <c r="O90" s="31"/>
      <c r="P90" s="31"/>
      <c r="Q90" s="31"/>
      <c r="R90" s="31"/>
      <c r="S90" s="31"/>
      <c r="T90" s="31"/>
      <c r="U90" s="31"/>
      <c r="V90" s="31"/>
      <c r="W90" s="31"/>
      <c r="X90" s="31"/>
      <c r="Y90" s="31"/>
      <c r="Z90" s="31"/>
    </row>
    <row r="91" spans="1:26" ht="26" x14ac:dyDescent="0.35">
      <c r="A91" s="46" t="s">
        <v>485</v>
      </c>
      <c r="B91" s="46" t="s">
        <v>563</v>
      </c>
      <c r="C91" s="36" t="s">
        <v>270</v>
      </c>
      <c r="D91" s="36" t="s">
        <v>271</v>
      </c>
      <c r="E91" s="66" t="s">
        <v>272</v>
      </c>
      <c r="F91" s="36" t="s">
        <v>564</v>
      </c>
      <c r="G91" s="36" t="str">
        <f>VLOOKUP(C91,Hárok1!$A$4:$B$22,2,0)</f>
        <v>BackOffice</v>
      </c>
      <c r="H91" s="58" t="str">
        <f>IFERROR(VLOOKUP(G91,MODULY_CBA!$B$3:$I$23,6,0),"")</f>
        <v>Inkrement 3</v>
      </c>
      <c r="I91" s="30"/>
      <c r="J91" s="30"/>
      <c r="K91" s="30"/>
      <c r="L91" s="30"/>
      <c r="M91" s="30"/>
      <c r="N91" s="30"/>
      <c r="O91" s="30"/>
      <c r="P91" s="30"/>
      <c r="Q91" s="35"/>
      <c r="R91" s="34"/>
      <c r="S91" s="34"/>
      <c r="T91" s="30"/>
      <c r="U91" s="30"/>
      <c r="V91" s="30"/>
      <c r="W91" s="30"/>
      <c r="X91" s="30"/>
      <c r="Y91" s="30"/>
      <c r="Z91" s="30"/>
    </row>
    <row r="92" spans="1:26" ht="26" x14ac:dyDescent="0.35">
      <c r="A92" s="46" t="s">
        <v>486</v>
      </c>
      <c r="B92" s="46" t="s">
        <v>563</v>
      </c>
      <c r="C92" s="36" t="s">
        <v>270</v>
      </c>
      <c r="D92" s="66" t="s">
        <v>273</v>
      </c>
      <c r="E92" s="66" t="s">
        <v>274</v>
      </c>
      <c r="F92" s="36" t="s">
        <v>564</v>
      </c>
      <c r="G92" s="36" t="str">
        <f>VLOOKUP(C92,Hárok1!$A$4:$B$22,2,0)</f>
        <v>BackOffice</v>
      </c>
      <c r="H92" s="58" t="str">
        <f>IFERROR(VLOOKUP(G92,MODULY_CBA!$B$3:$I$23,6,0),"")</f>
        <v>Inkrement 3</v>
      </c>
      <c r="I92" s="31"/>
      <c r="J92" s="31"/>
      <c r="K92" s="31"/>
      <c r="L92" s="31"/>
      <c r="M92" s="31"/>
      <c r="N92" s="31"/>
      <c r="O92" s="31"/>
      <c r="P92" s="31"/>
      <c r="Q92" s="31"/>
      <c r="R92" s="31"/>
      <c r="S92" s="31"/>
      <c r="T92" s="31"/>
      <c r="U92" s="31"/>
      <c r="V92" s="31"/>
      <c r="W92" s="31"/>
      <c r="X92" s="31"/>
      <c r="Y92" s="31"/>
      <c r="Z92" s="31"/>
    </row>
    <row r="93" spans="1:26" ht="91" x14ac:dyDescent="0.35">
      <c r="A93" s="46" t="s">
        <v>487</v>
      </c>
      <c r="B93" s="46" t="s">
        <v>563</v>
      </c>
      <c r="C93" s="32" t="s">
        <v>270</v>
      </c>
      <c r="D93" s="66" t="s">
        <v>275</v>
      </c>
      <c r="E93" s="66" t="s">
        <v>276</v>
      </c>
      <c r="F93" s="36" t="s">
        <v>564</v>
      </c>
      <c r="G93" s="36" t="str">
        <f>VLOOKUP(C93,Hárok1!$A$4:$B$22,2,0)</f>
        <v>BackOffice</v>
      </c>
      <c r="H93" s="58" t="str">
        <f>IFERROR(VLOOKUP(G93,MODULY_CBA!$B$3:$I$23,6,0),"")</f>
        <v>Inkrement 3</v>
      </c>
      <c r="I93" s="31"/>
      <c r="J93" s="31"/>
      <c r="K93" s="31"/>
      <c r="L93" s="31"/>
      <c r="M93" s="31"/>
      <c r="N93" s="31"/>
      <c r="O93" s="31"/>
      <c r="P93" s="31"/>
      <c r="Q93" s="31"/>
      <c r="R93" s="31"/>
      <c r="S93" s="31"/>
      <c r="T93" s="31"/>
      <c r="U93" s="31"/>
      <c r="V93" s="31"/>
      <c r="W93" s="31"/>
      <c r="X93" s="31"/>
      <c r="Y93" s="31"/>
      <c r="Z93" s="31"/>
    </row>
    <row r="94" spans="1:26" ht="52" x14ac:dyDescent="0.35">
      <c r="A94" s="46" t="s">
        <v>488</v>
      </c>
      <c r="B94" s="46" t="s">
        <v>563</v>
      </c>
      <c r="C94" s="36" t="s">
        <v>270</v>
      </c>
      <c r="D94" s="66" t="s">
        <v>277</v>
      </c>
      <c r="E94" s="65" t="s">
        <v>278</v>
      </c>
      <c r="F94" s="36" t="s">
        <v>564</v>
      </c>
      <c r="G94" s="36" t="str">
        <f>VLOOKUP(C94,Hárok1!$A$4:$B$22,2,0)</f>
        <v>BackOffice</v>
      </c>
      <c r="H94" s="58" t="str">
        <f>IFERROR(VLOOKUP(G94,MODULY_CBA!$B$3:$I$23,6,0),"")</f>
        <v>Inkrement 3</v>
      </c>
      <c r="I94" s="31"/>
      <c r="J94" s="31"/>
      <c r="K94" s="31"/>
      <c r="L94" s="31"/>
      <c r="M94" s="31"/>
      <c r="N94" s="31"/>
      <c r="O94" s="31"/>
      <c r="P94" s="31"/>
      <c r="Q94" s="31"/>
      <c r="R94" s="31"/>
      <c r="S94" s="31"/>
      <c r="T94" s="31"/>
      <c r="U94" s="31"/>
      <c r="V94" s="31"/>
      <c r="W94" s="31"/>
      <c r="X94" s="31"/>
      <c r="Y94" s="31"/>
      <c r="Z94" s="31"/>
    </row>
    <row r="95" spans="1:26" ht="65" x14ac:dyDescent="0.35">
      <c r="A95" s="46" t="s">
        <v>489</v>
      </c>
      <c r="B95" s="46" t="s">
        <v>563</v>
      </c>
      <c r="C95" s="36" t="s">
        <v>270</v>
      </c>
      <c r="D95" s="66" t="s">
        <v>279</v>
      </c>
      <c r="E95" s="66" t="s">
        <v>280</v>
      </c>
      <c r="F95" s="36" t="s">
        <v>564</v>
      </c>
      <c r="G95" s="36" t="str">
        <f>VLOOKUP(C95,Hárok1!$A$4:$B$22,2,0)</f>
        <v>BackOffice</v>
      </c>
      <c r="H95" s="58" t="str">
        <f>IFERROR(VLOOKUP(G95,MODULY_CBA!$B$3:$I$23,6,0),"")</f>
        <v>Inkrement 3</v>
      </c>
      <c r="I95" s="31"/>
      <c r="J95" s="31"/>
      <c r="K95" s="31"/>
      <c r="L95" s="31"/>
      <c r="M95" s="31"/>
      <c r="N95" s="31"/>
      <c r="O95" s="31"/>
      <c r="P95" s="31"/>
      <c r="Q95" s="31"/>
      <c r="R95" s="31"/>
      <c r="S95" s="31"/>
      <c r="T95" s="31"/>
      <c r="U95" s="31"/>
      <c r="V95" s="31"/>
      <c r="W95" s="31"/>
      <c r="X95" s="31"/>
      <c r="Y95" s="31"/>
      <c r="Z95" s="31"/>
    </row>
    <row r="96" spans="1:26" ht="26" x14ac:dyDescent="0.35">
      <c r="A96" s="46" t="s">
        <v>490</v>
      </c>
      <c r="B96" s="46" t="s">
        <v>563</v>
      </c>
      <c r="C96" s="36" t="s">
        <v>270</v>
      </c>
      <c r="D96" s="66" t="s">
        <v>574</v>
      </c>
      <c r="E96" s="66" t="s">
        <v>575</v>
      </c>
      <c r="F96" s="36" t="s">
        <v>564</v>
      </c>
      <c r="G96" s="36" t="str">
        <f>VLOOKUP(C96,Hárok1!$A$4:$B$22,2,0)</f>
        <v>BackOffice</v>
      </c>
      <c r="H96" s="58" t="str">
        <f>IFERROR(VLOOKUP(G96,MODULY_CBA!$B$3:$I$23,6,0),"")</f>
        <v>Inkrement 3</v>
      </c>
      <c r="I96" s="31"/>
      <c r="J96" s="31"/>
      <c r="K96" s="31"/>
      <c r="L96" s="31"/>
      <c r="M96" s="31"/>
      <c r="N96" s="31"/>
      <c r="O96" s="31"/>
      <c r="P96" s="31"/>
      <c r="Q96" s="31"/>
      <c r="R96" s="31"/>
      <c r="S96" s="31"/>
      <c r="T96" s="31"/>
      <c r="U96" s="31"/>
      <c r="V96" s="31"/>
      <c r="W96" s="31"/>
      <c r="X96" s="31"/>
      <c r="Y96" s="31"/>
      <c r="Z96" s="31"/>
    </row>
    <row r="97" spans="1:26" ht="52" x14ac:dyDescent="0.35">
      <c r="A97" s="46" t="s">
        <v>491</v>
      </c>
      <c r="B97" s="46" t="s">
        <v>563</v>
      </c>
      <c r="C97" s="36" t="s">
        <v>270</v>
      </c>
      <c r="D97" s="66" t="s">
        <v>576</v>
      </c>
      <c r="E97" s="66" t="s">
        <v>577</v>
      </c>
      <c r="F97" s="36" t="s">
        <v>564</v>
      </c>
      <c r="G97" s="36" t="str">
        <f>VLOOKUP(C97,Hárok1!$A$4:$B$22,2,0)</f>
        <v>BackOffice</v>
      </c>
      <c r="H97" s="58" t="str">
        <f>IFERROR(VLOOKUP(G97,MODULY_CBA!$B$3:$I$23,6,0),"")</f>
        <v>Inkrement 3</v>
      </c>
      <c r="I97" s="31"/>
      <c r="J97" s="31"/>
      <c r="K97" s="31"/>
      <c r="L97" s="31"/>
      <c r="M97" s="31"/>
      <c r="N97" s="31"/>
      <c r="O97" s="31"/>
      <c r="P97" s="31"/>
      <c r="Q97" s="31"/>
      <c r="R97" s="31"/>
      <c r="S97" s="31"/>
      <c r="T97" s="31"/>
      <c r="U97" s="31"/>
      <c r="V97" s="31"/>
      <c r="W97" s="31"/>
      <c r="X97" s="31"/>
      <c r="Y97" s="31"/>
      <c r="Z97" s="31"/>
    </row>
    <row r="98" spans="1:26" ht="26" x14ac:dyDescent="0.35">
      <c r="A98" s="46" t="s">
        <v>492</v>
      </c>
      <c r="B98" s="46" t="s">
        <v>563</v>
      </c>
      <c r="C98" s="36" t="s">
        <v>270</v>
      </c>
      <c r="D98" s="66" t="s">
        <v>565</v>
      </c>
      <c r="E98" s="66" t="s">
        <v>578</v>
      </c>
      <c r="F98" s="36" t="s">
        <v>564</v>
      </c>
      <c r="G98" s="36" t="str">
        <f>VLOOKUP(C98,Hárok1!$A$4:$B$22,2,0)</f>
        <v>BackOffice</v>
      </c>
      <c r="H98" s="58" t="str">
        <f>IFERROR(VLOOKUP(G98,MODULY_CBA!$B$3:$I$23,6,0),"")</f>
        <v>Inkrement 3</v>
      </c>
      <c r="I98" s="31"/>
      <c r="J98" s="31"/>
      <c r="K98" s="31"/>
      <c r="L98" s="31"/>
      <c r="M98" s="31"/>
      <c r="N98" s="31"/>
      <c r="O98" s="31"/>
      <c r="P98" s="31"/>
      <c r="Q98" s="31"/>
      <c r="R98" s="31"/>
      <c r="S98" s="31"/>
      <c r="T98" s="31"/>
      <c r="U98" s="31"/>
      <c r="V98" s="31"/>
      <c r="W98" s="31"/>
      <c r="X98" s="31"/>
      <c r="Y98" s="31"/>
      <c r="Z98" s="31"/>
    </row>
    <row r="99" spans="1:26" ht="52" x14ac:dyDescent="0.35">
      <c r="A99" s="46" t="s">
        <v>493</v>
      </c>
      <c r="B99" s="46" t="s">
        <v>563</v>
      </c>
      <c r="C99" s="32" t="s">
        <v>281</v>
      </c>
      <c r="D99" s="66" t="s">
        <v>282</v>
      </c>
      <c r="E99" s="66" t="s">
        <v>283</v>
      </c>
      <c r="F99" s="36" t="s">
        <v>564</v>
      </c>
      <c r="G99" s="36" t="str">
        <f>VLOOKUP(C99,Hárok1!$A$4:$B$22,2,0)</f>
        <v>BackOffice</v>
      </c>
      <c r="H99" s="58" t="str">
        <f>IFERROR(VLOOKUP(G99,MODULY_CBA!$B$3:$I$23,6,0),"")</f>
        <v>Inkrement 3</v>
      </c>
      <c r="I99" s="31"/>
      <c r="J99" s="31"/>
      <c r="K99" s="31"/>
      <c r="L99" s="31"/>
      <c r="M99" s="31"/>
      <c r="N99" s="31"/>
      <c r="O99" s="31"/>
      <c r="P99" s="31"/>
      <c r="Q99" s="31"/>
      <c r="R99" s="31"/>
      <c r="S99" s="31"/>
      <c r="T99" s="31"/>
      <c r="U99" s="31"/>
      <c r="V99" s="31"/>
      <c r="W99" s="31"/>
      <c r="X99" s="31"/>
      <c r="Y99" s="31"/>
      <c r="Z99" s="31"/>
    </row>
    <row r="100" spans="1:26" ht="65" x14ac:dyDescent="0.35">
      <c r="A100" s="46" t="s">
        <v>494</v>
      </c>
      <c r="B100" s="46" t="s">
        <v>563</v>
      </c>
      <c r="C100" s="36" t="s">
        <v>281</v>
      </c>
      <c r="D100" s="66" t="s">
        <v>284</v>
      </c>
      <c r="E100" s="66" t="s">
        <v>285</v>
      </c>
      <c r="F100" s="36" t="s">
        <v>564</v>
      </c>
      <c r="G100" s="36" t="str">
        <f>VLOOKUP(C100,Hárok1!$A$4:$B$22,2,0)</f>
        <v>BackOffice</v>
      </c>
      <c r="H100" s="58" t="str">
        <f>IFERROR(VLOOKUP(G100,MODULY_CBA!$B$3:$I$23,6,0),"")</f>
        <v>Inkrement 3</v>
      </c>
      <c r="I100" s="31"/>
      <c r="J100" s="31"/>
      <c r="K100" s="31"/>
      <c r="L100" s="31"/>
      <c r="M100" s="31"/>
      <c r="N100" s="31"/>
      <c r="O100" s="31"/>
      <c r="P100" s="31"/>
      <c r="Q100" s="31"/>
      <c r="R100" s="31"/>
      <c r="S100" s="31"/>
      <c r="T100" s="31"/>
      <c r="U100" s="31"/>
      <c r="V100" s="31"/>
      <c r="W100" s="31"/>
      <c r="X100" s="31"/>
      <c r="Y100" s="31"/>
      <c r="Z100" s="31"/>
    </row>
    <row r="101" spans="1:26" ht="143" x14ac:dyDescent="0.35">
      <c r="A101" s="46" t="s">
        <v>495</v>
      </c>
      <c r="B101" s="46" t="s">
        <v>563</v>
      </c>
      <c r="C101" s="64" t="s">
        <v>270</v>
      </c>
      <c r="D101" s="64" t="s">
        <v>569</v>
      </c>
      <c r="E101" s="64" t="s">
        <v>286</v>
      </c>
      <c r="F101" s="36" t="s">
        <v>564</v>
      </c>
      <c r="G101" s="36" t="str">
        <f>VLOOKUP(C101,Hárok1!$A$4:$B$22,2,0)</f>
        <v>BackOffice</v>
      </c>
      <c r="H101" s="58" t="str">
        <f>IFERROR(VLOOKUP(G101,MODULY_CBA!$B$3:$I$23,6,0),"")</f>
        <v>Inkrement 3</v>
      </c>
      <c r="I101" s="24"/>
      <c r="J101" s="24"/>
      <c r="K101" s="24"/>
      <c r="L101" s="24"/>
      <c r="M101" s="24"/>
      <c r="N101" s="24"/>
      <c r="O101" s="24"/>
      <c r="P101" s="24"/>
      <c r="Q101" s="24"/>
      <c r="R101" s="24"/>
      <c r="S101" s="24"/>
      <c r="T101" s="24"/>
      <c r="U101" s="24"/>
      <c r="V101" s="24"/>
      <c r="W101" s="24"/>
      <c r="X101" s="24"/>
      <c r="Y101" s="24"/>
      <c r="Z101" s="24"/>
    </row>
    <row r="102" spans="1:26" ht="182" x14ac:dyDescent="0.35">
      <c r="A102" s="46" t="s">
        <v>496</v>
      </c>
      <c r="B102" s="46" t="s">
        <v>563</v>
      </c>
      <c r="C102" s="64" t="s">
        <v>270</v>
      </c>
      <c r="D102" s="64" t="s">
        <v>271</v>
      </c>
      <c r="E102" s="64" t="s">
        <v>287</v>
      </c>
      <c r="F102" s="36" t="s">
        <v>564</v>
      </c>
      <c r="G102" s="36" t="str">
        <f>VLOOKUP(C102,Hárok1!$A$4:$B$22,2,0)</f>
        <v>BackOffice</v>
      </c>
      <c r="H102" s="58" t="str">
        <f>IFERROR(VLOOKUP(G102,MODULY_CBA!$B$3:$I$23,6,0),"")</f>
        <v>Inkrement 3</v>
      </c>
      <c r="I102" s="24"/>
      <c r="J102" s="24"/>
      <c r="K102" s="24"/>
      <c r="L102" s="24"/>
      <c r="M102" s="24" t="s">
        <v>22</v>
      </c>
      <c r="N102" s="24" t="s">
        <v>22</v>
      </c>
      <c r="O102" s="24" t="s">
        <v>22</v>
      </c>
      <c r="P102" s="24" t="s">
        <v>22</v>
      </c>
      <c r="Q102" s="24" t="s">
        <v>22</v>
      </c>
      <c r="R102" s="24" t="s">
        <v>22</v>
      </c>
      <c r="S102" s="24" t="s">
        <v>22</v>
      </c>
      <c r="T102" s="24" t="s">
        <v>22</v>
      </c>
      <c r="U102" s="24" t="s">
        <v>22</v>
      </c>
      <c r="V102" s="24" t="s">
        <v>22</v>
      </c>
      <c r="W102" s="24" t="s">
        <v>22</v>
      </c>
      <c r="X102" s="24" t="s">
        <v>22</v>
      </c>
      <c r="Y102" s="24" t="s">
        <v>22</v>
      </c>
      <c r="Z102" s="24" t="s">
        <v>22</v>
      </c>
    </row>
    <row r="103" spans="1:26" ht="143" x14ac:dyDescent="0.35">
      <c r="A103" s="46" t="s">
        <v>497</v>
      </c>
      <c r="B103" s="46" t="s">
        <v>563</v>
      </c>
      <c r="C103" s="64" t="s">
        <v>270</v>
      </c>
      <c r="D103" s="64" t="s">
        <v>288</v>
      </c>
      <c r="E103" s="64" t="s">
        <v>289</v>
      </c>
      <c r="F103" s="36" t="s">
        <v>564</v>
      </c>
      <c r="G103" s="36" t="str">
        <f>VLOOKUP(C103,Hárok1!$A$4:$B$22,2,0)</f>
        <v>BackOffice</v>
      </c>
      <c r="H103" s="58" t="str">
        <f>IFERROR(VLOOKUP(G103,MODULY_CBA!$B$3:$I$23,6,0),"")</f>
        <v>Inkrement 3</v>
      </c>
      <c r="I103" s="24"/>
      <c r="J103" s="24"/>
      <c r="K103" s="24"/>
      <c r="L103" s="24"/>
      <c r="M103" s="24" t="s">
        <v>22</v>
      </c>
      <c r="N103" s="24" t="s">
        <v>22</v>
      </c>
      <c r="O103" s="24" t="s">
        <v>22</v>
      </c>
      <c r="P103" s="24" t="s">
        <v>22</v>
      </c>
      <c r="Q103" s="24" t="s">
        <v>22</v>
      </c>
      <c r="R103" s="24" t="s">
        <v>22</v>
      </c>
      <c r="S103" s="24" t="s">
        <v>22</v>
      </c>
      <c r="T103" s="24" t="s">
        <v>22</v>
      </c>
      <c r="U103" s="24" t="s">
        <v>22</v>
      </c>
      <c r="V103" s="24" t="s">
        <v>22</v>
      </c>
      <c r="W103" s="24" t="s">
        <v>22</v>
      </c>
      <c r="X103" s="24" t="s">
        <v>22</v>
      </c>
      <c r="Y103" s="24" t="s">
        <v>22</v>
      </c>
      <c r="Z103" s="24" t="s">
        <v>22</v>
      </c>
    </row>
    <row r="104" spans="1:26" ht="65" x14ac:dyDescent="0.35">
      <c r="A104" s="46" t="s">
        <v>498</v>
      </c>
      <c r="B104" s="46" t="s">
        <v>563</v>
      </c>
      <c r="C104" s="64" t="s">
        <v>281</v>
      </c>
      <c r="D104" s="64" t="s">
        <v>290</v>
      </c>
      <c r="E104" s="64" t="s">
        <v>291</v>
      </c>
      <c r="F104" s="36" t="s">
        <v>564</v>
      </c>
      <c r="G104" s="36" t="str">
        <f>VLOOKUP(C104,Hárok1!$A$4:$B$22,2,0)</f>
        <v>BackOffice</v>
      </c>
      <c r="H104" s="58" t="str">
        <f>IFERROR(VLOOKUP(G104,MODULY_CBA!$B$3:$I$23,6,0),"")</f>
        <v>Inkrement 3</v>
      </c>
      <c r="I104" s="28"/>
      <c r="J104" s="28"/>
      <c r="K104" s="28"/>
      <c r="L104" s="28"/>
      <c r="M104" s="28" t="s">
        <v>22</v>
      </c>
      <c r="N104" s="28" t="s">
        <v>22</v>
      </c>
      <c r="O104" s="28" t="s">
        <v>22</v>
      </c>
      <c r="P104" s="28" t="s">
        <v>22</v>
      </c>
      <c r="Q104" s="28" t="s">
        <v>22</v>
      </c>
      <c r="R104" s="28" t="s">
        <v>22</v>
      </c>
      <c r="S104" s="28" t="s">
        <v>22</v>
      </c>
      <c r="T104" s="28" t="s">
        <v>22</v>
      </c>
      <c r="U104" s="28" t="s">
        <v>22</v>
      </c>
      <c r="V104" s="28" t="s">
        <v>22</v>
      </c>
      <c r="W104" s="28" t="s">
        <v>22</v>
      </c>
      <c r="X104" s="28" t="s">
        <v>22</v>
      </c>
      <c r="Y104" s="28" t="s">
        <v>22</v>
      </c>
      <c r="Z104" s="28" t="s">
        <v>22</v>
      </c>
    </row>
    <row r="105" spans="1:26" ht="195" x14ac:dyDescent="0.35">
      <c r="A105" s="46" t="s">
        <v>499</v>
      </c>
      <c r="B105" s="46" t="s">
        <v>563</v>
      </c>
      <c r="C105" s="64" t="s">
        <v>270</v>
      </c>
      <c r="D105" s="64" t="s">
        <v>292</v>
      </c>
      <c r="E105" s="64" t="s">
        <v>293</v>
      </c>
      <c r="F105" s="36" t="s">
        <v>564</v>
      </c>
      <c r="G105" s="36" t="str">
        <f>VLOOKUP(C105,Hárok1!$A$4:$B$22,2,0)</f>
        <v>BackOffice</v>
      </c>
      <c r="H105" s="58" t="str">
        <f>IFERROR(VLOOKUP(G105,MODULY_CBA!$B$3:$I$23,6,0),"")</f>
        <v>Inkrement 3</v>
      </c>
      <c r="I105" s="28"/>
      <c r="J105" s="28"/>
      <c r="K105" s="28"/>
      <c r="L105" s="28"/>
      <c r="M105" s="28"/>
      <c r="N105" s="28"/>
      <c r="O105" s="28"/>
      <c r="P105" s="28"/>
      <c r="Q105" s="28"/>
      <c r="R105" s="28"/>
      <c r="S105" s="28"/>
      <c r="T105" s="28"/>
      <c r="U105" s="28"/>
      <c r="V105" s="28"/>
      <c r="W105" s="28"/>
      <c r="X105" s="28"/>
      <c r="Y105" s="28"/>
      <c r="Z105" s="28"/>
    </row>
    <row r="106" spans="1:26" ht="299" x14ac:dyDescent="0.35">
      <c r="A106" s="46" t="s">
        <v>500</v>
      </c>
      <c r="B106" s="46" t="s">
        <v>563</v>
      </c>
      <c r="C106" s="64" t="s">
        <v>281</v>
      </c>
      <c r="D106" s="64" t="s">
        <v>294</v>
      </c>
      <c r="E106" s="64" t="s">
        <v>295</v>
      </c>
      <c r="F106" s="36" t="s">
        <v>564</v>
      </c>
      <c r="G106" s="36" t="str">
        <f>VLOOKUP(C106,Hárok1!$A$4:$B$22,2,0)</f>
        <v>BackOffice</v>
      </c>
      <c r="H106" s="58" t="str">
        <f>IFERROR(VLOOKUP(G106,MODULY_CBA!$B$3:$I$23,6,0),"")</f>
        <v>Inkrement 3</v>
      </c>
      <c r="I106" s="28"/>
      <c r="J106" s="28"/>
      <c r="K106" s="28"/>
      <c r="L106" s="28"/>
      <c r="M106" s="28"/>
      <c r="N106" s="28"/>
      <c r="O106" s="28"/>
      <c r="P106" s="28"/>
      <c r="Q106" s="28"/>
      <c r="R106" s="28"/>
      <c r="S106" s="28"/>
      <c r="T106" s="28"/>
      <c r="U106" s="28"/>
      <c r="V106" s="28"/>
      <c r="W106" s="28"/>
      <c r="X106" s="28"/>
      <c r="Y106" s="28"/>
      <c r="Z106" s="28"/>
    </row>
    <row r="107" spans="1:26" ht="409.5" x14ac:dyDescent="0.35">
      <c r="A107" s="46" t="s">
        <v>501</v>
      </c>
      <c r="B107" s="46" t="s">
        <v>563</v>
      </c>
      <c r="C107" s="64" t="s">
        <v>270</v>
      </c>
      <c r="D107" s="64" t="s">
        <v>296</v>
      </c>
      <c r="E107" s="64" t="s">
        <v>297</v>
      </c>
      <c r="F107" s="36" t="s">
        <v>564</v>
      </c>
      <c r="G107" s="36" t="str">
        <f>VLOOKUP(C107,Hárok1!$A$4:$B$22,2,0)</f>
        <v>BackOffice</v>
      </c>
      <c r="H107" s="58" t="str">
        <f>IFERROR(VLOOKUP(G107,MODULY_CBA!$B$3:$I$23,6,0),"")</f>
        <v>Inkrement 3</v>
      </c>
      <c r="I107" s="28"/>
      <c r="J107" s="28"/>
      <c r="K107" s="28"/>
      <c r="L107" s="28"/>
      <c r="M107" s="28"/>
      <c r="N107" s="28"/>
      <c r="O107" s="28"/>
      <c r="P107" s="28"/>
      <c r="Q107" s="28"/>
      <c r="R107" s="28"/>
      <c r="S107" s="28"/>
      <c r="T107" s="28"/>
      <c r="U107" s="28"/>
      <c r="V107" s="28"/>
      <c r="W107" s="28"/>
      <c r="X107" s="28"/>
      <c r="Y107" s="28"/>
      <c r="Z107" s="28"/>
    </row>
    <row r="108" spans="1:26" ht="143" x14ac:dyDescent="0.35">
      <c r="A108" s="46" t="s">
        <v>502</v>
      </c>
      <c r="B108" s="46" t="s">
        <v>563</v>
      </c>
      <c r="C108" s="64" t="s">
        <v>281</v>
      </c>
      <c r="D108" s="64" t="s">
        <v>298</v>
      </c>
      <c r="E108" s="64" t="s">
        <v>299</v>
      </c>
      <c r="F108" s="36" t="s">
        <v>564</v>
      </c>
      <c r="G108" s="36" t="str">
        <f>VLOOKUP(C108,Hárok1!$A$4:$B$22,2,0)</f>
        <v>BackOffice</v>
      </c>
      <c r="H108" s="58" t="str">
        <f>IFERROR(VLOOKUP(G108,MODULY_CBA!$B$3:$I$23,6,0),"")</f>
        <v>Inkrement 3</v>
      </c>
      <c r="I108" s="28"/>
      <c r="J108" s="28"/>
      <c r="K108" s="28"/>
      <c r="L108" s="28"/>
      <c r="M108" s="28"/>
      <c r="N108" s="28"/>
      <c r="O108" s="28"/>
      <c r="P108" s="28"/>
      <c r="Q108" s="28"/>
      <c r="R108" s="28"/>
      <c r="S108" s="28"/>
      <c r="T108" s="28"/>
      <c r="U108" s="28"/>
      <c r="V108" s="28"/>
      <c r="W108" s="28"/>
      <c r="X108" s="28"/>
      <c r="Y108" s="28"/>
      <c r="Z108" s="28"/>
    </row>
    <row r="109" spans="1:26" ht="208" x14ac:dyDescent="0.35">
      <c r="A109" s="46" t="s">
        <v>503</v>
      </c>
      <c r="B109" s="46" t="s">
        <v>563</v>
      </c>
      <c r="C109" s="64" t="s">
        <v>281</v>
      </c>
      <c r="D109" s="64" t="s">
        <v>300</v>
      </c>
      <c r="E109" s="64" t="s">
        <v>301</v>
      </c>
      <c r="F109" s="36" t="s">
        <v>564</v>
      </c>
      <c r="G109" s="36" t="str">
        <f>VLOOKUP(C109,Hárok1!$A$4:$B$22,2,0)</f>
        <v>BackOffice</v>
      </c>
      <c r="H109" s="58" t="str">
        <f>IFERROR(VLOOKUP(G109,MODULY_CBA!$B$3:$I$23,6,0),"")</f>
        <v>Inkrement 3</v>
      </c>
      <c r="I109" s="28"/>
      <c r="J109" s="28"/>
      <c r="K109" s="28"/>
      <c r="L109" s="28"/>
      <c r="M109" s="28"/>
      <c r="N109" s="28"/>
      <c r="O109" s="28"/>
      <c r="P109" s="28"/>
      <c r="Q109" s="28"/>
      <c r="R109" s="28"/>
      <c r="S109" s="28"/>
      <c r="T109" s="28"/>
      <c r="U109" s="28"/>
      <c r="V109" s="28"/>
      <c r="W109" s="28"/>
      <c r="X109" s="28"/>
      <c r="Y109" s="28"/>
      <c r="Z109" s="28"/>
    </row>
    <row r="110" spans="1:26" ht="52" x14ac:dyDescent="0.35">
      <c r="A110" s="46" t="s">
        <v>504</v>
      </c>
      <c r="B110" s="46" t="s">
        <v>563</v>
      </c>
      <c r="C110" s="64" t="s">
        <v>281</v>
      </c>
      <c r="D110" s="64" t="s">
        <v>302</v>
      </c>
      <c r="E110" s="64" t="s">
        <v>303</v>
      </c>
      <c r="F110" s="36" t="s">
        <v>564</v>
      </c>
      <c r="G110" s="36" t="str">
        <f>VLOOKUP(C110,Hárok1!$A$4:$B$22,2,0)</f>
        <v>BackOffice</v>
      </c>
      <c r="H110" s="58" t="str">
        <f>IFERROR(VLOOKUP(G110,MODULY_CBA!$B$3:$I$23,6,0),"")</f>
        <v>Inkrement 3</v>
      </c>
      <c r="I110" s="28"/>
      <c r="J110" s="28"/>
      <c r="K110" s="28"/>
      <c r="L110" s="28"/>
      <c r="M110" s="28"/>
      <c r="N110" s="28"/>
      <c r="O110" s="28"/>
      <c r="P110" s="28"/>
      <c r="Q110" s="28"/>
      <c r="R110" s="28"/>
      <c r="S110" s="28"/>
      <c r="T110" s="28"/>
      <c r="U110" s="28"/>
      <c r="V110" s="28"/>
      <c r="W110" s="28"/>
      <c r="X110" s="28"/>
      <c r="Y110" s="28"/>
      <c r="Z110" s="28"/>
    </row>
    <row r="111" spans="1:26" ht="273" x14ac:dyDescent="0.35">
      <c r="A111" s="46" t="s">
        <v>505</v>
      </c>
      <c r="B111" s="46" t="s">
        <v>563</v>
      </c>
      <c r="C111" s="64" t="s">
        <v>281</v>
      </c>
      <c r="D111" s="64" t="s">
        <v>304</v>
      </c>
      <c r="E111" s="64" t="s">
        <v>305</v>
      </c>
      <c r="F111" s="36" t="s">
        <v>564</v>
      </c>
      <c r="G111" s="36" t="str">
        <f>VLOOKUP(C111,Hárok1!$A$4:$B$22,2,0)</f>
        <v>BackOffice</v>
      </c>
      <c r="H111" s="58" t="str">
        <f>IFERROR(VLOOKUP(G111,MODULY_CBA!$B$3:$I$23,6,0),"")</f>
        <v>Inkrement 3</v>
      </c>
      <c r="I111" s="28"/>
      <c r="J111" s="28"/>
      <c r="K111" s="28"/>
      <c r="L111" s="28"/>
      <c r="M111" s="28" t="s">
        <v>22</v>
      </c>
      <c r="N111" s="28" t="s">
        <v>22</v>
      </c>
      <c r="O111" s="28" t="s">
        <v>22</v>
      </c>
      <c r="P111" s="28" t="s">
        <v>22</v>
      </c>
      <c r="Q111" s="28" t="s">
        <v>22</v>
      </c>
      <c r="R111" s="28" t="s">
        <v>22</v>
      </c>
      <c r="S111" s="28" t="s">
        <v>22</v>
      </c>
      <c r="T111" s="28" t="s">
        <v>22</v>
      </c>
      <c r="U111" s="28" t="s">
        <v>22</v>
      </c>
      <c r="V111" s="28" t="s">
        <v>22</v>
      </c>
      <c r="W111" s="28" t="s">
        <v>22</v>
      </c>
      <c r="X111" s="28" t="s">
        <v>22</v>
      </c>
      <c r="Y111" s="28" t="s">
        <v>22</v>
      </c>
      <c r="Z111" s="28" t="s">
        <v>22</v>
      </c>
    </row>
    <row r="112" spans="1:26" ht="299" x14ac:dyDescent="0.35">
      <c r="A112" s="46" t="s">
        <v>506</v>
      </c>
      <c r="B112" s="46" t="s">
        <v>563</v>
      </c>
      <c r="C112" s="64" t="s">
        <v>281</v>
      </c>
      <c r="D112" s="64" t="s">
        <v>306</v>
      </c>
      <c r="E112" s="36" t="s">
        <v>307</v>
      </c>
      <c r="F112" s="36" t="s">
        <v>564</v>
      </c>
      <c r="G112" s="36" t="str">
        <f>VLOOKUP(C112,Hárok1!$A$4:$B$22,2,0)</f>
        <v>BackOffice</v>
      </c>
      <c r="H112" s="58" t="str">
        <f>IFERROR(VLOOKUP(G112,MODULY_CBA!$B$3:$I$23,6,0),"")</f>
        <v>Inkrement 3</v>
      </c>
      <c r="I112" s="28"/>
      <c r="J112" s="28"/>
      <c r="K112" s="28"/>
      <c r="L112" s="28"/>
      <c r="M112" s="28"/>
      <c r="N112" s="28"/>
      <c r="O112" s="28"/>
      <c r="P112" s="28"/>
      <c r="Q112" s="28"/>
      <c r="R112" s="28"/>
      <c r="S112" s="28"/>
      <c r="T112" s="28"/>
      <c r="U112" s="28"/>
      <c r="V112" s="28"/>
      <c r="W112" s="28"/>
      <c r="X112" s="28"/>
      <c r="Y112" s="28"/>
      <c r="Z112" s="28"/>
    </row>
    <row r="113" spans="1:26" ht="143" x14ac:dyDescent="0.35">
      <c r="A113" s="46" t="s">
        <v>507</v>
      </c>
      <c r="B113" s="46" t="s">
        <v>563</v>
      </c>
      <c r="C113" s="64" t="s">
        <v>270</v>
      </c>
      <c r="D113" s="64" t="s">
        <v>308</v>
      </c>
      <c r="E113" s="36" t="s">
        <v>309</v>
      </c>
      <c r="F113" s="36" t="s">
        <v>564</v>
      </c>
      <c r="G113" s="36" t="str">
        <f>VLOOKUP(C113,Hárok1!$A$4:$B$22,2,0)</f>
        <v>BackOffice</v>
      </c>
      <c r="H113" s="58" t="str">
        <f>IFERROR(VLOOKUP(G113,MODULY_CBA!$B$3:$I$23,6,0),"")</f>
        <v>Inkrement 3</v>
      </c>
      <c r="I113" s="28"/>
      <c r="J113" s="28"/>
      <c r="K113" s="28"/>
      <c r="L113" s="28"/>
      <c r="M113" s="28"/>
      <c r="N113" s="28"/>
      <c r="O113" s="28"/>
      <c r="P113" s="28"/>
      <c r="Q113" s="28"/>
      <c r="R113" s="28"/>
      <c r="S113" s="28"/>
      <c r="T113" s="28"/>
      <c r="U113" s="28"/>
      <c r="V113" s="28"/>
      <c r="W113" s="28"/>
      <c r="X113" s="28"/>
      <c r="Y113" s="28"/>
      <c r="Z113" s="28"/>
    </row>
    <row r="114" spans="1:26" ht="117" x14ac:dyDescent="0.35">
      <c r="A114" s="46" t="s">
        <v>508</v>
      </c>
      <c r="B114" s="46" t="s">
        <v>563</v>
      </c>
      <c r="C114" s="64" t="s">
        <v>270</v>
      </c>
      <c r="D114" s="64" t="s">
        <v>310</v>
      </c>
      <c r="E114" s="36" t="s">
        <v>311</v>
      </c>
      <c r="F114" s="36" t="s">
        <v>564</v>
      </c>
      <c r="G114" s="36" t="str">
        <f>VLOOKUP(C114,Hárok1!$A$4:$B$22,2,0)</f>
        <v>BackOffice</v>
      </c>
      <c r="H114" s="58" t="str">
        <f>IFERROR(VLOOKUP(G114,MODULY_CBA!$B$3:$I$23,6,0),"")</f>
        <v>Inkrement 3</v>
      </c>
      <c r="I114" s="28"/>
      <c r="J114" s="28"/>
      <c r="K114" s="28"/>
      <c r="L114" s="28"/>
      <c r="M114" s="28"/>
      <c r="N114" s="28"/>
      <c r="O114" s="28"/>
      <c r="P114" s="28"/>
      <c r="Q114" s="28"/>
      <c r="R114" s="28"/>
      <c r="S114" s="28"/>
      <c r="T114" s="28"/>
      <c r="U114" s="28"/>
      <c r="V114" s="28"/>
      <c r="W114" s="28"/>
      <c r="X114" s="28"/>
      <c r="Y114" s="28"/>
      <c r="Z114" s="28"/>
    </row>
    <row r="115" spans="1:26" ht="65" x14ac:dyDescent="0.35">
      <c r="A115" s="46" t="s">
        <v>509</v>
      </c>
      <c r="B115" s="46" t="s">
        <v>563</v>
      </c>
      <c r="C115" s="64" t="s">
        <v>270</v>
      </c>
      <c r="D115" s="64" t="s">
        <v>312</v>
      </c>
      <c r="E115" s="36" t="s">
        <v>313</v>
      </c>
      <c r="F115" s="36" t="s">
        <v>564</v>
      </c>
      <c r="G115" s="36" t="str">
        <f>VLOOKUP(C115,Hárok1!$A$4:$B$22,2,0)</f>
        <v>BackOffice</v>
      </c>
      <c r="H115" s="58" t="str">
        <f>IFERROR(VLOOKUP(G115,MODULY_CBA!$B$3:$I$23,6,0),"")</f>
        <v>Inkrement 3</v>
      </c>
      <c r="I115" s="28"/>
      <c r="J115" s="28"/>
      <c r="K115" s="28"/>
      <c r="L115" s="28"/>
      <c r="M115" s="28"/>
      <c r="N115" s="28"/>
      <c r="O115" s="28"/>
      <c r="P115" s="28"/>
      <c r="Q115" s="28"/>
      <c r="R115" s="28"/>
      <c r="S115" s="28"/>
      <c r="T115" s="28"/>
      <c r="U115" s="28"/>
      <c r="V115" s="28"/>
      <c r="W115" s="28"/>
      <c r="X115" s="28"/>
      <c r="Y115" s="28"/>
      <c r="Z115" s="28"/>
    </row>
    <row r="116" spans="1:26" ht="26" x14ac:dyDescent="0.35">
      <c r="A116" s="46" t="s">
        <v>510</v>
      </c>
      <c r="B116" s="46" t="s">
        <v>563</v>
      </c>
      <c r="C116" s="36" t="s">
        <v>314</v>
      </c>
      <c r="D116" s="64" t="s">
        <v>315</v>
      </c>
      <c r="E116" s="36" t="s">
        <v>316</v>
      </c>
      <c r="F116" s="36" t="s">
        <v>564</v>
      </c>
      <c r="G116" s="36" t="str">
        <f>VLOOKUP(C116,Hárok1!$A$4:$B$22,2,0)</f>
        <v>BackOffice</v>
      </c>
      <c r="H116" s="58" t="str">
        <f>IFERROR(VLOOKUP(G116,MODULY_CBA!$B$3:$I$23,6,0),"")</f>
        <v>Inkrement 3</v>
      </c>
      <c r="I116" s="28"/>
      <c r="J116" s="28"/>
      <c r="K116" s="28"/>
      <c r="L116" s="28"/>
      <c r="M116" s="28"/>
      <c r="N116" s="28"/>
      <c r="O116" s="28"/>
      <c r="P116" s="28"/>
      <c r="Q116" s="28"/>
      <c r="R116" s="28"/>
      <c r="S116" s="28"/>
      <c r="T116" s="28"/>
      <c r="U116" s="28"/>
      <c r="V116" s="28"/>
      <c r="W116" s="28"/>
      <c r="X116" s="28"/>
      <c r="Y116" s="28"/>
      <c r="Z116" s="28"/>
    </row>
    <row r="117" spans="1:26" ht="351" x14ac:dyDescent="0.35">
      <c r="A117" s="46" t="s">
        <v>511</v>
      </c>
      <c r="B117" s="46" t="s">
        <v>563</v>
      </c>
      <c r="C117" s="64" t="s">
        <v>314</v>
      </c>
      <c r="D117" s="64" t="s">
        <v>317</v>
      </c>
      <c r="E117" s="36" t="s">
        <v>318</v>
      </c>
      <c r="F117" s="36" t="s">
        <v>564</v>
      </c>
      <c r="G117" s="36" t="str">
        <f>VLOOKUP(C117,Hárok1!$A$4:$B$22,2,0)</f>
        <v>BackOffice</v>
      </c>
      <c r="H117" s="58" t="str">
        <f>IFERROR(VLOOKUP(G117,MODULY_CBA!$B$3:$I$23,6,0),"")</f>
        <v>Inkrement 3</v>
      </c>
      <c r="I117" s="28"/>
      <c r="J117" s="28"/>
      <c r="K117" s="28"/>
      <c r="L117" s="28"/>
      <c r="M117" s="28"/>
      <c r="N117" s="28"/>
      <c r="O117" s="28"/>
      <c r="P117" s="28"/>
      <c r="Q117" s="28"/>
      <c r="R117" s="28"/>
      <c r="S117" s="28"/>
      <c r="T117" s="28"/>
      <c r="U117" s="28"/>
      <c r="V117" s="28"/>
      <c r="W117" s="28"/>
      <c r="X117" s="28"/>
      <c r="Y117" s="28"/>
      <c r="Z117" s="28"/>
    </row>
    <row r="118" spans="1:26" ht="52" x14ac:dyDescent="0.35">
      <c r="A118" s="46" t="s">
        <v>512</v>
      </c>
      <c r="B118" s="46" t="s">
        <v>563</v>
      </c>
      <c r="C118" s="64" t="s">
        <v>314</v>
      </c>
      <c r="D118" s="64" t="s">
        <v>319</v>
      </c>
      <c r="E118" s="36" t="s">
        <v>320</v>
      </c>
      <c r="F118" s="36" t="s">
        <v>564</v>
      </c>
      <c r="G118" s="36" t="str">
        <f>VLOOKUP(C118,Hárok1!$A$4:$B$22,2,0)</f>
        <v>BackOffice</v>
      </c>
      <c r="H118" s="58" t="str">
        <f>IFERROR(VLOOKUP(G118,MODULY_CBA!$B$3:$I$23,6,0),"")</f>
        <v>Inkrement 3</v>
      </c>
      <c r="I118" s="28"/>
      <c r="J118" s="28"/>
      <c r="K118" s="28"/>
      <c r="L118" s="28"/>
      <c r="M118" s="28"/>
      <c r="N118" s="28"/>
      <c r="O118" s="28"/>
      <c r="P118" s="28"/>
      <c r="Q118" s="28"/>
      <c r="R118" s="28"/>
      <c r="S118" s="28"/>
      <c r="T118" s="28"/>
      <c r="U118" s="28"/>
      <c r="V118" s="28"/>
      <c r="W118" s="28"/>
      <c r="X118" s="28"/>
      <c r="Y118" s="28"/>
      <c r="Z118" s="28"/>
    </row>
    <row r="119" spans="1:26" x14ac:dyDescent="0.35">
      <c r="A119" s="46" t="s">
        <v>513</v>
      </c>
      <c r="B119" s="46" t="s">
        <v>563</v>
      </c>
      <c r="C119" s="64" t="s">
        <v>314</v>
      </c>
      <c r="D119" s="64" t="s">
        <v>579</v>
      </c>
      <c r="E119" s="36" t="s">
        <v>580</v>
      </c>
      <c r="F119" s="36" t="s">
        <v>564</v>
      </c>
      <c r="G119" s="36" t="str">
        <f>VLOOKUP(C119,Hárok1!$A$4:$B$22,2,0)</f>
        <v>BackOffice</v>
      </c>
      <c r="H119" s="58" t="str">
        <f>IFERROR(VLOOKUP(G119,MODULY_CBA!$B$3:$I$23,6,0),"")</f>
        <v>Inkrement 3</v>
      </c>
      <c r="I119" s="28"/>
      <c r="J119" s="28"/>
      <c r="K119" s="28"/>
      <c r="L119" s="28"/>
      <c r="M119" s="28"/>
      <c r="N119" s="28"/>
      <c r="O119" s="28"/>
      <c r="P119" s="28"/>
      <c r="Q119" s="28"/>
      <c r="R119" s="28"/>
      <c r="S119" s="28"/>
      <c r="T119" s="28"/>
      <c r="U119" s="28"/>
      <c r="V119" s="28"/>
      <c r="W119" s="28"/>
      <c r="X119" s="28"/>
      <c r="Y119" s="28"/>
      <c r="Z119" s="28"/>
    </row>
    <row r="120" spans="1:26" ht="52" x14ac:dyDescent="0.35">
      <c r="A120" s="46" t="s">
        <v>514</v>
      </c>
      <c r="B120" s="46" t="s">
        <v>563</v>
      </c>
      <c r="C120" s="64" t="s">
        <v>321</v>
      </c>
      <c r="D120" s="64" t="s">
        <v>322</v>
      </c>
      <c r="E120" s="36" t="s">
        <v>323</v>
      </c>
      <c r="F120" s="36" t="s">
        <v>564</v>
      </c>
      <c r="G120" s="36" t="str">
        <f>VLOOKUP(C120,Hárok1!$A$4:$B$22,2,0)</f>
        <v>BackOffice</v>
      </c>
      <c r="H120" s="58" t="str">
        <f>IFERROR(VLOOKUP(G120,MODULY_CBA!$B$3:$I$23,6,0),"")</f>
        <v>Inkrement 3</v>
      </c>
      <c r="I120" s="28"/>
      <c r="J120" s="28"/>
      <c r="K120" s="28"/>
      <c r="L120" s="28"/>
      <c r="M120" s="28"/>
      <c r="N120" s="28"/>
      <c r="O120" s="28"/>
      <c r="P120" s="28"/>
      <c r="Q120" s="28"/>
      <c r="R120" s="28"/>
      <c r="S120" s="28"/>
      <c r="T120" s="28"/>
      <c r="U120" s="28"/>
      <c r="V120" s="28"/>
      <c r="W120" s="28"/>
      <c r="X120" s="28"/>
      <c r="Y120" s="28"/>
      <c r="Z120" s="28"/>
    </row>
    <row r="121" spans="1:26" ht="156" x14ac:dyDescent="0.35">
      <c r="A121" s="46" t="s">
        <v>515</v>
      </c>
      <c r="B121" s="46" t="s">
        <v>563</v>
      </c>
      <c r="C121" s="64" t="s">
        <v>321</v>
      </c>
      <c r="D121" s="64" t="s">
        <v>324</v>
      </c>
      <c r="E121" s="36" t="s">
        <v>325</v>
      </c>
      <c r="F121" s="36" t="s">
        <v>564</v>
      </c>
      <c r="G121" s="36" t="str">
        <f>VLOOKUP(C121,Hárok1!$A$4:$B$22,2,0)</f>
        <v>BackOffice</v>
      </c>
      <c r="H121" s="58" t="str">
        <f>IFERROR(VLOOKUP(G121,MODULY_CBA!$B$3:$I$23,6,0),"")</f>
        <v>Inkrement 3</v>
      </c>
      <c r="I121" s="28"/>
      <c r="J121" s="28"/>
      <c r="K121" s="28"/>
      <c r="L121" s="28"/>
      <c r="M121" s="28"/>
      <c r="N121" s="28"/>
      <c r="O121" s="28"/>
      <c r="P121" s="28"/>
      <c r="Q121" s="28"/>
      <c r="R121" s="28"/>
      <c r="S121" s="28"/>
      <c r="T121" s="28"/>
      <c r="U121" s="28"/>
      <c r="V121" s="28"/>
      <c r="W121" s="28"/>
      <c r="X121" s="28"/>
      <c r="Y121" s="28"/>
      <c r="Z121" s="28"/>
    </row>
    <row r="122" spans="1:26" ht="130" x14ac:dyDescent="0.35">
      <c r="A122" s="46" t="s">
        <v>516</v>
      </c>
      <c r="B122" s="46" t="s">
        <v>563</v>
      </c>
      <c r="C122" s="64" t="s">
        <v>321</v>
      </c>
      <c r="D122" s="64" t="s">
        <v>326</v>
      </c>
      <c r="E122" s="36" t="s">
        <v>327</v>
      </c>
      <c r="F122" s="36" t="s">
        <v>564</v>
      </c>
      <c r="G122" s="36" t="str">
        <f>VLOOKUP(C122,Hárok1!$A$4:$B$22,2,0)</f>
        <v>BackOffice</v>
      </c>
      <c r="H122" s="58" t="str">
        <f>IFERROR(VLOOKUP(G122,MODULY_CBA!$B$3:$I$23,6,0),"")</f>
        <v>Inkrement 3</v>
      </c>
      <c r="I122" s="28"/>
      <c r="J122" s="28"/>
      <c r="K122" s="28"/>
      <c r="L122" s="28"/>
      <c r="M122" s="28"/>
      <c r="N122" s="28"/>
      <c r="O122" s="28"/>
      <c r="P122" s="28"/>
      <c r="Q122" s="28"/>
      <c r="R122" s="28"/>
      <c r="S122" s="28"/>
      <c r="T122" s="28"/>
      <c r="U122" s="28"/>
      <c r="V122" s="28"/>
      <c r="W122" s="28"/>
      <c r="X122" s="28"/>
      <c r="Y122" s="28"/>
      <c r="Z122" s="28"/>
    </row>
    <row r="123" spans="1:26" ht="52" x14ac:dyDescent="0.35">
      <c r="A123" s="46" t="s">
        <v>517</v>
      </c>
      <c r="B123" s="46" t="s">
        <v>563</v>
      </c>
      <c r="C123" s="64" t="s">
        <v>328</v>
      </c>
      <c r="D123" s="64" t="s">
        <v>329</v>
      </c>
      <c r="E123" s="36" t="s">
        <v>330</v>
      </c>
      <c r="F123" s="36" t="s">
        <v>564</v>
      </c>
      <c r="G123" s="36" t="str">
        <f>VLOOKUP(C123,Hárok1!$A$4:$B$22,2,0)</f>
        <v>Admin</v>
      </c>
      <c r="H123" s="58" t="str">
        <f>IFERROR(VLOOKUP(G123,MODULY_CBA!$B$3:$I$23,6,0),"")</f>
        <v>Inkrement 1</v>
      </c>
      <c r="I123" s="28"/>
      <c r="J123" s="28"/>
      <c r="K123" s="28"/>
      <c r="L123" s="28"/>
      <c r="M123" s="28"/>
      <c r="N123" s="28"/>
      <c r="O123" s="28"/>
      <c r="P123" s="28"/>
      <c r="Q123" s="28"/>
      <c r="R123" s="28"/>
      <c r="S123" s="28"/>
      <c r="T123" s="28"/>
      <c r="U123" s="28"/>
      <c r="V123" s="28"/>
      <c r="W123" s="28"/>
      <c r="X123" s="28"/>
      <c r="Y123" s="28"/>
      <c r="Z123" s="28"/>
    </row>
    <row r="124" spans="1:26" ht="39" x14ac:dyDescent="0.35">
      <c r="A124" s="46" t="s">
        <v>518</v>
      </c>
      <c r="B124" s="46" t="s">
        <v>563</v>
      </c>
      <c r="C124" s="64" t="s">
        <v>328</v>
      </c>
      <c r="D124" s="64" t="s">
        <v>331</v>
      </c>
      <c r="E124" s="36" t="s">
        <v>332</v>
      </c>
      <c r="F124" s="36" t="s">
        <v>564</v>
      </c>
      <c r="G124" s="36" t="str">
        <f>VLOOKUP(C124,Hárok1!$A$4:$B$22,2,0)</f>
        <v>Admin</v>
      </c>
      <c r="H124" s="58" t="str">
        <f>IFERROR(VLOOKUP(G124,MODULY_CBA!$B$3:$I$23,6,0),"")</f>
        <v>Inkrement 1</v>
      </c>
      <c r="I124" s="28"/>
      <c r="J124" s="28"/>
      <c r="K124" s="28"/>
      <c r="L124" s="28"/>
      <c r="M124" s="28"/>
      <c r="N124" s="28"/>
      <c r="O124" s="28"/>
      <c r="P124" s="28"/>
      <c r="Q124" s="28"/>
      <c r="R124" s="28"/>
      <c r="S124" s="28"/>
      <c r="T124" s="28"/>
      <c r="U124" s="28"/>
      <c r="V124" s="28"/>
      <c r="W124" s="28"/>
      <c r="X124" s="28"/>
      <c r="Y124" s="28"/>
      <c r="Z124" s="28"/>
    </row>
    <row r="125" spans="1:26" x14ac:dyDescent="0.35">
      <c r="A125" s="46" t="s">
        <v>519</v>
      </c>
      <c r="B125" s="46" t="s">
        <v>563</v>
      </c>
      <c r="C125" s="64" t="s">
        <v>328</v>
      </c>
      <c r="D125" s="64" t="s">
        <v>333</v>
      </c>
      <c r="E125" s="36" t="s">
        <v>334</v>
      </c>
      <c r="F125" s="36" t="s">
        <v>564</v>
      </c>
      <c r="G125" s="36" t="str">
        <f>VLOOKUP(C125,Hárok1!$A$4:$B$22,2,0)</f>
        <v>Admin</v>
      </c>
      <c r="H125" s="58" t="str">
        <f>IFERROR(VLOOKUP(G125,MODULY_CBA!$B$3:$I$23,6,0),"")</f>
        <v>Inkrement 1</v>
      </c>
      <c r="I125" s="28"/>
      <c r="J125" s="28"/>
      <c r="K125" s="28"/>
      <c r="L125" s="28"/>
      <c r="M125" s="28"/>
      <c r="N125" s="28"/>
      <c r="O125" s="28"/>
      <c r="P125" s="28"/>
      <c r="Q125" s="28"/>
      <c r="R125" s="28"/>
      <c r="S125" s="28"/>
      <c r="T125" s="28"/>
      <c r="U125" s="28"/>
      <c r="V125" s="28"/>
      <c r="W125" s="28"/>
      <c r="X125" s="28"/>
      <c r="Y125" s="28"/>
      <c r="Z125" s="28"/>
    </row>
    <row r="126" spans="1:26" ht="39" x14ac:dyDescent="0.35">
      <c r="A126" s="46" t="s">
        <v>520</v>
      </c>
      <c r="B126" s="46" t="s">
        <v>563</v>
      </c>
      <c r="C126" s="64" t="s">
        <v>328</v>
      </c>
      <c r="D126" s="64" t="s">
        <v>335</v>
      </c>
      <c r="E126" s="64" t="s">
        <v>336</v>
      </c>
      <c r="F126" s="36" t="s">
        <v>564</v>
      </c>
      <c r="G126" s="36" t="str">
        <f>VLOOKUP(C126,Hárok1!$A$4:$B$22,2,0)</f>
        <v>Admin</v>
      </c>
      <c r="H126" s="58" t="str">
        <f>IFERROR(VLOOKUP(G126,MODULY_CBA!$B$3:$I$23,6,0),"")</f>
        <v>Inkrement 1</v>
      </c>
      <c r="I126" s="28"/>
      <c r="J126" s="28"/>
      <c r="K126" s="28"/>
      <c r="L126" s="28"/>
      <c r="M126" s="28" t="s">
        <v>22</v>
      </c>
      <c r="N126" s="28" t="s">
        <v>22</v>
      </c>
      <c r="O126" s="28" t="s">
        <v>22</v>
      </c>
      <c r="P126" s="28" t="s">
        <v>22</v>
      </c>
      <c r="Q126" s="28" t="s">
        <v>22</v>
      </c>
      <c r="R126" s="28" t="s">
        <v>22</v>
      </c>
      <c r="S126" s="28" t="s">
        <v>22</v>
      </c>
      <c r="T126" s="28" t="s">
        <v>22</v>
      </c>
      <c r="U126" s="28" t="s">
        <v>22</v>
      </c>
      <c r="V126" s="28" t="s">
        <v>22</v>
      </c>
      <c r="W126" s="28" t="s">
        <v>22</v>
      </c>
      <c r="X126" s="28" t="s">
        <v>22</v>
      </c>
      <c r="Y126" s="28" t="s">
        <v>22</v>
      </c>
      <c r="Z126" s="28" t="s">
        <v>22</v>
      </c>
    </row>
    <row r="127" spans="1:26" ht="26" x14ac:dyDescent="0.35">
      <c r="A127" s="46" t="s">
        <v>521</v>
      </c>
      <c r="B127" s="46" t="s">
        <v>563</v>
      </c>
      <c r="C127" s="64" t="s">
        <v>328</v>
      </c>
      <c r="D127" s="64" t="s">
        <v>337</v>
      </c>
      <c r="E127" s="64" t="s">
        <v>338</v>
      </c>
      <c r="F127" s="36" t="s">
        <v>564</v>
      </c>
      <c r="G127" s="36" t="str">
        <f>VLOOKUP(C127,Hárok1!$A$4:$B$22,2,0)</f>
        <v>Admin</v>
      </c>
      <c r="H127" s="58" t="str">
        <f>IFERROR(VLOOKUP(G127,MODULY_CBA!$B$3:$I$23,6,0),"")</f>
        <v>Inkrement 1</v>
      </c>
      <c r="I127" s="28"/>
      <c r="J127" s="28"/>
      <c r="K127" s="28"/>
      <c r="L127" s="28"/>
      <c r="M127" s="28"/>
      <c r="N127" s="28"/>
      <c r="O127" s="28"/>
      <c r="P127" s="28"/>
      <c r="Q127" s="28"/>
      <c r="R127" s="28"/>
      <c r="S127" s="28"/>
      <c r="T127" s="28"/>
      <c r="U127" s="28"/>
      <c r="V127" s="28"/>
      <c r="W127" s="28"/>
      <c r="X127" s="28"/>
      <c r="Y127" s="28"/>
      <c r="Z127" s="28"/>
    </row>
    <row r="128" spans="1:26" x14ac:dyDescent="0.35">
      <c r="A128" s="46" t="s">
        <v>522</v>
      </c>
      <c r="B128" s="46" t="s">
        <v>563</v>
      </c>
      <c r="C128" s="64" t="s">
        <v>328</v>
      </c>
      <c r="D128" s="64" t="s">
        <v>339</v>
      </c>
      <c r="E128" s="64" t="s">
        <v>340</v>
      </c>
      <c r="F128" s="36" t="s">
        <v>564</v>
      </c>
      <c r="G128" s="36" t="str">
        <f>VLOOKUP(C128,Hárok1!$A$4:$B$22,2,0)</f>
        <v>Admin</v>
      </c>
      <c r="H128" s="58" t="str">
        <f>IFERROR(VLOOKUP(G128,MODULY_CBA!$B$3:$I$23,6,0),"")</f>
        <v>Inkrement 1</v>
      </c>
      <c r="I128" s="28"/>
      <c r="J128" s="28"/>
      <c r="K128" s="28"/>
      <c r="L128" s="28"/>
      <c r="M128" s="28"/>
      <c r="N128" s="28"/>
      <c r="O128" s="28"/>
      <c r="P128" s="28"/>
      <c r="Q128" s="28"/>
      <c r="R128" s="28"/>
      <c r="S128" s="28"/>
      <c r="T128" s="28"/>
      <c r="U128" s="28"/>
      <c r="V128" s="28"/>
      <c r="W128" s="28"/>
      <c r="X128" s="28"/>
      <c r="Y128" s="28"/>
      <c r="Z128" s="28"/>
    </row>
    <row r="129" spans="1:26" ht="130" x14ac:dyDescent="0.35">
      <c r="A129" s="46" t="s">
        <v>523</v>
      </c>
      <c r="B129" s="46" t="s">
        <v>563</v>
      </c>
      <c r="C129" s="64" t="s">
        <v>328</v>
      </c>
      <c r="D129" s="64" t="s">
        <v>341</v>
      </c>
      <c r="E129" s="64" t="s">
        <v>342</v>
      </c>
      <c r="F129" s="36" t="s">
        <v>564</v>
      </c>
      <c r="G129" s="36" t="str">
        <f>VLOOKUP(C129,Hárok1!$A$4:$B$22,2,0)</f>
        <v>Admin</v>
      </c>
      <c r="H129" s="58" t="str">
        <f>IFERROR(VLOOKUP(G129,MODULY_CBA!$B$3:$I$23,6,0),"")</f>
        <v>Inkrement 1</v>
      </c>
      <c r="I129" s="28"/>
      <c r="J129" s="28"/>
      <c r="K129" s="28"/>
      <c r="L129" s="28"/>
      <c r="M129" s="28"/>
      <c r="N129" s="28"/>
      <c r="O129" s="28"/>
      <c r="P129" s="28"/>
      <c r="Q129" s="28"/>
      <c r="R129" s="28"/>
      <c r="S129" s="28"/>
      <c r="T129" s="28"/>
      <c r="U129" s="28"/>
      <c r="V129" s="28"/>
      <c r="W129" s="28"/>
      <c r="X129" s="28"/>
      <c r="Y129" s="28"/>
      <c r="Z129" s="28"/>
    </row>
    <row r="130" spans="1:26" ht="104" x14ac:dyDescent="0.35">
      <c r="A130" s="46" t="s">
        <v>524</v>
      </c>
      <c r="B130" s="46" t="s">
        <v>563</v>
      </c>
      <c r="C130" s="64" t="s">
        <v>158</v>
      </c>
      <c r="D130" s="64" t="s">
        <v>343</v>
      </c>
      <c r="E130" s="64" t="s">
        <v>344</v>
      </c>
      <c r="F130" s="36" t="s">
        <v>564</v>
      </c>
      <c r="G130" s="36" t="str">
        <f>VLOOKUP(C130,Hárok1!$A$4:$B$22,2,0)</f>
        <v>Admin</v>
      </c>
      <c r="H130" s="58" t="str">
        <f>IFERROR(VLOOKUP(G130,MODULY_CBA!$B$3:$I$23,6,0),"")</f>
        <v>Inkrement 1</v>
      </c>
      <c r="I130" s="28"/>
      <c r="J130" s="28"/>
      <c r="K130" s="28"/>
      <c r="L130" s="28"/>
      <c r="M130" s="28"/>
      <c r="N130" s="28"/>
      <c r="O130" s="28"/>
      <c r="P130" s="28"/>
      <c r="Q130" s="28"/>
      <c r="R130" s="28"/>
      <c r="S130" s="28"/>
      <c r="T130" s="28"/>
      <c r="U130" s="28"/>
      <c r="V130" s="28"/>
      <c r="W130" s="28"/>
      <c r="X130" s="28"/>
      <c r="Y130" s="28"/>
      <c r="Z130" s="28"/>
    </row>
    <row r="131" spans="1:26" ht="39" x14ac:dyDescent="0.35">
      <c r="A131" s="46" t="s">
        <v>525</v>
      </c>
      <c r="B131" s="46" t="s">
        <v>396</v>
      </c>
      <c r="C131" s="64" t="s">
        <v>345</v>
      </c>
      <c r="D131" s="64" t="s">
        <v>346</v>
      </c>
      <c r="E131" s="64" t="s">
        <v>347</v>
      </c>
      <c r="F131" s="36" t="s">
        <v>564</v>
      </c>
      <c r="G131" s="36" t="str">
        <f>VLOOKUP(C131,Hárok1!$A$4:$B$22,2,0)</f>
        <v>BackOffice</v>
      </c>
      <c r="H131" s="58" t="str">
        <f>IFERROR(VLOOKUP(G131,MODULY_CBA!$B$3:$I$23,6,0),"")</f>
        <v>Inkrement 3</v>
      </c>
      <c r="I131" s="28"/>
      <c r="J131" s="28"/>
      <c r="K131" s="28"/>
      <c r="L131" s="28"/>
      <c r="M131" s="28"/>
      <c r="N131" s="28"/>
      <c r="O131" s="28"/>
      <c r="P131" s="28"/>
      <c r="Q131" s="28"/>
      <c r="R131" s="28"/>
      <c r="S131" s="28"/>
      <c r="T131" s="28"/>
      <c r="U131" s="28"/>
      <c r="V131" s="28"/>
      <c r="W131" s="28"/>
      <c r="X131" s="28"/>
      <c r="Y131" s="28"/>
      <c r="Z131" s="28"/>
    </row>
    <row r="132" spans="1:26" ht="52" x14ac:dyDescent="0.35">
      <c r="A132" s="46" t="s">
        <v>526</v>
      </c>
      <c r="B132" s="46" t="s">
        <v>396</v>
      </c>
      <c r="C132" s="64" t="s">
        <v>345</v>
      </c>
      <c r="D132" s="64" t="s">
        <v>348</v>
      </c>
      <c r="E132" s="64" t="s">
        <v>349</v>
      </c>
      <c r="F132" s="36" t="s">
        <v>564</v>
      </c>
      <c r="G132" s="36" t="str">
        <f>VLOOKUP(C132,Hárok1!$A$4:$B$22,2,0)</f>
        <v>BackOffice</v>
      </c>
      <c r="H132" s="58" t="str">
        <f>IFERROR(VLOOKUP(G132,MODULY_CBA!$B$3:$I$23,6,0),"")</f>
        <v>Inkrement 3</v>
      </c>
      <c r="I132" s="28"/>
      <c r="J132" s="28"/>
      <c r="K132" s="28"/>
      <c r="L132" s="28"/>
      <c r="M132" s="28" t="s">
        <v>22</v>
      </c>
      <c r="N132" s="28" t="s">
        <v>22</v>
      </c>
      <c r="O132" s="28" t="s">
        <v>22</v>
      </c>
      <c r="P132" s="28" t="s">
        <v>22</v>
      </c>
      <c r="Q132" s="28" t="s">
        <v>22</v>
      </c>
      <c r="R132" s="28" t="s">
        <v>22</v>
      </c>
      <c r="S132" s="28" t="s">
        <v>22</v>
      </c>
      <c r="T132" s="28" t="s">
        <v>22</v>
      </c>
      <c r="U132" s="28" t="s">
        <v>22</v>
      </c>
      <c r="V132" s="28" t="s">
        <v>22</v>
      </c>
      <c r="W132" s="28" t="s">
        <v>22</v>
      </c>
      <c r="X132" s="28" t="s">
        <v>22</v>
      </c>
      <c r="Y132" s="28" t="s">
        <v>22</v>
      </c>
      <c r="Z132" s="28" t="s">
        <v>22</v>
      </c>
    </row>
    <row r="133" spans="1:26" ht="39" x14ac:dyDescent="0.35">
      <c r="A133" s="46" t="s">
        <v>527</v>
      </c>
      <c r="B133" s="46" t="s">
        <v>563</v>
      </c>
      <c r="C133" s="64" t="s">
        <v>345</v>
      </c>
      <c r="D133" s="64" t="s">
        <v>350</v>
      </c>
      <c r="E133" s="64" t="s">
        <v>351</v>
      </c>
      <c r="F133" s="36" t="s">
        <v>564</v>
      </c>
      <c r="G133" s="36" t="str">
        <f>VLOOKUP(C133,Hárok1!$A$4:$B$22,2,0)</f>
        <v>BackOffice</v>
      </c>
      <c r="H133" s="58" t="str">
        <f>IFERROR(VLOOKUP(G133,MODULY_CBA!$B$3:$I$23,6,0),"")</f>
        <v>Inkrement 3</v>
      </c>
      <c r="I133" s="28"/>
      <c r="J133" s="28"/>
      <c r="K133" s="28"/>
      <c r="L133" s="28"/>
      <c r="M133" s="28" t="s">
        <v>22</v>
      </c>
      <c r="N133" s="28" t="s">
        <v>22</v>
      </c>
      <c r="O133" s="28" t="s">
        <v>22</v>
      </c>
      <c r="P133" s="28" t="s">
        <v>22</v>
      </c>
      <c r="Q133" s="28" t="s">
        <v>22</v>
      </c>
      <c r="R133" s="28" t="s">
        <v>22</v>
      </c>
      <c r="S133" s="28" t="s">
        <v>22</v>
      </c>
      <c r="T133" s="28" t="s">
        <v>22</v>
      </c>
      <c r="U133" s="28" t="s">
        <v>22</v>
      </c>
      <c r="V133" s="28" t="s">
        <v>22</v>
      </c>
      <c r="W133" s="28" t="s">
        <v>22</v>
      </c>
      <c r="X133" s="28" t="s">
        <v>22</v>
      </c>
      <c r="Y133" s="28" t="s">
        <v>22</v>
      </c>
      <c r="Z133" s="28" t="s">
        <v>22</v>
      </c>
    </row>
    <row r="134" spans="1:26" ht="39" x14ac:dyDescent="0.35">
      <c r="A134" s="46" t="s">
        <v>528</v>
      </c>
      <c r="B134" s="46" t="s">
        <v>396</v>
      </c>
      <c r="C134" s="64" t="s">
        <v>345</v>
      </c>
      <c r="D134" s="64" t="s">
        <v>352</v>
      </c>
      <c r="E134" s="64" t="s">
        <v>353</v>
      </c>
      <c r="F134" s="36" t="s">
        <v>564</v>
      </c>
      <c r="G134" s="36" t="str">
        <f>VLOOKUP(C134,Hárok1!$A$4:$B$22,2,0)</f>
        <v>BackOffice</v>
      </c>
      <c r="H134" s="58" t="str">
        <f>IFERROR(VLOOKUP(G134,MODULY_CBA!$B$3:$I$23,6,0),"")</f>
        <v>Inkrement 3</v>
      </c>
      <c r="I134" s="28"/>
      <c r="J134" s="28"/>
      <c r="K134" s="28"/>
      <c r="L134" s="28"/>
      <c r="M134" s="28"/>
      <c r="N134" s="28"/>
      <c r="O134" s="28"/>
      <c r="P134" s="28"/>
      <c r="Q134" s="28"/>
      <c r="R134" s="28"/>
      <c r="S134" s="28"/>
      <c r="T134" s="28"/>
      <c r="U134" s="28"/>
      <c r="V134" s="28"/>
      <c r="W134" s="28"/>
      <c r="X134" s="28"/>
      <c r="Y134" s="28"/>
      <c r="Z134" s="28"/>
    </row>
    <row r="135" spans="1:26" ht="403" x14ac:dyDescent="0.35">
      <c r="A135" s="46" t="s">
        <v>529</v>
      </c>
      <c r="B135" s="46" t="s">
        <v>563</v>
      </c>
      <c r="C135" s="64" t="s">
        <v>345</v>
      </c>
      <c r="D135" s="64" t="s">
        <v>354</v>
      </c>
      <c r="E135" s="64" t="s">
        <v>355</v>
      </c>
      <c r="F135" s="36" t="s">
        <v>564</v>
      </c>
      <c r="G135" s="36" t="str">
        <f>VLOOKUP(C135,Hárok1!$A$4:$B$22,2,0)</f>
        <v>BackOffice</v>
      </c>
      <c r="H135" s="58" t="str">
        <f>IFERROR(VLOOKUP(G135,MODULY_CBA!$B$3:$I$23,6,0),"")</f>
        <v>Inkrement 3</v>
      </c>
      <c r="I135" s="28"/>
      <c r="J135" s="28"/>
      <c r="K135" s="28"/>
      <c r="L135" s="28"/>
      <c r="M135" s="28"/>
      <c r="N135" s="28"/>
      <c r="O135" s="28"/>
      <c r="P135" s="28"/>
      <c r="Q135" s="28"/>
      <c r="R135" s="28"/>
      <c r="S135" s="28"/>
      <c r="T135" s="28"/>
      <c r="U135" s="28"/>
      <c r="V135" s="28"/>
      <c r="W135" s="28"/>
      <c r="X135" s="28"/>
      <c r="Y135" s="28"/>
      <c r="Z135" s="28"/>
    </row>
    <row r="136" spans="1:26" ht="26" x14ac:dyDescent="0.35">
      <c r="A136" s="46" t="s">
        <v>530</v>
      </c>
      <c r="B136" s="46" t="s">
        <v>563</v>
      </c>
      <c r="C136" s="64" t="s">
        <v>345</v>
      </c>
      <c r="D136" s="64" t="s">
        <v>356</v>
      </c>
      <c r="E136" s="64" t="s">
        <v>357</v>
      </c>
      <c r="F136" s="36" t="s">
        <v>564</v>
      </c>
      <c r="G136" s="36" t="str">
        <f>VLOOKUP(C136,Hárok1!$A$4:$B$22,2,0)</f>
        <v>BackOffice</v>
      </c>
      <c r="H136" s="58" t="str">
        <f>IFERROR(VLOOKUP(G136,MODULY_CBA!$B$3:$I$23,6,0),"")</f>
        <v>Inkrement 3</v>
      </c>
      <c r="I136" s="28"/>
      <c r="J136" s="28"/>
      <c r="K136" s="28"/>
      <c r="L136" s="28"/>
      <c r="M136" s="28" t="s">
        <v>22</v>
      </c>
      <c r="N136" s="28" t="s">
        <v>22</v>
      </c>
      <c r="O136" s="28" t="s">
        <v>22</v>
      </c>
      <c r="P136" s="28" t="s">
        <v>22</v>
      </c>
      <c r="Q136" s="28" t="s">
        <v>22</v>
      </c>
      <c r="R136" s="28" t="s">
        <v>22</v>
      </c>
      <c r="S136" s="28" t="s">
        <v>22</v>
      </c>
      <c r="T136" s="28" t="s">
        <v>22</v>
      </c>
      <c r="U136" s="28" t="s">
        <v>22</v>
      </c>
      <c r="V136" s="28" t="s">
        <v>22</v>
      </c>
      <c r="W136" s="28" t="s">
        <v>22</v>
      </c>
      <c r="X136" s="28" t="s">
        <v>22</v>
      </c>
      <c r="Y136" s="28" t="s">
        <v>22</v>
      </c>
      <c r="Z136" s="28" t="s">
        <v>22</v>
      </c>
    </row>
    <row r="137" spans="1:26" x14ac:dyDescent="0.35">
      <c r="A137" s="46" t="s">
        <v>531</v>
      </c>
      <c r="B137" s="46" t="s">
        <v>563</v>
      </c>
      <c r="C137" s="64" t="s">
        <v>345</v>
      </c>
      <c r="D137" s="64" t="s">
        <v>358</v>
      </c>
      <c r="E137" s="64" t="s">
        <v>359</v>
      </c>
      <c r="F137" s="36" t="s">
        <v>564</v>
      </c>
      <c r="G137" s="36" t="str">
        <f>VLOOKUP(C137,Hárok1!$A$4:$B$22,2,0)</f>
        <v>BackOffice</v>
      </c>
      <c r="H137" s="58" t="str">
        <f>IFERROR(VLOOKUP(G137,MODULY_CBA!$B$3:$I$23,6,0),"")</f>
        <v>Inkrement 3</v>
      </c>
      <c r="I137" s="28"/>
      <c r="J137" s="28"/>
      <c r="K137" s="28"/>
      <c r="L137" s="28"/>
      <c r="M137" s="28"/>
      <c r="N137" s="28"/>
      <c r="O137" s="28"/>
      <c r="P137" s="28"/>
      <c r="Q137" s="28"/>
      <c r="R137" s="28"/>
      <c r="S137" s="28"/>
      <c r="T137" s="28"/>
      <c r="U137" s="28"/>
      <c r="V137" s="28"/>
      <c r="W137" s="28"/>
      <c r="X137" s="28"/>
      <c r="Y137" s="28"/>
      <c r="Z137" s="28"/>
    </row>
    <row r="138" spans="1:26" ht="39" x14ac:dyDescent="0.35">
      <c r="A138" s="46" t="s">
        <v>532</v>
      </c>
      <c r="B138" s="46" t="s">
        <v>396</v>
      </c>
      <c r="C138" s="64" t="s">
        <v>360</v>
      </c>
      <c r="D138" s="64" t="s">
        <v>361</v>
      </c>
      <c r="E138" s="64" t="s">
        <v>362</v>
      </c>
      <c r="F138" s="36" t="s">
        <v>564</v>
      </c>
      <c r="G138" s="36" t="str">
        <f>VLOOKUP(C138,Hárok1!$A$4:$B$22,2,0)</f>
        <v>Admin</v>
      </c>
      <c r="H138" s="58" t="str">
        <f>IFERROR(VLOOKUP(G138,MODULY_CBA!$B$3:$I$23,6,0),"")</f>
        <v>Inkrement 1</v>
      </c>
      <c r="I138" s="28"/>
      <c r="J138" s="28"/>
      <c r="K138" s="28"/>
      <c r="L138" s="28"/>
      <c r="M138" s="28"/>
      <c r="N138" s="28"/>
      <c r="O138" s="28"/>
      <c r="P138" s="28"/>
      <c r="Q138" s="28"/>
      <c r="R138" s="28"/>
      <c r="S138" s="28"/>
      <c r="T138" s="28"/>
      <c r="U138" s="28"/>
      <c r="V138" s="28"/>
      <c r="W138" s="28"/>
      <c r="X138" s="28"/>
      <c r="Y138" s="28"/>
      <c r="Z138" s="28"/>
    </row>
    <row r="139" spans="1:26" ht="52" x14ac:dyDescent="0.35">
      <c r="A139" s="46" t="s">
        <v>533</v>
      </c>
      <c r="B139" s="46" t="s">
        <v>563</v>
      </c>
      <c r="C139" s="64" t="s">
        <v>360</v>
      </c>
      <c r="D139" s="64" t="s">
        <v>363</v>
      </c>
      <c r="E139" s="64" t="s">
        <v>364</v>
      </c>
      <c r="F139" s="36" t="s">
        <v>564</v>
      </c>
      <c r="G139" s="36" t="str">
        <f>VLOOKUP(C139,Hárok1!$A$4:$B$22,2,0)</f>
        <v>Admin</v>
      </c>
      <c r="H139" s="58" t="str">
        <f>IFERROR(VLOOKUP(G139,MODULY_CBA!$B$3:$I$23,6,0),"")</f>
        <v>Inkrement 1</v>
      </c>
      <c r="I139" s="28"/>
      <c r="J139" s="28"/>
      <c r="K139" s="28"/>
      <c r="L139" s="28"/>
      <c r="M139" s="28" t="s">
        <v>22</v>
      </c>
      <c r="N139" s="28" t="s">
        <v>22</v>
      </c>
      <c r="O139" s="28" t="s">
        <v>22</v>
      </c>
      <c r="P139" s="28" t="s">
        <v>22</v>
      </c>
      <c r="Q139" s="28" t="s">
        <v>22</v>
      </c>
      <c r="R139" s="28" t="s">
        <v>22</v>
      </c>
      <c r="S139" s="28" t="s">
        <v>22</v>
      </c>
      <c r="T139" s="28" t="s">
        <v>22</v>
      </c>
      <c r="U139" s="28" t="s">
        <v>22</v>
      </c>
      <c r="V139" s="28" t="s">
        <v>22</v>
      </c>
      <c r="W139" s="28" t="s">
        <v>22</v>
      </c>
      <c r="X139" s="28" t="s">
        <v>22</v>
      </c>
      <c r="Y139" s="28" t="s">
        <v>22</v>
      </c>
      <c r="Z139" s="28" t="s">
        <v>22</v>
      </c>
    </row>
    <row r="140" spans="1:26" ht="39" x14ac:dyDescent="0.35">
      <c r="A140" s="46" t="s">
        <v>534</v>
      </c>
      <c r="B140" s="46" t="s">
        <v>563</v>
      </c>
      <c r="C140" s="64" t="s">
        <v>360</v>
      </c>
      <c r="D140" s="64" t="s">
        <v>365</v>
      </c>
      <c r="E140" s="64" t="s">
        <v>366</v>
      </c>
      <c r="F140" s="36" t="s">
        <v>564</v>
      </c>
      <c r="G140" s="36" t="str">
        <f>VLOOKUP(C140,Hárok1!$A$4:$B$22,2,0)</f>
        <v>Admin</v>
      </c>
      <c r="H140" s="58" t="str">
        <f>IFERROR(VLOOKUP(G140,MODULY_CBA!$B$3:$I$23,6,0),"")</f>
        <v>Inkrement 1</v>
      </c>
      <c r="I140" s="28"/>
      <c r="J140" s="28"/>
      <c r="K140" s="28"/>
      <c r="L140" s="28"/>
      <c r="M140" s="28" t="s">
        <v>22</v>
      </c>
      <c r="N140" s="28" t="s">
        <v>22</v>
      </c>
      <c r="O140" s="28" t="s">
        <v>22</v>
      </c>
      <c r="P140" s="28" t="s">
        <v>22</v>
      </c>
      <c r="Q140" s="28" t="s">
        <v>22</v>
      </c>
      <c r="R140" s="28" t="s">
        <v>22</v>
      </c>
      <c r="S140" s="28" t="s">
        <v>22</v>
      </c>
      <c r="T140" s="28" t="s">
        <v>22</v>
      </c>
      <c r="U140" s="28" t="s">
        <v>22</v>
      </c>
      <c r="V140" s="28" t="s">
        <v>22</v>
      </c>
      <c r="W140" s="28" t="s">
        <v>22</v>
      </c>
      <c r="X140" s="28" t="s">
        <v>22</v>
      </c>
      <c r="Y140" s="28" t="s">
        <v>22</v>
      </c>
      <c r="Z140" s="28" t="s">
        <v>22</v>
      </c>
    </row>
    <row r="141" spans="1:26" ht="39" x14ac:dyDescent="0.35">
      <c r="A141" s="46" t="s">
        <v>535</v>
      </c>
      <c r="B141" s="46" t="s">
        <v>563</v>
      </c>
      <c r="C141" s="64" t="s">
        <v>360</v>
      </c>
      <c r="D141" s="64" t="s">
        <v>367</v>
      </c>
      <c r="E141" s="64" t="s">
        <v>368</v>
      </c>
      <c r="F141" s="36" t="s">
        <v>564</v>
      </c>
      <c r="G141" s="36" t="str">
        <f>VLOOKUP(C141,Hárok1!$A$4:$B$22,2,0)</f>
        <v>Admin</v>
      </c>
      <c r="H141" s="58" t="str">
        <f>IFERROR(VLOOKUP(G141,MODULY_CBA!$B$3:$I$23,6,0),"")</f>
        <v>Inkrement 1</v>
      </c>
      <c r="I141" s="28"/>
      <c r="J141" s="28"/>
      <c r="K141" s="28"/>
      <c r="L141" s="28"/>
      <c r="M141" s="28"/>
      <c r="N141" s="28"/>
      <c r="O141" s="28"/>
      <c r="P141" s="28"/>
      <c r="Q141" s="28"/>
      <c r="R141" s="28"/>
      <c r="S141" s="28"/>
      <c r="T141" s="28"/>
      <c r="U141" s="28"/>
      <c r="V141" s="28"/>
      <c r="W141" s="28"/>
      <c r="X141" s="28"/>
      <c r="Y141" s="28"/>
      <c r="Z141" s="28"/>
    </row>
    <row r="142" spans="1:26" x14ac:dyDescent="0.35">
      <c r="A142" s="46" t="s">
        <v>536</v>
      </c>
      <c r="B142" s="46" t="s">
        <v>396</v>
      </c>
      <c r="C142" s="64" t="s">
        <v>360</v>
      </c>
      <c r="D142" s="64" t="s">
        <v>369</v>
      </c>
      <c r="E142" s="64" t="s">
        <v>370</v>
      </c>
      <c r="F142" s="36" t="s">
        <v>564</v>
      </c>
      <c r="G142" s="36" t="str">
        <f>VLOOKUP(C142,Hárok1!$A$4:$B$22,2,0)</f>
        <v>Admin</v>
      </c>
      <c r="H142" s="58" t="str">
        <f>IFERROR(VLOOKUP(G142,MODULY_CBA!$B$3:$I$23,6,0),"")</f>
        <v>Inkrement 1</v>
      </c>
      <c r="I142" s="28"/>
      <c r="J142" s="28"/>
      <c r="K142" s="28"/>
      <c r="L142" s="28"/>
      <c r="M142" s="28" t="s">
        <v>22</v>
      </c>
      <c r="N142" s="28" t="s">
        <v>22</v>
      </c>
      <c r="O142" s="28" t="s">
        <v>22</v>
      </c>
      <c r="P142" s="28" t="s">
        <v>22</v>
      </c>
      <c r="Q142" s="28" t="s">
        <v>22</v>
      </c>
      <c r="R142" s="28" t="s">
        <v>22</v>
      </c>
      <c r="S142" s="28" t="s">
        <v>22</v>
      </c>
      <c r="T142" s="28" t="s">
        <v>22</v>
      </c>
      <c r="U142" s="28" t="s">
        <v>22</v>
      </c>
      <c r="V142" s="28" t="s">
        <v>22</v>
      </c>
      <c r="W142" s="28" t="s">
        <v>22</v>
      </c>
      <c r="X142" s="28" t="s">
        <v>22</v>
      </c>
      <c r="Y142" s="28" t="s">
        <v>22</v>
      </c>
      <c r="Z142" s="28" t="s">
        <v>22</v>
      </c>
    </row>
    <row r="143" spans="1:26" x14ac:dyDescent="0.35">
      <c r="A143" s="46" t="s">
        <v>537</v>
      </c>
      <c r="B143" s="46" t="s">
        <v>396</v>
      </c>
      <c r="C143" s="64" t="s">
        <v>360</v>
      </c>
      <c r="D143" s="64" t="s">
        <v>371</v>
      </c>
      <c r="E143" s="64" t="s">
        <v>372</v>
      </c>
      <c r="F143" s="36" t="s">
        <v>564</v>
      </c>
      <c r="G143" s="36" t="str">
        <f>VLOOKUP(C143,Hárok1!$A$4:$B$22,2,0)</f>
        <v>Admin</v>
      </c>
      <c r="H143" s="58" t="str">
        <f>IFERROR(VLOOKUP(G143,MODULY_CBA!$B$3:$I$23,6,0),"")</f>
        <v>Inkrement 1</v>
      </c>
      <c r="I143" s="28"/>
      <c r="J143" s="28"/>
      <c r="K143" s="28"/>
      <c r="L143" s="28"/>
      <c r="M143" s="28"/>
      <c r="N143" s="28"/>
      <c r="O143" s="28"/>
      <c r="P143" s="28"/>
      <c r="Q143" s="28"/>
      <c r="R143" s="28"/>
      <c r="S143" s="28"/>
      <c r="T143" s="28"/>
      <c r="U143" s="28"/>
      <c r="V143" s="28"/>
      <c r="W143" s="28"/>
      <c r="X143" s="28"/>
      <c r="Y143" s="28"/>
      <c r="Z143" s="28"/>
    </row>
    <row r="144" spans="1:26" ht="78" x14ac:dyDescent="0.35">
      <c r="A144" s="46" t="s">
        <v>538</v>
      </c>
      <c r="B144" s="46" t="s">
        <v>563</v>
      </c>
      <c r="C144" s="64" t="s">
        <v>360</v>
      </c>
      <c r="D144" s="64" t="s">
        <v>373</v>
      </c>
      <c r="E144" s="64" t="s">
        <v>374</v>
      </c>
      <c r="F144" s="36" t="s">
        <v>564</v>
      </c>
      <c r="G144" s="36" t="str">
        <f>VLOOKUP(C144,Hárok1!$A$4:$B$22,2,0)</f>
        <v>Admin</v>
      </c>
      <c r="H144" s="58" t="str">
        <f>IFERROR(VLOOKUP(G144,MODULY_CBA!$B$3:$I$23,6,0),"")</f>
        <v>Inkrement 1</v>
      </c>
      <c r="I144" s="28"/>
      <c r="J144" s="28"/>
      <c r="K144" s="28"/>
      <c r="L144" s="28"/>
      <c r="M144" s="28"/>
      <c r="N144" s="28"/>
      <c r="O144" s="28"/>
      <c r="P144" s="28"/>
      <c r="Q144" s="28"/>
      <c r="R144" s="28"/>
      <c r="S144" s="28"/>
      <c r="T144" s="28"/>
      <c r="U144" s="28"/>
      <c r="V144" s="28"/>
      <c r="W144" s="28"/>
      <c r="X144" s="28"/>
      <c r="Y144" s="28"/>
      <c r="Z144" s="28"/>
    </row>
    <row r="145" spans="1:26" ht="130" x14ac:dyDescent="0.35">
      <c r="A145" s="46" t="s">
        <v>539</v>
      </c>
      <c r="B145" s="46" t="s">
        <v>563</v>
      </c>
      <c r="C145" s="64" t="s">
        <v>360</v>
      </c>
      <c r="D145" s="64" t="s">
        <v>375</v>
      </c>
      <c r="E145" s="64" t="s">
        <v>376</v>
      </c>
      <c r="F145" s="36" t="s">
        <v>564</v>
      </c>
      <c r="G145" s="36" t="str">
        <f>VLOOKUP(C145,Hárok1!$A$4:$B$22,2,0)</f>
        <v>Admin</v>
      </c>
      <c r="H145" s="58" t="str">
        <f>IFERROR(VLOOKUP(G145,MODULY_CBA!$B$3:$I$23,6,0),"")</f>
        <v>Inkrement 1</v>
      </c>
      <c r="I145" s="28"/>
      <c r="J145" s="28"/>
      <c r="K145" s="28"/>
      <c r="L145" s="28"/>
      <c r="M145" s="28" t="s">
        <v>22</v>
      </c>
      <c r="N145" s="28" t="s">
        <v>22</v>
      </c>
      <c r="O145" s="28" t="s">
        <v>22</v>
      </c>
      <c r="P145" s="28" t="s">
        <v>22</v>
      </c>
      <c r="Q145" s="28" t="s">
        <v>22</v>
      </c>
      <c r="R145" s="28" t="s">
        <v>22</v>
      </c>
      <c r="S145" s="28" t="s">
        <v>22</v>
      </c>
      <c r="T145" s="28" t="s">
        <v>22</v>
      </c>
      <c r="U145" s="28" t="s">
        <v>22</v>
      </c>
      <c r="V145" s="28" t="s">
        <v>22</v>
      </c>
      <c r="W145" s="28" t="s">
        <v>22</v>
      </c>
      <c r="X145" s="28" t="s">
        <v>22</v>
      </c>
      <c r="Y145" s="28" t="s">
        <v>22</v>
      </c>
      <c r="Z145" s="28" t="s">
        <v>22</v>
      </c>
    </row>
    <row r="146" spans="1:26" ht="26" x14ac:dyDescent="0.35">
      <c r="A146" s="46" t="s">
        <v>540</v>
      </c>
      <c r="B146" s="46" t="s">
        <v>563</v>
      </c>
      <c r="C146" s="64" t="s">
        <v>377</v>
      </c>
      <c r="D146" s="64" t="s">
        <v>378</v>
      </c>
      <c r="E146" s="64" t="s">
        <v>379</v>
      </c>
      <c r="F146" s="36" t="s">
        <v>564</v>
      </c>
      <c r="G146" s="36" t="str">
        <f>VLOOKUP(C146,Hárok1!$A$4:$B$22,2,0)</f>
        <v>Dodávateľ</v>
      </c>
      <c r="H146" s="58" t="str">
        <f>IFERROR(VLOOKUP(G146,MODULY_CBA!$B$3:$I$23,6,0),"")</f>
        <v>Inkrement 1</v>
      </c>
      <c r="I146" s="28"/>
      <c r="J146" s="28"/>
      <c r="K146" s="28"/>
      <c r="L146" s="28"/>
      <c r="M146" s="28"/>
      <c r="N146" s="28"/>
      <c r="O146" s="28"/>
      <c r="P146" s="28"/>
      <c r="Q146" s="28"/>
      <c r="R146" s="28"/>
      <c r="S146" s="28"/>
      <c r="T146" s="28"/>
      <c r="U146" s="28"/>
      <c r="V146" s="28"/>
      <c r="W146" s="28"/>
      <c r="X146" s="28"/>
      <c r="Y146" s="28"/>
      <c r="Z146" s="28"/>
    </row>
    <row r="147" spans="1:26" ht="26" x14ac:dyDescent="0.35">
      <c r="A147" s="46" t="s">
        <v>541</v>
      </c>
      <c r="B147" s="46" t="s">
        <v>563</v>
      </c>
      <c r="C147" s="64" t="s">
        <v>377</v>
      </c>
      <c r="D147" s="64" t="s">
        <v>380</v>
      </c>
      <c r="E147" s="64" t="s">
        <v>381</v>
      </c>
      <c r="F147" s="36" t="s">
        <v>564</v>
      </c>
      <c r="G147" s="36" t="str">
        <f>VLOOKUP(C147,Hárok1!$A$4:$B$22,2,0)</f>
        <v>Dodávateľ</v>
      </c>
      <c r="H147" s="58" t="str">
        <f>IFERROR(VLOOKUP(G147,MODULY_CBA!$B$3:$I$23,6,0),"")</f>
        <v>Inkrement 1</v>
      </c>
      <c r="I147" s="28"/>
      <c r="J147" s="28"/>
      <c r="K147" s="28"/>
      <c r="L147" s="28"/>
      <c r="M147" s="28"/>
      <c r="N147" s="28"/>
      <c r="O147" s="28"/>
      <c r="P147" s="28"/>
      <c r="Q147" s="28"/>
      <c r="R147" s="28"/>
      <c r="S147" s="28"/>
      <c r="T147" s="28"/>
      <c r="U147" s="28"/>
      <c r="V147" s="28"/>
      <c r="W147" s="28"/>
      <c r="X147" s="28"/>
      <c r="Y147" s="28"/>
      <c r="Z147" s="28"/>
    </row>
    <row r="148" spans="1:26" ht="52" x14ac:dyDescent="0.35">
      <c r="A148" s="46" t="s">
        <v>542</v>
      </c>
      <c r="B148" s="46" t="s">
        <v>563</v>
      </c>
      <c r="C148" s="64" t="s">
        <v>377</v>
      </c>
      <c r="D148" s="64" t="s">
        <v>382</v>
      </c>
      <c r="E148" s="64" t="s">
        <v>383</v>
      </c>
      <c r="F148" s="36" t="s">
        <v>564</v>
      </c>
      <c r="G148" s="36" t="str">
        <f>VLOOKUP(C148,Hárok1!$A$4:$B$22,2,0)</f>
        <v>Dodávateľ</v>
      </c>
      <c r="H148" s="58" t="str">
        <f>IFERROR(VLOOKUP(G148,MODULY_CBA!$B$3:$I$23,6,0),"")</f>
        <v>Inkrement 1</v>
      </c>
      <c r="I148" s="28"/>
      <c r="J148" s="28"/>
      <c r="K148" s="28"/>
      <c r="L148" s="28"/>
      <c r="M148" s="28" t="s">
        <v>22</v>
      </c>
      <c r="N148" s="28" t="s">
        <v>22</v>
      </c>
      <c r="O148" s="28" t="s">
        <v>22</v>
      </c>
      <c r="P148" s="28" t="s">
        <v>22</v>
      </c>
      <c r="Q148" s="28" t="s">
        <v>22</v>
      </c>
      <c r="R148" s="28" t="s">
        <v>22</v>
      </c>
      <c r="S148" s="28" t="s">
        <v>22</v>
      </c>
      <c r="T148" s="28" t="s">
        <v>22</v>
      </c>
      <c r="U148" s="28" t="s">
        <v>22</v>
      </c>
      <c r="V148" s="28" t="s">
        <v>22</v>
      </c>
      <c r="W148" s="28" t="s">
        <v>22</v>
      </c>
      <c r="X148" s="28" t="s">
        <v>22</v>
      </c>
      <c r="Y148" s="28" t="s">
        <v>22</v>
      </c>
      <c r="Z148" s="28" t="s">
        <v>22</v>
      </c>
    </row>
    <row r="149" spans="1:26" ht="26" x14ac:dyDescent="0.35">
      <c r="A149" s="46" t="s">
        <v>543</v>
      </c>
      <c r="B149" s="46" t="s">
        <v>396</v>
      </c>
      <c r="C149" s="64" t="s">
        <v>384</v>
      </c>
      <c r="D149" s="64" t="s">
        <v>385</v>
      </c>
      <c r="E149" s="64" t="s">
        <v>386</v>
      </c>
      <c r="F149" s="36" t="s">
        <v>564</v>
      </c>
      <c r="G149" s="36" t="s">
        <v>585</v>
      </c>
      <c r="H149" s="58" t="str">
        <f>IFERROR(VLOOKUP(G149,MODULY_CBA!$B$3:$I$23,6,0),"")</f>
        <v>Inkrement 3</v>
      </c>
      <c r="I149" s="28"/>
      <c r="J149" s="28"/>
      <c r="K149" s="28"/>
      <c r="L149" s="28"/>
      <c r="M149" s="28"/>
      <c r="N149" s="28"/>
      <c r="O149" s="28"/>
      <c r="P149" s="28"/>
      <c r="Q149" s="28"/>
      <c r="R149" s="28"/>
      <c r="S149" s="28"/>
      <c r="T149" s="28"/>
      <c r="U149" s="28"/>
      <c r="V149" s="28"/>
      <c r="W149" s="28"/>
      <c r="X149" s="28"/>
      <c r="Y149" s="28"/>
      <c r="Z149" s="28"/>
    </row>
    <row r="150" spans="1:26" x14ac:dyDescent="0.35">
      <c r="A150" s="46" t="s">
        <v>544</v>
      </c>
      <c r="B150" s="46" t="s">
        <v>396</v>
      </c>
      <c r="C150" s="64" t="s">
        <v>387</v>
      </c>
      <c r="D150" s="64" t="s">
        <v>388</v>
      </c>
      <c r="E150" s="64" t="s">
        <v>389</v>
      </c>
      <c r="F150" s="36" t="s">
        <v>564</v>
      </c>
      <c r="G150" s="36" t="s">
        <v>585</v>
      </c>
      <c r="H150" s="58" t="str">
        <f>IFERROR(VLOOKUP(G150,MODULY_CBA!$B$3:$I$23,6,0),"")</f>
        <v>Inkrement 3</v>
      </c>
      <c r="I150" s="28"/>
      <c r="J150" s="28"/>
      <c r="K150" s="28"/>
      <c r="L150" s="28"/>
      <c r="M150" s="28"/>
      <c r="N150" s="28"/>
      <c r="O150" s="28"/>
      <c r="P150" s="28"/>
      <c r="Q150" s="28"/>
      <c r="R150" s="28"/>
      <c r="S150" s="28"/>
      <c r="T150" s="28"/>
      <c r="U150" s="28"/>
      <c r="V150" s="28"/>
      <c r="W150" s="28"/>
      <c r="X150" s="28"/>
      <c r="Y150" s="28"/>
      <c r="Z150" s="28"/>
    </row>
    <row r="151" spans="1:26" ht="39" x14ac:dyDescent="0.35">
      <c r="A151" s="46" t="s">
        <v>545</v>
      </c>
      <c r="B151" s="46" t="s">
        <v>563</v>
      </c>
      <c r="C151" s="64" t="s">
        <v>377</v>
      </c>
      <c r="D151" s="64" t="s">
        <v>390</v>
      </c>
      <c r="E151" s="64" t="s">
        <v>391</v>
      </c>
      <c r="F151" s="36" t="s">
        <v>564</v>
      </c>
      <c r="G151" s="36" t="str">
        <f>VLOOKUP(C151,Hárok1!$A$4:$B$22,2,0)</f>
        <v>Dodávateľ</v>
      </c>
      <c r="H151" s="58" t="str">
        <f>IFERROR(VLOOKUP(G151,MODULY_CBA!$B$3:$I$23,6,0),"")</f>
        <v>Inkrement 1</v>
      </c>
      <c r="I151" s="28"/>
      <c r="J151" s="28"/>
      <c r="K151" s="28"/>
      <c r="L151" s="28"/>
      <c r="M151" s="28"/>
      <c r="N151" s="28"/>
      <c r="O151" s="28"/>
      <c r="P151" s="28"/>
      <c r="Q151" s="28"/>
      <c r="R151" s="28"/>
      <c r="S151" s="28"/>
      <c r="T151" s="28"/>
      <c r="U151" s="28"/>
      <c r="V151" s="28"/>
      <c r="W151" s="28"/>
      <c r="X151" s="28"/>
      <c r="Y151" s="28"/>
      <c r="Z151" s="28"/>
    </row>
    <row r="152" spans="1:26" x14ac:dyDescent="0.35">
      <c r="A152" s="46" t="s">
        <v>546</v>
      </c>
      <c r="B152" s="46" t="s">
        <v>396</v>
      </c>
      <c r="C152" s="64" t="s">
        <v>392</v>
      </c>
      <c r="D152" s="64" t="s">
        <v>393</v>
      </c>
      <c r="E152" s="64" t="s">
        <v>394</v>
      </c>
      <c r="F152" s="36" t="s">
        <v>564</v>
      </c>
      <c r="G152" s="36" t="s">
        <v>585</v>
      </c>
      <c r="H152" s="58" t="str">
        <f>IFERROR(VLOOKUP(G152,MODULY_CBA!$B$3:$I$23,6,0),"")</f>
        <v>Inkrement 3</v>
      </c>
      <c r="I152" s="28"/>
      <c r="J152" s="28"/>
      <c r="K152" s="28"/>
      <c r="L152" s="28"/>
      <c r="M152" s="28"/>
      <c r="N152" s="28"/>
      <c r="O152" s="28"/>
      <c r="P152" s="28"/>
      <c r="Q152" s="28"/>
      <c r="R152" s="28"/>
      <c r="S152" s="28"/>
      <c r="T152" s="28"/>
      <c r="U152" s="28"/>
      <c r="V152" s="28"/>
      <c r="W152" s="28"/>
      <c r="X152" s="28"/>
      <c r="Y152" s="28"/>
      <c r="Z152" s="28"/>
    </row>
    <row r="153" spans="1:26" x14ac:dyDescent="0.35">
      <c r="A153" s="46" t="s">
        <v>547</v>
      </c>
      <c r="B153" s="46"/>
      <c r="C153" s="64"/>
      <c r="D153" s="64"/>
      <c r="E153" s="64"/>
      <c r="F153" s="36"/>
      <c r="G153" s="36"/>
      <c r="H153" s="58" t="str">
        <f>IFERROR(VLOOKUP(G153,MODULY_CBA!$B$3:$I$23,6,0),"")</f>
        <v/>
      </c>
      <c r="I153" s="28"/>
      <c r="J153" s="28"/>
      <c r="K153" s="28"/>
      <c r="L153" s="28"/>
      <c r="M153" s="28"/>
      <c r="N153" s="28"/>
      <c r="O153" s="28"/>
      <c r="P153" s="28"/>
      <c r="Q153" s="28"/>
      <c r="R153" s="28"/>
      <c r="S153" s="28"/>
      <c r="T153" s="28"/>
      <c r="U153" s="28"/>
      <c r="V153" s="28"/>
      <c r="W153" s="28"/>
      <c r="X153" s="28"/>
      <c r="Y153" s="28"/>
      <c r="Z153" s="28"/>
    </row>
    <row r="154" spans="1:26" x14ac:dyDescent="0.35">
      <c r="A154" s="46" t="s">
        <v>548</v>
      </c>
      <c r="B154" s="46"/>
      <c r="C154" s="64"/>
      <c r="D154" s="64"/>
      <c r="E154" s="64"/>
      <c r="F154" s="36"/>
      <c r="G154" s="36"/>
      <c r="H154" s="58" t="str">
        <f>IFERROR(VLOOKUP(G154,MODULY_CBA!$B$3:$I$23,6,0),"")</f>
        <v/>
      </c>
      <c r="I154" s="28"/>
      <c r="J154" s="28"/>
      <c r="K154" s="28"/>
      <c r="L154" s="28"/>
      <c r="M154" s="28" t="s">
        <v>22</v>
      </c>
      <c r="N154" s="28" t="s">
        <v>22</v>
      </c>
      <c r="O154" s="28" t="s">
        <v>22</v>
      </c>
      <c r="P154" s="28" t="s">
        <v>22</v>
      </c>
      <c r="Q154" s="28" t="s">
        <v>22</v>
      </c>
      <c r="R154" s="28" t="s">
        <v>22</v>
      </c>
      <c r="S154" s="28" t="s">
        <v>22</v>
      </c>
      <c r="T154" s="28" t="s">
        <v>22</v>
      </c>
      <c r="U154" s="28" t="s">
        <v>22</v>
      </c>
      <c r="V154" s="28" t="s">
        <v>22</v>
      </c>
      <c r="W154" s="28" t="s">
        <v>22</v>
      </c>
      <c r="X154" s="28" t="s">
        <v>22</v>
      </c>
      <c r="Y154" s="28" t="s">
        <v>22</v>
      </c>
      <c r="Z154" s="28" t="s">
        <v>22</v>
      </c>
    </row>
    <row r="155" spans="1:26" x14ac:dyDescent="0.35">
      <c r="A155" s="46" t="s">
        <v>549</v>
      </c>
      <c r="B155" s="46"/>
      <c r="C155" s="64"/>
      <c r="D155" s="64"/>
      <c r="E155" s="64"/>
      <c r="F155" s="36"/>
      <c r="G155" s="36"/>
      <c r="H155" s="58" t="str">
        <f>IFERROR(VLOOKUP(G155,MODULY_CBA!$B$3:$I$23,6,0),"")</f>
        <v/>
      </c>
      <c r="I155" s="28"/>
      <c r="J155" s="28"/>
      <c r="K155" s="28"/>
      <c r="L155" s="28"/>
      <c r="M155" s="28"/>
      <c r="N155" s="28"/>
      <c r="O155" s="28"/>
      <c r="P155" s="28"/>
      <c r="Q155" s="28"/>
      <c r="R155" s="28"/>
      <c r="S155" s="28"/>
      <c r="T155" s="28"/>
      <c r="U155" s="28"/>
      <c r="V155" s="28"/>
      <c r="W155" s="28"/>
      <c r="X155" s="28"/>
      <c r="Y155" s="28"/>
      <c r="Z155" s="28"/>
    </row>
    <row r="156" spans="1:26" x14ac:dyDescent="0.35">
      <c r="A156" s="46" t="s">
        <v>550</v>
      </c>
      <c r="B156" s="46"/>
      <c r="C156" s="64"/>
      <c r="D156" s="64"/>
      <c r="E156" s="36"/>
      <c r="F156" s="36"/>
      <c r="G156" s="36"/>
      <c r="H156" s="58" t="str">
        <f>IFERROR(VLOOKUP(G156,MODULY_CBA!$B$3:$I$23,6,0),"")</f>
        <v/>
      </c>
      <c r="I156" s="28"/>
      <c r="J156" s="28"/>
      <c r="K156" s="28"/>
      <c r="L156" s="28"/>
      <c r="M156" s="28"/>
      <c r="N156" s="28"/>
      <c r="O156" s="28"/>
      <c r="P156" s="28"/>
      <c r="Q156" s="28"/>
      <c r="R156" s="28"/>
      <c r="S156" s="28"/>
      <c r="T156" s="28"/>
      <c r="U156" s="28"/>
      <c r="V156" s="28"/>
      <c r="W156" s="28"/>
      <c r="X156" s="28"/>
      <c r="Y156" s="28"/>
      <c r="Z156" s="28"/>
    </row>
    <row r="157" spans="1:26" x14ac:dyDescent="0.35">
      <c r="A157" s="46" t="s">
        <v>551</v>
      </c>
      <c r="B157" s="46"/>
      <c r="C157" s="64"/>
      <c r="D157" s="64"/>
      <c r="E157" s="36"/>
      <c r="F157" s="36"/>
      <c r="G157" s="36"/>
      <c r="H157" s="58" t="str">
        <f>IFERROR(VLOOKUP(G157,MODULY_CBA!$B$3:$I$23,6,0),"")</f>
        <v/>
      </c>
      <c r="I157" s="28"/>
      <c r="J157" s="28"/>
      <c r="K157" s="28"/>
      <c r="L157" s="28"/>
      <c r="M157" s="28"/>
      <c r="N157" s="28"/>
      <c r="O157" s="28"/>
      <c r="P157" s="28"/>
      <c r="Q157" s="28"/>
      <c r="R157" s="28"/>
      <c r="S157" s="28"/>
      <c r="T157" s="28"/>
      <c r="U157" s="28"/>
      <c r="V157" s="28"/>
      <c r="W157" s="28"/>
      <c r="X157" s="28"/>
      <c r="Y157" s="28"/>
      <c r="Z157" s="28"/>
    </row>
    <row r="158" spans="1:26" x14ac:dyDescent="0.35">
      <c r="A158" s="46" t="s">
        <v>552</v>
      </c>
      <c r="B158" s="46"/>
      <c r="C158" s="64"/>
      <c r="D158" s="64"/>
      <c r="E158" s="64"/>
      <c r="F158" s="36"/>
      <c r="G158" s="36"/>
      <c r="H158" s="58" t="str">
        <f>IFERROR(VLOOKUP(G158,MODULY_CBA!$B$3:$I$23,6,0),"")</f>
        <v/>
      </c>
      <c r="I158" s="28"/>
      <c r="J158" s="28"/>
      <c r="K158" s="28"/>
      <c r="L158" s="28"/>
      <c r="M158" s="28"/>
      <c r="N158" s="28"/>
      <c r="O158" s="28"/>
      <c r="P158" s="28"/>
      <c r="Q158" s="28"/>
      <c r="R158" s="28"/>
      <c r="S158" s="28"/>
      <c r="T158" s="28"/>
      <c r="U158" s="28"/>
      <c r="V158" s="28"/>
      <c r="W158" s="28"/>
      <c r="X158" s="28"/>
      <c r="Y158" s="28"/>
      <c r="Z158" s="28"/>
    </row>
    <row r="159" spans="1:26" x14ac:dyDescent="0.35">
      <c r="A159" s="46" t="s">
        <v>553</v>
      </c>
      <c r="B159" s="46"/>
      <c r="C159" s="64"/>
      <c r="D159" s="64"/>
      <c r="E159" s="64"/>
      <c r="F159" s="36"/>
      <c r="G159" s="36"/>
      <c r="H159" s="58" t="str">
        <f>IFERROR(VLOOKUP(G159,MODULY_CBA!$B$3:$I$23,6,0),"")</f>
        <v/>
      </c>
      <c r="I159" s="28"/>
      <c r="J159" s="28"/>
      <c r="K159" s="28"/>
      <c r="L159" s="28"/>
      <c r="M159" s="28"/>
      <c r="N159" s="28"/>
      <c r="O159" s="28"/>
      <c r="P159" s="28"/>
      <c r="Q159" s="28"/>
      <c r="R159" s="28"/>
      <c r="S159" s="28"/>
      <c r="T159" s="28"/>
      <c r="U159" s="28"/>
      <c r="V159" s="28"/>
      <c r="W159" s="28"/>
      <c r="X159" s="28"/>
      <c r="Y159" s="28"/>
      <c r="Z159" s="28"/>
    </row>
    <row r="160" spans="1:26" x14ac:dyDescent="0.35">
      <c r="A160" s="46" t="s">
        <v>554</v>
      </c>
      <c r="B160" s="46"/>
      <c r="C160" s="64"/>
      <c r="D160" s="64"/>
      <c r="E160" s="64"/>
      <c r="F160" s="36"/>
      <c r="G160" s="36"/>
      <c r="H160" s="58" t="str">
        <f>IFERROR(VLOOKUP(G160,MODULY_CBA!$B$3:$I$23,6,0),"")</f>
        <v/>
      </c>
      <c r="I160" s="28"/>
      <c r="J160" s="28"/>
      <c r="K160" s="28"/>
      <c r="L160" s="28"/>
      <c r="M160" s="28"/>
      <c r="N160" s="28"/>
      <c r="O160" s="28"/>
      <c r="P160" s="28"/>
      <c r="Q160" s="28"/>
      <c r="R160" s="28"/>
      <c r="S160" s="28"/>
      <c r="T160" s="28"/>
      <c r="U160" s="28"/>
      <c r="V160" s="28"/>
      <c r="W160" s="28"/>
      <c r="X160" s="28"/>
      <c r="Y160" s="28"/>
      <c r="Z160" s="28"/>
    </row>
    <row r="161" spans="1:27" x14ac:dyDescent="0.35">
      <c r="A161" s="46" t="s">
        <v>555</v>
      </c>
      <c r="B161" s="46"/>
      <c r="C161" s="64"/>
      <c r="D161" s="64"/>
      <c r="E161" s="64"/>
      <c r="F161" s="36"/>
      <c r="G161" s="36"/>
      <c r="H161" s="58" t="str">
        <f>IFERROR(VLOOKUP(G161,MODULY_CBA!$B$3:$I$23,6,0),"")</f>
        <v/>
      </c>
      <c r="I161" s="28"/>
      <c r="J161" s="28"/>
      <c r="K161" s="28"/>
      <c r="L161" s="28"/>
      <c r="M161" s="28" t="s">
        <v>22</v>
      </c>
      <c r="N161" s="28" t="s">
        <v>22</v>
      </c>
      <c r="O161" s="28" t="s">
        <v>22</v>
      </c>
      <c r="P161" s="28" t="s">
        <v>22</v>
      </c>
      <c r="Q161" s="28" t="s">
        <v>22</v>
      </c>
      <c r="R161" s="28" t="s">
        <v>22</v>
      </c>
      <c r="S161" s="28" t="s">
        <v>22</v>
      </c>
      <c r="T161" s="28" t="s">
        <v>22</v>
      </c>
      <c r="U161" s="28" t="s">
        <v>22</v>
      </c>
      <c r="V161" s="28" t="s">
        <v>22</v>
      </c>
      <c r="W161" s="28" t="s">
        <v>22</v>
      </c>
      <c r="X161" s="28" t="s">
        <v>22</v>
      </c>
      <c r="Y161" s="28" t="s">
        <v>22</v>
      </c>
      <c r="Z161" s="28" t="s">
        <v>22</v>
      </c>
    </row>
    <row r="162" spans="1:27" x14ac:dyDescent="0.35">
      <c r="A162" s="46" t="s">
        <v>556</v>
      </c>
      <c r="B162" s="46"/>
      <c r="C162" s="64"/>
      <c r="D162" s="64"/>
      <c r="E162" s="64"/>
      <c r="F162" s="36"/>
      <c r="G162" s="36"/>
      <c r="H162" s="58" t="str">
        <f>IFERROR(VLOOKUP(G162,MODULY_CBA!$B$3:$I$23,6,0),"")</f>
        <v/>
      </c>
      <c r="I162" s="28"/>
      <c r="J162" s="28"/>
      <c r="K162" s="28"/>
      <c r="L162" s="28"/>
      <c r="M162" s="28" t="s">
        <v>22</v>
      </c>
      <c r="N162" s="28" t="s">
        <v>22</v>
      </c>
      <c r="O162" s="28" t="s">
        <v>22</v>
      </c>
      <c r="P162" s="28" t="s">
        <v>22</v>
      </c>
      <c r="Q162" s="28" t="s">
        <v>22</v>
      </c>
      <c r="R162" s="28" t="s">
        <v>22</v>
      </c>
      <c r="S162" s="28" t="s">
        <v>22</v>
      </c>
      <c r="T162" s="28" t="s">
        <v>22</v>
      </c>
      <c r="U162" s="28" t="s">
        <v>22</v>
      </c>
      <c r="V162" s="28" t="s">
        <v>22</v>
      </c>
      <c r="W162" s="28" t="s">
        <v>22</v>
      </c>
      <c r="X162" s="28" t="s">
        <v>22</v>
      </c>
      <c r="Y162" s="28" t="s">
        <v>22</v>
      </c>
      <c r="Z162" s="28" t="s">
        <v>22</v>
      </c>
      <c r="AA162" s="23"/>
    </row>
    <row r="163" spans="1:27" x14ac:dyDescent="0.35">
      <c r="A163" s="46" t="s">
        <v>557</v>
      </c>
      <c r="B163" s="46"/>
      <c r="C163" s="64"/>
      <c r="D163" s="64"/>
      <c r="E163" s="64"/>
      <c r="F163" s="36"/>
      <c r="G163" s="36"/>
      <c r="H163" s="58" t="str">
        <f>IFERROR(VLOOKUP(G163,MODULY_CBA!$B$3:$I$23,6,0),"")</f>
        <v/>
      </c>
      <c r="I163" s="28"/>
      <c r="J163" s="28"/>
      <c r="K163" s="28"/>
      <c r="L163" s="28"/>
      <c r="M163" s="28"/>
      <c r="N163" s="28"/>
      <c r="O163" s="28"/>
      <c r="P163" s="28"/>
      <c r="Q163" s="28"/>
      <c r="R163" s="28"/>
      <c r="S163" s="28"/>
      <c r="T163" s="28"/>
      <c r="U163" s="28"/>
      <c r="V163" s="28"/>
      <c r="W163" s="28"/>
      <c r="X163" s="28"/>
      <c r="Y163" s="28"/>
      <c r="Z163" s="28"/>
      <c r="AA163" s="23"/>
    </row>
    <row r="164" spans="1:27" x14ac:dyDescent="0.35">
      <c r="A164" s="46" t="s">
        <v>558</v>
      </c>
      <c r="B164" s="46"/>
      <c r="C164" s="64"/>
      <c r="D164" s="64"/>
      <c r="E164" s="64"/>
      <c r="F164" s="36"/>
      <c r="G164" s="36"/>
      <c r="H164" s="58" t="str">
        <f>IFERROR(VLOOKUP(G164,MODULY_CBA!$B$3:$I$23,6,0),"")</f>
        <v/>
      </c>
      <c r="I164" s="28"/>
      <c r="J164" s="28"/>
      <c r="K164" s="28"/>
      <c r="L164" s="28"/>
      <c r="M164" s="28" t="s">
        <v>22</v>
      </c>
      <c r="N164" s="28" t="s">
        <v>22</v>
      </c>
      <c r="O164" s="28" t="s">
        <v>22</v>
      </c>
      <c r="P164" s="28" t="s">
        <v>22</v>
      </c>
      <c r="Q164" s="28" t="s">
        <v>22</v>
      </c>
      <c r="R164" s="28" t="s">
        <v>22</v>
      </c>
      <c r="S164" s="28" t="s">
        <v>22</v>
      </c>
      <c r="T164" s="28" t="s">
        <v>22</v>
      </c>
      <c r="U164" s="28" t="s">
        <v>22</v>
      </c>
      <c r="V164" s="28" t="s">
        <v>22</v>
      </c>
      <c r="W164" s="28" t="s">
        <v>22</v>
      </c>
      <c r="X164" s="28" t="s">
        <v>22</v>
      </c>
      <c r="Y164" s="28" t="s">
        <v>22</v>
      </c>
      <c r="Z164" s="28" t="s">
        <v>22</v>
      </c>
      <c r="AA164" s="23"/>
    </row>
    <row r="165" spans="1:27" x14ac:dyDescent="0.35">
      <c r="A165" s="46" t="s">
        <v>559</v>
      </c>
      <c r="B165" s="46"/>
      <c r="C165" s="64"/>
      <c r="D165" s="64"/>
      <c r="E165" s="64"/>
      <c r="F165" s="36"/>
      <c r="G165" s="36"/>
      <c r="H165" s="58" t="str">
        <f>IFERROR(VLOOKUP(G165,MODULY_CBA!$B$3:$I$23,6,0),"")</f>
        <v/>
      </c>
      <c r="I165" s="28"/>
      <c r="J165" s="28"/>
      <c r="K165" s="28"/>
      <c r="L165" s="28"/>
      <c r="M165" s="28" t="s">
        <v>22</v>
      </c>
      <c r="N165" s="28" t="s">
        <v>22</v>
      </c>
      <c r="O165" s="28" t="s">
        <v>22</v>
      </c>
      <c r="P165" s="28" t="s">
        <v>22</v>
      </c>
      <c r="Q165" s="28" t="s">
        <v>22</v>
      </c>
      <c r="R165" s="28" t="s">
        <v>22</v>
      </c>
      <c r="S165" s="28" t="s">
        <v>22</v>
      </c>
      <c r="T165" s="28" t="s">
        <v>22</v>
      </c>
      <c r="U165" s="28" t="s">
        <v>22</v>
      </c>
      <c r="V165" s="28" t="s">
        <v>22</v>
      </c>
      <c r="W165" s="28" t="s">
        <v>22</v>
      </c>
      <c r="X165" s="28" t="s">
        <v>22</v>
      </c>
      <c r="Y165" s="28" t="s">
        <v>22</v>
      </c>
      <c r="Z165" s="28" t="s">
        <v>22</v>
      </c>
      <c r="AA165" s="23"/>
    </row>
    <row r="166" spans="1:27" x14ac:dyDescent="0.35">
      <c r="A166" s="46" t="s">
        <v>560</v>
      </c>
      <c r="B166" s="46"/>
      <c r="C166" s="64"/>
      <c r="D166" s="64"/>
      <c r="E166" s="64"/>
      <c r="F166" s="36"/>
      <c r="G166" s="36"/>
      <c r="H166" s="58" t="str">
        <f>IFERROR(VLOOKUP(G166,MODULY_CBA!$B$3:$I$23,6,0),"")</f>
        <v/>
      </c>
      <c r="I166" s="28"/>
      <c r="J166" s="28"/>
      <c r="K166" s="28"/>
      <c r="L166" s="28"/>
      <c r="M166" s="28"/>
      <c r="N166" s="28"/>
      <c r="O166" s="28"/>
      <c r="P166" s="28"/>
      <c r="Q166" s="28"/>
      <c r="R166" s="28"/>
      <c r="S166" s="28"/>
      <c r="T166" s="28"/>
      <c r="U166" s="28"/>
      <c r="V166" s="28"/>
      <c r="W166" s="28"/>
      <c r="X166" s="28"/>
      <c r="Y166" s="28"/>
      <c r="Z166" s="28"/>
      <c r="AA166" s="23"/>
    </row>
    <row r="167" spans="1:27" x14ac:dyDescent="0.35">
      <c r="A167" s="46" t="s">
        <v>561</v>
      </c>
      <c r="B167" s="46"/>
      <c r="C167" s="64"/>
      <c r="D167" s="64"/>
      <c r="E167" s="64"/>
      <c r="F167" s="36"/>
      <c r="G167" s="36"/>
      <c r="H167" s="58" t="str">
        <f>IFERROR(VLOOKUP(G167,MODULY_CBA!$B$3:$I$23,6,0),"")</f>
        <v/>
      </c>
      <c r="I167" s="28"/>
      <c r="J167" s="28"/>
      <c r="K167" s="28"/>
      <c r="L167" s="28"/>
      <c r="M167" s="28"/>
      <c r="N167" s="28"/>
      <c r="O167" s="28"/>
      <c r="P167" s="28"/>
      <c r="Q167" s="28"/>
      <c r="R167" s="28"/>
      <c r="S167" s="28"/>
      <c r="T167" s="28"/>
      <c r="U167" s="28"/>
      <c r="V167" s="28"/>
      <c r="W167" s="28"/>
      <c r="X167" s="28"/>
      <c r="Y167" s="28"/>
      <c r="Z167" s="28"/>
      <c r="AA167" s="23"/>
    </row>
    <row r="168" spans="1:27" x14ac:dyDescent="0.35">
      <c r="A168" s="46" t="s">
        <v>562</v>
      </c>
      <c r="B168" s="46"/>
      <c r="C168" s="26"/>
      <c r="D168" s="26"/>
      <c r="E168" s="26"/>
      <c r="F168" s="36"/>
      <c r="G168" s="36"/>
      <c r="H168" s="58" t="str">
        <f>IFERROR(VLOOKUP(G168,MODULY_CBA!$B$3:$I$23,6,0),"")</f>
        <v/>
      </c>
      <c r="I168" s="24"/>
      <c r="J168" s="24"/>
      <c r="K168" s="24"/>
      <c r="L168" s="24"/>
      <c r="M168" s="24" t="s">
        <v>22</v>
      </c>
      <c r="N168" s="24" t="s">
        <v>22</v>
      </c>
      <c r="O168" s="24" t="s">
        <v>22</v>
      </c>
      <c r="P168" s="24" t="s">
        <v>22</v>
      </c>
      <c r="Q168" s="24" t="s">
        <v>22</v>
      </c>
      <c r="R168" s="24" t="s">
        <v>22</v>
      </c>
      <c r="S168" s="24" t="s">
        <v>22</v>
      </c>
      <c r="T168" s="24" t="s">
        <v>22</v>
      </c>
      <c r="U168" s="24" t="s">
        <v>22</v>
      </c>
      <c r="V168" s="24" t="s">
        <v>22</v>
      </c>
      <c r="W168" s="24" t="s">
        <v>22</v>
      </c>
      <c r="X168" s="24" t="s">
        <v>22</v>
      </c>
      <c r="Y168" s="24" t="s">
        <v>22</v>
      </c>
      <c r="Z168" s="24" t="s">
        <v>22</v>
      </c>
      <c r="AA168" s="23"/>
    </row>
    <row r="169" spans="1:27" x14ac:dyDescent="0.35">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row>
    <row r="170" spans="1:27" x14ac:dyDescent="0.35">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row>
    <row r="171" spans="1:27" x14ac:dyDescent="0.35">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row>
    <row r="172" spans="1:27" x14ac:dyDescent="0.35">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row>
    <row r="173" spans="1:27" x14ac:dyDescent="0.35">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row>
    <row r="174" spans="1:27" x14ac:dyDescent="0.35">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row>
    <row r="175" spans="1:27" x14ac:dyDescent="0.35">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row>
    <row r="176" spans="1:27" x14ac:dyDescent="0.35">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row>
    <row r="177" spans="3:27" x14ac:dyDescent="0.35">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row>
    <row r="178" spans="3:27" x14ac:dyDescent="0.35">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row>
    <row r="179" spans="3:27" x14ac:dyDescent="0.35">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row>
    <row r="180" spans="3:27" x14ac:dyDescent="0.35">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row>
    <row r="181" spans="3:27" x14ac:dyDescent="0.35">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row>
    <row r="182" spans="3:27" x14ac:dyDescent="0.35">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row>
    <row r="183" spans="3:27" x14ac:dyDescent="0.35">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row>
    <row r="184" spans="3:27" x14ac:dyDescent="0.35">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row>
    <row r="185" spans="3:27" x14ac:dyDescent="0.35">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row>
    <row r="186" spans="3:27" x14ac:dyDescent="0.35">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row>
    <row r="187" spans="3:27" x14ac:dyDescent="0.35">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row>
    <row r="188" spans="3:27" x14ac:dyDescent="0.35">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row>
    <row r="189" spans="3:27" x14ac:dyDescent="0.35">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row>
    <row r="190" spans="3:27" x14ac:dyDescent="0.35">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row>
    <row r="191" spans="3:27" x14ac:dyDescent="0.35">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row>
    <row r="192" spans="3:27" x14ac:dyDescent="0.35">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row>
    <row r="193" spans="3:27" x14ac:dyDescent="0.35">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row>
    <row r="194" spans="3:27" x14ac:dyDescent="0.35">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row>
    <row r="195" spans="3:27" x14ac:dyDescent="0.35">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row>
    <row r="196" spans="3:27" x14ac:dyDescent="0.35">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row>
    <row r="197" spans="3:27" x14ac:dyDescent="0.35">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row>
    <row r="198" spans="3:27" x14ac:dyDescent="0.35">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row>
    <row r="199" spans="3:27" x14ac:dyDescent="0.35">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row>
    <row r="200" spans="3:27" x14ac:dyDescent="0.35">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row>
    <row r="201" spans="3:27" x14ac:dyDescent="0.35">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row>
    <row r="202" spans="3:27" x14ac:dyDescent="0.35">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row>
    <row r="203" spans="3:27" x14ac:dyDescent="0.35">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row>
    <row r="204" spans="3:27" x14ac:dyDescent="0.35">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row>
    <row r="205" spans="3:27" x14ac:dyDescent="0.35">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row>
    <row r="206" spans="3:27" x14ac:dyDescent="0.35">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row>
    <row r="207" spans="3:27" x14ac:dyDescent="0.35">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row>
    <row r="208" spans="3:27" x14ac:dyDescent="0.35">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row>
    <row r="209" spans="3:27" x14ac:dyDescent="0.35">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row>
    <row r="210" spans="3:27" x14ac:dyDescent="0.35">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row>
    <row r="211" spans="3:27" x14ac:dyDescent="0.35">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row>
    <row r="212" spans="3:27" x14ac:dyDescent="0.35">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row>
    <row r="213" spans="3:27" x14ac:dyDescent="0.35">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row>
    <row r="214" spans="3:27" x14ac:dyDescent="0.35">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row>
    <row r="215" spans="3:27" x14ac:dyDescent="0.35">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row>
    <row r="216" spans="3:27" x14ac:dyDescent="0.35">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row>
    <row r="217" spans="3:27" x14ac:dyDescent="0.35">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row>
    <row r="218" spans="3:27" x14ac:dyDescent="0.35">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row>
    <row r="219" spans="3:27" x14ac:dyDescent="0.35">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row>
    <row r="220" spans="3:27" x14ac:dyDescent="0.35">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row>
    <row r="221" spans="3:27" x14ac:dyDescent="0.35">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row>
    <row r="222" spans="3:27" x14ac:dyDescent="0.35">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row>
    <row r="223" spans="3:27" x14ac:dyDescent="0.35">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row>
    <row r="224" spans="3:27" x14ac:dyDescent="0.35">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row>
    <row r="225" spans="3:27" x14ac:dyDescent="0.35">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row>
    <row r="226" spans="3:27" x14ac:dyDescent="0.35">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row>
    <row r="227" spans="3:27" x14ac:dyDescent="0.35">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row>
    <row r="228" spans="3:27" x14ac:dyDescent="0.35">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row>
    <row r="229" spans="3:27" x14ac:dyDescent="0.35">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row>
    <row r="230" spans="3:27" x14ac:dyDescent="0.35">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row>
    <row r="231" spans="3:27" x14ac:dyDescent="0.35">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row>
    <row r="232" spans="3:27" x14ac:dyDescent="0.35">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row>
    <row r="233" spans="3:27" x14ac:dyDescent="0.35">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row>
    <row r="234" spans="3:27" x14ac:dyDescent="0.35">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row>
    <row r="235" spans="3:27" x14ac:dyDescent="0.35">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row>
    <row r="236" spans="3:27" x14ac:dyDescent="0.35">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row>
    <row r="237" spans="3:27" x14ac:dyDescent="0.35">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row>
    <row r="238" spans="3:27" x14ac:dyDescent="0.35">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row>
  </sheetData>
  <autoFilter ref="A2:Z168" xr:uid="{00000000-0009-0000-0000-000009000000}">
    <sortState xmlns:xlrd2="http://schemas.microsoft.com/office/spreadsheetml/2017/richdata2" ref="A3:Z168">
      <sortCondition ref="B3:B168"/>
    </sortState>
  </autoFilter>
  <mergeCells count="4">
    <mergeCell ref="O1:Q1"/>
    <mergeCell ref="R1:X1"/>
    <mergeCell ref="Y1:Z1"/>
    <mergeCell ref="A1:N1"/>
  </mergeCells>
  <phoneticPr fontId="5" type="noConversion"/>
  <dataValidations count="3">
    <dataValidation type="list" allowBlank="1" showInputMessage="1" showErrorMessage="1" sqref="B168" xr:uid="{00000000-0002-0000-0900-000002000000}">
      <formula1>Poziadavky</formula1>
    </dataValidation>
    <dataValidation type="list" allowBlank="1" showInputMessage="1" showErrorMessage="1" sqref="G3:G1048576" xr:uid="{00000000-0002-0000-0900-000001000000}">
      <formula1>Moduly_2</formula1>
    </dataValidation>
    <dataValidation type="list" allowBlank="1" showInputMessage="1" showErrorMessage="1" sqref="B3:B167" xr:uid="{00000000-0002-0000-0900-000003000000}">
      <formula1>"Funkcna poziadavka, Ne-Funkcna poziadavka, Technicka poziadavka"</formula1>
    </dataValidation>
  </dataValidations>
  <pageMargins left="0.7" right="0.7" top="0.75" bottom="0.75" header="0.3" footer="0.3"/>
  <pageSetup paperSize="9" orientation="portrait" horizontalDpi="4294967293"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Hárok31"/>
  <dimension ref="A1:A9"/>
  <sheetViews>
    <sheetView workbookViewId="0">
      <selection activeCell="A2" sqref="A2:A9"/>
    </sheetView>
  </sheetViews>
  <sheetFormatPr defaultRowHeight="14.5" x14ac:dyDescent="0.35"/>
  <cols>
    <col min="1" max="1" width="37.54296875" bestFit="1" customWidth="1"/>
  </cols>
  <sheetData>
    <row r="1" spans="1:1" x14ac:dyDescent="0.35">
      <c r="A1" t="s">
        <v>99</v>
      </c>
    </row>
    <row r="2" spans="1:1" x14ac:dyDescent="0.35">
      <c r="A2" t="s">
        <v>92</v>
      </c>
    </row>
    <row r="3" spans="1:1" x14ac:dyDescent="0.35">
      <c r="A3" t="s">
        <v>88</v>
      </c>
    </row>
    <row r="4" spans="1:1" x14ac:dyDescent="0.35">
      <c r="A4" t="s">
        <v>93</v>
      </c>
    </row>
    <row r="5" spans="1:1" x14ac:dyDescent="0.35">
      <c r="A5" t="s">
        <v>94</v>
      </c>
    </row>
    <row r="6" spans="1:1" x14ac:dyDescent="0.35">
      <c r="A6" t="s">
        <v>95</v>
      </c>
    </row>
    <row r="7" spans="1:1" x14ac:dyDescent="0.35">
      <c r="A7" t="s">
        <v>96</v>
      </c>
    </row>
    <row r="8" spans="1:1" x14ac:dyDescent="0.35">
      <c r="A8" t="s">
        <v>97</v>
      </c>
    </row>
    <row r="9" spans="1:1" x14ac:dyDescent="0.35">
      <c r="A9"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Hárok22">
    <tabColor rgb="FFFFFFCC"/>
  </sheetPr>
  <dimension ref="A1:I138"/>
  <sheetViews>
    <sheetView view="pageBreakPreview" zoomScale="80" zoomScaleNormal="80" zoomScaleSheetLayoutView="80" workbookViewId="0">
      <selection activeCell="S53" sqref="S53"/>
    </sheetView>
  </sheetViews>
  <sheetFormatPr defaultColWidth="8.90625" defaultRowHeight="14.5" x14ac:dyDescent="0.35"/>
  <cols>
    <col min="1" max="1" width="26" customWidth="1"/>
    <col min="2" max="2" width="11.453125" customWidth="1"/>
    <col min="4" max="4" width="20.90625" customWidth="1"/>
    <col min="6" max="8" width="12.453125" bestFit="1" customWidth="1"/>
    <col min="9" max="9" width="13.08984375" bestFit="1" customWidth="1"/>
  </cols>
  <sheetData>
    <row r="1" spans="1:9" ht="15" thickBot="1" x14ac:dyDescent="0.4"/>
    <row r="2" spans="1:9" x14ac:dyDescent="0.35">
      <c r="A2" s="91" t="e">
        <f>#REF!</f>
        <v>#REF!</v>
      </c>
      <c r="B2" s="92"/>
      <c r="C2" s="93"/>
      <c r="D2" s="97" t="s">
        <v>15</v>
      </c>
      <c r="E2" s="98"/>
      <c r="F2" s="11" t="s">
        <v>16</v>
      </c>
      <c r="G2" s="11" t="s">
        <v>17</v>
      </c>
      <c r="H2" s="11" t="s">
        <v>18</v>
      </c>
      <c r="I2" s="11" t="s">
        <v>20</v>
      </c>
    </row>
    <row r="3" spans="1:9" ht="15" thickBot="1" x14ac:dyDescent="0.4">
      <c r="A3" s="94"/>
      <c r="B3" s="95"/>
      <c r="C3" s="96"/>
      <c r="D3" s="12" t="s">
        <v>23</v>
      </c>
      <c r="E3" s="13" t="s">
        <v>19</v>
      </c>
      <c r="F3" s="6" t="s">
        <v>19</v>
      </c>
      <c r="G3" s="6" t="s">
        <v>19</v>
      </c>
      <c r="H3" s="6" t="s">
        <v>19</v>
      </c>
      <c r="I3" s="6" t="s">
        <v>19</v>
      </c>
    </row>
    <row r="4" spans="1:9" ht="15" customHeight="1" x14ac:dyDescent="0.35">
      <c r="A4" s="85" t="s">
        <v>14</v>
      </c>
      <c r="B4" s="88" t="s">
        <v>21</v>
      </c>
      <c r="C4" s="7" t="s">
        <v>1</v>
      </c>
      <c r="D4" s="14" t="e">
        <f>IF(E4=#REF!,"OK","Chyba počtu FTE")</f>
        <v>#REF!</v>
      </c>
      <c r="E4" s="15">
        <f t="shared" ref="E4:E33" si="0">F4+G4+H4+I4</f>
        <v>0</v>
      </c>
      <c r="F4" s="8"/>
      <c r="G4" s="8"/>
      <c r="H4" s="8"/>
      <c r="I4" s="8"/>
    </row>
    <row r="5" spans="1:9" x14ac:dyDescent="0.35">
      <c r="A5" s="86"/>
      <c r="B5" s="89"/>
      <c r="C5" s="4" t="s">
        <v>2</v>
      </c>
      <c r="D5" s="16" t="e">
        <f>IF(E5=#REF!,"OK","Chyba počtu FTE")</f>
        <v>#REF!</v>
      </c>
      <c r="E5" s="17">
        <f t="shared" si="0"/>
        <v>0</v>
      </c>
      <c r="F5" s="9"/>
      <c r="G5" s="9"/>
      <c r="H5" s="9"/>
      <c r="I5" s="9"/>
    </row>
    <row r="6" spans="1:9" x14ac:dyDescent="0.35">
      <c r="A6" s="86"/>
      <c r="B6" s="89"/>
      <c r="C6" s="4" t="s">
        <v>3</v>
      </c>
      <c r="D6" s="16" t="e">
        <f>IF(E6=#REF!,"OK","Chyba počtu FTE")</f>
        <v>#REF!</v>
      </c>
      <c r="E6" s="17">
        <f t="shared" si="0"/>
        <v>0</v>
      </c>
      <c r="F6" s="9"/>
      <c r="G6" s="9"/>
      <c r="H6" s="9"/>
      <c r="I6" s="9"/>
    </row>
    <row r="7" spans="1:9" x14ac:dyDescent="0.35">
      <c r="A7" s="86"/>
      <c r="B7" s="89"/>
      <c r="C7" s="4" t="s">
        <v>4</v>
      </c>
      <c r="D7" s="16" t="e">
        <f>IF(E7=#REF!,"OK","Chyba počtu FTE")</f>
        <v>#REF!</v>
      </c>
      <c r="E7" s="17">
        <f t="shared" si="0"/>
        <v>0</v>
      </c>
      <c r="F7" s="9"/>
      <c r="G7" s="9"/>
      <c r="H7" s="9"/>
      <c r="I7" s="9"/>
    </row>
    <row r="8" spans="1:9" x14ac:dyDescent="0.35">
      <c r="A8" s="86"/>
      <c r="B8" s="89"/>
      <c r="C8" s="4" t="s">
        <v>5</v>
      </c>
      <c r="D8" s="16" t="e">
        <f>IF(E8=#REF!,"OK","Chyba počtu FTE")</f>
        <v>#REF!</v>
      </c>
      <c r="E8" s="17">
        <f t="shared" si="0"/>
        <v>0</v>
      </c>
      <c r="F8" s="9"/>
      <c r="G8" s="9"/>
      <c r="H8" s="9"/>
      <c r="I8" s="9"/>
    </row>
    <row r="9" spans="1:9" x14ac:dyDescent="0.35">
      <c r="A9" s="86"/>
      <c r="B9" s="89"/>
      <c r="C9" s="4" t="s">
        <v>6</v>
      </c>
      <c r="D9" s="16" t="e">
        <f>IF(E9=#REF!,"OK","Chyba počtu FTE")</f>
        <v>#REF!</v>
      </c>
      <c r="E9" s="17">
        <f t="shared" si="0"/>
        <v>0</v>
      </c>
      <c r="F9" s="9"/>
      <c r="G9" s="9"/>
      <c r="H9" s="9"/>
      <c r="I9" s="9"/>
    </row>
    <row r="10" spans="1:9" x14ac:dyDescent="0.35">
      <c r="A10" s="86"/>
      <c r="B10" s="89"/>
      <c r="C10" s="4" t="s">
        <v>7</v>
      </c>
      <c r="D10" s="16" t="e">
        <f>IF(E10=#REF!,"OK","Chyba počtu FTE")</f>
        <v>#REF!</v>
      </c>
      <c r="E10" s="17">
        <f t="shared" si="0"/>
        <v>0</v>
      </c>
      <c r="F10" s="9"/>
      <c r="G10" s="9"/>
      <c r="H10" s="9"/>
      <c r="I10" s="9"/>
    </row>
    <row r="11" spans="1:9" x14ac:dyDescent="0.35">
      <c r="A11" s="86"/>
      <c r="B11" s="89"/>
      <c r="C11" s="4" t="s">
        <v>8</v>
      </c>
      <c r="D11" s="16" t="e">
        <f>IF(E11=#REF!,"OK","Chyba počtu FTE")</f>
        <v>#REF!</v>
      </c>
      <c r="E11" s="17">
        <f t="shared" si="0"/>
        <v>0</v>
      </c>
      <c r="F11" s="9"/>
      <c r="G11" s="9"/>
      <c r="H11" s="9"/>
      <c r="I11" s="9"/>
    </row>
    <row r="12" spans="1:9" x14ac:dyDescent="0.35">
      <c r="A12" s="86"/>
      <c r="B12" s="89"/>
      <c r="C12" s="4" t="s">
        <v>9</v>
      </c>
      <c r="D12" s="16" t="e">
        <f>IF(E12=#REF!,"OK","Chyba počtu FTE")</f>
        <v>#REF!</v>
      </c>
      <c r="E12" s="17">
        <f t="shared" si="0"/>
        <v>0</v>
      </c>
      <c r="F12" s="9"/>
      <c r="G12" s="9"/>
      <c r="H12" s="9"/>
      <c r="I12" s="9"/>
    </row>
    <row r="13" spans="1:9" ht="15" thickBot="1" x14ac:dyDescent="0.4">
      <c r="A13" s="86"/>
      <c r="B13" s="89"/>
      <c r="C13" s="4" t="s">
        <v>10</v>
      </c>
      <c r="D13" s="18" t="e">
        <f>IF(E13=#REF!,"OK","Chyba počtu FTE")</f>
        <v>#REF!</v>
      </c>
      <c r="E13" s="19">
        <f t="shared" si="0"/>
        <v>0</v>
      </c>
      <c r="F13" s="10"/>
      <c r="G13" s="10"/>
      <c r="H13" s="10"/>
      <c r="I13" s="10"/>
    </row>
    <row r="14" spans="1:9" ht="15" customHeight="1" x14ac:dyDescent="0.35">
      <c r="A14" s="85" t="s">
        <v>13</v>
      </c>
      <c r="B14" s="88" t="s">
        <v>11</v>
      </c>
      <c r="C14" s="7" t="s">
        <v>1</v>
      </c>
      <c r="D14" s="15" t="e">
        <f>IF(E14=#REF!,"OK","Chyba počtu podaní")</f>
        <v>#REF!</v>
      </c>
      <c r="E14" s="20">
        <f t="shared" si="0"/>
        <v>0</v>
      </c>
      <c r="F14" s="8"/>
      <c r="G14" s="8"/>
      <c r="H14" s="8"/>
      <c r="I14" s="8"/>
    </row>
    <row r="15" spans="1:9" x14ac:dyDescent="0.35">
      <c r="A15" s="86"/>
      <c r="B15" s="89"/>
      <c r="C15" s="4" t="s">
        <v>2</v>
      </c>
      <c r="D15" s="16" t="e">
        <f>IF(E15=#REF!,"OK","Chyba počtu podaní")</f>
        <v>#REF!</v>
      </c>
      <c r="E15" s="17">
        <f t="shared" si="0"/>
        <v>0</v>
      </c>
      <c r="F15" s="9"/>
      <c r="G15" s="9"/>
      <c r="H15" s="9"/>
      <c r="I15" s="9"/>
    </row>
    <row r="16" spans="1:9" x14ac:dyDescent="0.35">
      <c r="A16" s="86"/>
      <c r="B16" s="89"/>
      <c r="C16" s="4" t="s">
        <v>3</v>
      </c>
      <c r="D16" s="16" t="e">
        <f>IF(E16=#REF!,"OK","Chyba počtu podaní")</f>
        <v>#REF!</v>
      </c>
      <c r="E16" s="17">
        <f t="shared" si="0"/>
        <v>0</v>
      </c>
      <c r="F16" s="9"/>
      <c r="G16" s="9"/>
      <c r="H16" s="9"/>
      <c r="I16" s="9"/>
    </row>
    <row r="17" spans="1:9" x14ac:dyDescent="0.35">
      <c r="A17" s="86"/>
      <c r="B17" s="89"/>
      <c r="C17" s="4" t="s">
        <v>4</v>
      </c>
      <c r="D17" s="16" t="e">
        <f>IF(E17=#REF!,"OK","Chyba počtu podaní")</f>
        <v>#REF!</v>
      </c>
      <c r="E17" s="17">
        <f t="shared" si="0"/>
        <v>0</v>
      </c>
      <c r="F17" s="9"/>
      <c r="G17" s="9"/>
      <c r="H17" s="9"/>
      <c r="I17" s="9"/>
    </row>
    <row r="18" spans="1:9" x14ac:dyDescent="0.35">
      <c r="A18" s="86"/>
      <c r="B18" s="89"/>
      <c r="C18" s="4" t="s">
        <v>5</v>
      </c>
      <c r="D18" s="16" t="e">
        <f>IF(E18=#REF!,"OK","Chyba počtu podaní")</f>
        <v>#REF!</v>
      </c>
      <c r="E18" s="17">
        <f t="shared" si="0"/>
        <v>0</v>
      </c>
      <c r="F18" s="9"/>
      <c r="G18" s="9"/>
      <c r="H18" s="9"/>
      <c r="I18" s="9"/>
    </row>
    <row r="19" spans="1:9" x14ac:dyDescent="0.35">
      <c r="A19" s="86"/>
      <c r="B19" s="89"/>
      <c r="C19" s="4" t="s">
        <v>6</v>
      </c>
      <c r="D19" s="16" t="e">
        <f>IF(E19=#REF!,"OK","Chyba počtu podaní")</f>
        <v>#REF!</v>
      </c>
      <c r="E19" s="17">
        <f t="shared" si="0"/>
        <v>0</v>
      </c>
      <c r="F19" s="9"/>
      <c r="G19" s="9"/>
      <c r="H19" s="9"/>
      <c r="I19" s="9"/>
    </row>
    <row r="20" spans="1:9" x14ac:dyDescent="0.35">
      <c r="A20" s="86"/>
      <c r="B20" s="89"/>
      <c r="C20" s="4" t="s">
        <v>7</v>
      </c>
      <c r="D20" s="16" t="e">
        <f>IF(E20=#REF!,"OK","Chyba počtu podaní")</f>
        <v>#REF!</v>
      </c>
      <c r="E20" s="17">
        <f t="shared" si="0"/>
        <v>0</v>
      </c>
      <c r="F20" s="9"/>
      <c r="G20" s="9"/>
      <c r="H20" s="9"/>
      <c r="I20" s="9"/>
    </row>
    <row r="21" spans="1:9" x14ac:dyDescent="0.35">
      <c r="A21" s="86"/>
      <c r="B21" s="89"/>
      <c r="C21" s="4" t="s">
        <v>8</v>
      </c>
      <c r="D21" s="16" t="e">
        <f>IF(E21=#REF!,"OK","Chyba počtu podaní")</f>
        <v>#REF!</v>
      </c>
      <c r="E21" s="17">
        <f t="shared" si="0"/>
        <v>0</v>
      </c>
      <c r="F21" s="9"/>
      <c r="G21" s="9"/>
      <c r="H21" s="9"/>
      <c r="I21" s="9"/>
    </row>
    <row r="22" spans="1:9" x14ac:dyDescent="0.35">
      <c r="A22" s="86"/>
      <c r="B22" s="89"/>
      <c r="C22" s="4" t="s">
        <v>9</v>
      </c>
      <c r="D22" s="16" t="e">
        <f>IF(E22=#REF!,"OK","Chyba počtu podaní")</f>
        <v>#REF!</v>
      </c>
      <c r="E22" s="17">
        <f t="shared" si="0"/>
        <v>0</v>
      </c>
      <c r="F22" s="9"/>
      <c r="G22" s="9"/>
      <c r="H22" s="9"/>
      <c r="I22" s="9"/>
    </row>
    <row r="23" spans="1:9" ht="15" thickBot="1" x14ac:dyDescent="0.4">
      <c r="A23" s="87"/>
      <c r="B23" s="90"/>
      <c r="C23" s="5" t="s">
        <v>10</v>
      </c>
      <c r="D23" s="16" t="e">
        <f>IF(E23=#REF!,"OK","Chyba počtu podaní")</f>
        <v>#REF!</v>
      </c>
      <c r="E23" s="17">
        <f t="shared" si="0"/>
        <v>0</v>
      </c>
      <c r="F23" s="9"/>
      <c r="G23" s="9"/>
      <c r="H23" s="9"/>
      <c r="I23" s="9"/>
    </row>
    <row r="24" spans="1:9" x14ac:dyDescent="0.35">
      <c r="A24" s="85" t="s">
        <v>12</v>
      </c>
      <c r="B24" s="88" t="s">
        <v>0</v>
      </c>
      <c r="C24" s="7" t="s">
        <v>1</v>
      </c>
      <c r="D24" s="15" t="e">
        <f>IF(E24=#REF!,"OK","Chyba")</f>
        <v>#REF!</v>
      </c>
      <c r="E24" s="20">
        <f t="shared" si="0"/>
        <v>0</v>
      </c>
      <c r="F24" s="8"/>
      <c r="G24" s="8"/>
      <c r="H24" s="8"/>
      <c r="I24" s="8"/>
    </row>
    <row r="25" spans="1:9" x14ac:dyDescent="0.35">
      <c r="A25" s="86"/>
      <c r="B25" s="89"/>
      <c r="C25" s="4" t="s">
        <v>2</v>
      </c>
      <c r="D25" s="16" t="e">
        <f>IF(E25=#REF!,"OK","Chyba")</f>
        <v>#REF!</v>
      </c>
      <c r="E25" s="17">
        <f t="shared" si="0"/>
        <v>0</v>
      </c>
      <c r="F25" s="9"/>
      <c r="G25" s="9"/>
      <c r="H25" s="9"/>
      <c r="I25" s="9"/>
    </row>
    <row r="26" spans="1:9" x14ac:dyDescent="0.35">
      <c r="A26" s="86"/>
      <c r="B26" s="89"/>
      <c r="C26" s="4" t="s">
        <v>3</v>
      </c>
      <c r="D26" s="16" t="e">
        <f>IF(E26=#REF!,"OK","Chyba")</f>
        <v>#REF!</v>
      </c>
      <c r="E26" s="17">
        <f t="shared" si="0"/>
        <v>0</v>
      </c>
      <c r="F26" s="9"/>
      <c r="G26" s="9"/>
      <c r="H26" s="9"/>
      <c r="I26" s="9"/>
    </row>
    <row r="27" spans="1:9" x14ac:dyDescent="0.35">
      <c r="A27" s="86"/>
      <c r="B27" s="89"/>
      <c r="C27" s="4" t="s">
        <v>4</v>
      </c>
      <c r="D27" s="16" t="e">
        <f>IF(E27=#REF!,"OK","Chyba")</f>
        <v>#REF!</v>
      </c>
      <c r="E27" s="17">
        <f t="shared" si="0"/>
        <v>0</v>
      </c>
      <c r="F27" s="9"/>
      <c r="G27" s="9"/>
      <c r="H27" s="9"/>
      <c r="I27" s="9"/>
    </row>
    <row r="28" spans="1:9" x14ac:dyDescent="0.35">
      <c r="A28" s="86"/>
      <c r="B28" s="89"/>
      <c r="C28" s="4" t="s">
        <v>5</v>
      </c>
      <c r="D28" s="16" t="e">
        <f>IF(E28=#REF!,"OK","Chyba")</f>
        <v>#REF!</v>
      </c>
      <c r="E28" s="17">
        <f t="shared" si="0"/>
        <v>0</v>
      </c>
      <c r="F28" s="9"/>
      <c r="G28" s="9"/>
      <c r="H28" s="9"/>
      <c r="I28" s="9"/>
    </row>
    <row r="29" spans="1:9" x14ac:dyDescent="0.35">
      <c r="A29" s="86"/>
      <c r="B29" s="89"/>
      <c r="C29" s="4" t="s">
        <v>6</v>
      </c>
      <c r="D29" s="16" t="e">
        <f>IF(E29=#REF!,"OK","Chyba")</f>
        <v>#REF!</v>
      </c>
      <c r="E29" s="17">
        <f t="shared" si="0"/>
        <v>0</v>
      </c>
      <c r="F29" s="9"/>
      <c r="G29" s="9"/>
      <c r="H29" s="9"/>
      <c r="I29" s="9"/>
    </row>
    <row r="30" spans="1:9" x14ac:dyDescent="0.35">
      <c r="A30" s="86"/>
      <c r="B30" s="89"/>
      <c r="C30" s="4" t="s">
        <v>7</v>
      </c>
      <c r="D30" s="16" t="e">
        <f>IF(E30=#REF!,"OK","Chyba")</f>
        <v>#REF!</v>
      </c>
      <c r="E30" s="17">
        <f t="shared" si="0"/>
        <v>0</v>
      </c>
      <c r="F30" s="9"/>
      <c r="G30" s="9"/>
      <c r="H30" s="9"/>
      <c r="I30" s="9"/>
    </row>
    <row r="31" spans="1:9" x14ac:dyDescent="0.35">
      <c r="A31" s="86"/>
      <c r="B31" s="89"/>
      <c r="C31" s="4" t="s">
        <v>8</v>
      </c>
      <c r="D31" s="16" t="e">
        <f>IF(E31=#REF!,"OK","Chyba")</f>
        <v>#REF!</v>
      </c>
      <c r="E31" s="17">
        <f t="shared" si="0"/>
        <v>0</v>
      </c>
      <c r="F31" s="9"/>
      <c r="G31" s="9"/>
      <c r="H31" s="9"/>
      <c r="I31" s="9"/>
    </row>
    <row r="32" spans="1:9" x14ac:dyDescent="0.35">
      <c r="A32" s="86"/>
      <c r="B32" s="89"/>
      <c r="C32" s="4" t="s">
        <v>9</v>
      </c>
      <c r="D32" s="16" t="e">
        <f>IF(E32=#REF!,"OK","Chyba")</f>
        <v>#REF!</v>
      </c>
      <c r="E32" s="17">
        <f t="shared" si="0"/>
        <v>0</v>
      </c>
      <c r="F32" s="9"/>
      <c r="G32" s="9"/>
      <c r="H32" s="9"/>
      <c r="I32" s="9"/>
    </row>
    <row r="33" spans="1:9" ht="15" thickBot="1" x14ac:dyDescent="0.4">
      <c r="A33" s="87"/>
      <c r="B33" s="90"/>
      <c r="C33" s="5" t="s">
        <v>10</v>
      </c>
      <c r="D33" s="16" t="e">
        <f>IF(E33=#REF!,"OK","Chyba")</f>
        <v>#REF!</v>
      </c>
      <c r="E33" s="17">
        <f t="shared" si="0"/>
        <v>0</v>
      </c>
      <c r="F33" s="9"/>
      <c r="G33" s="9"/>
      <c r="H33" s="9"/>
      <c r="I33" s="9"/>
    </row>
    <row r="34" spans="1:9" x14ac:dyDescent="0.35">
      <c r="A34" s="1"/>
      <c r="B34" s="2"/>
      <c r="E34" s="3"/>
    </row>
    <row r="35" spans="1:9" x14ac:dyDescent="0.35">
      <c r="A35" s="1"/>
      <c r="B35" s="2"/>
      <c r="E35" s="3"/>
    </row>
    <row r="36" spans="1:9" ht="15" thickBot="1" x14ac:dyDescent="0.4">
      <c r="A36" s="1"/>
      <c r="B36" s="2"/>
      <c r="E36" s="3"/>
    </row>
    <row r="37" spans="1:9" x14ac:dyDescent="0.35">
      <c r="A37" s="91" t="e">
        <f>#REF!</f>
        <v>#REF!</v>
      </c>
      <c r="B37" s="92"/>
      <c r="C37" s="93"/>
      <c r="D37" s="97" t="s">
        <v>15</v>
      </c>
      <c r="E37" s="98"/>
      <c r="F37" s="11" t="s">
        <v>16</v>
      </c>
      <c r="G37" s="11" t="s">
        <v>17</v>
      </c>
      <c r="H37" s="11" t="s">
        <v>18</v>
      </c>
      <c r="I37" s="11" t="s">
        <v>20</v>
      </c>
    </row>
    <row r="38" spans="1:9" ht="15" thickBot="1" x14ac:dyDescent="0.4">
      <c r="A38" s="94"/>
      <c r="B38" s="95"/>
      <c r="C38" s="96"/>
      <c r="D38" s="12" t="s">
        <v>23</v>
      </c>
      <c r="E38" s="13" t="s">
        <v>19</v>
      </c>
      <c r="F38" s="6" t="s">
        <v>19</v>
      </c>
      <c r="G38" s="6" t="s">
        <v>19</v>
      </c>
      <c r="H38" s="6" t="s">
        <v>19</v>
      </c>
      <c r="I38" s="6" t="s">
        <v>19</v>
      </c>
    </row>
    <row r="39" spans="1:9" x14ac:dyDescent="0.35">
      <c r="A39" s="85" t="s">
        <v>14</v>
      </c>
      <c r="B39" s="88" t="s">
        <v>21</v>
      </c>
      <c r="C39" s="7" t="s">
        <v>1</v>
      </c>
      <c r="D39" s="14" t="e">
        <f>IF(E39=#REF!,"OK","Chyba počtu FTE")</f>
        <v>#REF!</v>
      </c>
      <c r="E39" s="15">
        <f t="shared" ref="E39:E68" si="1">F39+G39+H39+I39</f>
        <v>0</v>
      </c>
      <c r="F39" s="8"/>
      <c r="G39" s="8"/>
      <c r="H39" s="8"/>
      <c r="I39" s="8"/>
    </row>
    <row r="40" spans="1:9" x14ac:dyDescent="0.35">
      <c r="A40" s="86"/>
      <c r="B40" s="89"/>
      <c r="C40" s="4" t="s">
        <v>2</v>
      </c>
      <c r="D40" s="16" t="e">
        <f>IF(E40=#REF!,"OK","Chyba počtu FTE")</f>
        <v>#REF!</v>
      </c>
      <c r="E40" s="17">
        <f t="shared" si="1"/>
        <v>0</v>
      </c>
      <c r="F40" s="9"/>
      <c r="G40" s="9"/>
      <c r="H40" s="9"/>
      <c r="I40" s="9"/>
    </row>
    <row r="41" spans="1:9" x14ac:dyDescent="0.35">
      <c r="A41" s="86"/>
      <c r="B41" s="89"/>
      <c r="C41" s="4" t="s">
        <v>3</v>
      </c>
      <c r="D41" s="16" t="e">
        <f>IF(E41=#REF!,"OK","Chyba počtu FTE")</f>
        <v>#REF!</v>
      </c>
      <c r="E41" s="17">
        <f t="shared" si="1"/>
        <v>0</v>
      </c>
      <c r="F41" s="9"/>
      <c r="G41" s="9"/>
      <c r="H41" s="9"/>
      <c r="I41" s="9"/>
    </row>
    <row r="42" spans="1:9" x14ac:dyDescent="0.35">
      <c r="A42" s="86"/>
      <c r="B42" s="89"/>
      <c r="C42" s="4" t="s">
        <v>4</v>
      </c>
      <c r="D42" s="16" t="e">
        <f>IF(E42=#REF!,"OK","Chyba počtu FTE")</f>
        <v>#REF!</v>
      </c>
      <c r="E42" s="17">
        <f t="shared" si="1"/>
        <v>0</v>
      </c>
      <c r="F42" s="9"/>
      <c r="G42" s="9"/>
      <c r="H42" s="9"/>
      <c r="I42" s="9"/>
    </row>
    <row r="43" spans="1:9" x14ac:dyDescent="0.35">
      <c r="A43" s="86"/>
      <c r="B43" s="89"/>
      <c r="C43" s="4" t="s">
        <v>5</v>
      </c>
      <c r="D43" s="16" t="e">
        <f>IF(E43=#REF!,"OK","Chyba počtu FTE")</f>
        <v>#REF!</v>
      </c>
      <c r="E43" s="17">
        <f t="shared" si="1"/>
        <v>0</v>
      </c>
      <c r="F43" s="9"/>
      <c r="G43" s="9"/>
      <c r="H43" s="9"/>
      <c r="I43" s="9"/>
    </row>
    <row r="44" spans="1:9" ht="15" customHeight="1" x14ac:dyDescent="0.35">
      <c r="A44" s="86"/>
      <c r="B44" s="89"/>
      <c r="C44" s="4" t="s">
        <v>6</v>
      </c>
      <c r="D44" s="16" t="e">
        <f>IF(E44=#REF!,"OK","Chyba počtu FTE")</f>
        <v>#REF!</v>
      </c>
      <c r="E44" s="17">
        <f t="shared" si="1"/>
        <v>0</v>
      </c>
      <c r="F44" s="9"/>
      <c r="G44" s="9"/>
      <c r="H44" s="9"/>
      <c r="I44" s="9"/>
    </row>
    <row r="45" spans="1:9" x14ac:dyDescent="0.35">
      <c r="A45" s="86"/>
      <c r="B45" s="89"/>
      <c r="C45" s="4" t="s">
        <v>7</v>
      </c>
      <c r="D45" s="16" t="e">
        <f>IF(E45=#REF!,"OK","Chyba počtu FTE")</f>
        <v>#REF!</v>
      </c>
      <c r="E45" s="17">
        <f t="shared" si="1"/>
        <v>0</v>
      </c>
      <c r="F45" s="9"/>
      <c r="G45" s="9"/>
      <c r="H45" s="9"/>
      <c r="I45" s="9"/>
    </row>
    <row r="46" spans="1:9" x14ac:dyDescent="0.35">
      <c r="A46" s="86"/>
      <c r="B46" s="89"/>
      <c r="C46" s="4" t="s">
        <v>8</v>
      </c>
      <c r="D46" s="16" t="e">
        <f>IF(E46=#REF!,"OK","Chyba počtu FTE")</f>
        <v>#REF!</v>
      </c>
      <c r="E46" s="17">
        <f t="shared" si="1"/>
        <v>0</v>
      </c>
      <c r="F46" s="9"/>
      <c r="G46" s="9"/>
      <c r="H46" s="9"/>
      <c r="I46" s="9"/>
    </row>
    <row r="47" spans="1:9" x14ac:dyDescent="0.35">
      <c r="A47" s="86"/>
      <c r="B47" s="89"/>
      <c r="C47" s="4" t="s">
        <v>9</v>
      </c>
      <c r="D47" s="16" t="e">
        <f>IF(E47=#REF!,"OK","Chyba počtu FTE")</f>
        <v>#REF!</v>
      </c>
      <c r="E47" s="17">
        <f t="shared" si="1"/>
        <v>0</v>
      </c>
      <c r="F47" s="9"/>
      <c r="G47" s="9"/>
      <c r="H47" s="9"/>
      <c r="I47" s="9"/>
    </row>
    <row r="48" spans="1:9" ht="15" thickBot="1" x14ac:dyDescent="0.4">
      <c r="A48" s="86"/>
      <c r="B48" s="89"/>
      <c r="C48" s="4" t="s">
        <v>10</v>
      </c>
      <c r="D48" s="18" t="e">
        <f>IF(E48=#REF!,"OK","Chyba počtu FTE")</f>
        <v>#REF!</v>
      </c>
      <c r="E48" s="19">
        <f t="shared" si="1"/>
        <v>0</v>
      </c>
      <c r="F48" s="10"/>
      <c r="G48" s="10"/>
      <c r="H48" s="10"/>
      <c r="I48" s="10"/>
    </row>
    <row r="49" spans="1:9" x14ac:dyDescent="0.35">
      <c r="A49" s="85" t="s">
        <v>13</v>
      </c>
      <c r="B49" s="88" t="s">
        <v>11</v>
      </c>
      <c r="C49" s="7" t="s">
        <v>1</v>
      </c>
      <c r="D49" s="15" t="e">
        <f>IF(E49=#REF!,"OK","Chyba počtu podaní")</f>
        <v>#REF!</v>
      </c>
      <c r="E49" s="20">
        <f t="shared" si="1"/>
        <v>0</v>
      </c>
      <c r="F49" s="8"/>
      <c r="G49" s="8"/>
      <c r="H49" s="8"/>
      <c r="I49" s="8"/>
    </row>
    <row r="50" spans="1:9" x14ac:dyDescent="0.35">
      <c r="A50" s="86"/>
      <c r="B50" s="89"/>
      <c r="C50" s="4" t="s">
        <v>2</v>
      </c>
      <c r="D50" s="16" t="e">
        <f>IF(E50=#REF!,"OK","Chyba počtu podaní")</f>
        <v>#REF!</v>
      </c>
      <c r="E50" s="17">
        <f t="shared" si="1"/>
        <v>0</v>
      </c>
      <c r="F50" s="9"/>
      <c r="G50" s="9"/>
      <c r="H50" s="9"/>
      <c r="I50" s="9"/>
    </row>
    <row r="51" spans="1:9" x14ac:dyDescent="0.35">
      <c r="A51" s="86"/>
      <c r="B51" s="89"/>
      <c r="C51" s="4" t="s">
        <v>3</v>
      </c>
      <c r="D51" s="16" t="e">
        <f>IF(E51=#REF!,"OK","Chyba počtu podaní")</f>
        <v>#REF!</v>
      </c>
      <c r="E51" s="17">
        <f t="shared" si="1"/>
        <v>0</v>
      </c>
      <c r="F51" s="9"/>
      <c r="G51" s="9"/>
      <c r="H51" s="9"/>
      <c r="I51" s="9"/>
    </row>
    <row r="52" spans="1:9" x14ac:dyDescent="0.35">
      <c r="A52" s="86"/>
      <c r="B52" s="89"/>
      <c r="C52" s="4" t="s">
        <v>4</v>
      </c>
      <c r="D52" s="16" t="e">
        <f>IF(E52=#REF!,"OK","Chyba počtu podaní")</f>
        <v>#REF!</v>
      </c>
      <c r="E52" s="17">
        <f t="shared" si="1"/>
        <v>0</v>
      </c>
      <c r="F52" s="9"/>
      <c r="G52" s="9"/>
      <c r="H52" s="9"/>
      <c r="I52" s="9"/>
    </row>
    <row r="53" spans="1:9" x14ac:dyDescent="0.35">
      <c r="A53" s="86"/>
      <c r="B53" s="89"/>
      <c r="C53" s="4" t="s">
        <v>5</v>
      </c>
      <c r="D53" s="16" t="e">
        <f>IF(E53=#REF!,"OK","Chyba počtu podaní")</f>
        <v>#REF!</v>
      </c>
      <c r="E53" s="17">
        <f t="shared" si="1"/>
        <v>0</v>
      </c>
      <c r="F53" s="9"/>
      <c r="G53" s="9"/>
      <c r="H53" s="9"/>
      <c r="I53" s="9"/>
    </row>
    <row r="54" spans="1:9" x14ac:dyDescent="0.35">
      <c r="A54" s="86"/>
      <c r="B54" s="89"/>
      <c r="C54" s="4" t="s">
        <v>6</v>
      </c>
      <c r="D54" s="16" t="e">
        <f>IF(E54=#REF!,"OK","Chyba počtu podaní")</f>
        <v>#REF!</v>
      </c>
      <c r="E54" s="17">
        <f t="shared" si="1"/>
        <v>0</v>
      </c>
      <c r="F54" s="9"/>
      <c r="G54" s="9"/>
      <c r="H54" s="9"/>
      <c r="I54" s="9"/>
    </row>
    <row r="55" spans="1:9" x14ac:dyDescent="0.35">
      <c r="A55" s="86"/>
      <c r="B55" s="89"/>
      <c r="C55" s="4" t="s">
        <v>7</v>
      </c>
      <c r="D55" s="16" t="e">
        <f>IF(E55=#REF!,"OK","Chyba počtu podaní")</f>
        <v>#REF!</v>
      </c>
      <c r="E55" s="17">
        <f t="shared" si="1"/>
        <v>0</v>
      </c>
      <c r="F55" s="9"/>
      <c r="G55" s="9"/>
      <c r="H55" s="9"/>
      <c r="I55" s="9"/>
    </row>
    <row r="56" spans="1:9" x14ac:dyDescent="0.35">
      <c r="A56" s="86"/>
      <c r="B56" s="89"/>
      <c r="C56" s="4" t="s">
        <v>8</v>
      </c>
      <c r="D56" s="16" t="e">
        <f>IF(E56=#REF!,"OK","Chyba počtu podaní")</f>
        <v>#REF!</v>
      </c>
      <c r="E56" s="17">
        <f t="shared" si="1"/>
        <v>0</v>
      </c>
      <c r="F56" s="9"/>
      <c r="G56" s="9"/>
      <c r="H56" s="9"/>
      <c r="I56" s="9"/>
    </row>
    <row r="57" spans="1:9" x14ac:dyDescent="0.35">
      <c r="A57" s="86"/>
      <c r="B57" s="89"/>
      <c r="C57" s="4" t="s">
        <v>9</v>
      </c>
      <c r="D57" s="16" t="e">
        <f>IF(E57=#REF!,"OK","Chyba počtu podaní")</f>
        <v>#REF!</v>
      </c>
      <c r="E57" s="17">
        <f t="shared" si="1"/>
        <v>0</v>
      </c>
      <c r="F57" s="9"/>
      <c r="G57" s="9"/>
      <c r="H57" s="9"/>
      <c r="I57" s="9"/>
    </row>
    <row r="58" spans="1:9" ht="15" thickBot="1" x14ac:dyDescent="0.4">
      <c r="A58" s="87"/>
      <c r="B58" s="90"/>
      <c r="C58" s="5" t="s">
        <v>10</v>
      </c>
      <c r="D58" s="16" t="e">
        <f>IF(E58=#REF!,"OK","Chyba počtu podaní")</f>
        <v>#REF!</v>
      </c>
      <c r="E58" s="17">
        <f t="shared" si="1"/>
        <v>0</v>
      </c>
      <c r="F58" s="9"/>
      <c r="G58" s="9"/>
      <c r="H58" s="9"/>
      <c r="I58" s="9"/>
    </row>
    <row r="59" spans="1:9" x14ac:dyDescent="0.35">
      <c r="A59" s="85" t="s">
        <v>12</v>
      </c>
      <c r="B59" s="88" t="s">
        <v>0</v>
      </c>
      <c r="C59" s="7" t="s">
        <v>1</v>
      </c>
      <c r="D59" s="15" t="e">
        <f>IF(E59=#REF!,"OK","Chyba")</f>
        <v>#REF!</v>
      </c>
      <c r="E59" s="20">
        <f t="shared" si="1"/>
        <v>0</v>
      </c>
      <c r="F59" s="8"/>
      <c r="G59" s="8"/>
      <c r="H59" s="8"/>
      <c r="I59" s="8"/>
    </row>
    <row r="60" spans="1:9" x14ac:dyDescent="0.35">
      <c r="A60" s="86"/>
      <c r="B60" s="89"/>
      <c r="C60" s="4" t="s">
        <v>2</v>
      </c>
      <c r="D60" s="16" t="e">
        <f>IF(E60=#REF!,"OK","Chyba")</f>
        <v>#REF!</v>
      </c>
      <c r="E60" s="17">
        <f t="shared" si="1"/>
        <v>0</v>
      </c>
      <c r="F60" s="9"/>
      <c r="G60" s="9"/>
      <c r="H60" s="9"/>
      <c r="I60" s="9"/>
    </row>
    <row r="61" spans="1:9" x14ac:dyDescent="0.35">
      <c r="A61" s="86"/>
      <c r="B61" s="89"/>
      <c r="C61" s="4" t="s">
        <v>3</v>
      </c>
      <c r="D61" s="16" t="e">
        <f>IF(E61=#REF!,"OK","Chyba")</f>
        <v>#REF!</v>
      </c>
      <c r="E61" s="17">
        <f t="shared" si="1"/>
        <v>0</v>
      </c>
      <c r="F61" s="9"/>
      <c r="G61" s="9"/>
      <c r="H61" s="9"/>
      <c r="I61" s="9"/>
    </row>
    <row r="62" spans="1:9" x14ac:dyDescent="0.35">
      <c r="A62" s="86"/>
      <c r="B62" s="89"/>
      <c r="C62" s="4" t="s">
        <v>4</v>
      </c>
      <c r="D62" s="16" t="e">
        <f>IF(E62=#REF!,"OK","Chyba")</f>
        <v>#REF!</v>
      </c>
      <c r="E62" s="17">
        <f t="shared" si="1"/>
        <v>0</v>
      </c>
      <c r="F62" s="9"/>
      <c r="G62" s="9"/>
      <c r="H62" s="9"/>
      <c r="I62" s="9"/>
    </row>
    <row r="63" spans="1:9" x14ac:dyDescent="0.35">
      <c r="A63" s="86"/>
      <c r="B63" s="89"/>
      <c r="C63" s="4" t="s">
        <v>5</v>
      </c>
      <c r="D63" s="16" t="e">
        <f>IF(E63=#REF!,"OK","Chyba")</f>
        <v>#REF!</v>
      </c>
      <c r="E63" s="17">
        <f t="shared" si="1"/>
        <v>0</v>
      </c>
      <c r="F63" s="9"/>
      <c r="G63" s="9"/>
      <c r="H63" s="9"/>
      <c r="I63" s="9"/>
    </row>
    <row r="64" spans="1:9" x14ac:dyDescent="0.35">
      <c r="A64" s="86"/>
      <c r="B64" s="89"/>
      <c r="C64" s="4" t="s">
        <v>6</v>
      </c>
      <c r="D64" s="16" t="e">
        <f>IF(E64=#REF!,"OK","Chyba")</f>
        <v>#REF!</v>
      </c>
      <c r="E64" s="17">
        <f t="shared" si="1"/>
        <v>0</v>
      </c>
      <c r="F64" s="9"/>
      <c r="G64" s="9"/>
      <c r="H64" s="9"/>
      <c r="I64" s="9"/>
    </row>
    <row r="65" spans="1:9" x14ac:dyDescent="0.35">
      <c r="A65" s="86"/>
      <c r="B65" s="89"/>
      <c r="C65" s="4" t="s">
        <v>7</v>
      </c>
      <c r="D65" s="16" t="e">
        <f>IF(E65=#REF!,"OK","Chyba")</f>
        <v>#REF!</v>
      </c>
      <c r="E65" s="17">
        <f t="shared" si="1"/>
        <v>0</v>
      </c>
      <c r="F65" s="9"/>
      <c r="G65" s="9"/>
      <c r="H65" s="9"/>
      <c r="I65" s="9"/>
    </row>
    <row r="66" spans="1:9" x14ac:dyDescent="0.35">
      <c r="A66" s="86"/>
      <c r="B66" s="89"/>
      <c r="C66" s="4" t="s">
        <v>8</v>
      </c>
      <c r="D66" s="16" t="e">
        <f>IF(E66=#REF!,"OK","Chyba")</f>
        <v>#REF!</v>
      </c>
      <c r="E66" s="17">
        <f t="shared" si="1"/>
        <v>0</v>
      </c>
      <c r="F66" s="9"/>
      <c r="G66" s="9"/>
      <c r="H66" s="9"/>
      <c r="I66" s="9"/>
    </row>
    <row r="67" spans="1:9" x14ac:dyDescent="0.35">
      <c r="A67" s="86"/>
      <c r="B67" s="89"/>
      <c r="C67" s="4" t="s">
        <v>9</v>
      </c>
      <c r="D67" s="16" t="e">
        <f>IF(E67=#REF!,"OK","Chyba")</f>
        <v>#REF!</v>
      </c>
      <c r="E67" s="17">
        <f t="shared" si="1"/>
        <v>0</v>
      </c>
      <c r="F67" s="9"/>
      <c r="G67" s="9"/>
      <c r="H67" s="9"/>
      <c r="I67" s="9"/>
    </row>
    <row r="68" spans="1:9" ht="15" thickBot="1" x14ac:dyDescent="0.4">
      <c r="A68" s="87"/>
      <c r="B68" s="90"/>
      <c r="C68" s="5" t="s">
        <v>10</v>
      </c>
      <c r="D68" s="16" t="e">
        <f>IF(E68=#REF!,"OK","Chyba")</f>
        <v>#REF!</v>
      </c>
      <c r="E68" s="17">
        <f t="shared" si="1"/>
        <v>0</v>
      </c>
      <c r="F68" s="9"/>
      <c r="G68" s="9"/>
      <c r="H68" s="9"/>
      <c r="I68" s="9"/>
    </row>
    <row r="71" spans="1:9" ht="15" thickBot="1" x14ac:dyDescent="0.4"/>
    <row r="72" spans="1:9" x14ac:dyDescent="0.35">
      <c r="A72" s="91" t="e">
        <f>#REF!</f>
        <v>#REF!</v>
      </c>
      <c r="B72" s="92"/>
      <c r="C72" s="93"/>
      <c r="D72" s="97" t="s">
        <v>15</v>
      </c>
      <c r="E72" s="98"/>
      <c r="F72" s="11" t="s">
        <v>16</v>
      </c>
      <c r="G72" s="11" t="s">
        <v>17</v>
      </c>
      <c r="H72" s="11" t="s">
        <v>18</v>
      </c>
      <c r="I72" s="11" t="s">
        <v>20</v>
      </c>
    </row>
    <row r="73" spans="1:9" ht="15" thickBot="1" x14ac:dyDescent="0.4">
      <c r="A73" s="94"/>
      <c r="B73" s="95"/>
      <c r="C73" s="96"/>
      <c r="D73" s="12" t="s">
        <v>23</v>
      </c>
      <c r="E73" s="13" t="s">
        <v>19</v>
      </c>
      <c r="F73" s="6" t="s">
        <v>19</v>
      </c>
      <c r="G73" s="6" t="s">
        <v>19</v>
      </c>
      <c r="H73" s="6" t="s">
        <v>19</v>
      </c>
      <c r="I73" s="6" t="s">
        <v>19</v>
      </c>
    </row>
    <row r="74" spans="1:9" x14ac:dyDescent="0.35">
      <c r="A74" s="85" t="s">
        <v>14</v>
      </c>
      <c r="B74" s="88" t="s">
        <v>21</v>
      </c>
      <c r="C74" s="7" t="s">
        <v>1</v>
      </c>
      <c r="D74" s="14" t="e">
        <f>IF(E74=#REF!,"OK","Chyba počtu FTE")</f>
        <v>#REF!</v>
      </c>
      <c r="E74" s="15">
        <f t="shared" ref="E74:E103" si="2">F74+G74+H74+I74</f>
        <v>0</v>
      </c>
      <c r="F74" s="8"/>
      <c r="G74" s="8"/>
      <c r="H74" s="8"/>
      <c r="I74" s="8"/>
    </row>
    <row r="75" spans="1:9" x14ac:dyDescent="0.35">
      <c r="A75" s="86"/>
      <c r="B75" s="89"/>
      <c r="C75" s="4" t="s">
        <v>2</v>
      </c>
      <c r="D75" s="16" t="e">
        <f>IF(E75=#REF!,"OK","Chyba počtu FTE")</f>
        <v>#REF!</v>
      </c>
      <c r="E75" s="17">
        <f t="shared" si="2"/>
        <v>0</v>
      </c>
      <c r="F75" s="9"/>
      <c r="G75" s="9"/>
      <c r="H75" s="9"/>
      <c r="I75" s="9"/>
    </row>
    <row r="76" spans="1:9" x14ac:dyDescent="0.35">
      <c r="A76" s="86"/>
      <c r="B76" s="89"/>
      <c r="C76" s="4" t="s">
        <v>3</v>
      </c>
      <c r="D76" s="16" t="e">
        <f>IF(E76=#REF!,"OK","Chyba počtu FTE")</f>
        <v>#REF!</v>
      </c>
      <c r="E76" s="17">
        <f t="shared" si="2"/>
        <v>0</v>
      </c>
      <c r="F76" s="9"/>
      <c r="G76" s="9"/>
      <c r="H76" s="9"/>
      <c r="I76" s="9"/>
    </row>
    <row r="77" spans="1:9" x14ac:dyDescent="0.35">
      <c r="A77" s="86"/>
      <c r="B77" s="89"/>
      <c r="C77" s="4" t="s">
        <v>4</v>
      </c>
      <c r="D77" s="16" t="e">
        <f>IF(E77=#REF!,"OK","Chyba počtu FTE")</f>
        <v>#REF!</v>
      </c>
      <c r="E77" s="17">
        <f t="shared" si="2"/>
        <v>0</v>
      </c>
      <c r="F77" s="9"/>
      <c r="G77" s="9"/>
      <c r="H77" s="9"/>
      <c r="I77" s="9"/>
    </row>
    <row r="78" spans="1:9" x14ac:dyDescent="0.35">
      <c r="A78" s="86"/>
      <c r="B78" s="89"/>
      <c r="C78" s="4" t="s">
        <v>5</v>
      </c>
      <c r="D78" s="16" t="e">
        <f>IF(E78=#REF!,"OK","Chyba počtu FTE")</f>
        <v>#REF!</v>
      </c>
      <c r="E78" s="17">
        <f t="shared" si="2"/>
        <v>0</v>
      </c>
      <c r="F78" s="9"/>
      <c r="G78" s="9"/>
      <c r="H78" s="9"/>
      <c r="I78" s="9"/>
    </row>
    <row r="79" spans="1:9" x14ac:dyDescent="0.35">
      <c r="A79" s="86"/>
      <c r="B79" s="89"/>
      <c r="C79" s="4" t="s">
        <v>6</v>
      </c>
      <c r="D79" s="16" t="e">
        <f>IF(E79=#REF!,"OK","Chyba počtu FTE")</f>
        <v>#REF!</v>
      </c>
      <c r="E79" s="17">
        <f t="shared" si="2"/>
        <v>0</v>
      </c>
      <c r="F79" s="9"/>
      <c r="G79" s="9"/>
      <c r="H79" s="9"/>
      <c r="I79" s="9"/>
    </row>
    <row r="80" spans="1:9" x14ac:dyDescent="0.35">
      <c r="A80" s="86"/>
      <c r="B80" s="89"/>
      <c r="C80" s="4" t="s">
        <v>7</v>
      </c>
      <c r="D80" s="16" t="e">
        <f>IF(E80=#REF!,"OK","Chyba počtu FTE")</f>
        <v>#REF!</v>
      </c>
      <c r="E80" s="17">
        <f t="shared" si="2"/>
        <v>0</v>
      </c>
      <c r="F80" s="9"/>
      <c r="G80" s="9"/>
      <c r="H80" s="9"/>
      <c r="I80" s="9"/>
    </row>
    <row r="81" spans="1:9" x14ac:dyDescent="0.35">
      <c r="A81" s="86"/>
      <c r="B81" s="89"/>
      <c r="C81" s="4" t="s">
        <v>8</v>
      </c>
      <c r="D81" s="16" t="e">
        <f>IF(E81=#REF!,"OK","Chyba počtu FTE")</f>
        <v>#REF!</v>
      </c>
      <c r="E81" s="17">
        <f t="shared" si="2"/>
        <v>0</v>
      </c>
      <c r="F81" s="9"/>
      <c r="G81" s="9"/>
      <c r="H81" s="9"/>
      <c r="I81" s="9"/>
    </row>
    <row r="82" spans="1:9" x14ac:dyDescent="0.35">
      <c r="A82" s="86"/>
      <c r="B82" s="89"/>
      <c r="C82" s="4" t="s">
        <v>9</v>
      </c>
      <c r="D82" s="16" t="e">
        <f>IF(E82=#REF!,"OK","Chyba počtu FTE")</f>
        <v>#REF!</v>
      </c>
      <c r="E82" s="17">
        <f t="shared" si="2"/>
        <v>0</v>
      </c>
      <c r="F82" s="9"/>
      <c r="G82" s="9"/>
      <c r="H82" s="9"/>
      <c r="I82" s="9"/>
    </row>
    <row r="83" spans="1:9" ht="15" thickBot="1" x14ac:dyDescent="0.4">
      <c r="A83" s="86"/>
      <c r="B83" s="89"/>
      <c r="C83" s="4" t="s">
        <v>10</v>
      </c>
      <c r="D83" s="18" t="e">
        <f>IF(E83=#REF!,"OK","Chyba počtu FTE")</f>
        <v>#REF!</v>
      </c>
      <c r="E83" s="19">
        <f t="shared" si="2"/>
        <v>0</v>
      </c>
      <c r="F83" s="10"/>
      <c r="G83" s="10"/>
      <c r="H83" s="10"/>
      <c r="I83" s="10"/>
    </row>
    <row r="84" spans="1:9" x14ac:dyDescent="0.35">
      <c r="A84" s="85" t="s">
        <v>13</v>
      </c>
      <c r="B84" s="88" t="s">
        <v>11</v>
      </c>
      <c r="C84" s="7" t="s">
        <v>1</v>
      </c>
      <c r="D84" s="15" t="e">
        <f>IF(E84=#REF!,"OK","Chyba počtu podaní")</f>
        <v>#REF!</v>
      </c>
      <c r="E84" s="20">
        <f t="shared" si="2"/>
        <v>0</v>
      </c>
      <c r="F84" s="8"/>
      <c r="G84" s="8"/>
      <c r="H84" s="8"/>
      <c r="I84" s="8"/>
    </row>
    <row r="85" spans="1:9" x14ac:dyDescent="0.35">
      <c r="A85" s="86"/>
      <c r="B85" s="89"/>
      <c r="C85" s="4" t="s">
        <v>2</v>
      </c>
      <c r="D85" s="16" t="e">
        <f>IF(E85=#REF!,"OK","Chyba počtu podaní")</f>
        <v>#REF!</v>
      </c>
      <c r="E85" s="17">
        <f t="shared" si="2"/>
        <v>0</v>
      </c>
      <c r="F85" s="9"/>
      <c r="G85" s="9"/>
      <c r="H85" s="9"/>
      <c r="I85" s="9"/>
    </row>
    <row r="86" spans="1:9" x14ac:dyDescent="0.35">
      <c r="A86" s="86"/>
      <c r="B86" s="89"/>
      <c r="C86" s="4" t="s">
        <v>3</v>
      </c>
      <c r="D86" s="16" t="e">
        <f>IF(E86=#REF!,"OK","Chyba počtu podaní")</f>
        <v>#REF!</v>
      </c>
      <c r="E86" s="17">
        <f t="shared" si="2"/>
        <v>0</v>
      </c>
      <c r="F86" s="9"/>
      <c r="G86" s="9"/>
      <c r="H86" s="9"/>
      <c r="I86" s="9"/>
    </row>
    <row r="87" spans="1:9" x14ac:dyDescent="0.35">
      <c r="A87" s="86"/>
      <c r="B87" s="89"/>
      <c r="C87" s="4" t="s">
        <v>4</v>
      </c>
      <c r="D87" s="16" t="e">
        <f>IF(E87=#REF!,"OK","Chyba počtu podaní")</f>
        <v>#REF!</v>
      </c>
      <c r="E87" s="17">
        <f t="shared" si="2"/>
        <v>0</v>
      </c>
      <c r="F87" s="9"/>
      <c r="G87" s="9"/>
      <c r="H87" s="9"/>
      <c r="I87" s="9"/>
    </row>
    <row r="88" spans="1:9" x14ac:dyDescent="0.35">
      <c r="A88" s="86"/>
      <c r="B88" s="89"/>
      <c r="C88" s="4" t="s">
        <v>5</v>
      </c>
      <c r="D88" s="16" t="e">
        <f>IF(E88=#REF!,"OK","Chyba počtu podaní")</f>
        <v>#REF!</v>
      </c>
      <c r="E88" s="17">
        <f t="shared" si="2"/>
        <v>0</v>
      </c>
      <c r="F88" s="9"/>
      <c r="G88" s="9"/>
      <c r="H88" s="9"/>
      <c r="I88" s="9"/>
    </row>
    <row r="89" spans="1:9" x14ac:dyDescent="0.35">
      <c r="A89" s="86"/>
      <c r="B89" s="89"/>
      <c r="C89" s="4" t="s">
        <v>6</v>
      </c>
      <c r="D89" s="16" t="e">
        <f>IF(E89=#REF!,"OK","Chyba počtu podaní")</f>
        <v>#REF!</v>
      </c>
      <c r="E89" s="17">
        <f t="shared" si="2"/>
        <v>0</v>
      </c>
      <c r="F89" s="9"/>
      <c r="G89" s="9"/>
      <c r="H89" s="9"/>
      <c r="I89" s="9"/>
    </row>
    <row r="90" spans="1:9" x14ac:dyDescent="0.35">
      <c r="A90" s="86"/>
      <c r="B90" s="89"/>
      <c r="C90" s="4" t="s">
        <v>7</v>
      </c>
      <c r="D90" s="16" t="e">
        <f>IF(E90=#REF!,"OK","Chyba počtu podaní")</f>
        <v>#REF!</v>
      </c>
      <c r="E90" s="17">
        <f t="shared" si="2"/>
        <v>0</v>
      </c>
      <c r="F90" s="9"/>
      <c r="G90" s="9"/>
      <c r="H90" s="9"/>
      <c r="I90" s="9"/>
    </row>
    <row r="91" spans="1:9" x14ac:dyDescent="0.35">
      <c r="A91" s="86"/>
      <c r="B91" s="89"/>
      <c r="C91" s="4" t="s">
        <v>8</v>
      </c>
      <c r="D91" s="16" t="e">
        <f>IF(E91=#REF!,"OK","Chyba počtu podaní")</f>
        <v>#REF!</v>
      </c>
      <c r="E91" s="17">
        <f t="shared" si="2"/>
        <v>0</v>
      </c>
      <c r="F91" s="9"/>
      <c r="G91" s="9"/>
      <c r="H91" s="9"/>
      <c r="I91" s="9"/>
    </row>
    <row r="92" spans="1:9" x14ac:dyDescent="0.35">
      <c r="A92" s="86"/>
      <c r="B92" s="89"/>
      <c r="C92" s="4" t="s">
        <v>9</v>
      </c>
      <c r="D92" s="16" t="e">
        <f>IF(E92=#REF!,"OK","Chyba počtu podaní")</f>
        <v>#REF!</v>
      </c>
      <c r="E92" s="17">
        <f t="shared" si="2"/>
        <v>0</v>
      </c>
      <c r="F92" s="9"/>
      <c r="G92" s="9"/>
      <c r="H92" s="9"/>
      <c r="I92" s="9"/>
    </row>
    <row r="93" spans="1:9" ht="15" thickBot="1" x14ac:dyDescent="0.4">
      <c r="A93" s="87"/>
      <c r="B93" s="90"/>
      <c r="C93" s="5" t="s">
        <v>10</v>
      </c>
      <c r="D93" s="16" t="e">
        <f>IF(E93=#REF!,"OK","Chyba počtu podaní")</f>
        <v>#REF!</v>
      </c>
      <c r="E93" s="17">
        <f t="shared" si="2"/>
        <v>0</v>
      </c>
      <c r="F93" s="9"/>
      <c r="G93" s="9"/>
      <c r="H93" s="9"/>
      <c r="I93" s="9"/>
    </row>
    <row r="94" spans="1:9" x14ac:dyDescent="0.35">
      <c r="A94" s="85" t="s">
        <v>12</v>
      </c>
      <c r="B94" s="88" t="s">
        <v>0</v>
      </c>
      <c r="C94" s="7" t="s">
        <v>1</v>
      </c>
      <c r="D94" s="15" t="e">
        <f>IF(E94=#REF!,"OK","Chyba")</f>
        <v>#REF!</v>
      </c>
      <c r="E94" s="20">
        <f t="shared" si="2"/>
        <v>0</v>
      </c>
      <c r="F94" s="8"/>
      <c r="G94" s="8"/>
      <c r="H94" s="8"/>
      <c r="I94" s="8"/>
    </row>
    <row r="95" spans="1:9" x14ac:dyDescent="0.35">
      <c r="A95" s="86"/>
      <c r="B95" s="89"/>
      <c r="C95" s="4" t="s">
        <v>2</v>
      </c>
      <c r="D95" s="16" t="e">
        <f>IF(E95=#REF!,"OK","Chyba")</f>
        <v>#REF!</v>
      </c>
      <c r="E95" s="17">
        <f t="shared" si="2"/>
        <v>0</v>
      </c>
      <c r="F95" s="9"/>
      <c r="G95" s="9"/>
      <c r="H95" s="9"/>
      <c r="I95" s="9"/>
    </row>
    <row r="96" spans="1:9" x14ac:dyDescent="0.35">
      <c r="A96" s="86"/>
      <c r="B96" s="89"/>
      <c r="C96" s="4" t="s">
        <v>3</v>
      </c>
      <c r="D96" s="16" t="e">
        <f>IF(E96=#REF!,"OK","Chyba")</f>
        <v>#REF!</v>
      </c>
      <c r="E96" s="17">
        <f t="shared" si="2"/>
        <v>0</v>
      </c>
      <c r="F96" s="9"/>
      <c r="G96" s="9"/>
      <c r="H96" s="9"/>
      <c r="I96" s="9"/>
    </row>
    <row r="97" spans="1:9" x14ac:dyDescent="0.35">
      <c r="A97" s="86"/>
      <c r="B97" s="89"/>
      <c r="C97" s="4" t="s">
        <v>4</v>
      </c>
      <c r="D97" s="16" t="e">
        <f>IF(E97=#REF!,"OK","Chyba")</f>
        <v>#REF!</v>
      </c>
      <c r="E97" s="17">
        <f t="shared" si="2"/>
        <v>0</v>
      </c>
      <c r="F97" s="9"/>
      <c r="G97" s="9"/>
      <c r="H97" s="9"/>
      <c r="I97" s="9"/>
    </row>
    <row r="98" spans="1:9" x14ac:dyDescent="0.35">
      <c r="A98" s="86"/>
      <c r="B98" s="89"/>
      <c r="C98" s="4" t="s">
        <v>5</v>
      </c>
      <c r="D98" s="16" t="e">
        <f>IF(E98=#REF!,"OK","Chyba")</f>
        <v>#REF!</v>
      </c>
      <c r="E98" s="17">
        <f t="shared" si="2"/>
        <v>0</v>
      </c>
      <c r="F98" s="9"/>
      <c r="G98" s="9"/>
      <c r="H98" s="9"/>
      <c r="I98" s="9"/>
    </row>
    <row r="99" spans="1:9" x14ac:dyDescent="0.35">
      <c r="A99" s="86"/>
      <c r="B99" s="89"/>
      <c r="C99" s="4" t="s">
        <v>6</v>
      </c>
      <c r="D99" s="16" t="e">
        <f>IF(E99=#REF!,"OK","Chyba")</f>
        <v>#REF!</v>
      </c>
      <c r="E99" s="17">
        <f t="shared" si="2"/>
        <v>0</v>
      </c>
      <c r="F99" s="9"/>
      <c r="G99" s="9"/>
      <c r="H99" s="9"/>
      <c r="I99" s="9"/>
    </row>
    <row r="100" spans="1:9" x14ac:dyDescent="0.35">
      <c r="A100" s="86"/>
      <c r="B100" s="89"/>
      <c r="C100" s="4" t="s">
        <v>7</v>
      </c>
      <c r="D100" s="16" t="e">
        <f>IF(E100=#REF!,"OK","Chyba")</f>
        <v>#REF!</v>
      </c>
      <c r="E100" s="17">
        <f t="shared" si="2"/>
        <v>0</v>
      </c>
      <c r="F100" s="9"/>
      <c r="G100" s="9"/>
      <c r="H100" s="9"/>
      <c r="I100" s="9"/>
    </row>
    <row r="101" spans="1:9" x14ac:dyDescent="0.35">
      <c r="A101" s="86"/>
      <c r="B101" s="89"/>
      <c r="C101" s="4" t="s">
        <v>8</v>
      </c>
      <c r="D101" s="16" t="e">
        <f>IF(E101=#REF!,"OK","Chyba")</f>
        <v>#REF!</v>
      </c>
      <c r="E101" s="17">
        <f t="shared" si="2"/>
        <v>0</v>
      </c>
      <c r="F101" s="9"/>
      <c r="G101" s="9"/>
      <c r="H101" s="9"/>
      <c r="I101" s="9"/>
    </row>
    <row r="102" spans="1:9" x14ac:dyDescent="0.35">
      <c r="A102" s="86"/>
      <c r="B102" s="89"/>
      <c r="C102" s="4" t="s">
        <v>9</v>
      </c>
      <c r="D102" s="16" t="e">
        <f>IF(E102=#REF!,"OK","Chyba")</f>
        <v>#REF!</v>
      </c>
      <c r="E102" s="17">
        <f t="shared" si="2"/>
        <v>0</v>
      </c>
      <c r="F102" s="9"/>
      <c r="G102" s="9"/>
      <c r="H102" s="9"/>
      <c r="I102" s="9"/>
    </row>
    <row r="103" spans="1:9" ht="15" thickBot="1" x14ac:dyDescent="0.4">
      <c r="A103" s="87"/>
      <c r="B103" s="90"/>
      <c r="C103" s="5" t="s">
        <v>10</v>
      </c>
      <c r="D103" s="16" t="e">
        <f>IF(E103=#REF!,"OK","Chyba")</f>
        <v>#REF!</v>
      </c>
      <c r="E103" s="17">
        <f t="shared" si="2"/>
        <v>0</v>
      </c>
      <c r="F103" s="9"/>
      <c r="G103" s="9"/>
      <c r="H103" s="9"/>
      <c r="I103" s="9"/>
    </row>
    <row r="106" spans="1:9" ht="15" thickBot="1" x14ac:dyDescent="0.4"/>
    <row r="107" spans="1:9" x14ac:dyDescent="0.35">
      <c r="A107" s="91" t="e">
        <f>#REF!</f>
        <v>#REF!</v>
      </c>
      <c r="B107" s="92"/>
      <c r="C107" s="93"/>
      <c r="D107" s="97" t="s">
        <v>15</v>
      </c>
      <c r="E107" s="98"/>
      <c r="F107" s="11" t="s">
        <v>16</v>
      </c>
      <c r="G107" s="11" t="s">
        <v>17</v>
      </c>
      <c r="H107" s="11" t="s">
        <v>18</v>
      </c>
      <c r="I107" s="11" t="s">
        <v>20</v>
      </c>
    </row>
    <row r="108" spans="1:9" ht="15" thickBot="1" x14ac:dyDescent="0.4">
      <c r="A108" s="94"/>
      <c r="B108" s="95"/>
      <c r="C108" s="96"/>
      <c r="D108" s="12" t="s">
        <v>23</v>
      </c>
      <c r="E108" s="13" t="s">
        <v>19</v>
      </c>
      <c r="F108" s="6" t="s">
        <v>19</v>
      </c>
      <c r="G108" s="6" t="s">
        <v>19</v>
      </c>
      <c r="H108" s="6" t="s">
        <v>19</v>
      </c>
      <c r="I108" s="6" t="s">
        <v>19</v>
      </c>
    </row>
    <row r="109" spans="1:9" x14ac:dyDescent="0.35">
      <c r="A109" s="85" t="s">
        <v>14</v>
      </c>
      <c r="B109" s="88" t="s">
        <v>21</v>
      </c>
      <c r="C109" s="7" t="s">
        <v>1</v>
      </c>
      <c r="D109" s="14" t="e">
        <f>IF(E109=#REF!,"OK","Chyba počtu FTE")</f>
        <v>#REF!</v>
      </c>
      <c r="E109" s="15">
        <f t="shared" ref="E109:E138" si="3">F109+G109+H109+I109</f>
        <v>0</v>
      </c>
      <c r="F109" s="8"/>
      <c r="G109" s="8"/>
      <c r="H109" s="8"/>
      <c r="I109" s="8"/>
    </row>
    <row r="110" spans="1:9" x14ac:dyDescent="0.35">
      <c r="A110" s="86"/>
      <c r="B110" s="89"/>
      <c r="C110" s="4" t="s">
        <v>2</v>
      </c>
      <c r="D110" s="16" t="e">
        <f>IF(E110=#REF!,"OK","Chyba počtu FTE")</f>
        <v>#REF!</v>
      </c>
      <c r="E110" s="17">
        <f t="shared" si="3"/>
        <v>0</v>
      </c>
      <c r="F110" s="9"/>
      <c r="G110" s="9"/>
      <c r="H110" s="9"/>
      <c r="I110" s="9"/>
    </row>
    <row r="111" spans="1:9" x14ac:dyDescent="0.35">
      <c r="A111" s="86"/>
      <c r="B111" s="89"/>
      <c r="C111" s="4" t="s">
        <v>3</v>
      </c>
      <c r="D111" s="16" t="e">
        <f>IF(E111=#REF!,"OK","Chyba počtu FTE")</f>
        <v>#REF!</v>
      </c>
      <c r="E111" s="17">
        <f t="shared" si="3"/>
        <v>0</v>
      </c>
      <c r="F111" s="9"/>
      <c r="G111" s="9"/>
      <c r="H111" s="9"/>
      <c r="I111" s="9"/>
    </row>
    <row r="112" spans="1:9" x14ac:dyDescent="0.35">
      <c r="A112" s="86"/>
      <c r="B112" s="89"/>
      <c r="C112" s="4" t="s">
        <v>4</v>
      </c>
      <c r="D112" s="16" t="e">
        <f>IF(E112=#REF!,"OK","Chyba počtu FTE")</f>
        <v>#REF!</v>
      </c>
      <c r="E112" s="17">
        <f t="shared" si="3"/>
        <v>0</v>
      </c>
      <c r="F112" s="9"/>
      <c r="G112" s="9"/>
      <c r="H112" s="9"/>
      <c r="I112" s="9"/>
    </row>
    <row r="113" spans="1:9" x14ac:dyDescent="0.35">
      <c r="A113" s="86"/>
      <c r="B113" s="89"/>
      <c r="C113" s="4" t="s">
        <v>5</v>
      </c>
      <c r="D113" s="16" t="e">
        <f>IF(E113=#REF!,"OK","Chyba počtu FTE")</f>
        <v>#REF!</v>
      </c>
      <c r="E113" s="17">
        <f t="shared" si="3"/>
        <v>0</v>
      </c>
      <c r="F113" s="9"/>
      <c r="G113" s="9"/>
      <c r="H113" s="9"/>
      <c r="I113" s="9"/>
    </row>
    <row r="114" spans="1:9" x14ac:dyDescent="0.35">
      <c r="A114" s="86"/>
      <c r="B114" s="89"/>
      <c r="C114" s="4" t="s">
        <v>6</v>
      </c>
      <c r="D114" s="16" t="e">
        <f>IF(E114=#REF!,"OK","Chyba počtu FTE")</f>
        <v>#REF!</v>
      </c>
      <c r="E114" s="17">
        <f t="shared" si="3"/>
        <v>0</v>
      </c>
      <c r="F114" s="9"/>
      <c r="G114" s="9"/>
      <c r="H114" s="9"/>
      <c r="I114" s="9"/>
    </row>
    <row r="115" spans="1:9" x14ac:dyDescent="0.35">
      <c r="A115" s="86"/>
      <c r="B115" s="89"/>
      <c r="C115" s="4" t="s">
        <v>7</v>
      </c>
      <c r="D115" s="16" t="e">
        <f>IF(E115=#REF!,"OK","Chyba počtu FTE")</f>
        <v>#REF!</v>
      </c>
      <c r="E115" s="17">
        <f t="shared" si="3"/>
        <v>0</v>
      </c>
      <c r="F115" s="9"/>
      <c r="G115" s="9"/>
      <c r="H115" s="9"/>
      <c r="I115" s="9"/>
    </row>
    <row r="116" spans="1:9" x14ac:dyDescent="0.35">
      <c r="A116" s="86"/>
      <c r="B116" s="89"/>
      <c r="C116" s="4" t="s">
        <v>8</v>
      </c>
      <c r="D116" s="16" t="e">
        <f>IF(E116=#REF!,"OK","Chyba počtu FTE")</f>
        <v>#REF!</v>
      </c>
      <c r="E116" s="17">
        <f t="shared" si="3"/>
        <v>0</v>
      </c>
      <c r="F116" s="9"/>
      <c r="G116" s="9"/>
      <c r="H116" s="9"/>
      <c r="I116" s="9"/>
    </row>
    <row r="117" spans="1:9" x14ac:dyDescent="0.35">
      <c r="A117" s="86"/>
      <c r="B117" s="89"/>
      <c r="C117" s="4" t="s">
        <v>9</v>
      </c>
      <c r="D117" s="16" t="e">
        <f>IF(E117=#REF!,"OK","Chyba počtu FTE")</f>
        <v>#REF!</v>
      </c>
      <c r="E117" s="17">
        <f t="shared" si="3"/>
        <v>0</v>
      </c>
      <c r="F117" s="9"/>
      <c r="G117" s="9"/>
      <c r="H117" s="9"/>
      <c r="I117" s="9"/>
    </row>
    <row r="118" spans="1:9" ht="15" thickBot="1" x14ac:dyDescent="0.4">
      <c r="A118" s="86"/>
      <c r="B118" s="89"/>
      <c r="C118" s="4" t="s">
        <v>10</v>
      </c>
      <c r="D118" s="18" t="e">
        <f>IF(E118=#REF!,"OK","Chyba počtu FTE")</f>
        <v>#REF!</v>
      </c>
      <c r="E118" s="19">
        <f t="shared" si="3"/>
        <v>0</v>
      </c>
      <c r="F118" s="10"/>
      <c r="G118" s="10"/>
      <c r="H118" s="10"/>
      <c r="I118" s="10"/>
    </row>
    <row r="119" spans="1:9" x14ac:dyDescent="0.35">
      <c r="A119" s="85" t="s">
        <v>13</v>
      </c>
      <c r="B119" s="88" t="s">
        <v>11</v>
      </c>
      <c r="C119" s="7" t="s">
        <v>1</v>
      </c>
      <c r="D119" s="15" t="e">
        <f>IF(E119=#REF!,"OK","Chyba počtu podaní")</f>
        <v>#REF!</v>
      </c>
      <c r="E119" s="20">
        <f t="shared" si="3"/>
        <v>0</v>
      </c>
      <c r="F119" s="8"/>
      <c r="G119" s="8"/>
      <c r="H119" s="8"/>
      <c r="I119" s="8"/>
    </row>
    <row r="120" spans="1:9" x14ac:dyDescent="0.35">
      <c r="A120" s="86"/>
      <c r="B120" s="89"/>
      <c r="C120" s="4" t="s">
        <v>2</v>
      </c>
      <c r="D120" s="16" t="e">
        <f>IF(E120=#REF!,"OK","Chyba počtu podaní")</f>
        <v>#REF!</v>
      </c>
      <c r="E120" s="17">
        <f t="shared" si="3"/>
        <v>0</v>
      </c>
      <c r="F120" s="9"/>
      <c r="G120" s="9"/>
      <c r="H120" s="9"/>
      <c r="I120" s="9"/>
    </row>
    <row r="121" spans="1:9" x14ac:dyDescent="0.35">
      <c r="A121" s="86"/>
      <c r="B121" s="89"/>
      <c r="C121" s="4" t="s">
        <v>3</v>
      </c>
      <c r="D121" s="16" t="e">
        <f>IF(E121=#REF!,"OK","Chyba počtu podaní")</f>
        <v>#REF!</v>
      </c>
      <c r="E121" s="17">
        <f t="shared" si="3"/>
        <v>0</v>
      </c>
      <c r="F121" s="9"/>
      <c r="G121" s="9"/>
      <c r="H121" s="9"/>
      <c r="I121" s="9"/>
    </row>
    <row r="122" spans="1:9" x14ac:dyDescent="0.35">
      <c r="A122" s="86"/>
      <c r="B122" s="89"/>
      <c r="C122" s="4" t="s">
        <v>4</v>
      </c>
      <c r="D122" s="16" t="e">
        <f>IF(E122=#REF!,"OK","Chyba počtu podaní")</f>
        <v>#REF!</v>
      </c>
      <c r="E122" s="17">
        <f t="shared" si="3"/>
        <v>0</v>
      </c>
      <c r="F122" s="9"/>
      <c r="G122" s="9"/>
      <c r="H122" s="9"/>
      <c r="I122" s="9"/>
    </row>
    <row r="123" spans="1:9" x14ac:dyDescent="0.35">
      <c r="A123" s="86"/>
      <c r="B123" s="89"/>
      <c r="C123" s="4" t="s">
        <v>5</v>
      </c>
      <c r="D123" s="16" t="e">
        <f>IF(E123=#REF!,"OK","Chyba počtu podaní")</f>
        <v>#REF!</v>
      </c>
      <c r="E123" s="17">
        <f t="shared" si="3"/>
        <v>0</v>
      </c>
      <c r="F123" s="9"/>
      <c r="G123" s="9"/>
      <c r="H123" s="9"/>
      <c r="I123" s="9"/>
    </row>
    <row r="124" spans="1:9" x14ac:dyDescent="0.35">
      <c r="A124" s="86"/>
      <c r="B124" s="89"/>
      <c r="C124" s="4" t="s">
        <v>6</v>
      </c>
      <c r="D124" s="16" t="e">
        <f>IF(E124=#REF!,"OK","Chyba počtu podaní")</f>
        <v>#REF!</v>
      </c>
      <c r="E124" s="17">
        <f t="shared" si="3"/>
        <v>0</v>
      </c>
      <c r="F124" s="9"/>
      <c r="G124" s="9"/>
      <c r="H124" s="9"/>
      <c r="I124" s="9"/>
    </row>
    <row r="125" spans="1:9" x14ac:dyDescent="0.35">
      <c r="A125" s="86"/>
      <c r="B125" s="89"/>
      <c r="C125" s="4" t="s">
        <v>7</v>
      </c>
      <c r="D125" s="16" t="e">
        <f>IF(E125=#REF!,"OK","Chyba počtu podaní")</f>
        <v>#REF!</v>
      </c>
      <c r="E125" s="17">
        <f t="shared" si="3"/>
        <v>0</v>
      </c>
      <c r="F125" s="9"/>
      <c r="G125" s="9"/>
      <c r="H125" s="9"/>
      <c r="I125" s="9"/>
    </row>
    <row r="126" spans="1:9" x14ac:dyDescent="0.35">
      <c r="A126" s="86"/>
      <c r="B126" s="89"/>
      <c r="C126" s="4" t="s">
        <v>8</v>
      </c>
      <c r="D126" s="16" t="e">
        <f>IF(E126=#REF!,"OK","Chyba počtu podaní")</f>
        <v>#REF!</v>
      </c>
      <c r="E126" s="17">
        <f t="shared" si="3"/>
        <v>0</v>
      </c>
      <c r="F126" s="9"/>
      <c r="G126" s="9"/>
      <c r="H126" s="9"/>
      <c r="I126" s="9"/>
    </row>
    <row r="127" spans="1:9" x14ac:dyDescent="0.35">
      <c r="A127" s="86"/>
      <c r="B127" s="89"/>
      <c r="C127" s="4" t="s">
        <v>9</v>
      </c>
      <c r="D127" s="16" t="e">
        <f>IF(E127=#REF!,"OK","Chyba počtu podaní")</f>
        <v>#REF!</v>
      </c>
      <c r="E127" s="17">
        <f t="shared" si="3"/>
        <v>0</v>
      </c>
      <c r="F127" s="9"/>
      <c r="G127" s="9"/>
      <c r="H127" s="9"/>
      <c r="I127" s="9"/>
    </row>
    <row r="128" spans="1:9" ht="15" thickBot="1" x14ac:dyDescent="0.4">
      <c r="A128" s="87"/>
      <c r="B128" s="90"/>
      <c r="C128" s="5" t="s">
        <v>10</v>
      </c>
      <c r="D128" s="16" t="e">
        <f>IF(E128=#REF!,"OK","Chyba počtu podaní")</f>
        <v>#REF!</v>
      </c>
      <c r="E128" s="17">
        <f t="shared" si="3"/>
        <v>0</v>
      </c>
      <c r="F128" s="9"/>
      <c r="G128" s="9"/>
      <c r="H128" s="9"/>
      <c r="I128" s="9"/>
    </row>
    <row r="129" spans="1:9" x14ac:dyDescent="0.35">
      <c r="A129" s="85" t="s">
        <v>12</v>
      </c>
      <c r="B129" s="88" t="s">
        <v>0</v>
      </c>
      <c r="C129" s="7" t="s">
        <v>1</v>
      </c>
      <c r="D129" s="15" t="e">
        <f>IF(E129=#REF!,"OK","Chyba")</f>
        <v>#REF!</v>
      </c>
      <c r="E129" s="20">
        <f t="shared" si="3"/>
        <v>0</v>
      </c>
      <c r="F129" s="8"/>
      <c r="G129" s="8"/>
      <c r="H129" s="8"/>
      <c r="I129" s="8"/>
    </row>
    <row r="130" spans="1:9" x14ac:dyDescent="0.35">
      <c r="A130" s="86"/>
      <c r="B130" s="89"/>
      <c r="C130" s="4" t="s">
        <v>2</v>
      </c>
      <c r="D130" s="16" t="e">
        <f>IF(E130=#REF!,"OK","Chyba")</f>
        <v>#REF!</v>
      </c>
      <c r="E130" s="17">
        <f t="shared" si="3"/>
        <v>0</v>
      </c>
      <c r="F130" s="9"/>
      <c r="G130" s="9"/>
      <c r="H130" s="9"/>
      <c r="I130" s="9"/>
    </row>
    <row r="131" spans="1:9" x14ac:dyDescent="0.35">
      <c r="A131" s="86"/>
      <c r="B131" s="89"/>
      <c r="C131" s="4" t="s">
        <v>3</v>
      </c>
      <c r="D131" s="16" t="e">
        <f>IF(E131=#REF!,"OK","Chyba")</f>
        <v>#REF!</v>
      </c>
      <c r="E131" s="17">
        <f t="shared" si="3"/>
        <v>0</v>
      </c>
      <c r="F131" s="9"/>
      <c r="G131" s="9"/>
      <c r="H131" s="9"/>
      <c r="I131" s="9"/>
    </row>
    <row r="132" spans="1:9" x14ac:dyDescent="0.35">
      <c r="A132" s="86"/>
      <c r="B132" s="89"/>
      <c r="C132" s="4" t="s">
        <v>4</v>
      </c>
      <c r="D132" s="16" t="e">
        <f>IF(E132=#REF!,"OK","Chyba")</f>
        <v>#REF!</v>
      </c>
      <c r="E132" s="17">
        <f t="shared" si="3"/>
        <v>0</v>
      </c>
      <c r="F132" s="9"/>
      <c r="G132" s="9"/>
      <c r="H132" s="9"/>
      <c r="I132" s="9"/>
    </row>
    <row r="133" spans="1:9" x14ac:dyDescent="0.35">
      <c r="A133" s="86"/>
      <c r="B133" s="89"/>
      <c r="C133" s="4" t="s">
        <v>5</v>
      </c>
      <c r="D133" s="16" t="e">
        <f>IF(E133=#REF!,"OK","Chyba")</f>
        <v>#REF!</v>
      </c>
      <c r="E133" s="17">
        <f t="shared" si="3"/>
        <v>0</v>
      </c>
      <c r="F133" s="9"/>
      <c r="G133" s="9"/>
      <c r="H133" s="9"/>
      <c r="I133" s="9"/>
    </row>
    <row r="134" spans="1:9" x14ac:dyDescent="0.35">
      <c r="A134" s="86"/>
      <c r="B134" s="89"/>
      <c r="C134" s="4" t="s">
        <v>6</v>
      </c>
      <c r="D134" s="16" t="e">
        <f>IF(E134=#REF!,"OK","Chyba")</f>
        <v>#REF!</v>
      </c>
      <c r="E134" s="17">
        <f t="shared" si="3"/>
        <v>0</v>
      </c>
      <c r="F134" s="9"/>
      <c r="G134" s="9"/>
      <c r="H134" s="9"/>
      <c r="I134" s="9"/>
    </row>
    <row r="135" spans="1:9" x14ac:dyDescent="0.35">
      <c r="A135" s="86"/>
      <c r="B135" s="89"/>
      <c r="C135" s="4" t="s">
        <v>7</v>
      </c>
      <c r="D135" s="16" t="e">
        <f>IF(E135=#REF!,"OK","Chyba")</f>
        <v>#REF!</v>
      </c>
      <c r="E135" s="17">
        <f t="shared" si="3"/>
        <v>0</v>
      </c>
      <c r="F135" s="9"/>
      <c r="G135" s="9"/>
      <c r="H135" s="9"/>
      <c r="I135" s="9"/>
    </row>
    <row r="136" spans="1:9" x14ac:dyDescent="0.35">
      <c r="A136" s="86"/>
      <c r="B136" s="89"/>
      <c r="C136" s="4" t="s">
        <v>8</v>
      </c>
      <c r="D136" s="16" t="e">
        <f>IF(E136=#REF!,"OK","Chyba")</f>
        <v>#REF!</v>
      </c>
      <c r="E136" s="17">
        <f t="shared" si="3"/>
        <v>0</v>
      </c>
      <c r="F136" s="9"/>
      <c r="G136" s="9"/>
      <c r="H136" s="9"/>
      <c r="I136" s="9"/>
    </row>
    <row r="137" spans="1:9" x14ac:dyDescent="0.35">
      <c r="A137" s="86"/>
      <c r="B137" s="89"/>
      <c r="C137" s="4" t="s">
        <v>9</v>
      </c>
      <c r="D137" s="16" t="e">
        <f>IF(E137=#REF!,"OK","Chyba")</f>
        <v>#REF!</v>
      </c>
      <c r="E137" s="17">
        <f t="shared" si="3"/>
        <v>0</v>
      </c>
      <c r="F137" s="9"/>
      <c r="G137" s="9"/>
      <c r="H137" s="9"/>
      <c r="I137" s="9"/>
    </row>
    <row r="138" spans="1:9" ht="15" thickBot="1" x14ac:dyDescent="0.4">
      <c r="A138" s="87"/>
      <c r="B138" s="90"/>
      <c r="C138" s="5" t="s">
        <v>10</v>
      </c>
      <c r="D138" s="16" t="e">
        <f>IF(E138=#REF!,"OK","Chyba")</f>
        <v>#REF!</v>
      </c>
      <c r="E138" s="17">
        <f t="shared" si="3"/>
        <v>0</v>
      </c>
      <c r="F138" s="9"/>
      <c r="G138" s="9"/>
      <c r="H138" s="9"/>
      <c r="I138" s="9"/>
    </row>
  </sheetData>
  <mergeCells count="32">
    <mergeCell ref="A129:A138"/>
    <mergeCell ref="B129:B138"/>
    <mergeCell ref="A24:A33"/>
    <mergeCell ref="B24:B33"/>
    <mergeCell ref="A59:A68"/>
    <mergeCell ref="B59:B68"/>
    <mergeCell ref="A94:A103"/>
    <mergeCell ref="B94:B103"/>
    <mergeCell ref="A37:C38"/>
    <mergeCell ref="A39:A48"/>
    <mergeCell ref="B39:B48"/>
    <mergeCell ref="A49:A58"/>
    <mergeCell ref="B49:B58"/>
    <mergeCell ref="A72:C73"/>
    <mergeCell ref="A74:A83"/>
    <mergeCell ref="B74:B83"/>
    <mergeCell ref="D107:E107"/>
    <mergeCell ref="D72:E72"/>
    <mergeCell ref="D37:E37"/>
    <mergeCell ref="D2:E2"/>
    <mergeCell ref="A2:C3"/>
    <mergeCell ref="B4:B13"/>
    <mergeCell ref="A14:A23"/>
    <mergeCell ref="B14:B23"/>
    <mergeCell ref="A4:A13"/>
    <mergeCell ref="A119:A128"/>
    <mergeCell ref="B119:B128"/>
    <mergeCell ref="A109:A118"/>
    <mergeCell ref="B109:B118"/>
    <mergeCell ref="A84:A93"/>
    <mergeCell ref="B84:B93"/>
    <mergeCell ref="A107:C108"/>
  </mergeCells>
  <pageMargins left="0.7" right="0.7" top="0.75" bottom="0.75" header="0.3" footer="0.3"/>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MODULY_CBA</vt:lpstr>
      <vt:lpstr>Hárok1</vt:lpstr>
      <vt:lpstr>KATALOG_POZIADAVKY</vt:lpstr>
      <vt:lpstr>Ciselnik</vt:lpstr>
      <vt:lpstr>Rozdelenie prínosov</vt:lpstr>
      <vt:lpstr>MODULY</vt:lpstr>
      <vt:lpstr>Moduly_2</vt:lpstr>
      <vt:lpstr>Subjekt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Krok Martin</dc:creator>
  <cp:lastModifiedBy>Autor</cp:lastModifiedBy>
  <cp:lastPrinted>2021-02-09T11:03:13Z</cp:lastPrinted>
  <dcterms:created xsi:type="dcterms:W3CDTF">2015-01-29T13:50:20Z</dcterms:created>
  <dcterms:modified xsi:type="dcterms:W3CDTF">2021-07-23T05:47:22Z</dcterms:modified>
</cp:coreProperties>
</file>