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nisl\Desktop\Lukáš\Obstaravanie\VO 2021\DNS\mk narcisova\"/>
    </mc:Choice>
  </mc:AlternateContent>
  <bookViews>
    <workbookView xWindow="0" yWindow="0" windowWidth="9570" windowHeight="8145" firstSheet="1" activeTab="1"/>
  </bookViews>
  <sheets>
    <sheet name="Rekapitulácia stavby" sheetId="1" state="veryHidden" r:id="rId1"/>
    <sheet name="01 - Komunikácia" sheetId="2" r:id="rId2"/>
  </sheets>
  <definedNames>
    <definedName name="_xlnm._FilterDatabase" localSheetId="1" hidden="1">'01 - Komunikácia'!$C$122:$K$153</definedName>
    <definedName name="_xlnm.Print_Titles" localSheetId="1">'01 - Komunikácia'!$122:$122</definedName>
    <definedName name="_xlnm.Print_Titles" localSheetId="0">'Rekapitulácia stavby'!$92:$92</definedName>
    <definedName name="_xlnm.Print_Area" localSheetId="1">'01 - Komunikácia'!$C$4:$J$76,'01 - Komunikácia'!$C$82:$J$104,'01 - Komunikácia'!$C$110:$J$153</definedName>
    <definedName name="_xlnm.Print_Area" localSheetId="0">'Rekapitulácia stavby'!$D$4:$AO$76,'Rekapitulácia stavby'!$C$82:$AQ$96</definedName>
  </definedNames>
  <calcPr calcId="152511"/>
</workbook>
</file>

<file path=xl/calcChain.xml><?xml version="1.0" encoding="utf-8"?>
<calcChain xmlns="http://schemas.openxmlformats.org/spreadsheetml/2006/main">
  <c r="J151" i="2" l="1"/>
  <c r="J125" i="2" l="1"/>
  <c r="J133" i="2"/>
  <c r="J140" i="2"/>
  <c r="J149" i="2"/>
  <c r="J142" i="2"/>
  <c r="J124" i="2"/>
  <c r="J123" i="2" s="1"/>
  <c r="J30" i="2" s="1"/>
  <c r="J37" i="2" l="1"/>
  <c r="J36" i="2"/>
  <c r="AY95" i="1"/>
  <c r="J35" i="2"/>
  <c r="AX95" i="1" s="1"/>
  <c r="T153" i="2"/>
  <c r="R153" i="2"/>
  <c r="P153" i="2"/>
  <c r="T152" i="2"/>
  <c r="R152" i="2"/>
  <c r="P152" i="2"/>
  <c r="T150" i="2"/>
  <c r="T149" i="2" s="1"/>
  <c r="R150" i="2"/>
  <c r="R149" i="2" s="1"/>
  <c r="P150" i="2"/>
  <c r="P149" i="2" s="1"/>
  <c r="T148" i="2"/>
  <c r="R148" i="2"/>
  <c r="P148" i="2"/>
  <c r="T147" i="2"/>
  <c r="R147" i="2"/>
  <c r="P147" i="2"/>
  <c r="T146" i="2"/>
  <c r="R146" i="2"/>
  <c r="P146" i="2"/>
  <c r="T145" i="2"/>
  <c r="R145" i="2"/>
  <c r="P145" i="2"/>
  <c r="T144" i="2"/>
  <c r="R144" i="2"/>
  <c r="P144" i="2"/>
  <c r="T143" i="2"/>
  <c r="R143" i="2"/>
  <c r="P143" i="2"/>
  <c r="T141" i="2"/>
  <c r="T140" i="2" s="1"/>
  <c r="R141" i="2"/>
  <c r="R140" i="2" s="1"/>
  <c r="P141" i="2"/>
  <c r="P140" i="2" s="1"/>
  <c r="T139" i="2"/>
  <c r="R139" i="2"/>
  <c r="P139" i="2"/>
  <c r="T138" i="2"/>
  <c r="R138" i="2"/>
  <c r="P138" i="2"/>
  <c r="T137" i="2"/>
  <c r="R137" i="2"/>
  <c r="P137" i="2"/>
  <c r="T136" i="2"/>
  <c r="R136" i="2"/>
  <c r="P136" i="2"/>
  <c r="T135" i="2"/>
  <c r="R135" i="2"/>
  <c r="P135" i="2"/>
  <c r="T134" i="2"/>
  <c r="R134" i="2"/>
  <c r="P134" i="2"/>
  <c r="T132" i="2"/>
  <c r="R132" i="2"/>
  <c r="P132" i="2"/>
  <c r="T131" i="2"/>
  <c r="R131" i="2"/>
  <c r="P131" i="2"/>
  <c r="T130" i="2"/>
  <c r="R130" i="2"/>
  <c r="P130" i="2"/>
  <c r="T129" i="2"/>
  <c r="R129" i="2"/>
  <c r="P129" i="2"/>
  <c r="T128" i="2"/>
  <c r="R128" i="2"/>
  <c r="P128" i="2"/>
  <c r="T127" i="2"/>
  <c r="R127" i="2"/>
  <c r="P127" i="2"/>
  <c r="T126" i="2"/>
  <c r="R126" i="2"/>
  <c r="P126" i="2"/>
  <c r="F119" i="2"/>
  <c r="F117" i="2"/>
  <c r="E115" i="2"/>
  <c r="F91" i="2"/>
  <c r="F89" i="2"/>
  <c r="E87" i="2"/>
  <c r="J24" i="2"/>
  <c r="E24" i="2"/>
  <c r="J120" i="2" s="1"/>
  <c r="J23" i="2"/>
  <c r="J21" i="2"/>
  <c r="E21" i="2"/>
  <c r="J119" i="2" s="1"/>
  <c r="J20" i="2"/>
  <c r="J18" i="2"/>
  <c r="E18" i="2"/>
  <c r="F92" i="2" s="1"/>
  <c r="J17" i="2"/>
  <c r="J117" i="2"/>
  <c r="E7" i="2"/>
  <c r="E113" i="2" s="1"/>
  <c r="L90" i="1"/>
  <c r="AM90" i="1"/>
  <c r="AM89" i="1"/>
  <c r="L89" i="1"/>
  <c r="AM87" i="1"/>
  <c r="L87" i="1"/>
  <c r="L85" i="1"/>
  <c r="L84" i="1"/>
  <c r="J147" i="2"/>
  <c r="J143" i="2"/>
  <c r="J136" i="2"/>
  <c r="J145" i="2"/>
  <c r="J139" i="2"/>
  <c r="J150" i="2"/>
  <c r="J129" i="2"/>
  <c r="J137" i="2"/>
  <c r="J130" i="2"/>
  <c r="J146" i="2"/>
  <c r="J135" i="2"/>
  <c r="J148" i="2"/>
  <c r="J126" i="2"/>
  <c r="AS94" i="1"/>
  <c r="J138" i="2"/>
  <c r="J127" i="2"/>
  <c r="J132" i="2"/>
  <c r="J141" i="2"/>
  <c r="J131" i="2"/>
  <c r="J144" i="2"/>
  <c r="J134" i="2"/>
  <c r="J128" i="2"/>
  <c r="J98" i="2" l="1"/>
  <c r="P133" i="2"/>
  <c r="T125" i="2"/>
  <c r="J101" i="2"/>
  <c r="R125" i="2"/>
  <c r="R142" i="2"/>
  <c r="J99" i="2"/>
  <c r="P142" i="2"/>
  <c r="P151" i="2"/>
  <c r="P125" i="2"/>
  <c r="P124" i="2" s="1"/>
  <c r="R133" i="2"/>
  <c r="J103" i="2"/>
  <c r="R151" i="2"/>
  <c r="T133" i="2"/>
  <c r="T142" i="2"/>
  <c r="T151" i="2"/>
  <c r="J100" i="2"/>
  <c r="J102" i="2"/>
  <c r="J91" i="2"/>
  <c r="F120" i="2"/>
  <c r="E85" i="2"/>
  <c r="J89" i="2"/>
  <c r="J92" i="2"/>
  <c r="F33" i="2"/>
  <c r="AZ95" i="1" s="1"/>
  <c r="AZ94" i="1" s="1"/>
  <c r="AV94" i="1" s="1"/>
  <c r="AK29" i="1" s="1"/>
  <c r="F36" i="2"/>
  <c r="BC95" i="1" s="1"/>
  <c r="BC94" i="1" s="1"/>
  <c r="W32" i="1" s="1"/>
  <c r="F37" i="2"/>
  <c r="BD95" i="1" s="1"/>
  <c r="BD94" i="1" s="1"/>
  <c r="W33" i="1" s="1"/>
  <c r="F35" i="2"/>
  <c r="BB95" i="1" s="1"/>
  <c r="BB94" i="1" s="1"/>
  <c r="AX94" i="1" s="1"/>
  <c r="J33" i="2"/>
  <c r="AV95" i="1" s="1"/>
  <c r="P123" i="2" l="1"/>
  <c r="AU95" i="1" s="1"/>
  <c r="AU94" i="1" s="1"/>
  <c r="R124" i="2"/>
  <c r="R123" i="2" s="1"/>
  <c r="T124" i="2"/>
  <c r="T123" i="2" s="1"/>
  <c r="J96" i="2"/>
  <c r="AY94" i="1"/>
  <c r="W31" i="1"/>
  <c r="F34" i="2"/>
  <c r="BA95" i="1" s="1"/>
  <c r="BA94" i="1" s="1"/>
  <c r="AW94" i="1" s="1"/>
  <c r="AK30" i="1" s="1"/>
  <c r="W29" i="1"/>
  <c r="J34" i="2"/>
  <c r="AW95" i="1" s="1"/>
  <c r="AT95" i="1" s="1"/>
  <c r="J97" i="2" l="1"/>
  <c r="AG95" i="1"/>
  <c r="AG94" i="1" s="1"/>
  <c r="AK26" i="1" s="1"/>
  <c r="AK35" i="1" s="1"/>
  <c r="AT94" i="1"/>
  <c r="W30" i="1"/>
  <c r="J39" i="2" l="1"/>
  <c r="AN94" i="1"/>
  <c r="AN95" i="1"/>
</calcChain>
</file>

<file path=xl/sharedStrings.xml><?xml version="1.0" encoding="utf-8"?>
<sst xmlns="http://schemas.openxmlformats.org/spreadsheetml/2006/main" count="563" uniqueCount="204">
  <si>
    <t>Export Komplet</t>
  </si>
  <si>
    <t/>
  </si>
  <si>
    <t>2.0</t>
  </si>
  <si>
    <t>False</t>
  </si>
  <si>
    <t>{1d302a8f-9b62-4996-9d85-413a0cc56f20}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</si>
  <si>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</si>
  <si>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</si>
  <si>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</si>
  <si>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</si>
  <si>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</si>
  <si>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</si>
  <si>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</si>
  <si>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</si>
  <si>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IMPORT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</si>
  <si>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</si>
  <si>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</si>
  <si>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Obnova MK Narcisová ulica, Nitra</t>
  </si>
  <si>
    <t>JKSO:</t>
  </si>
  <si>
    <t>KS:</t>
  </si>
  <si>
    <t>Miesto:</t>
  </si>
  <si>
    <t xml:space="preserve"> </t>
  </si>
  <si>
    <t>Dátum:</t>
  </si>
  <si>
    <t>16. 7. 2021</t>
  </si>
  <si>
    <t>Objednávateľ:</t>
  </si>
  <si>
    <t>IČO:</t>
  </si>
  <si>
    <t>Mesto Nitra</t>
  </si>
  <si>
    <t>IČ DPH:</t>
  </si>
  <si>
    <t>Zhotoviteľ:</t>
  </si>
  <si>
    <t>Vyplň údaj</t>
  </si>
  <si>
    <t>Projektant:</t>
  </si>
  <si>
    <t>51310279</t>
  </si>
  <si>
    <t>STAVPROS NR s.r.o.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</si>
  <si>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</si>
  <si>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</si>
  <si>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</si>
  <si>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</si>
  <si>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</si>
  <si>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</si>
  <si>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</si>
  <si>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</si>
  <si>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</si>
  <si>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</si>
  <si>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</si>
  <si>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</si>
  <si>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</si>
  <si>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</si>
  <si>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</si>
  <si>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</si>
  <si>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</si>
  <si>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</si>
  <si>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</si>
  <si>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</si>
  <si>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</si>
  <si>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</si>
  <si>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</si>
  <si>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</si>
  <si>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</si>
  <si>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</si>
  <si>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</si>
  <si>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</si>
  <si>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</si>
  <si>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</si>
  <si>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</si>
  <si>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</si>
  <si>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</si>
  <si>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</si>
  <si>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</si>
  <si>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</si>
  <si>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</si>
  <si>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</si>
  <si>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</si>
  <si>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</si>
  <si>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</si>
  <si>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</si>
  <si>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</si>
  <si>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</si>
  <si>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</si>
  <si>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{00000000-0000-0000-0000-000000000000}</t>
  </si>
  <si>
    <t>/</t>
  </si>
  <si>
    <t>01</t>
  </si>
  <si>
    <t>Komunikácia</t>
  </si>
  <si>
    <t>STA</t>
  </si>
  <si>
    <t>1</t>
  </si>
  <si>
    <t>{5f0196c7-c4ec-4889-ad34-c4d1a5f2a2a7}</t>
  </si>
  <si>
    <t>KRYCÍ LIST ROZPOČTU</t>
  </si>
  <si>
    <t>Objekt:</t>
  </si>
  <si>
    <t>01 - Komunikácia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</si>
  <si>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</si>
  <si>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</si>
  <si>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</si>
  <si>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</si>
  <si>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</si>
  <si>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</si>
  <si>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</si>
  <si>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</si>
  <si>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8 - Rúrové vedenie</t>
  </si>
  <si>
    <t xml:space="preserve">    9 - Ostatné konštrukcie a práce-búranie</t>
  </si>
  <si>
    <t xml:space="preserve">    99 - Presun hmôt HSV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</si>
  <si>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</si>
  <si>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</si>
  <si>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</si>
  <si>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</si>
  <si>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</si>
  <si>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</si>
  <si>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</si>
  <si>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</si>
  <si>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</si>
  <si>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</si>
  <si>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</si>
  <si>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</si>
  <si>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</si>
  <si>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</si>
  <si>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</si>
  <si>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</si>
  <si>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</si>
  <si>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</si>
  <si>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113106121.S</t>
  </si>
  <si>
    <t>Rozoberanie priekopových tvárnic,  -0,13800t</t>
  </si>
  <si>
    <t>m2</t>
  </si>
  <si>
    <t>4</t>
  </si>
  <si>
    <t>2</t>
  </si>
  <si>
    <t>113107224.S</t>
  </si>
  <si>
    <t>Odstránenie krytu v ploche nad 200 m2 z kameniva hrubého drveného, hr. 300 do 400 mm,  -0,56000t</t>
  </si>
  <si>
    <t>3</t>
  </si>
  <si>
    <t>113152640.S</t>
  </si>
  <si>
    <t>Frézovanie asf. podkladu alebo krytu bez prek., plochy cez 1000 do 10000 m2, pruh š. cez 1 m do 2 m, hr. 100 mm  0,254 t</t>
  </si>
  <si>
    <t>6</t>
  </si>
  <si>
    <t>122302201.S</t>
  </si>
  <si>
    <t>Odkopávka a prekopávka nezapažená pre cesty, v hornine 4 do 100 m3</t>
  </si>
  <si>
    <t>m3</t>
  </si>
  <si>
    <t>8</t>
  </si>
  <si>
    <t>5</t>
  </si>
  <si>
    <t>162503102.S</t>
  </si>
  <si>
    <t>Vodorovné premiestnenie výkopku pre cesty po spevnenej ceste z horniny tr.1-4  do 1000 m3 na vzdialenosť do 3000 m</t>
  </si>
  <si>
    <t>10</t>
  </si>
  <si>
    <t>162503103.S</t>
  </si>
  <si>
    <t>Vodorovné premiestnenie výkopku pre cesty po spevnenej ceste z horniny tr.1-4 do 1000 m3, príplatok k cene za každých ďalšich a začatých 1000 m</t>
  </si>
  <si>
    <t>12</t>
  </si>
  <si>
    <t>7</t>
  </si>
  <si>
    <t>171209002.S</t>
  </si>
  <si>
    <t>Poplatok za skladovanie - zemina a kamenivo (17 05) ostatné</t>
  </si>
  <si>
    <t>t</t>
  </si>
  <si>
    <t>14</t>
  </si>
  <si>
    <t>Komunikácie</t>
  </si>
  <si>
    <t>564861111.S</t>
  </si>
  <si>
    <t>Podklad zo štrkodrviny s rozprestretím a zhutnením, po zhutnení hr. 200 mm</t>
  </si>
  <si>
    <t>16</t>
  </si>
  <si>
    <t>9</t>
  </si>
  <si>
    <t>567122114.S</t>
  </si>
  <si>
    <t>Podklad z kameniva stmeleného cementom s rozprestretím a zhutnením, CBGM C 8/10 (C 6/8), po zhutnení hr. 150 mm</t>
  </si>
  <si>
    <t>18</t>
  </si>
  <si>
    <t>573111115.S</t>
  </si>
  <si>
    <t>Postrek asfaltový infiltračný s posypom kamenivom z asfaltu cestného v množstve 2,50 kg/m2</t>
  </si>
  <si>
    <t>11</t>
  </si>
  <si>
    <t>577134221.S</t>
  </si>
  <si>
    <t>Asfaltový betón vrstva obrusná AC 11 O v pruhu š. nad 3 m z nemodifik. asfaltu tr. I, po zhutnení hr. 40 mm</t>
  </si>
  <si>
    <t>22</t>
  </si>
  <si>
    <t>577154421.S</t>
  </si>
  <si>
    <t>Asfaltový betón vrstva ložná AC 22 L v pruhu š. nad 3 m z nemodifik. asfaltu tr. I, po zhutnení hr. 60 mm</t>
  </si>
  <si>
    <t>13</t>
  </si>
  <si>
    <t>597961111.S</t>
  </si>
  <si>
    <t>Rigol dláždený do lôžka z betónu prostého tr. C 8/10 z prefabrikátov šírky rigolu do 1030 mm</t>
  </si>
  <si>
    <t>m</t>
  </si>
  <si>
    <t>Rúrové vedenie</t>
  </si>
  <si>
    <t>899331111.S</t>
  </si>
  <si>
    <t>Výšková úprava zvýšením poklopov, šupákov</t>
  </si>
  <si>
    <t>ks</t>
  </si>
  <si>
    <t>Ostatné konštrukcie a práce-búranie</t>
  </si>
  <si>
    <t>15</t>
  </si>
  <si>
    <t>938909311.S</t>
  </si>
  <si>
    <t>Odstránenie blata, prachu alebo hlineného nánosu, z povrchu podkladu alebo krytu bet. alebo asfalt.</t>
  </si>
  <si>
    <t>979082213.S</t>
  </si>
  <si>
    <t>Vodorovná doprava sutiny so zložením a hrubým urovnaním na vzdialenosť do 1 km</t>
  </si>
  <si>
    <t>17</t>
  </si>
  <si>
    <t>979082219.S</t>
  </si>
  <si>
    <t>Príplatok k cene za každý ďalší aj začatý 1 km nad 1 km pre vodorovnú dopravu sutiny</t>
  </si>
  <si>
    <t>979087212.S</t>
  </si>
  <si>
    <t>Nakladanie na dopravné prostriedky pre vodorovnú dopravu sutiny</t>
  </si>
  <si>
    <t>19</t>
  </si>
  <si>
    <t>979089012.S</t>
  </si>
  <si>
    <t>Poplatok za skladovanie</t>
  </si>
  <si>
    <t>999000001.S</t>
  </si>
  <si>
    <t>Dočasné dopravné značenie počas výstavby</t>
  </si>
  <si>
    <t>kpl</t>
  </si>
  <si>
    <t>99</t>
  </si>
  <si>
    <t>Presun hmôt HSV</t>
  </si>
  <si>
    <t>21</t>
  </si>
  <si>
    <t>998225111.S</t>
  </si>
  <si>
    <t>Presun hmôt pre pozemnú komunikáciu a letisko s krytom asfaltovým akejkoľvek dĺžky objektu</t>
  </si>
  <si>
    <t>VRN</t>
  </si>
  <si>
    <t>Investičné náklady neobsiahnuté v cenách</t>
  </si>
  <si>
    <t>000300016.S</t>
  </si>
  <si>
    <t>eur</t>
  </si>
  <si>
    <t>1024</t>
  </si>
  <si>
    <t>23</t>
  </si>
  <si>
    <t>000300031.S</t>
  </si>
  <si>
    <t>000300011.S</t>
  </si>
  <si>
    <t xml:space="preserve">Geodetické práce - vytýčenie inžinierskych sieti   </t>
  </si>
  <si>
    <t xml:space="preserve">Geodetické práce - vytýčenie staveniska, staveb. objektu   </t>
  </si>
  <si>
    <t xml:space="preserve">Geodetické práce - porealizačné zameranie   </t>
  </si>
  <si>
    <t>000300033.S</t>
  </si>
  <si>
    <t xml:space="preserve">Geodetické práce - vyhotovenie geometrického plánu   </t>
  </si>
  <si>
    <t>001400011.S</t>
  </si>
  <si>
    <t>Ostatné náklady stavby - dočasné dopravné značenie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</si>
</sst>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7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4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0" fillId="5" borderId="16" xfId="0" applyFont="1" applyFill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49" fontId="20" fillId="0" borderId="22" xfId="0" applyNumberFormat="1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left" vertical="center" wrapText="1"/>
      <protection locked="0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167" fontId="20" fillId="0" borderId="22" xfId="0" applyNumberFormat="1" applyFont="1" applyBorder="1" applyAlignment="1" applyProtection="1">
      <alignment vertical="center"/>
      <protection locked="0"/>
    </xf>
    <xf numFmtId="4" fontId="20" fillId="3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1" fillId="3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1" fillId="3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167" fontId="20" fillId="3" borderId="22" xfId="0" applyNumberFormat="1" applyFont="1" applyFill="1" applyBorder="1" applyAlignment="1" applyProtection="1">
      <alignment vertical="center"/>
      <protection locked="0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20" fillId="5" borderId="6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left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7" xfId="0" applyFont="1" applyFill="1" applyBorder="1" applyAlignment="1">
      <alignment horizontal="right" vertical="center"/>
    </xf>
    <xf numFmtId="0" fontId="20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4" fontId="1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3" t="s">
        <v>5</v>
      </c>
      <c r="AS2" s="164"/>
      <c r="AT2" s="164"/>
      <c r="AU2" s="164"/>
      <c r="AV2" s="164"/>
      <c r="AW2" s="164"/>
      <c r="AX2" s="164"/>
      <c r="AY2" s="164"/>
      <c r="AZ2" s="164"/>
      <c r="BA2" s="164"/>
      <c r="BB2" s="164"/>
      <c r="BC2" s="164"/>
      <c r="BD2" s="164"/>
      <c r="BE2" s="164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194" t="s">
        <v>13</v>
      </c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4"/>
      <c r="AF5" s="164"/>
      <c r="AG5" s="164"/>
      <c r="AH5" s="164"/>
      <c r="AI5" s="164"/>
      <c r="AJ5" s="164"/>
      <c r="AK5" s="164"/>
      <c r="AL5" s="164"/>
      <c r="AM5" s="164"/>
      <c r="AN5" s="164"/>
      <c r="AO5" s="164"/>
      <c r="AR5" s="17"/>
      <c r="BE5" s="191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195" t="s">
        <v>16</v>
      </c>
      <c r="L6" s="164"/>
      <c r="M6" s="164"/>
      <c r="N6" s="164"/>
      <c r="O6" s="164"/>
      <c r="P6" s="164"/>
      <c r="Q6" s="164"/>
      <c r="R6" s="164"/>
      <c r="S6" s="164"/>
      <c r="T6" s="164"/>
      <c r="U6" s="164"/>
      <c r="V6" s="164"/>
      <c r="W6" s="164"/>
      <c r="X6" s="164"/>
      <c r="Y6" s="164"/>
      <c r="Z6" s="164"/>
      <c r="AA6" s="164"/>
      <c r="AB6" s="164"/>
      <c r="AC6" s="164"/>
      <c r="AD6" s="164"/>
      <c r="AE6" s="164"/>
      <c r="AF6" s="164"/>
      <c r="AG6" s="164"/>
      <c r="AH6" s="164"/>
      <c r="AI6" s="164"/>
      <c r="AJ6" s="164"/>
      <c r="AK6" s="164"/>
      <c r="AL6" s="164"/>
      <c r="AM6" s="164"/>
      <c r="AN6" s="164"/>
      <c r="AO6" s="164"/>
      <c r="AR6" s="17"/>
      <c r="BE6" s="192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92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92"/>
      <c r="BS8" s="14" t="s">
        <v>6</v>
      </c>
    </row>
    <row r="9" spans="1:74" s="1" customFormat="1" ht="14.45" customHeight="1">
      <c r="B9" s="17"/>
      <c r="AR9" s="17"/>
      <c r="BE9" s="192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92"/>
      <c r="BS10" s="14" t="s">
        <v>6</v>
      </c>
    </row>
    <row r="11" spans="1:74" s="1" customFormat="1" ht="18.399999999999999" customHeight="1">
      <c r="B11" s="17"/>
      <c r="E11" s="22" t="s">
        <v>25</v>
      </c>
      <c r="AK11" s="24" t="s">
        <v>26</v>
      </c>
      <c r="AN11" s="22" t="s">
        <v>1</v>
      </c>
      <c r="AR11" s="17"/>
      <c r="BE11" s="192"/>
      <c r="BS11" s="14" t="s">
        <v>6</v>
      </c>
    </row>
    <row r="12" spans="1:74" s="1" customFormat="1" ht="6.95" customHeight="1">
      <c r="B12" s="17"/>
      <c r="AR12" s="17"/>
      <c r="BE12" s="192"/>
      <c r="BS12" s="14" t="s">
        <v>6</v>
      </c>
    </row>
    <row r="13" spans="1:74" s="1" customFormat="1" ht="12" customHeight="1">
      <c r="B13" s="17"/>
      <c r="D13" s="24" t="s">
        <v>27</v>
      </c>
      <c r="AK13" s="24" t="s">
        <v>24</v>
      </c>
      <c r="AN13" s="26" t="s">
        <v>28</v>
      </c>
      <c r="AR13" s="17"/>
      <c r="BE13" s="192"/>
      <c r="BS13" s="14" t="s">
        <v>6</v>
      </c>
    </row>
    <row r="14" spans="1:74" ht="12.75">
      <c r="B14" s="17"/>
      <c r="E14" s="196" t="s">
        <v>28</v>
      </c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24" t="s">
        <v>26</v>
      </c>
      <c r="AN14" s="26" t="s">
        <v>28</v>
      </c>
      <c r="AR14" s="17"/>
      <c r="BE14" s="192"/>
      <c r="BS14" s="14" t="s">
        <v>6</v>
      </c>
    </row>
    <row r="15" spans="1:74" s="1" customFormat="1" ht="6.95" customHeight="1">
      <c r="B15" s="17"/>
      <c r="AR15" s="17"/>
      <c r="BE15" s="192"/>
      <c r="BS15" s="14" t="s">
        <v>3</v>
      </c>
    </row>
    <row r="16" spans="1:74" s="1" customFormat="1" ht="12" customHeight="1">
      <c r="B16" s="17"/>
      <c r="D16" s="24" t="s">
        <v>29</v>
      </c>
      <c r="AK16" s="24" t="s">
        <v>24</v>
      </c>
      <c r="AN16" s="22" t="s">
        <v>30</v>
      </c>
      <c r="AR16" s="17"/>
      <c r="BE16" s="192"/>
      <c r="BS16" s="14" t="s">
        <v>3</v>
      </c>
    </row>
    <row r="17" spans="1:71" s="1" customFormat="1" ht="18.399999999999999" customHeight="1">
      <c r="B17" s="17"/>
      <c r="E17" s="22" t="s">
        <v>31</v>
      </c>
      <c r="AK17" s="24" t="s">
        <v>26</v>
      </c>
      <c r="AN17" s="22" t="s">
        <v>1</v>
      </c>
      <c r="AR17" s="17"/>
      <c r="BE17" s="192"/>
      <c r="BS17" s="14" t="s">
        <v>32</v>
      </c>
    </row>
    <row r="18" spans="1:71" s="1" customFormat="1" ht="6.95" customHeight="1">
      <c r="B18" s="17"/>
      <c r="AR18" s="17"/>
      <c r="BE18" s="192"/>
      <c r="BS18" s="14" t="s">
        <v>6</v>
      </c>
    </row>
    <row r="19" spans="1:71" s="1" customFormat="1" ht="12" customHeight="1">
      <c r="B19" s="17"/>
      <c r="D19" s="24" t="s">
        <v>33</v>
      </c>
      <c r="AK19" s="24" t="s">
        <v>24</v>
      </c>
      <c r="AN19" s="22" t="s">
        <v>1</v>
      </c>
      <c r="AR19" s="17"/>
      <c r="BE19" s="192"/>
      <c r="BS19" s="14" t="s">
        <v>6</v>
      </c>
    </row>
    <row r="20" spans="1:71" s="1" customFormat="1" ht="18.399999999999999" customHeight="1">
      <c r="B20" s="17"/>
      <c r="E20" s="22" t="s">
        <v>20</v>
      </c>
      <c r="AK20" s="24" t="s">
        <v>26</v>
      </c>
      <c r="AN20" s="22" t="s">
        <v>1</v>
      </c>
      <c r="AR20" s="17"/>
      <c r="BE20" s="192"/>
      <c r="BS20" s="14" t="s">
        <v>32</v>
      </c>
    </row>
    <row r="21" spans="1:71" s="1" customFormat="1" ht="6.95" customHeight="1">
      <c r="B21" s="17"/>
      <c r="AR21" s="17"/>
      <c r="BE21" s="192"/>
    </row>
    <row r="22" spans="1:71" s="1" customFormat="1" ht="12" customHeight="1">
      <c r="B22" s="17"/>
      <c r="D22" s="24" t="s">
        <v>34</v>
      </c>
      <c r="AR22" s="17"/>
      <c r="BE22" s="192"/>
    </row>
    <row r="23" spans="1:71" s="1" customFormat="1" ht="16.5" customHeight="1">
      <c r="B23" s="17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7"/>
      <c r="BE23" s="192"/>
    </row>
    <row r="24" spans="1:71" s="1" customFormat="1" ht="6.95" customHeight="1">
      <c r="B24" s="17"/>
      <c r="AR24" s="17"/>
      <c r="BE24" s="192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92"/>
    </row>
    <row r="26" spans="1:71" s="2" customFormat="1" ht="25.9" customHeight="1">
      <c r="A26" s="29"/>
      <c r="B26" s="30"/>
      <c r="C26" s="29"/>
      <c r="D26" s="31" t="s">
        <v>35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9">
        <f>ROUND(AG94,2)</f>
        <v>0</v>
      </c>
      <c r="AL26" s="200"/>
      <c r="AM26" s="200"/>
      <c r="AN26" s="200"/>
      <c r="AO26" s="200"/>
      <c r="AP26" s="29"/>
      <c r="AQ26" s="29"/>
      <c r="AR26" s="30"/>
      <c r="BE26" s="192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92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201" t="s">
        <v>36</v>
      </c>
      <c r="M28" s="201"/>
      <c r="N28" s="201"/>
      <c r="O28" s="201"/>
      <c r="P28" s="201"/>
      <c r="Q28" s="29"/>
      <c r="R28" s="29"/>
      <c r="S28" s="29"/>
      <c r="T28" s="29"/>
      <c r="U28" s="29"/>
      <c r="V28" s="29"/>
      <c r="W28" s="201" t="s">
        <v>37</v>
      </c>
      <c r="X28" s="201"/>
      <c r="Y28" s="201"/>
      <c r="Z28" s="201"/>
      <c r="AA28" s="201"/>
      <c r="AB28" s="201"/>
      <c r="AC28" s="201"/>
      <c r="AD28" s="201"/>
      <c r="AE28" s="201"/>
      <c r="AF28" s="29"/>
      <c r="AG28" s="29"/>
      <c r="AH28" s="29"/>
      <c r="AI28" s="29"/>
      <c r="AJ28" s="29"/>
      <c r="AK28" s="201" t="s">
        <v>38</v>
      </c>
      <c r="AL28" s="201"/>
      <c r="AM28" s="201"/>
      <c r="AN28" s="201"/>
      <c r="AO28" s="201"/>
      <c r="AP28" s="29"/>
      <c r="AQ28" s="29"/>
      <c r="AR28" s="30"/>
      <c r="BE28" s="192"/>
    </row>
    <row r="29" spans="1:71" s="3" customFormat="1" ht="14.45" customHeight="1">
      <c r="B29" s="34"/>
      <c r="D29" s="24" t="s">
        <v>39</v>
      </c>
      <c r="F29" s="35" t="s">
        <v>40</v>
      </c>
      <c r="L29" s="186">
        <v>0.2</v>
      </c>
      <c r="M29" s="185"/>
      <c r="N29" s="185"/>
      <c r="O29" s="185"/>
      <c r="P29" s="185"/>
      <c r="W29" s="184">
        <f>ROUND(AZ94, 2)</f>
        <v>0</v>
      </c>
      <c r="X29" s="185"/>
      <c r="Y29" s="185"/>
      <c r="Z29" s="185"/>
      <c r="AA29" s="185"/>
      <c r="AB29" s="185"/>
      <c r="AC29" s="185"/>
      <c r="AD29" s="185"/>
      <c r="AE29" s="185"/>
      <c r="AK29" s="184">
        <f>ROUND(AV94, 2)</f>
        <v>0</v>
      </c>
      <c r="AL29" s="185"/>
      <c r="AM29" s="185"/>
      <c r="AN29" s="185"/>
      <c r="AO29" s="185"/>
      <c r="AR29" s="34"/>
      <c r="BE29" s="193"/>
    </row>
    <row r="30" spans="1:71" s="3" customFormat="1" ht="14.45" customHeight="1">
      <c r="B30" s="34"/>
      <c r="F30" s="35" t="s">
        <v>41</v>
      </c>
      <c r="L30" s="186">
        <v>0.2</v>
      </c>
      <c r="M30" s="185"/>
      <c r="N30" s="185"/>
      <c r="O30" s="185"/>
      <c r="P30" s="185"/>
      <c r="W30" s="184">
        <f>ROUND(BA94, 2)</f>
        <v>0</v>
      </c>
      <c r="X30" s="185"/>
      <c r="Y30" s="185"/>
      <c r="Z30" s="185"/>
      <c r="AA30" s="185"/>
      <c r="AB30" s="185"/>
      <c r="AC30" s="185"/>
      <c r="AD30" s="185"/>
      <c r="AE30" s="185"/>
      <c r="AK30" s="184">
        <f>ROUND(AW94, 2)</f>
        <v>0</v>
      </c>
      <c r="AL30" s="185"/>
      <c r="AM30" s="185"/>
      <c r="AN30" s="185"/>
      <c r="AO30" s="185"/>
      <c r="AR30" s="34"/>
      <c r="BE30" s="193"/>
    </row>
    <row r="31" spans="1:71" s="3" customFormat="1" ht="14.45" hidden="1" customHeight="1">
      <c r="B31" s="34"/>
      <c r="F31" s="24" t="s">
        <v>42</v>
      </c>
      <c r="L31" s="186">
        <v>0.2</v>
      </c>
      <c r="M31" s="185"/>
      <c r="N31" s="185"/>
      <c r="O31" s="185"/>
      <c r="P31" s="185"/>
      <c r="W31" s="184">
        <f>ROUND(BB94, 2)</f>
        <v>0</v>
      </c>
      <c r="X31" s="185"/>
      <c r="Y31" s="185"/>
      <c r="Z31" s="185"/>
      <c r="AA31" s="185"/>
      <c r="AB31" s="185"/>
      <c r="AC31" s="185"/>
      <c r="AD31" s="185"/>
      <c r="AE31" s="185"/>
      <c r="AK31" s="184">
        <v>0</v>
      </c>
      <c r="AL31" s="185"/>
      <c r="AM31" s="185"/>
      <c r="AN31" s="185"/>
      <c r="AO31" s="185"/>
      <c r="AR31" s="34"/>
      <c r="BE31" s="193"/>
    </row>
    <row r="32" spans="1:71" s="3" customFormat="1" ht="14.45" hidden="1" customHeight="1">
      <c r="B32" s="34"/>
      <c r="F32" s="24" t="s">
        <v>43</v>
      </c>
      <c r="L32" s="186">
        <v>0.2</v>
      </c>
      <c r="M32" s="185"/>
      <c r="N32" s="185"/>
      <c r="O32" s="185"/>
      <c r="P32" s="185"/>
      <c r="W32" s="184">
        <f>ROUND(BC94, 2)</f>
        <v>0</v>
      </c>
      <c r="X32" s="185"/>
      <c r="Y32" s="185"/>
      <c r="Z32" s="185"/>
      <c r="AA32" s="185"/>
      <c r="AB32" s="185"/>
      <c r="AC32" s="185"/>
      <c r="AD32" s="185"/>
      <c r="AE32" s="185"/>
      <c r="AK32" s="184">
        <v>0</v>
      </c>
      <c r="AL32" s="185"/>
      <c r="AM32" s="185"/>
      <c r="AN32" s="185"/>
      <c r="AO32" s="185"/>
      <c r="AR32" s="34"/>
      <c r="BE32" s="193"/>
    </row>
    <row r="33" spans="1:57" s="3" customFormat="1" ht="14.45" hidden="1" customHeight="1">
      <c r="B33" s="34"/>
      <c r="F33" s="35" t="s">
        <v>44</v>
      </c>
      <c r="L33" s="186">
        <v>0</v>
      </c>
      <c r="M33" s="185"/>
      <c r="N33" s="185"/>
      <c r="O33" s="185"/>
      <c r="P33" s="185"/>
      <c r="W33" s="184">
        <f>ROUND(BD94, 2)</f>
        <v>0</v>
      </c>
      <c r="X33" s="185"/>
      <c r="Y33" s="185"/>
      <c r="Z33" s="185"/>
      <c r="AA33" s="185"/>
      <c r="AB33" s="185"/>
      <c r="AC33" s="185"/>
      <c r="AD33" s="185"/>
      <c r="AE33" s="185"/>
      <c r="AK33" s="184">
        <v>0</v>
      </c>
      <c r="AL33" s="185"/>
      <c r="AM33" s="185"/>
      <c r="AN33" s="185"/>
      <c r="AO33" s="185"/>
      <c r="AR33" s="34"/>
      <c r="BE33" s="193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92"/>
    </row>
    <row r="35" spans="1:57" s="2" customFormat="1" ht="25.9" customHeight="1">
      <c r="A35" s="29"/>
      <c r="B35" s="30"/>
      <c r="C35" s="36"/>
      <c r="D35" s="37" t="s">
        <v>45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46</v>
      </c>
      <c r="U35" s="38"/>
      <c r="V35" s="38"/>
      <c r="W35" s="38"/>
      <c r="X35" s="187" t="s">
        <v>47</v>
      </c>
      <c r="Y35" s="188"/>
      <c r="Z35" s="188"/>
      <c r="AA35" s="188"/>
      <c r="AB35" s="188"/>
      <c r="AC35" s="38"/>
      <c r="AD35" s="38"/>
      <c r="AE35" s="38"/>
      <c r="AF35" s="38"/>
      <c r="AG35" s="38"/>
      <c r="AH35" s="38"/>
      <c r="AI35" s="38"/>
      <c r="AJ35" s="38"/>
      <c r="AK35" s="189">
        <f>SUM(AK26:AK33)</f>
        <v>0</v>
      </c>
      <c r="AL35" s="188"/>
      <c r="AM35" s="188"/>
      <c r="AN35" s="188"/>
      <c r="AO35" s="190"/>
      <c r="AP35" s="36"/>
      <c r="AQ35" s="36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0"/>
      <c r="D49" s="41" t="s">
        <v>48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49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9"/>
      <c r="B60" s="30"/>
      <c r="C60" s="29"/>
      <c r="D60" s="43" t="s">
        <v>50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3" t="s">
        <v>51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3" t="s">
        <v>50</v>
      </c>
      <c r="AI60" s="32"/>
      <c r="AJ60" s="32"/>
      <c r="AK60" s="32"/>
      <c r="AL60" s="32"/>
      <c r="AM60" s="43" t="s">
        <v>51</v>
      </c>
      <c r="AN60" s="32"/>
      <c r="AO60" s="32"/>
      <c r="AP60" s="29"/>
      <c r="AQ60" s="29"/>
      <c r="AR60" s="30"/>
      <c r="BE60" s="29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9"/>
      <c r="B64" s="30"/>
      <c r="C64" s="29"/>
      <c r="D64" s="41" t="s">
        <v>52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53</v>
      </c>
      <c r="AI64" s="44"/>
      <c r="AJ64" s="44"/>
      <c r="AK64" s="44"/>
      <c r="AL64" s="44"/>
      <c r="AM64" s="44"/>
      <c r="AN64" s="44"/>
      <c r="AO64" s="44"/>
      <c r="AP64" s="29"/>
      <c r="AQ64" s="29"/>
      <c r="AR64" s="30"/>
      <c r="BE64" s="29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9"/>
      <c r="B75" s="30"/>
      <c r="C75" s="29"/>
      <c r="D75" s="43" t="s">
        <v>50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3" t="s">
        <v>51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3" t="s">
        <v>50</v>
      </c>
      <c r="AI75" s="32"/>
      <c r="AJ75" s="32"/>
      <c r="AK75" s="32"/>
      <c r="AL75" s="32"/>
      <c r="AM75" s="43" t="s">
        <v>51</v>
      </c>
      <c r="AN75" s="32"/>
      <c r="AO75" s="32"/>
      <c r="AP75" s="29"/>
      <c r="AQ75" s="29"/>
      <c r="AR75" s="30"/>
      <c r="BE75" s="29"/>
    </row>
    <row r="76" spans="1:57" s="2" customFormat="1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0"/>
      <c r="BE77" s="29"/>
    </row>
    <row r="81" spans="1:91" s="2" customFormat="1" ht="6.95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0"/>
      <c r="BE81" s="29"/>
    </row>
    <row r="82" spans="1:91" s="2" customFormat="1" ht="24.95" customHeight="1">
      <c r="A82" s="29"/>
      <c r="B82" s="30"/>
      <c r="C82" s="18" t="s">
        <v>54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1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1" s="4" customFormat="1" ht="12" customHeight="1">
      <c r="B84" s="49"/>
      <c r="C84" s="24" t="s">
        <v>12</v>
      </c>
      <c r="L84" s="4" t="str">
        <f>K5</f>
        <v>IMPORT</v>
      </c>
      <c r="AR84" s="49"/>
    </row>
    <row r="85" spans="1:91" s="5" customFormat="1" ht="36.950000000000003" customHeight="1">
      <c r="B85" s="50"/>
      <c r="C85" s="51" t="s">
        <v>15</v>
      </c>
      <c r="L85" s="175" t="str">
        <f>K6</f>
        <v>Obnova MK Narcisová ulica, Nitra</v>
      </c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R85" s="50"/>
    </row>
    <row r="86" spans="1:91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1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2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77" t="str">
        <f>IF(AN8= "","",AN8)</f>
        <v>16. 7. 2021</v>
      </c>
      <c r="AN87" s="177"/>
      <c r="AO87" s="29"/>
      <c r="AP87" s="29"/>
      <c r="AQ87" s="29"/>
      <c r="AR87" s="30"/>
      <c r="BE87" s="29"/>
    </row>
    <row r="88" spans="1:91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1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>Mesto Nitra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29</v>
      </c>
      <c r="AJ89" s="29"/>
      <c r="AK89" s="29"/>
      <c r="AL89" s="29"/>
      <c r="AM89" s="178" t="str">
        <f>IF(E17="","",E17)</f>
        <v>STAVPROS NR s.r.o.</v>
      </c>
      <c r="AN89" s="179"/>
      <c r="AO89" s="179"/>
      <c r="AP89" s="179"/>
      <c r="AQ89" s="29"/>
      <c r="AR89" s="30"/>
      <c r="AS89" s="180" t="s">
        <v>55</v>
      </c>
      <c r="AT89" s="181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29"/>
    </row>
    <row r="90" spans="1:91" s="2" customFormat="1" ht="15.2" customHeight="1">
      <c r="A90" s="29"/>
      <c r="B90" s="30"/>
      <c r="C90" s="24" t="s">
        <v>27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33</v>
      </c>
      <c r="AJ90" s="29"/>
      <c r="AK90" s="29"/>
      <c r="AL90" s="29"/>
      <c r="AM90" s="178" t="str">
        <f>IF(E20="","",E20)</f>
        <v xml:space="preserve"> </v>
      </c>
      <c r="AN90" s="179"/>
      <c r="AO90" s="179"/>
      <c r="AP90" s="179"/>
      <c r="AQ90" s="29"/>
      <c r="AR90" s="30"/>
      <c r="AS90" s="182"/>
      <c r="AT90" s="183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29"/>
    </row>
    <row r="91" spans="1:91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182"/>
      <c r="AT91" s="183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29"/>
    </row>
    <row r="92" spans="1:91" s="2" customFormat="1" ht="29.25" customHeight="1">
      <c r="A92" s="29"/>
      <c r="B92" s="30"/>
      <c r="C92" s="165" t="s">
        <v>56</v>
      </c>
      <c r="D92" s="166"/>
      <c r="E92" s="166"/>
      <c r="F92" s="166"/>
      <c r="G92" s="166"/>
      <c r="H92" s="58"/>
      <c r="I92" s="167" t="s">
        <v>57</v>
      </c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8" t="s">
        <v>58</v>
      </c>
      <c r="AH92" s="166"/>
      <c r="AI92" s="166"/>
      <c r="AJ92" s="166"/>
      <c r="AK92" s="166"/>
      <c r="AL92" s="166"/>
      <c r="AM92" s="166"/>
      <c r="AN92" s="167" t="s">
        <v>59</v>
      </c>
      <c r="AO92" s="166"/>
      <c r="AP92" s="169"/>
      <c r="AQ92" s="59" t="s">
        <v>60</v>
      </c>
      <c r="AR92" s="30"/>
      <c r="AS92" s="60" t="s">
        <v>61</v>
      </c>
      <c r="AT92" s="61" t="s">
        <v>62</v>
      </c>
      <c r="AU92" s="61" t="s">
        <v>63</v>
      </c>
      <c r="AV92" s="61" t="s">
        <v>64</v>
      </c>
      <c r="AW92" s="61" t="s">
        <v>65</v>
      </c>
      <c r="AX92" s="61" t="s">
        <v>66</v>
      </c>
      <c r="AY92" s="61" t="s">
        <v>67</v>
      </c>
      <c r="AZ92" s="61" t="s">
        <v>68</v>
      </c>
      <c r="BA92" s="61" t="s">
        <v>69</v>
      </c>
      <c r="BB92" s="61" t="s">
        <v>70</v>
      </c>
      <c r="BC92" s="61" t="s">
        <v>71</v>
      </c>
      <c r="BD92" s="62" t="s">
        <v>72</v>
      </c>
      <c r="BE92" s="29"/>
    </row>
    <row r="93" spans="1:91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29"/>
    </row>
    <row r="94" spans="1:91" s="6" customFormat="1" ht="32.450000000000003" customHeight="1">
      <c r="B94" s="66"/>
      <c r="C94" s="67" t="s">
        <v>73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173">
        <f>ROUND(AG95,2)</f>
        <v>0</v>
      </c>
      <c r="AH94" s="173"/>
      <c r="AI94" s="173"/>
      <c r="AJ94" s="173"/>
      <c r="AK94" s="173"/>
      <c r="AL94" s="173"/>
      <c r="AM94" s="173"/>
      <c r="AN94" s="174">
        <f>SUM(AG94,AT94)</f>
        <v>0</v>
      </c>
      <c r="AO94" s="174"/>
      <c r="AP94" s="174"/>
      <c r="AQ94" s="70" t="s">
        <v>1</v>
      </c>
      <c r="AR94" s="66"/>
      <c r="AS94" s="71">
        <f>ROUND(AS95,2)</f>
        <v>0</v>
      </c>
      <c r="AT94" s="72">
        <f>ROUND(SUM(AV94:AW94),2)</f>
        <v>0</v>
      </c>
      <c r="AU94" s="73">
        <f>ROUND(AU95,5)</f>
        <v>0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ROUND(AZ95,2)</f>
        <v>0</v>
      </c>
      <c r="BA94" s="72">
        <f>ROUND(BA95,2)</f>
        <v>0</v>
      </c>
      <c r="BB94" s="72">
        <f>ROUND(BB95,2)</f>
        <v>0</v>
      </c>
      <c r="BC94" s="72">
        <f>ROUND(BC95,2)</f>
        <v>0</v>
      </c>
      <c r="BD94" s="74">
        <f>ROUND(BD95,2)</f>
        <v>0</v>
      </c>
      <c r="BS94" s="75" t="s">
        <v>74</v>
      </c>
      <c r="BT94" s="75" t="s">
        <v>75</v>
      </c>
      <c r="BU94" s="76" t="s">
        <v>76</v>
      </c>
      <c r="BV94" s="75" t="s">
        <v>13</v>
      </c>
      <c r="BW94" s="75" t="s">
        <v>4</v>
      </c>
      <c r="BX94" s="75" t="s">
        <v>77</v>
      </c>
      <c r="CL94" s="75" t="s">
        <v>1</v>
      </c>
    </row>
    <row r="95" spans="1:91" s="7" customFormat="1" ht="16.5" customHeight="1">
      <c r="A95" s="77" t="s">
        <v>78</v>
      </c>
      <c r="B95" s="78"/>
      <c r="C95" s="79"/>
      <c r="D95" s="172" t="s">
        <v>79</v>
      </c>
      <c r="E95" s="172"/>
      <c r="F95" s="172"/>
      <c r="G95" s="172"/>
      <c r="H95" s="172"/>
      <c r="I95" s="80"/>
      <c r="J95" s="172" t="s">
        <v>80</v>
      </c>
      <c r="K95" s="172"/>
      <c r="L95" s="172"/>
      <c r="M95" s="172"/>
      <c r="N95" s="172"/>
      <c r="O95" s="172"/>
      <c r="P95" s="172"/>
      <c r="Q95" s="172"/>
      <c r="R95" s="172"/>
      <c r="S95" s="172"/>
      <c r="T95" s="172"/>
      <c r="U95" s="172"/>
      <c r="V95" s="172"/>
      <c r="W95" s="172"/>
      <c r="X95" s="172"/>
      <c r="Y95" s="172"/>
      <c r="Z95" s="172"/>
      <c r="AA95" s="172"/>
      <c r="AB95" s="172"/>
      <c r="AC95" s="172"/>
      <c r="AD95" s="172"/>
      <c r="AE95" s="172"/>
      <c r="AF95" s="172"/>
      <c r="AG95" s="170">
        <f>'01 - Komunikácia'!J30</f>
        <v>0</v>
      </c>
      <c r="AH95" s="171"/>
      <c r="AI95" s="171"/>
      <c r="AJ95" s="171"/>
      <c r="AK95" s="171"/>
      <c r="AL95" s="171"/>
      <c r="AM95" s="171"/>
      <c r="AN95" s="170">
        <f>SUM(AG95,AT95)</f>
        <v>0</v>
      </c>
      <c r="AO95" s="171"/>
      <c r="AP95" s="171"/>
      <c r="AQ95" s="81" t="s">
        <v>81</v>
      </c>
      <c r="AR95" s="78"/>
      <c r="AS95" s="82">
        <v>0</v>
      </c>
      <c r="AT95" s="83">
        <f>ROUND(SUM(AV95:AW95),2)</f>
        <v>0</v>
      </c>
      <c r="AU95" s="84">
        <f>'01 - Komunikácia'!P123</f>
        <v>0</v>
      </c>
      <c r="AV95" s="83">
        <f>'01 - Komunikácia'!J33</f>
        <v>0</v>
      </c>
      <c r="AW95" s="83">
        <f>'01 - Komunikácia'!J34</f>
        <v>0</v>
      </c>
      <c r="AX95" s="83">
        <f>'01 - Komunikácia'!J35</f>
        <v>0</v>
      </c>
      <c r="AY95" s="83">
        <f>'01 - Komunikácia'!J36</f>
        <v>0</v>
      </c>
      <c r="AZ95" s="83">
        <f>'01 - Komunikácia'!F33</f>
        <v>0</v>
      </c>
      <c r="BA95" s="83">
        <f>'01 - Komunikácia'!F34</f>
        <v>0</v>
      </c>
      <c r="BB95" s="83">
        <f>'01 - Komunikácia'!F35</f>
        <v>0</v>
      </c>
      <c r="BC95" s="83">
        <f>'01 - Komunikácia'!F36</f>
        <v>0</v>
      </c>
      <c r="BD95" s="85">
        <f>'01 - Komunikácia'!F37</f>
        <v>0</v>
      </c>
      <c r="BT95" s="86" t="s">
        <v>82</v>
      </c>
      <c r="BV95" s="86" t="s">
        <v>13</v>
      </c>
      <c r="BW95" s="86" t="s">
        <v>83</v>
      </c>
      <c r="BX95" s="86" t="s">
        <v>4</v>
      </c>
      <c r="CL95" s="86" t="s">
        <v>1</v>
      </c>
      <c r="CM95" s="86" t="s">
        <v>75</v>
      </c>
    </row>
    <row r="96" spans="1:91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5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  <c r="AA97" s="46"/>
      <c r="AB97" s="46"/>
      <c r="AC97" s="46"/>
      <c r="AD97" s="46"/>
      <c r="AE97" s="46"/>
      <c r="AF97" s="46"/>
      <c r="AG97" s="46"/>
      <c r="AH97" s="46"/>
      <c r="AI97" s="46"/>
      <c r="AJ97" s="46"/>
      <c r="AK97" s="46"/>
      <c r="AL97" s="46"/>
      <c r="AM97" s="46"/>
      <c r="AN97" s="46"/>
      <c r="AO97" s="46"/>
      <c r="AP97" s="46"/>
      <c r="AQ97" s="46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01 - Komunikácia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7"/>
  <sheetViews>
    <sheetView showGridLines="0" tabSelected="1" topLeftCell="A104" workbookViewId="0">
      <selection activeCell="I97" sqref="I9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4" width="9.33203125" style="1"/>
    <col min="65" max="65" width="13.6640625" style="1" bestFit="1" customWidth="1"/>
  </cols>
  <sheetData>
    <row r="2" spans="1:46" s="1" customFormat="1" ht="36.950000000000003" customHeight="1">
      <c r="L2" s="163" t="s">
        <v>5</v>
      </c>
      <c r="M2" s="164"/>
      <c r="N2" s="164"/>
      <c r="O2" s="164"/>
      <c r="P2" s="164"/>
      <c r="Q2" s="164"/>
      <c r="R2" s="164"/>
      <c r="S2" s="164"/>
      <c r="T2" s="164"/>
      <c r="U2" s="164"/>
      <c r="V2" s="164"/>
      <c r="AT2" s="14" t="s">
        <v>83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75</v>
      </c>
    </row>
    <row r="4" spans="1:46" s="1" customFormat="1" ht="24.95" customHeight="1">
      <c r="B4" s="17"/>
      <c r="D4" s="18" t="s">
        <v>84</v>
      </c>
      <c r="L4" s="17"/>
      <c r="M4" s="87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4" t="s">
        <v>15</v>
      </c>
      <c r="L6" s="17"/>
    </row>
    <row r="7" spans="1:46" s="1" customFormat="1" ht="16.5" customHeight="1">
      <c r="B7" s="17"/>
      <c r="E7" s="203" t="str">
        <f>'Rekapitulácia stavby'!K6</f>
        <v>Obnova MK Narcisová ulica, Nitra</v>
      </c>
      <c r="F7" s="204"/>
      <c r="G7" s="204"/>
      <c r="H7" s="204"/>
      <c r="L7" s="17"/>
    </row>
    <row r="8" spans="1:46" s="2" customFormat="1" ht="12" customHeight="1">
      <c r="A8" s="29"/>
      <c r="B8" s="30"/>
      <c r="C8" s="29"/>
      <c r="D8" s="24" t="s">
        <v>85</v>
      </c>
      <c r="E8" s="29"/>
      <c r="F8" s="29"/>
      <c r="G8" s="29"/>
      <c r="H8" s="29"/>
      <c r="I8" s="29"/>
      <c r="J8" s="29"/>
      <c r="K8" s="29"/>
      <c r="L8" s="40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6.5" customHeight="1">
      <c r="A9" s="29"/>
      <c r="B9" s="30"/>
      <c r="C9" s="29"/>
      <c r="D9" s="29"/>
      <c r="E9" s="175" t="s">
        <v>86</v>
      </c>
      <c r="F9" s="202"/>
      <c r="G9" s="202"/>
      <c r="H9" s="202"/>
      <c r="I9" s="29"/>
      <c r="J9" s="29"/>
      <c r="K9" s="29"/>
      <c r="L9" s="4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>
      <c r="A10" s="29"/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40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2" customHeight="1">
      <c r="A11" s="29"/>
      <c r="B11" s="30"/>
      <c r="C11" s="29"/>
      <c r="D11" s="24" t="s">
        <v>17</v>
      </c>
      <c r="E11" s="29"/>
      <c r="F11" s="22" t="s">
        <v>1</v>
      </c>
      <c r="G11" s="29"/>
      <c r="H11" s="29"/>
      <c r="I11" s="24" t="s">
        <v>18</v>
      </c>
      <c r="J11" s="22" t="s">
        <v>1</v>
      </c>
      <c r="K11" s="29"/>
      <c r="L11" s="40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19</v>
      </c>
      <c r="E12" s="29"/>
      <c r="F12" s="22" t="s">
        <v>20</v>
      </c>
      <c r="G12" s="29"/>
      <c r="H12" s="29"/>
      <c r="I12" s="24" t="s">
        <v>21</v>
      </c>
      <c r="J12" s="53"/>
      <c r="K12" s="29"/>
      <c r="L12" s="4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0.9" customHeight="1">
      <c r="A13" s="29"/>
      <c r="B13" s="30"/>
      <c r="C13" s="29"/>
      <c r="D13" s="29"/>
      <c r="E13" s="29"/>
      <c r="F13" s="29"/>
      <c r="G13" s="29"/>
      <c r="H13" s="29"/>
      <c r="I13" s="29"/>
      <c r="J13" s="29"/>
      <c r="K13" s="29"/>
      <c r="L13" s="40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12" customHeight="1">
      <c r="A14" s="29"/>
      <c r="B14" s="30"/>
      <c r="C14" s="29"/>
      <c r="D14" s="24" t="s">
        <v>23</v>
      </c>
      <c r="E14" s="29"/>
      <c r="F14" s="29"/>
      <c r="G14" s="29"/>
      <c r="H14" s="29"/>
      <c r="I14" s="24" t="s">
        <v>24</v>
      </c>
      <c r="J14" s="22" t="s">
        <v>1</v>
      </c>
      <c r="K14" s="29"/>
      <c r="L14" s="40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8" customHeight="1">
      <c r="A15" s="29"/>
      <c r="B15" s="30"/>
      <c r="C15" s="29"/>
      <c r="D15" s="29"/>
      <c r="E15" s="22" t="s">
        <v>25</v>
      </c>
      <c r="F15" s="29"/>
      <c r="G15" s="29"/>
      <c r="H15" s="29"/>
      <c r="I15" s="24" t="s">
        <v>26</v>
      </c>
      <c r="J15" s="22" t="s">
        <v>1</v>
      </c>
      <c r="K15" s="29"/>
      <c r="L15" s="4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6.95" customHeight="1">
      <c r="A16" s="29"/>
      <c r="B16" s="30"/>
      <c r="C16" s="29"/>
      <c r="D16" s="29"/>
      <c r="E16" s="29"/>
      <c r="F16" s="29"/>
      <c r="G16" s="29"/>
      <c r="H16" s="29"/>
      <c r="I16" s="29"/>
      <c r="J16" s="29"/>
      <c r="K16" s="29"/>
      <c r="L16" s="40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52" s="2" customFormat="1" ht="12" customHeight="1">
      <c r="A17" s="29"/>
      <c r="B17" s="30"/>
      <c r="C17" s="29"/>
      <c r="D17" s="24" t="s">
        <v>27</v>
      </c>
      <c r="E17" s="29"/>
      <c r="F17" s="29"/>
      <c r="G17" s="29"/>
      <c r="H17" s="29"/>
      <c r="I17" s="24" t="s">
        <v>24</v>
      </c>
      <c r="J17" s="25" t="str">
        <f>'Rekapitulácia stavby'!AN13</f>
        <v>Vyplň údaj</v>
      </c>
      <c r="K17" s="29"/>
      <c r="L17" s="40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52" s="2" customFormat="1" ht="18" customHeight="1">
      <c r="A18" s="29"/>
      <c r="B18" s="30"/>
      <c r="C18" s="29"/>
      <c r="D18" s="29"/>
      <c r="E18" s="205" t="str">
        <f>'Rekapitulácia stavby'!E14</f>
        <v>Vyplň údaj</v>
      </c>
      <c r="F18" s="194"/>
      <c r="G18" s="194"/>
      <c r="H18" s="194"/>
      <c r="I18" s="24" t="s">
        <v>26</v>
      </c>
      <c r="J18" s="25" t="str">
        <f>'Rekapitulácia stavby'!AN14</f>
        <v>Vyplň údaj</v>
      </c>
      <c r="K18" s="29"/>
      <c r="L18" s="40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52" s="2" customFormat="1" ht="6.95" customHeight="1">
      <c r="A19" s="29"/>
      <c r="B19" s="30"/>
      <c r="C19" s="29"/>
      <c r="D19" s="29"/>
      <c r="E19" s="29"/>
      <c r="F19" s="29"/>
      <c r="G19" s="29"/>
      <c r="H19" s="29"/>
      <c r="I19" s="29"/>
      <c r="J19" s="29"/>
      <c r="K19" s="29"/>
      <c r="L19" s="40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52" s="2" customFormat="1" ht="12" customHeight="1">
      <c r="A20" s="29"/>
      <c r="B20" s="30"/>
      <c r="C20" s="29"/>
      <c r="D20" s="24" t="s">
        <v>29</v>
      </c>
      <c r="E20" s="29"/>
      <c r="F20" s="29"/>
      <c r="G20" s="29"/>
      <c r="H20" s="29"/>
      <c r="I20" s="24" t="s">
        <v>24</v>
      </c>
      <c r="J20" s="22" t="str">
        <f>IF('Rekapitulácia stavby'!AN16="","",'Rekapitulácia stavby'!AN16)</f>
        <v>51310279</v>
      </c>
      <c r="K20" s="29"/>
      <c r="L20" s="40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52" s="2" customFormat="1" ht="18" customHeight="1">
      <c r="A21" s="29"/>
      <c r="B21" s="30"/>
      <c r="C21" s="29"/>
      <c r="D21" s="29"/>
      <c r="E21" s="22" t="str">
        <f>IF('Rekapitulácia stavby'!E17="","",'Rekapitulácia stavby'!E17)</f>
        <v>STAVPROS NR s.r.o.</v>
      </c>
      <c r="F21" s="29"/>
      <c r="G21" s="29"/>
      <c r="H21" s="29"/>
      <c r="I21" s="24" t="s">
        <v>26</v>
      </c>
      <c r="J21" s="22" t="str">
        <f>IF('Rekapitulácia stavby'!AN17="","",'Rekapitulácia stavby'!AN17)</f>
        <v/>
      </c>
      <c r="K21" s="29"/>
      <c r="L21" s="40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52" s="2" customFormat="1" ht="6.95" customHeight="1">
      <c r="A22" s="29"/>
      <c r="B22" s="30"/>
      <c r="C22" s="29"/>
      <c r="D22" s="29"/>
      <c r="E22" s="29"/>
      <c r="F22" s="29"/>
      <c r="G22" s="29"/>
      <c r="H22" s="29"/>
      <c r="I22" s="29"/>
      <c r="J22" s="29"/>
      <c r="K22" s="29"/>
      <c r="L22" s="40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52" s="2" customFormat="1" ht="12" customHeight="1">
      <c r="A23" s="29"/>
      <c r="B23" s="30"/>
      <c r="C23" s="29"/>
      <c r="D23" s="24" t="s">
        <v>33</v>
      </c>
      <c r="E23" s="29"/>
      <c r="F23" s="29"/>
      <c r="G23" s="29"/>
      <c r="H23" s="29"/>
      <c r="I23" s="24" t="s">
        <v>24</v>
      </c>
      <c r="J23" s="22" t="str">
        <f>IF('Rekapitulácia stavby'!AN19="","",'Rekapitulácia stavby'!AN19)</f>
        <v/>
      </c>
      <c r="K23" s="29"/>
      <c r="L23" s="40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52" s="2" customFormat="1" ht="18" customHeight="1">
      <c r="A24" s="29"/>
      <c r="B24" s="30"/>
      <c r="C24" s="29"/>
      <c r="D24" s="29"/>
      <c r="E24" s="22" t="str">
        <f>IF('Rekapitulácia stavby'!E20="","",'Rekapitulácia stavby'!E20)</f>
        <v xml:space="preserve"> </v>
      </c>
      <c r="F24" s="29"/>
      <c r="G24" s="29"/>
      <c r="H24" s="29"/>
      <c r="I24" s="24" t="s">
        <v>26</v>
      </c>
      <c r="J24" s="22" t="str">
        <f>IF('Rekapitulácia stavby'!AN20="","",'Rekapitulácia stavby'!AN20)</f>
        <v/>
      </c>
      <c r="K24" s="29"/>
      <c r="L24" s="40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52" s="2" customFormat="1" ht="6.95" customHeight="1">
      <c r="A25" s="29"/>
      <c r="B25" s="30"/>
      <c r="C25" s="29"/>
      <c r="D25" s="29"/>
      <c r="E25" s="29"/>
      <c r="F25" s="29"/>
      <c r="G25" s="29"/>
      <c r="H25" s="29"/>
      <c r="I25" s="29"/>
      <c r="J25" s="29"/>
      <c r="K25" s="29"/>
      <c r="L25" s="4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</row>
    <row r="26" spans="1:52" s="2" customFormat="1" ht="12" customHeight="1">
      <c r="A26" s="29"/>
      <c r="B26" s="30"/>
      <c r="C26" s="29"/>
      <c r="D26" s="24" t="s">
        <v>34</v>
      </c>
      <c r="E26" s="29"/>
      <c r="F26" s="29"/>
      <c r="G26" s="29"/>
      <c r="H26" s="29"/>
      <c r="I26" s="29"/>
      <c r="J26" s="29"/>
      <c r="K26" s="29"/>
      <c r="L26" s="40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52" s="8" customFormat="1" ht="16.5" customHeight="1">
      <c r="A27" s="88"/>
      <c r="B27" s="89"/>
      <c r="C27" s="88"/>
      <c r="D27" s="88"/>
      <c r="E27" s="198" t="s">
        <v>1</v>
      </c>
      <c r="F27" s="198"/>
      <c r="G27" s="198"/>
      <c r="H27" s="198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52" s="2" customFormat="1" ht="6.95" customHeight="1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4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52" s="2" customFormat="1" ht="6.95" customHeight="1">
      <c r="A29" s="29"/>
      <c r="B29" s="30"/>
      <c r="C29" s="29"/>
      <c r="D29" s="64"/>
      <c r="E29" s="64"/>
      <c r="F29" s="64"/>
      <c r="G29" s="64"/>
      <c r="H29" s="64"/>
      <c r="I29" s="64"/>
      <c r="J29" s="64"/>
      <c r="K29" s="64"/>
      <c r="L29" s="91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</row>
    <row r="30" spans="1:52" s="2" customFormat="1" ht="25.35" customHeight="1">
      <c r="A30" s="29"/>
      <c r="B30" s="30"/>
      <c r="C30" s="29"/>
      <c r="D30" s="93" t="s">
        <v>35</v>
      </c>
      <c r="E30" s="29"/>
      <c r="F30" s="29"/>
      <c r="G30" s="29"/>
      <c r="H30" s="29"/>
      <c r="I30" s="29"/>
      <c r="J30" s="69">
        <f>ROUND(J123, 2)</f>
        <v>0</v>
      </c>
      <c r="K30" s="29"/>
      <c r="L30" s="91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</row>
    <row r="31" spans="1:52" s="2" customFormat="1" ht="6.95" customHeight="1">
      <c r="A31" s="29"/>
      <c r="B31" s="30"/>
      <c r="C31" s="29"/>
      <c r="D31" s="64"/>
      <c r="E31" s="64"/>
      <c r="F31" s="64"/>
      <c r="G31" s="64"/>
      <c r="H31" s="64"/>
      <c r="I31" s="64"/>
      <c r="J31" s="64"/>
      <c r="K31" s="64"/>
      <c r="L31" s="4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52" s="2" customFormat="1" ht="14.45" customHeight="1">
      <c r="A32" s="29"/>
      <c r="B32" s="30"/>
      <c r="C32" s="29"/>
      <c r="D32" s="29"/>
      <c r="E32" s="29"/>
      <c r="F32" s="33" t="s">
        <v>37</v>
      </c>
      <c r="G32" s="29"/>
      <c r="H32" s="29"/>
      <c r="I32" s="33" t="s">
        <v>36</v>
      </c>
      <c r="J32" s="33" t="s">
        <v>38</v>
      </c>
      <c r="K32" s="29"/>
      <c r="L32" s="40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52" s="2" customFormat="1" ht="14.45" customHeight="1">
      <c r="A33" s="29"/>
      <c r="B33" s="30"/>
      <c r="C33" s="29"/>
      <c r="D33" s="94" t="s">
        <v>39</v>
      </c>
      <c r="E33" s="35" t="s">
        <v>40</v>
      </c>
      <c r="F33" s="95">
        <f>ROUND((SUM(BE123:BE153)),  2)</f>
        <v>0</v>
      </c>
      <c r="G33" s="92"/>
      <c r="H33" s="92"/>
      <c r="I33" s="96">
        <v>0.2</v>
      </c>
      <c r="J33" s="95">
        <f>ROUND(((SUM(BE123:BE153))*I33),  2)</f>
        <v>0</v>
      </c>
      <c r="K33" s="29"/>
      <c r="L33" s="91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  <c r="AM33" s="92"/>
      <c r="AN33" s="92"/>
      <c r="AO33" s="92"/>
      <c r="AP33" s="92"/>
      <c r="AQ33" s="92"/>
      <c r="AR33" s="92"/>
      <c r="AS33" s="92"/>
      <c r="AT33" s="92"/>
      <c r="AU33" s="92"/>
      <c r="AV33" s="92"/>
      <c r="AW33" s="92"/>
      <c r="AX33" s="92"/>
      <c r="AY33" s="92"/>
      <c r="AZ33" s="92"/>
    </row>
    <row r="34" spans="1:52" s="2" customFormat="1" ht="14.45" customHeight="1">
      <c r="A34" s="29"/>
      <c r="B34" s="30"/>
      <c r="C34" s="29"/>
      <c r="D34" s="29"/>
      <c r="E34" s="35" t="s">
        <v>41</v>
      </c>
      <c r="F34" s="95">
        <f>ROUND((SUM(BF123:BF153)),  2)</f>
        <v>0</v>
      </c>
      <c r="G34" s="92"/>
      <c r="H34" s="92"/>
      <c r="I34" s="96">
        <v>0.2</v>
      </c>
      <c r="J34" s="95">
        <f>ROUND(((SUM(BF123:BF153))*I34),  2)</f>
        <v>0</v>
      </c>
      <c r="K34" s="29"/>
      <c r="L34" s="40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52" s="2" customFormat="1" ht="14.45" hidden="1" customHeight="1">
      <c r="A35" s="29"/>
      <c r="B35" s="30"/>
      <c r="C35" s="29"/>
      <c r="D35" s="29"/>
      <c r="E35" s="24" t="s">
        <v>42</v>
      </c>
      <c r="F35" s="97">
        <f>ROUND((SUM(BG123:BG153)),  2)</f>
        <v>0</v>
      </c>
      <c r="G35" s="29"/>
      <c r="H35" s="29"/>
      <c r="I35" s="98">
        <v>0.2</v>
      </c>
      <c r="J35" s="97">
        <f>0</f>
        <v>0</v>
      </c>
      <c r="K35" s="29"/>
      <c r="L35" s="40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52" s="2" customFormat="1" ht="14.45" hidden="1" customHeight="1">
      <c r="A36" s="29"/>
      <c r="B36" s="30"/>
      <c r="C36" s="29"/>
      <c r="D36" s="29"/>
      <c r="E36" s="24" t="s">
        <v>43</v>
      </c>
      <c r="F36" s="97">
        <f>ROUND((SUM(BH123:BH153)),  2)</f>
        <v>0</v>
      </c>
      <c r="G36" s="29"/>
      <c r="H36" s="29"/>
      <c r="I36" s="98">
        <v>0.2</v>
      </c>
      <c r="J36" s="97">
        <f>0</f>
        <v>0</v>
      </c>
      <c r="K36" s="29"/>
      <c r="L36" s="40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52" s="2" customFormat="1" ht="14.45" hidden="1" customHeight="1">
      <c r="A37" s="29"/>
      <c r="B37" s="30"/>
      <c r="C37" s="29"/>
      <c r="D37" s="29"/>
      <c r="E37" s="35" t="s">
        <v>44</v>
      </c>
      <c r="F37" s="95">
        <f>ROUND((SUM(BI123:BI153)),  2)</f>
        <v>0</v>
      </c>
      <c r="G37" s="92"/>
      <c r="H37" s="92"/>
      <c r="I37" s="96">
        <v>0</v>
      </c>
      <c r="J37" s="95">
        <f>0</f>
        <v>0</v>
      </c>
      <c r="K37" s="29"/>
      <c r="L37" s="4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52" s="2" customFormat="1" ht="6.9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0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52" s="2" customFormat="1" ht="25.35" customHeight="1">
      <c r="A39" s="29"/>
      <c r="B39" s="30"/>
      <c r="C39" s="99"/>
      <c r="D39" s="100" t="s">
        <v>45</v>
      </c>
      <c r="E39" s="58"/>
      <c r="F39" s="58"/>
      <c r="G39" s="101" t="s">
        <v>46</v>
      </c>
      <c r="H39" s="102" t="s">
        <v>47</v>
      </c>
      <c r="I39" s="58"/>
      <c r="J39" s="103">
        <f>SUM(J30:J37)</f>
        <v>0</v>
      </c>
      <c r="K39" s="104"/>
      <c r="L39" s="40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</row>
    <row r="40" spans="1:52" s="2" customFormat="1" ht="14.45" customHeight="1">
      <c r="A40" s="29"/>
      <c r="B40" s="30"/>
      <c r="C40" s="29"/>
      <c r="D40" s="29"/>
      <c r="E40" s="29"/>
      <c r="F40" s="29"/>
      <c r="G40" s="29"/>
      <c r="H40" s="29"/>
      <c r="I40" s="29"/>
      <c r="J40" s="29"/>
      <c r="K40" s="29"/>
      <c r="L40" s="40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</row>
    <row r="41" spans="1:52" s="1" customFormat="1" ht="14.45" customHeight="1">
      <c r="B41" s="17"/>
      <c r="L41" s="17"/>
    </row>
    <row r="42" spans="1:52" s="1" customFormat="1" ht="14.45" customHeight="1">
      <c r="B42" s="17"/>
      <c r="L42" s="17"/>
    </row>
    <row r="43" spans="1:52" s="1" customFormat="1" ht="14.45" customHeight="1">
      <c r="B43" s="17"/>
      <c r="L43" s="17"/>
    </row>
    <row r="44" spans="1:52" s="1" customFormat="1" ht="14.45" customHeight="1">
      <c r="B44" s="17"/>
      <c r="L44" s="17"/>
    </row>
    <row r="45" spans="1:52" s="1" customFormat="1" ht="14.45" customHeight="1">
      <c r="B45" s="17"/>
      <c r="L45" s="17"/>
    </row>
    <row r="46" spans="1:52" s="1" customFormat="1" ht="14.45" customHeight="1">
      <c r="B46" s="17"/>
      <c r="L46" s="17"/>
    </row>
    <row r="47" spans="1:52" s="1" customFormat="1" ht="14.45" customHeight="1">
      <c r="B47" s="17"/>
      <c r="L47" s="17"/>
    </row>
    <row r="48" spans="1:52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0"/>
      <c r="D50" s="41" t="s">
        <v>48</v>
      </c>
      <c r="E50" s="42"/>
      <c r="F50" s="42"/>
      <c r="G50" s="41" t="s">
        <v>49</v>
      </c>
      <c r="H50" s="42"/>
      <c r="I50" s="42"/>
      <c r="J50" s="42"/>
      <c r="K50" s="42"/>
      <c r="L50" s="40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9"/>
      <c r="B61" s="30"/>
      <c r="C61" s="29"/>
      <c r="D61" s="43" t="s">
        <v>50</v>
      </c>
      <c r="E61" s="32"/>
      <c r="F61" s="105" t="s">
        <v>51</v>
      </c>
      <c r="G61" s="43" t="s">
        <v>50</v>
      </c>
      <c r="H61" s="32"/>
      <c r="I61" s="32"/>
      <c r="J61" s="106" t="s">
        <v>51</v>
      </c>
      <c r="K61" s="32"/>
      <c r="L61" s="40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9"/>
      <c r="B65" s="30"/>
      <c r="C65" s="29"/>
      <c r="D65" s="41" t="s">
        <v>52</v>
      </c>
      <c r="E65" s="44"/>
      <c r="F65" s="44"/>
      <c r="G65" s="41" t="s">
        <v>53</v>
      </c>
      <c r="H65" s="44"/>
      <c r="I65" s="44"/>
      <c r="J65" s="44"/>
      <c r="K65" s="44"/>
      <c r="L65" s="40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9"/>
      <c r="B76" s="30"/>
      <c r="C76" s="29"/>
      <c r="D76" s="43" t="s">
        <v>50</v>
      </c>
      <c r="E76" s="32"/>
      <c r="F76" s="105" t="s">
        <v>51</v>
      </c>
      <c r="G76" s="43" t="s">
        <v>50</v>
      </c>
      <c r="H76" s="32"/>
      <c r="I76" s="32"/>
      <c r="J76" s="106" t="s">
        <v>51</v>
      </c>
      <c r="K76" s="32"/>
      <c r="L76" s="40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87</v>
      </c>
      <c r="D82" s="29"/>
      <c r="E82" s="29"/>
      <c r="F82" s="29"/>
      <c r="G82" s="29"/>
      <c r="H82" s="29"/>
      <c r="I82" s="29"/>
      <c r="J82" s="29"/>
      <c r="K82" s="29"/>
      <c r="L82" s="40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0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0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203" t="str">
        <f>E7</f>
        <v>Obnova MK Narcisová ulica, Nitra</v>
      </c>
      <c r="F85" s="204"/>
      <c r="G85" s="204"/>
      <c r="H85" s="204"/>
      <c r="I85" s="29"/>
      <c r="J85" s="29"/>
      <c r="K85" s="29"/>
      <c r="L85" s="40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12" customHeight="1">
      <c r="A86" s="29"/>
      <c r="B86" s="30"/>
      <c r="C86" s="24" t="s">
        <v>85</v>
      </c>
      <c r="D86" s="29"/>
      <c r="E86" s="29"/>
      <c r="F86" s="29"/>
      <c r="G86" s="29"/>
      <c r="H86" s="29"/>
      <c r="I86" s="29"/>
      <c r="J86" s="29"/>
      <c r="K86" s="29"/>
      <c r="L86" s="40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6.5" customHeight="1">
      <c r="A87" s="29"/>
      <c r="B87" s="30"/>
      <c r="C87" s="29"/>
      <c r="D87" s="29"/>
      <c r="E87" s="175" t="str">
        <f>E9</f>
        <v>01 - Komunikácia</v>
      </c>
      <c r="F87" s="202"/>
      <c r="G87" s="202"/>
      <c r="H87" s="202"/>
      <c r="I87" s="29"/>
      <c r="J87" s="29"/>
      <c r="K87" s="29"/>
      <c r="L87" s="40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0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2" customHeight="1">
      <c r="A89" s="29"/>
      <c r="B89" s="30"/>
      <c r="C89" s="24" t="s">
        <v>19</v>
      </c>
      <c r="D89" s="29"/>
      <c r="E89" s="29"/>
      <c r="F89" s="22" t="str">
        <f>F12</f>
        <v xml:space="preserve"> </v>
      </c>
      <c r="G89" s="29"/>
      <c r="H89" s="29"/>
      <c r="I89" s="24" t="s">
        <v>21</v>
      </c>
      <c r="J89" s="53" t="str">
        <f>IF(J12="","",J12)</f>
        <v/>
      </c>
      <c r="K89" s="29"/>
      <c r="L89" s="40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6.95" customHeight="1">
      <c r="A90" s="29"/>
      <c r="B90" s="30"/>
      <c r="C90" s="29"/>
      <c r="D90" s="29"/>
      <c r="E90" s="29"/>
      <c r="F90" s="29"/>
      <c r="G90" s="29"/>
      <c r="H90" s="29"/>
      <c r="I90" s="29"/>
      <c r="J90" s="29"/>
      <c r="K90" s="29"/>
      <c r="L90" s="40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5.2" customHeight="1">
      <c r="A91" s="29"/>
      <c r="B91" s="30"/>
      <c r="C91" s="24" t="s">
        <v>23</v>
      </c>
      <c r="D91" s="29"/>
      <c r="E91" s="29"/>
      <c r="F91" s="22" t="str">
        <f>E15</f>
        <v>Mesto Nitra</v>
      </c>
      <c r="G91" s="29"/>
      <c r="H91" s="29"/>
      <c r="I91" s="24" t="s">
        <v>29</v>
      </c>
      <c r="J91" s="27" t="str">
        <f>E21</f>
        <v>STAVPROS NR s.r.o.</v>
      </c>
      <c r="K91" s="29"/>
      <c r="L91" s="40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15.2" customHeight="1">
      <c r="A92" s="29"/>
      <c r="B92" s="30"/>
      <c r="C92" s="24" t="s">
        <v>27</v>
      </c>
      <c r="D92" s="29"/>
      <c r="E92" s="29"/>
      <c r="F92" s="22" t="str">
        <f>IF(E18="","",E18)</f>
        <v>Vyplň údaj</v>
      </c>
      <c r="G92" s="29"/>
      <c r="H92" s="29"/>
      <c r="I92" s="24" t="s">
        <v>33</v>
      </c>
      <c r="J92" s="27" t="str">
        <f>E24</f>
        <v xml:space="preserve"> </v>
      </c>
      <c r="K92" s="29"/>
      <c r="L92" s="40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0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9.25" customHeight="1">
      <c r="A94" s="29"/>
      <c r="B94" s="30"/>
      <c r="C94" s="107" t="s">
        <v>88</v>
      </c>
      <c r="D94" s="99"/>
      <c r="E94" s="99"/>
      <c r="F94" s="99"/>
      <c r="G94" s="99"/>
      <c r="H94" s="99"/>
      <c r="I94" s="99"/>
      <c r="J94" s="108" t="s">
        <v>89</v>
      </c>
      <c r="K94" s="99"/>
      <c r="L94" s="40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</row>
    <row r="95" spans="1:47" s="2" customFormat="1" ht="10.35" customHeight="1">
      <c r="A95" s="29"/>
      <c r="B95" s="30"/>
      <c r="C95" s="29"/>
      <c r="D95" s="29"/>
      <c r="E95" s="29"/>
      <c r="F95" s="29"/>
      <c r="G95" s="29"/>
      <c r="H95" s="29"/>
      <c r="I95" s="29"/>
      <c r="J95" s="29"/>
      <c r="K95" s="29"/>
      <c r="L95" s="40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</row>
    <row r="96" spans="1:47" s="2" customFormat="1" ht="22.9" customHeight="1">
      <c r="A96" s="29"/>
      <c r="B96" s="30"/>
      <c r="C96" s="109" t="s">
        <v>90</v>
      </c>
      <c r="D96" s="29"/>
      <c r="E96" s="29"/>
      <c r="F96" s="29"/>
      <c r="G96" s="29"/>
      <c r="H96" s="29"/>
      <c r="I96" s="29"/>
      <c r="J96" s="69">
        <f>J123</f>
        <v>0</v>
      </c>
      <c r="K96" s="29"/>
      <c r="L96" s="40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U96" s="14" t="s">
        <v>91</v>
      </c>
    </row>
    <row r="97" spans="1:31" s="9" customFormat="1" ht="24.95" customHeight="1">
      <c r="B97" s="110"/>
      <c r="D97" s="111" t="s">
        <v>92</v>
      </c>
      <c r="E97" s="112"/>
      <c r="F97" s="112"/>
      <c r="G97" s="112"/>
      <c r="H97" s="112"/>
      <c r="I97" s="112"/>
      <c r="J97" s="113">
        <f>J124</f>
        <v>0</v>
      </c>
      <c r="L97" s="110"/>
    </row>
    <row r="98" spans="1:31" s="10" customFormat="1" ht="19.899999999999999" customHeight="1">
      <c r="B98" s="114"/>
      <c r="D98" s="115" t="s">
        <v>93</v>
      </c>
      <c r="E98" s="116"/>
      <c r="F98" s="116"/>
      <c r="G98" s="116"/>
      <c r="H98" s="116"/>
      <c r="I98" s="116"/>
      <c r="J98" s="117">
        <f>J125</f>
        <v>0</v>
      </c>
      <c r="L98" s="114"/>
    </row>
    <row r="99" spans="1:31" s="10" customFormat="1" ht="19.899999999999999" customHeight="1">
      <c r="B99" s="114"/>
      <c r="D99" s="115" t="s">
        <v>94</v>
      </c>
      <c r="E99" s="116"/>
      <c r="F99" s="116"/>
      <c r="G99" s="116"/>
      <c r="H99" s="116"/>
      <c r="I99" s="116"/>
      <c r="J99" s="117">
        <f>J133</f>
        <v>0</v>
      </c>
      <c r="L99" s="114"/>
    </row>
    <row r="100" spans="1:31" s="10" customFormat="1" ht="19.899999999999999" customHeight="1">
      <c r="B100" s="114"/>
      <c r="D100" s="115" t="s">
        <v>95</v>
      </c>
      <c r="E100" s="116"/>
      <c r="F100" s="116"/>
      <c r="G100" s="116"/>
      <c r="H100" s="116"/>
      <c r="I100" s="116"/>
      <c r="J100" s="117">
        <f>J140</f>
        <v>0</v>
      </c>
      <c r="L100" s="114"/>
    </row>
    <row r="101" spans="1:31" s="10" customFormat="1" ht="19.899999999999999" customHeight="1">
      <c r="B101" s="114"/>
      <c r="D101" s="115" t="s">
        <v>96</v>
      </c>
      <c r="E101" s="116"/>
      <c r="F101" s="116"/>
      <c r="G101" s="116"/>
      <c r="H101" s="116"/>
      <c r="I101" s="116"/>
      <c r="J101" s="117">
        <f>J142</f>
        <v>0</v>
      </c>
      <c r="L101" s="114"/>
    </row>
    <row r="102" spans="1:31" s="10" customFormat="1" ht="19.899999999999999" customHeight="1">
      <c r="B102" s="114"/>
      <c r="D102" s="115" t="s">
        <v>97</v>
      </c>
      <c r="E102" s="116"/>
      <c r="F102" s="116"/>
      <c r="G102" s="116"/>
      <c r="H102" s="116"/>
      <c r="I102" s="116"/>
      <c r="J102" s="117">
        <f>J149</f>
        <v>0</v>
      </c>
      <c r="L102" s="114"/>
    </row>
    <row r="103" spans="1:31" s="9" customFormat="1" ht="24.95" customHeight="1">
      <c r="B103" s="110"/>
      <c r="D103" s="111" t="s">
        <v>98</v>
      </c>
      <c r="E103" s="112"/>
      <c r="F103" s="112"/>
      <c r="G103" s="112"/>
      <c r="H103" s="112"/>
      <c r="I103" s="112"/>
      <c r="J103" s="113">
        <f>J151</f>
        <v>0</v>
      </c>
      <c r="L103" s="110"/>
    </row>
    <row r="104" spans="1:31" s="2" customFormat="1" ht="21.75" customHeight="1">
      <c r="A104" s="29"/>
      <c r="B104" s="30"/>
      <c r="C104" s="29"/>
      <c r="D104" s="29"/>
      <c r="E104" s="29"/>
      <c r="F104" s="29"/>
      <c r="G104" s="29"/>
      <c r="H104" s="29"/>
      <c r="I104" s="29"/>
      <c r="J104" s="29"/>
      <c r="K104" s="29"/>
      <c r="L104" s="40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</row>
    <row r="105" spans="1:31" s="2" customFormat="1" ht="6.95" customHeight="1">
      <c r="A105" s="29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0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</row>
    <row r="109" spans="1:31" s="2" customFormat="1" ht="6.95" customHeight="1">
      <c r="A109" s="29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0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24.95" customHeight="1">
      <c r="A110" s="29"/>
      <c r="B110" s="30"/>
      <c r="C110" s="18" t="s">
        <v>99</v>
      </c>
      <c r="D110" s="29"/>
      <c r="E110" s="29"/>
      <c r="F110" s="29"/>
      <c r="G110" s="29"/>
      <c r="H110" s="29"/>
      <c r="I110" s="29"/>
      <c r="J110" s="29"/>
      <c r="K110" s="29"/>
      <c r="L110" s="40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1" spans="1:31" s="2" customFormat="1" ht="6.95" customHeight="1">
      <c r="A111" s="29"/>
      <c r="B111" s="30"/>
      <c r="C111" s="29"/>
      <c r="D111" s="29"/>
      <c r="E111" s="29"/>
      <c r="F111" s="29"/>
      <c r="G111" s="29"/>
      <c r="H111" s="29"/>
      <c r="I111" s="29"/>
      <c r="J111" s="29"/>
      <c r="K111" s="29"/>
      <c r="L111" s="40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/>
    </row>
    <row r="112" spans="1:31" s="2" customFormat="1" ht="12" customHeight="1">
      <c r="A112" s="29"/>
      <c r="B112" s="30"/>
      <c r="C112" s="24" t="s">
        <v>15</v>
      </c>
      <c r="D112" s="29"/>
      <c r="E112" s="29"/>
      <c r="F112" s="29"/>
      <c r="G112" s="29"/>
      <c r="H112" s="29"/>
      <c r="I112" s="29"/>
      <c r="J112" s="29"/>
      <c r="K112" s="29"/>
      <c r="L112" s="40"/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/>
    </row>
    <row r="113" spans="1:65" s="2" customFormat="1" ht="16.5" customHeight="1">
      <c r="A113" s="29"/>
      <c r="B113" s="30"/>
      <c r="C113" s="29"/>
      <c r="D113" s="29"/>
      <c r="E113" s="203" t="str">
        <f>E7</f>
        <v>Obnova MK Narcisová ulica, Nitra</v>
      </c>
      <c r="F113" s="204"/>
      <c r="G113" s="204"/>
      <c r="H113" s="204"/>
      <c r="I113" s="29"/>
      <c r="J113" s="29"/>
      <c r="K113" s="29"/>
      <c r="L113" s="40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</row>
    <row r="114" spans="1:65" s="2" customFormat="1" ht="12" customHeight="1">
      <c r="A114" s="29"/>
      <c r="B114" s="30"/>
      <c r="C114" s="24" t="s">
        <v>85</v>
      </c>
      <c r="D114" s="29"/>
      <c r="E114" s="29"/>
      <c r="F114" s="29"/>
      <c r="G114" s="29"/>
      <c r="H114" s="29"/>
      <c r="I114" s="29"/>
      <c r="J114" s="29"/>
      <c r="K114" s="29"/>
      <c r="L114" s="40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5" s="2" customFormat="1" ht="16.5" customHeight="1">
      <c r="A115" s="29"/>
      <c r="B115" s="30"/>
      <c r="C115" s="29"/>
      <c r="D115" s="29"/>
      <c r="E115" s="175" t="str">
        <f>E9</f>
        <v>01 - Komunikácia</v>
      </c>
      <c r="F115" s="202"/>
      <c r="G115" s="202"/>
      <c r="H115" s="202"/>
      <c r="I115" s="29"/>
      <c r="J115" s="29"/>
      <c r="K115" s="29"/>
      <c r="L115" s="40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5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0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5" s="2" customFormat="1" ht="12" customHeight="1">
      <c r="A117" s="29"/>
      <c r="B117" s="30"/>
      <c r="C117" s="24" t="s">
        <v>19</v>
      </c>
      <c r="D117" s="29"/>
      <c r="E117" s="29"/>
      <c r="F117" s="22" t="str">
        <f>F12</f>
        <v xml:space="preserve"> </v>
      </c>
      <c r="G117" s="29"/>
      <c r="H117" s="29"/>
      <c r="I117" s="24" t="s">
        <v>21</v>
      </c>
      <c r="J117" s="53" t="str">
        <f>IF(J12="","",J12)</f>
        <v/>
      </c>
      <c r="K117" s="29"/>
      <c r="L117" s="40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5" s="2" customFormat="1" ht="6.95" customHeight="1">
      <c r="A118" s="29"/>
      <c r="B118" s="30"/>
      <c r="C118" s="29"/>
      <c r="D118" s="29"/>
      <c r="E118" s="29"/>
      <c r="F118" s="29"/>
      <c r="G118" s="29"/>
      <c r="H118" s="29"/>
      <c r="I118" s="29"/>
      <c r="J118" s="29"/>
      <c r="K118" s="29"/>
      <c r="L118" s="40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5" s="2" customFormat="1" ht="15.2" customHeight="1">
      <c r="A119" s="29"/>
      <c r="B119" s="30"/>
      <c r="C119" s="24" t="s">
        <v>23</v>
      </c>
      <c r="D119" s="29"/>
      <c r="E119" s="29"/>
      <c r="F119" s="22" t="str">
        <f>E15</f>
        <v>Mesto Nitra</v>
      </c>
      <c r="G119" s="29"/>
      <c r="H119" s="29"/>
      <c r="I119" s="24" t="s">
        <v>29</v>
      </c>
      <c r="J119" s="27" t="str">
        <f>E21</f>
        <v>STAVPROS NR s.r.o.</v>
      </c>
      <c r="K119" s="29"/>
      <c r="L119" s="40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5" s="2" customFormat="1" ht="15.2" customHeight="1">
      <c r="A120" s="29"/>
      <c r="B120" s="30"/>
      <c r="C120" s="24" t="s">
        <v>27</v>
      </c>
      <c r="D120" s="29"/>
      <c r="E120" s="29"/>
      <c r="F120" s="22" t="str">
        <f>IF(E18="","",E18)</f>
        <v>Vyplň údaj</v>
      </c>
      <c r="G120" s="29"/>
      <c r="H120" s="29"/>
      <c r="I120" s="24" t="s">
        <v>33</v>
      </c>
      <c r="J120" s="27" t="str">
        <f>E24</f>
        <v xml:space="preserve"> </v>
      </c>
      <c r="K120" s="29"/>
      <c r="L120" s="40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5" s="2" customFormat="1" ht="10.3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0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5" s="11" customFormat="1" ht="29.25" customHeight="1">
      <c r="A122" s="118"/>
      <c r="B122" s="119"/>
      <c r="C122" s="120" t="s">
        <v>100</v>
      </c>
      <c r="D122" s="121" t="s">
        <v>60</v>
      </c>
      <c r="E122" s="121" t="s">
        <v>56</v>
      </c>
      <c r="F122" s="121" t="s">
        <v>57</v>
      </c>
      <c r="G122" s="121" t="s">
        <v>101</v>
      </c>
      <c r="H122" s="121" t="s">
        <v>102</v>
      </c>
      <c r="I122" s="121" t="s">
        <v>103</v>
      </c>
      <c r="J122" s="122" t="s">
        <v>89</v>
      </c>
      <c r="K122" s="123" t="s">
        <v>104</v>
      </c>
      <c r="L122" s="124"/>
      <c r="M122" s="60" t="s">
        <v>1</v>
      </c>
      <c r="N122" s="61" t="s">
        <v>39</v>
      </c>
      <c r="O122" s="61" t="s">
        <v>105</v>
      </c>
      <c r="P122" s="61" t="s">
        <v>106</v>
      </c>
      <c r="Q122" s="61" t="s">
        <v>107</v>
      </c>
      <c r="R122" s="61" t="s">
        <v>108</v>
      </c>
      <c r="S122" s="61" t="s">
        <v>109</v>
      </c>
      <c r="T122" s="62" t="s">
        <v>110</v>
      </c>
      <c r="U122" s="118"/>
      <c r="V122" s="118"/>
      <c r="W122" s="118"/>
      <c r="X122" s="118"/>
      <c r="Y122" s="118"/>
      <c r="Z122" s="118"/>
      <c r="AA122" s="118"/>
      <c r="AB122" s="118"/>
      <c r="AC122" s="118"/>
      <c r="AD122" s="118"/>
      <c r="AE122" s="118"/>
    </row>
    <row r="123" spans="1:65" s="2" customFormat="1" ht="22.9" customHeight="1">
      <c r="A123" s="29"/>
      <c r="B123" s="30"/>
      <c r="C123" s="67" t="s">
        <v>90</v>
      </c>
      <c r="D123" s="29"/>
      <c r="E123" s="29"/>
      <c r="F123" s="29"/>
      <c r="G123" s="29"/>
      <c r="H123" s="29"/>
      <c r="I123" s="29"/>
      <c r="J123" s="125">
        <f>J124</f>
        <v>0</v>
      </c>
      <c r="K123" s="29"/>
      <c r="L123" s="30"/>
      <c r="M123" s="63"/>
      <c r="N123" s="54"/>
      <c r="O123" s="64"/>
      <c r="P123" s="126">
        <f>P124+P151</f>
        <v>0</v>
      </c>
      <c r="Q123" s="64"/>
      <c r="R123" s="126">
        <f>R124+R151</f>
        <v>0</v>
      </c>
      <c r="S123" s="64"/>
      <c r="T123" s="127">
        <f>T124+T151</f>
        <v>0</v>
      </c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T123" s="14" t="s">
        <v>74</v>
      </c>
      <c r="AU123" s="14" t="s">
        <v>91</v>
      </c>
      <c r="BK123" s="128"/>
    </row>
    <row r="124" spans="1:65" s="12" customFormat="1" ht="25.9" customHeight="1">
      <c r="B124" s="129"/>
      <c r="D124" s="130" t="s">
        <v>74</v>
      </c>
      <c r="E124" s="131" t="s">
        <v>111</v>
      </c>
      <c r="F124" s="131" t="s">
        <v>112</v>
      </c>
      <c r="I124" s="132"/>
      <c r="J124" s="133">
        <f>J125+J133+J140++J142+J149+J151</f>
        <v>0</v>
      </c>
      <c r="L124" s="129"/>
      <c r="M124" s="134"/>
      <c r="N124" s="135"/>
      <c r="O124" s="135"/>
      <c r="P124" s="136">
        <f>P125+P133+P140+P142+P149</f>
        <v>0</v>
      </c>
      <c r="Q124" s="135"/>
      <c r="R124" s="136">
        <f>R125+R133+R140+R142+R149</f>
        <v>0</v>
      </c>
      <c r="S124" s="135"/>
      <c r="T124" s="137">
        <f>T125+T133+T140+T142+T149</f>
        <v>0</v>
      </c>
      <c r="AR124" s="130" t="s">
        <v>82</v>
      </c>
      <c r="AT124" s="138" t="s">
        <v>74</v>
      </c>
      <c r="AU124" s="138" t="s">
        <v>75</v>
      </c>
      <c r="AY124" s="130" t="s">
        <v>113</v>
      </c>
      <c r="BK124" s="139"/>
    </row>
    <row r="125" spans="1:65" s="12" customFormat="1" ht="22.9" customHeight="1">
      <c r="B125" s="129"/>
      <c r="D125" s="130" t="s">
        <v>74</v>
      </c>
      <c r="E125" s="140" t="s">
        <v>82</v>
      </c>
      <c r="F125" s="140" t="s">
        <v>114</v>
      </c>
      <c r="I125" s="132"/>
      <c r="J125" s="141">
        <f>SUM(J126:J132)</f>
        <v>0</v>
      </c>
      <c r="L125" s="129"/>
      <c r="M125" s="134"/>
      <c r="N125" s="135"/>
      <c r="O125" s="135"/>
      <c r="P125" s="136">
        <f>SUM(P126:P132)</f>
        <v>0</v>
      </c>
      <c r="Q125" s="135"/>
      <c r="R125" s="136">
        <f>SUM(R126:R132)</f>
        <v>0</v>
      </c>
      <c r="S125" s="135"/>
      <c r="T125" s="137">
        <f>SUM(T126:T132)</f>
        <v>0</v>
      </c>
      <c r="AR125" s="130" t="s">
        <v>82</v>
      </c>
      <c r="AT125" s="138" t="s">
        <v>74</v>
      </c>
      <c r="AU125" s="138" t="s">
        <v>82</v>
      </c>
      <c r="AY125" s="130" t="s">
        <v>113</v>
      </c>
      <c r="BK125" s="139"/>
    </row>
    <row r="126" spans="1:65" s="2" customFormat="1" ht="16.5" customHeight="1">
      <c r="A126" s="29"/>
      <c r="B126" s="142"/>
      <c r="C126" s="143" t="s">
        <v>82</v>
      </c>
      <c r="D126" s="143" t="s">
        <v>115</v>
      </c>
      <c r="E126" s="144" t="s">
        <v>116</v>
      </c>
      <c r="F126" s="145" t="s">
        <v>117</v>
      </c>
      <c r="G126" s="146" t="s">
        <v>118</v>
      </c>
      <c r="H126" s="147">
        <v>68.125</v>
      </c>
      <c r="I126" s="148"/>
      <c r="J126" s="149">
        <f t="shared" ref="J126:J132" si="0">ROUND(I126*H126,2)</f>
        <v>0</v>
      </c>
      <c r="K126" s="150"/>
      <c r="L126" s="30"/>
      <c r="M126" s="151" t="s">
        <v>1</v>
      </c>
      <c r="N126" s="152" t="s">
        <v>41</v>
      </c>
      <c r="O126" s="56"/>
      <c r="P126" s="153">
        <f t="shared" ref="P126:P132" si="1">O126*H126</f>
        <v>0</v>
      </c>
      <c r="Q126" s="153">
        <v>0</v>
      </c>
      <c r="R126" s="153">
        <f t="shared" ref="R126:R132" si="2">Q126*H126</f>
        <v>0</v>
      </c>
      <c r="S126" s="153">
        <v>0</v>
      </c>
      <c r="T126" s="154">
        <f t="shared" ref="T126:T132" si="3">S126*H126</f>
        <v>0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R126" s="155" t="s">
        <v>119</v>
      </c>
      <c r="AT126" s="155" t="s">
        <v>115</v>
      </c>
      <c r="AU126" s="155" t="s">
        <v>120</v>
      </c>
      <c r="AY126" s="14" t="s">
        <v>113</v>
      </c>
      <c r="BE126" s="156"/>
      <c r="BF126" s="156"/>
      <c r="BG126" s="156"/>
      <c r="BH126" s="156"/>
      <c r="BI126" s="156"/>
      <c r="BJ126" s="14"/>
      <c r="BK126" s="156"/>
      <c r="BL126" s="14"/>
      <c r="BM126" s="155"/>
    </row>
    <row r="127" spans="1:65" s="2" customFormat="1" ht="33" customHeight="1">
      <c r="A127" s="29"/>
      <c r="B127" s="142"/>
      <c r="C127" s="143" t="s">
        <v>120</v>
      </c>
      <c r="D127" s="143" t="s">
        <v>115</v>
      </c>
      <c r="E127" s="144" t="s">
        <v>121</v>
      </c>
      <c r="F127" s="145" t="s">
        <v>122</v>
      </c>
      <c r="G127" s="146" t="s">
        <v>118</v>
      </c>
      <c r="H127" s="147">
        <v>705</v>
      </c>
      <c r="I127" s="148"/>
      <c r="J127" s="149">
        <f t="shared" si="0"/>
        <v>0</v>
      </c>
      <c r="K127" s="150"/>
      <c r="L127" s="30"/>
      <c r="M127" s="151" t="s">
        <v>1</v>
      </c>
      <c r="N127" s="152" t="s">
        <v>41</v>
      </c>
      <c r="O127" s="56"/>
      <c r="P127" s="153">
        <f t="shared" si="1"/>
        <v>0</v>
      </c>
      <c r="Q127" s="153">
        <v>0</v>
      </c>
      <c r="R127" s="153">
        <f t="shared" si="2"/>
        <v>0</v>
      </c>
      <c r="S127" s="153">
        <v>0</v>
      </c>
      <c r="T127" s="154">
        <f t="shared" si="3"/>
        <v>0</v>
      </c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R127" s="155" t="s">
        <v>119</v>
      </c>
      <c r="AT127" s="155" t="s">
        <v>115</v>
      </c>
      <c r="AU127" s="155" t="s">
        <v>120</v>
      </c>
      <c r="AY127" s="14" t="s">
        <v>113</v>
      </c>
      <c r="BE127" s="156"/>
      <c r="BF127" s="156"/>
      <c r="BG127" s="156"/>
      <c r="BH127" s="156"/>
      <c r="BI127" s="156"/>
      <c r="BJ127" s="14"/>
      <c r="BK127" s="156"/>
      <c r="BL127" s="14"/>
      <c r="BM127" s="155"/>
    </row>
    <row r="128" spans="1:65" s="2" customFormat="1" ht="37.9" customHeight="1">
      <c r="A128" s="29"/>
      <c r="B128" s="142"/>
      <c r="C128" s="143" t="s">
        <v>123</v>
      </c>
      <c r="D128" s="143" t="s">
        <v>115</v>
      </c>
      <c r="E128" s="144" t="s">
        <v>124</v>
      </c>
      <c r="F128" s="145" t="s">
        <v>125</v>
      </c>
      <c r="G128" s="146" t="s">
        <v>118</v>
      </c>
      <c r="H128" s="147">
        <v>2350</v>
      </c>
      <c r="I128" s="148"/>
      <c r="J128" s="149">
        <f t="shared" si="0"/>
        <v>0</v>
      </c>
      <c r="K128" s="150"/>
      <c r="L128" s="30"/>
      <c r="M128" s="151" t="s">
        <v>1</v>
      </c>
      <c r="N128" s="152" t="s">
        <v>41</v>
      </c>
      <c r="O128" s="56"/>
      <c r="P128" s="153">
        <f t="shared" si="1"/>
        <v>0</v>
      </c>
      <c r="Q128" s="153">
        <v>0</v>
      </c>
      <c r="R128" s="153">
        <f t="shared" si="2"/>
        <v>0</v>
      </c>
      <c r="S128" s="153">
        <v>0</v>
      </c>
      <c r="T128" s="154">
        <f t="shared" si="3"/>
        <v>0</v>
      </c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R128" s="155" t="s">
        <v>119</v>
      </c>
      <c r="AT128" s="155" t="s">
        <v>115</v>
      </c>
      <c r="AU128" s="155" t="s">
        <v>120</v>
      </c>
      <c r="AY128" s="14" t="s">
        <v>113</v>
      </c>
      <c r="BE128" s="156"/>
      <c r="BF128" s="156"/>
      <c r="BG128" s="156"/>
      <c r="BH128" s="156"/>
      <c r="BI128" s="156"/>
      <c r="BJ128" s="14"/>
      <c r="BK128" s="156"/>
      <c r="BL128" s="14"/>
      <c r="BM128" s="155"/>
    </row>
    <row r="129" spans="1:65" s="2" customFormat="1" ht="24.2" customHeight="1">
      <c r="A129" s="29"/>
      <c r="B129" s="142"/>
      <c r="C129" s="143" t="s">
        <v>119</v>
      </c>
      <c r="D129" s="143" t="s">
        <v>115</v>
      </c>
      <c r="E129" s="144" t="s">
        <v>127</v>
      </c>
      <c r="F129" s="145" t="s">
        <v>128</v>
      </c>
      <c r="G129" s="146" t="s">
        <v>129</v>
      </c>
      <c r="H129" s="147">
        <v>27.74</v>
      </c>
      <c r="I129" s="148"/>
      <c r="J129" s="149">
        <f t="shared" si="0"/>
        <v>0</v>
      </c>
      <c r="K129" s="150"/>
      <c r="L129" s="30"/>
      <c r="M129" s="151" t="s">
        <v>1</v>
      </c>
      <c r="N129" s="152" t="s">
        <v>41</v>
      </c>
      <c r="O129" s="56"/>
      <c r="P129" s="153">
        <f t="shared" si="1"/>
        <v>0</v>
      </c>
      <c r="Q129" s="153">
        <v>0</v>
      </c>
      <c r="R129" s="153">
        <f t="shared" si="2"/>
        <v>0</v>
      </c>
      <c r="S129" s="153">
        <v>0</v>
      </c>
      <c r="T129" s="154">
        <f t="shared" si="3"/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5" t="s">
        <v>119</v>
      </c>
      <c r="AT129" s="155" t="s">
        <v>115</v>
      </c>
      <c r="AU129" s="155" t="s">
        <v>120</v>
      </c>
      <c r="AY129" s="14" t="s">
        <v>113</v>
      </c>
      <c r="BE129" s="156"/>
      <c r="BF129" s="156"/>
      <c r="BG129" s="156"/>
      <c r="BH129" s="156"/>
      <c r="BI129" s="156"/>
      <c r="BJ129" s="14"/>
      <c r="BK129" s="156"/>
      <c r="BL129" s="14"/>
      <c r="BM129" s="155"/>
    </row>
    <row r="130" spans="1:65" s="2" customFormat="1" ht="37.9" customHeight="1">
      <c r="A130" s="29"/>
      <c r="B130" s="142"/>
      <c r="C130" s="143" t="s">
        <v>131</v>
      </c>
      <c r="D130" s="143" t="s">
        <v>115</v>
      </c>
      <c r="E130" s="144" t="s">
        <v>132</v>
      </c>
      <c r="F130" s="145" t="s">
        <v>133</v>
      </c>
      <c r="G130" s="146" t="s">
        <v>129</v>
      </c>
      <c r="H130" s="147">
        <v>27.74</v>
      </c>
      <c r="I130" s="148"/>
      <c r="J130" s="149">
        <f t="shared" si="0"/>
        <v>0</v>
      </c>
      <c r="K130" s="150"/>
      <c r="L130" s="30"/>
      <c r="M130" s="151" t="s">
        <v>1</v>
      </c>
      <c r="N130" s="152" t="s">
        <v>41</v>
      </c>
      <c r="O130" s="56"/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5" t="s">
        <v>119</v>
      </c>
      <c r="AT130" s="155" t="s">
        <v>115</v>
      </c>
      <c r="AU130" s="155" t="s">
        <v>120</v>
      </c>
      <c r="AY130" s="14" t="s">
        <v>113</v>
      </c>
      <c r="BE130" s="156"/>
      <c r="BF130" s="156"/>
      <c r="BG130" s="156"/>
      <c r="BH130" s="156"/>
      <c r="BI130" s="156"/>
      <c r="BJ130" s="14"/>
      <c r="BK130" s="156"/>
      <c r="BL130" s="14"/>
      <c r="BM130" s="155"/>
    </row>
    <row r="131" spans="1:65" s="2" customFormat="1" ht="44.25" customHeight="1">
      <c r="A131" s="29"/>
      <c r="B131" s="142"/>
      <c r="C131" s="143" t="s">
        <v>126</v>
      </c>
      <c r="D131" s="143" t="s">
        <v>115</v>
      </c>
      <c r="E131" s="144" t="s">
        <v>135</v>
      </c>
      <c r="F131" s="145" t="s">
        <v>136</v>
      </c>
      <c r="G131" s="146" t="s">
        <v>129</v>
      </c>
      <c r="H131" s="147">
        <v>471.58</v>
      </c>
      <c r="I131" s="148"/>
      <c r="J131" s="149">
        <f t="shared" si="0"/>
        <v>0</v>
      </c>
      <c r="K131" s="150"/>
      <c r="L131" s="30"/>
      <c r="M131" s="151" t="s">
        <v>1</v>
      </c>
      <c r="N131" s="152" t="s">
        <v>41</v>
      </c>
      <c r="O131" s="56"/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5" t="s">
        <v>119</v>
      </c>
      <c r="AT131" s="155" t="s">
        <v>115</v>
      </c>
      <c r="AU131" s="155" t="s">
        <v>120</v>
      </c>
      <c r="AY131" s="14" t="s">
        <v>113</v>
      </c>
      <c r="BE131" s="156"/>
      <c r="BF131" s="156"/>
      <c r="BG131" s="156"/>
      <c r="BH131" s="156"/>
      <c r="BI131" s="156"/>
      <c r="BJ131" s="14"/>
      <c r="BK131" s="156"/>
      <c r="BL131" s="14"/>
      <c r="BM131" s="155"/>
    </row>
    <row r="132" spans="1:65" s="2" customFormat="1" ht="24.2" customHeight="1">
      <c r="A132" s="29"/>
      <c r="B132" s="142"/>
      <c r="C132" s="143" t="s">
        <v>138</v>
      </c>
      <c r="D132" s="143" t="s">
        <v>115</v>
      </c>
      <c r="E132" s="144" t="s">
        <v>139</v>
      </c>
      <c r="F132" s="145" t="s">
        <v>140</v>
      </c>
      <c r="G132" s="146" t="s">
        <v>141</v>
      </c>
      <c r="H132" s="147">
        <v>49.932000000000002</v>
      </c>
      <c r="I132" s="148"/>
      <c r="J132" s="149">
        <f t="shared" si="0"/>
        <v>0</v>
      </c>
      <c r="K132" s="150"/>
      <c r="L132" s="30"/>
      <c r="M132" s="151" t="s">
        <v>1</v>
      </c>
      <c r="N132" s="152" t="s">
        <v>41</v>
      </c>
      <c r="O132" s="56"/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5" t="s">
        <v>119</v>
      </c>
      <c r="AT132" s="155" t="s">
        <v>115</v>
      </c>
      <c r="AU132" s="155" t="s">
        <v>120</v>
      </c>
      <c r="AY132" s="14" t="s">
        <v>113</v>
      </c>
      <c r="BE132" s="156"/>
      <c r="BF132" s="156"/>
      <c r="BG132" s="156"/>
      <c r="BH132" s="156"/>
      <c r="BI132" s="156"/>
      <c r="BJ132" s="14"/>
      <c r="BK132" s="156"/>
      <c r="BL132" s="14"/>
      <c r="BM132" s="155"/>
    </row>
    <row r="133" spans="1:65" s="12" customFormat="1" ht="22.9" customHeight="1">
      <c r="B133" s="129"/>
      <c r="D133" s="130" t="s">
        <v>74</v>
      </c>
      <c r="E133" s="140" t="s">
        <v>131</v>
      </c>
      <c r="F133" s="140" t="s">
        <v>143</v>
      </c>
      <c r="I133" s="132"/>
      <c r="J133" s="141">
        <f>SUM(J134:J139)</f>
        <v>0</v>
      </c>
      <c r="L133" s="129"/>
      <c r="M133" s="134"/>
      <c r="N133" s="135"/>
      <c r="O133" s="135"/>
      <c r="P133" s="136">
        <f>SUM(P134:P139)</f>
        <v>0</v>
      </c>
      <c r="Q133" s="135"/>
      <c r="R133" s="136">
        <f>SUM(R134:R139)</f>
        <v>0</v>
      </c>
      <c r="S133" s="135"/>
      <c r="T133" s="137">
        <f>SUM(T134:T139)</f>
        <v>0</v>
      </c>
      <c r="AR133" s="130" t="s">
        <v>82</v>
      </c>
      <c r="AT133" s="138" t="s">
        <v>74</v>
      </c>
      <c r="AU133" s="138" t="s">
        <v>82</v>
      </c>
      <c r="AY133" s="130" t="s">
        <v>113</v>
      </c>
      <c r="BK133" s="139"/>
    </row>
    <row r="134" spans="1:65" s="2" customFormat="1" ht="24.2" customHeight="1">
      <c r="A134" s="29"/>
      <c r="B134" s="142"/>
      <c r="C134" s="143" t="s">
        <v>130</v>
      </c>
      <c r="D134" s="143" t="s">
        <v>115</v>
      </c>
      <c r="E134" s="144" t="s">
        <v>144</v>
      </c>
      <c r="F134" s="145" t="s">
        <v>145</v>
      </c>
      <c r="G134" s="146" t="s">
        <v>118</v>
      </c>
      <c r="H134" s="147">
        <v>766.66</v>
      </c>
      <c r="I134" s="148"/>
      <c r="J134" s="149">
        <f t="shared" ref="J134:J139" si="4">ROUND(I134*H134,2)</f>
        <v>0</v>
      </c>
      <c r="K134" s="150"/>
      <c r="L134" s="30"/>
      <c r="M134" s="151" t="s">
        <v>1</v>
      </c>
      <c r="N134" s="152" t="s">
        <v>41</v>
      </c>
      <c r="O134" s="56"/>
      <c r="P134" s="153">
        <f t="shared" ref="P134:P139" si="5">O134*H134</f>
        <v>0</v>
      </c>
      <c r="Q134" s="153">
        <v>0</v>
      </c>
      <c r="R134" s="153">
        <f t="shared" ref="R134:R139" si="6">Q134*H134</f>
        <v>0</v>
      </c>
      <c r="S134" s="153">
        <v>0</v>
      </c>
      <c r="T134" s="154">
        <f t="shared" ref="T134:T139" si="7">S134*H134</f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5" t="s">
        <v>119</v>
      </c>
      <c r="AT134" s="155" t="s">
        <v>115</v>
      </c>
      <c r="AU134" s="155" t="s">
        <v>120</v>
      </c>
      <c r="AY134" s="14" t="s">
        <v>113</v>
      </c>
      <c r="BE134" s="156"/>
      <c r="BF134" s="156"/>
      <c r="BG134" s="156"/>
      <c r="BH134" s="156"/>
      <c r="BI134" s="156"/>
      <c r="BJ134" s="14"/>
      <c r="BK134" s="156"/>
      <c r="BL134" s="14"/>
      <c r="BM134" s="155"/>
    </row>
    <row r="135" spans="1:65" s="2" customFormat="1" ht="37.9" customHeight="1">
      <c r="A135" s="29"/>
      <c r="B135" s="142"/>
      <c r="C135" s="143" t="s">
        <v>147</v>
      </c>
      <c r="D135" s="143" t="s">
        <v>115</v>
      </c>
      <c r="E135" s="144" t="s">
        <v>148</v>
      </c>
      <c r="F135" s="145" t="s">
        <v>149</v>
      </c>
      <c r="G135" s="146" t="s">
        <v>118</v>
      </c>
      <c r="H135" s="147">
        <v>766.66</v>
      </c>
      <c r="I135" s="148"/>
      <c r="J135" s="149">
        <f t="shared" si="4"/>
        <v>0</v>
      </c>
      <c r="K135" s="150"/>
      <c r="L135" s="30"/>
      <c r="M135" s="151" t="s">
        <v>1</v>
      </c>
      <c r="N135" s="152" t="s">
        <v>41</v>
      </c>
      <c r="O135" s="56"/>
      <c r="P135" s="153">
        <f t="shared" si="5"/>
        <v>0</v>
      </c>
      <c r="Q135" s="153">
        <v>0</v>
      </c>
      <c r="R135" s="153">
        <f t="shared" si="6"/>
        <v>0</v>
      </c>
      <c r="S135" s="153">
        <v>0</v>
      </c>
      <c r="T135" s="154">
        <f t="shared" si="7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5" t="s">
        <v>119</v>
      </c>
      <c r="AT135" s="155" t="s">
        <v>115</v>
      </c>
      <c r="AU135" s="155" t="s">
        <v>120</v>
      </c>
      <c r="AY135" s="14" t="s">
        <v>113</v>
      </c>
      <c r="BE135" s="156"/>
      <c r="BF135" s="156"/>
      <c r="BG135" s="156"/>
      <c r="BH135" s="156"/>
      <c r="BI135" s="156"/>
      <c r="BJ135" s="14"/>
      <c r="BK135" s="156"/>
      <c r="BL135" s="14"/>
      <c r="BM135" s="155"/>
    </row>
    <row r="136" spans="1:65" s="2" customFormat="1" ht="33" customHeight="1">
      <c r="A136" s="29"/>
      <c r="B136" s="142"/>
      <c r="C136" s="143" t="s">
        <v>134</v>
      </c>
      <c r="D136" s="143" t="s">
        <v>115</v>
      </c>
      <c r="E136" s="144" t="s">
        <v>151</v>
      </c>
      <c r="F136" s="145" t="s">
        <v>152</v>
      </c>
      <c r="G136" s="146" t="s">
        <v>118</v>
      </c>
      <c r="H136" s="147">
        <v>3116.66</v>
      </c>
      <c r="I136" s="148"/>
      <c r="J136" s="149">
        <f t="shared" si="4"/>
        <v>0</v>
      </c>
      <c r="K136" s="150"/>
      <c r="L136" s="30"/>
      <c r="M136" s="151" t="s">
        <v>1</v>
      </c>
      <c r="N136" s="152" t="s">
        <v>41</v>
      </c>
      <c r="O136" s="56"/>
      <c r="P136" s="153">
        <f t="shared" si="5"/>
        <v>0</v>
      </c>
      <c r="Q136" s="153">
        <v>0</v>
      </c>
      <c r="R136" s="153">
        <f t="shared" si="6"/>
        <v>0</v>
      </c>
      <c r="S136" s="153">
        <v>0</v>
      </c>
      <c r="T136" s="154">
        <f t="shared" si="7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5" t="s">
        <v>119</v>
      </c>
      <c r="AT136" s="155" t="s">
        <v>115</v>
      </c>
      <c r="AU136" s="155" t="s">
        <v>120</v>
      </c>
      <c r="AY136" s="14" t="s">
        <v>113</v>
      </c>
      <c r="BE136" s="156"/>
      <c r="BF136" s="156"/>
      <c r="BG136" s="156"/>
      <c r="BH136" s="156"/>
      <c r="BI136" s="156"/>
      <c r="BJ136" s="14"/>
      <c r="BK136" s="156"/>
      <c r="BL136" s="14"/>
      <c r="BM136" s="155"/>
    </row>
    <row r="137" spans="1:65" s="2" customFormat="1" ht="33" customHeight="1">
      <c r="A137" s="29"/>
      <c r="B137" s="142"/>
      <c r="C137" s="143" t="s">
        <v>153</v>
      </c>
      <c r="D137" s="143" t="s">
        <v>115</v>
      </c>
      <c r="E137" s="144" t="s">
        <v>154</v>
      </c>
      <c r="F137" s="145" t="s">
        <v>155</v>
      </c>
      <c r="G137" s="146" t="s">
        <v>118</v>
      </c>
      <c r="H137" s="147">
        <v>3116.66</v>
      </c>
      <c r="I137" s="148"/>
      <c r="J137" s="149">
        <f t="shared" si="4"/>
        <v>0</v>
      </c>
      <c r="K137" s="150"/>
      <c r="L137" s="30"/>
      <c r="M137" s="151" t="s">
        <v>1</v>
      </c>
      <c r="N137" s="152" t="s">
        <v>41</v>
      </c>
      <c r="O137" s="56"/>
      <c r="P137" s="153">
        <f t="shared" si="5"/>
        <v>0</v>
      </c>
      <c r="Q137" s="153">
        <v>0</v>
      </c>
      <c r="R137" s="153">
        <f t="shared" si="6"/>
        <v>0</v>
      </c>
      <c r="S137" s="153">
        <v>0</v>
      </c>
      <c r="T137" s="154">
        <f t="shared" si="7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5" t="s">
        <v>119</v>
      </c>
      <c r="AT137" s="155" t="s">
        <v>115</v>
      </c>
      <c r="AU137" s="155" t="s">
        <v>120</v>
      </c>
      <c r="AY137" s="14" t="s">
        <v>113</v>
      </c>
      <c r="BE137" s="156"/>
      <c r="BF137" s="156"/>
      <c r="BG137" s="156"/>
      <c r="BH137" s="156"/>
      <c r="BI137" s="156"/>
      <c r="BJ137" s="14"/>
      <c r="BK137" s="156"/>
      <c r="BL137" s="14"/>
      <c r="BM137" s="155"/>
    </row>
    <row r="138" spans="1:65" s="2" customFormat="1" ht="33" customHeight="1">
      <c r="A138" s="29"/>
      <c r="B138" s="142"/>
      <c r="C138" s="143" t="s">
        <v>137</v>
      </c>
      <c r="D138" s="143" t="s">
        <v>115</v>
      </c>
      <c r="E138" s="144" t="s">
        <v>157</v>
      </c>
      <c r="F138" s="145" t="s">
        <v>158</v>
      </c>
      <c r="G138" s="146" t="s">
        <v>118</v>
      </c>
      <c r="H138" s="147">
        <v>3116.66</v>
      </c>
      <c r="I138" s="148"/>
      <c r="J138" s="149">
        <f t="shared" si="4"/>
        <v>0</v>
      </c>
      <c r="K138" s="150"/>
      <c r="L138" s="30"/>
      <c r="M138" s="151" t="s">
        <v>1</v>
      </c>
      <c r="N138" s="152" t="s">
        <v>41</v>
      </c>
      <c r="O138" s="56"/>
      <c r="P138" s="153">
        <f t="shared" si="5"/>
        <v>0</v>
      </c>
      <c r="Q138" s="153">
        <v>0</v>
      </c>
      <c r="R138" s="153">
        <f t="shared" si="6"/>
        <v>0</v>
      </c>
      <c r="S138" s="153">
        <v>0</v>
      </c>
      <c r="T138" s="154">
        <f t="shared" si="7"/>
        <v>0</v>
      </c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R138" s="155" t="s">
        <v>119</v>
      </c>
      <c r="AT138" s="155" t="s">
        <v>115</v>
      </c>
      <c r="AU138" s="155" t="s">
        <v>120</v>
      </c>
      <c r="AY138" s="14" t="s">
        <v>113</v>
      </c>
      <c r="BE138" s="156"/>
      <c r="BF138" s="156"/>
      <c r="BG138" s="156"/>
      <c r="BH138" s="156"/>
      <c r="BI138" s="156"/>
      <c r="BJ138" s="14"/>
      <c r="BK138" s="156"/>
      <c r="BL138" s="14"/>
      <c r="BM138" s="155"/>
    </row>
    <row r="139" spans="1:65" s="2" customFormat="1" ht="24.2" customHeight="1">
      <c r="A139" s="29"/>
      <c r="B139" s="142"/>
      <c r="C139" s="143" t="s">
        <v>159</v>
      </c>
      <c r="D139" s="143" t="s">
        <v>115</v>
      </c>
      <c r="E139" s="144" t="s">
        <v>160</v>
      </c>
      <c r="F139" s="145" t="s">
        <v>161</v>
      </c>
      <c r="G139" s="146" t="s">
        <v>162</v>
      </c>
      <c r="H139" s="147">
        <v>279.5</v>
      </c>
      <c r="I139" s="148"/>
      <c r="J139" s="149">
        <f t="shared" si="4"/>
        <v>0</v>
      </c>
      <c r="K139" s="150"/>
      <c r="L139" s="30"/>
      <c r="M139" s="151" t="s">
        <v>1</v>
      </c>
      <c r="N139" s="152" t="s">
        <v>41</v>
      </c>
      <c r="O139" s="56"/>
      <c r="P139" s="153">
        <f t="shared" si="5"/>
        <v>0</v>
      </c>
      <c r="Q139" s="153">
        <v>0</v>
      </c>
      <c r="R139" s="153">
        <f t="shared" si="6"/>
        <v>0</v>
      </c>
      <c r="S139" s="153">
        <v>0</v>
      </c>
      <c r="T139" s="154">
        <f t="shared" si="7"/>
        <v>0</v>
      </c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R139" s="155" t="s">
        <v>119</v>
      </c>
      <c r="AT139" s="155" t="s">
        <v>115</v>
      </c>
      <c r="AU139" s="155" t="s">
        <v>120</v>
      </c>
      <c r="AY139" s="14" t="s">
        <v>113</v>
      </c>
      <c r="BE139" s="156"/>
      <c r="BF139" s="156"/>
      <c r="BG139" s="156"/>
      <c r="BH139" s="156"/>
      <c r="BI139" s="156"/>
      <c r="BJ139" s="14"/>
      <c r="BK139" s="156"/>
      <c r="BL139" s="14"/>
      <c r="BM139" s="155"/>
    </row>
    <row r="140" spans="1:65" s="12" customFormat="1" ht="22.9" customHeight="1">
      <c r="B140" s="129"/>
      <c r="D140" s="130" t="s">
        <v>74</v>
      </c>
      <c r="E140" s="140" t="s">
        <v>130</v>
      </c>
      <c r="F140" s="140" t="s">
        <v>163</v>
      </c>
      <c r="I140" s="132"/>
      <c r="J140" s="141">
        <f>SUM(J141)</f>
        <v>0</v>
      </c>
      <c r="L140" s="129"/>
      <c r="M140" s="134"/>
      <c r="N140" s="135"/>
      <c r="O140" s="135"/>
      <c r="P140" s="136">
        <f>P141</f>
        <v>0</v>
      </c>
      <c r="Q140" s="135"/>
      <c r="R140" s="136">
        <f>R141</f>
        <v>0</v>
      </c>
      <c r="S140" s="135"/>
      <c r="T140" s="137">
        <f>T141</f>
        <v>0</v>
      </c>
      <c r="AR140" s="130" t="s">
        <v>82</v>
      </c>
      <c r="AT140" s="138" t="s">
        <v>74</v>
      </c>
      <c r="AU140" s="138" t="s">
        <v>82</v>
      </c>
      <c r="AY140" s="130" t="s">
        <v>113</v>
      </c>
      <c r="BK140" s="139"/>
    </row>
    <row r="141" spans="1:65" s="2" customFormat="1" ht="16.5" customHeight="1">
      <c r="A141" s="29"/>
      <c r="B141" s="142"/>
      <c r="C141" s="143" t="s">
        <v>142</v>
      </c>
      <c r="D141" s="143" t="s">
        <v>115</v>
      </c>
      <c r="E141" s="144" t="s">
        <v>164</v>
      </c>
      <c r="F141" s="145" t="s">
        <v>165</v>
      </c>
      <c r="G141" s="146" t="s">
        <v>166</v>
      </c>
      <c r="H141" s="147">
        <v>43</v>
      </c>
      <c r="I141" s="148"/>
      <c r="J141" s="149">
        <f>ROUND(I141*H141,2)</f>
        <v>0</v>
      </c>
      <c r="K141" s="150"/>
      <c r="L141" s="30"/>
      <c r="M141" s="151" t="s">
        <v>1</v>
      </c>
      <c r="N141" s="152" t="s">
        <v>41</v>
      </c>
      <c r="O141" s="56"/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5" t="s">
        <v>119</v>
      </c>
      <c r="AT141" s="155" t="s">
        <v>115</v>
      </c>
      <c r="AU141" s="155" t="s">
        <v>120</v>
      </c>
      <c r="AY141" s="14" t="s">
        <v>113</v>
      </c>
      <c r="BE141" s="156"/>
      <c r="BF141" s="156"/>
      <c r="BG141" s="156"/>
      <c r="BH141" s="156"/>
      <c r="BI141" s="156"/>
      <c r="BJ141" s="14"/>
      <c r="BK141" s="156"/>
      <c r="BL141" s="14"/>
      <c r="BM141" s="155"/>
    </row>
    <row r="142" spans="1:65" s="12" customFormat="1" ht="22.9" customHeight="1">
      <c r="B142" s="129"/>
      <c r="D142" s="130" t="s">
        <v>74</v>
      </c>
      <c r="E142" s="140" t="s">
        <v>147</v>
      </c>
      <c r="F142" s="140" t="s">
        <v>167</v>
      </c>
      <c r="I142" s="132"/>
      <c r="J142" s="141">
        <f>SUM(J143:J148)</f>
        <v>0</v>
      </c>
      <c r="L142" s="129"/>
      <c r="M142" s="134"/>
      <c r="N142" s="135"/>
      <c r="O142" s="135"/>
      <c r="P142" s="136">
        <f>SUM(P143:P148)</f>
        <v>0</v>
      </c>
      <c r="Q142" s="135"/>
      <c r="R142" s="136">
        <f>SUM(R143:R148)</f>
        <v>0</v>
      </c>
      <c r="S142" s="135"/>
      <c r="T142" s="137">
        <f>SUM(T143:T148)</f>
        <v>0</v>
      </c>
      <c r="AR142" s="130" t="s">
        <v>82</v>
      </c>
      <c r="AT142" s="138" t="s">
        <v>74</v>
      </c>
      <c r="AU142" s="138" t="s">
        <v>82</v>
      </c>
      <c r="AY142" s="130" t="s">
        <v>113</v>
      </c>
      <c r="BK142" s="139"/>
    </row>
    <row r="143" spans="1:65" s="2" customFormat="1" ht="33" customHeight="1">
      <c r="A143" s="29"/>
      <c r="B143" s="142"/>
      <c r="C143" s="143" t="s">
        <v>168</v>
      </c>
      <c r="D143" s="143" t="s">
        <v>115</v>
      </c>
      <c r="E143" s="144" t="s">
        <v>169</v>
      </c>
      <c r="F143" s="145" t="s">
        <v>170</v>
      </c>
      <c r="G143" s="146" t="s">
        <v>118</v>
      </c>
      <c r="H143" s="147">
        <v>2350</v>
      </c>
      <c r="I143" s="148"/>
      <c r="J143" s="149">
        <f t="shared" ref="J143:J148" si="8">ROUND(I143*H143,2)</f>
        <v>0</v>
      </c>
      <c r="K143" s="150"/>
      <c r="L143" s="30"/>
      <c r="M143" s="151" t="s">
        <v>1</v>
      </c>
      <c r="N143" s="152" t="s">
        <v>41</v>
      </c>
      <c r="O143" s="56"/>
      <c r="P143" s="153">
        <f t="shared" ref="P143:P148" si="9">O143*H143</f>
        <v>0</v>
      </c>
      <c r="Q143" s="153">
        <v>0</v>
      </c>
      <c r="R143" s="153">
        <f t="shared" ref="R143:R148" si="10">Q143*H143</f>
        <v>0</v>
      </c>
      <c r="S143" s="153">
        <v>0</v>
      </c>
      <c r="T143" s="154">
        <f t="shared" ref="T143:T148" si="11"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5" t="s">
        <v>119</v>
      </c>
      <c r="AT143" s="155" t="s">
        <v>115</v>
      </c>
      <c r="AU143" s="155" t="s">
        <v>120</v>
      </c>
      <c r="AY143" s="14" t="s">
        <v>113</v>
      </c>
      <c r="BE143" s="156"/>
      <c r="BF143" s="156"/>
      <c r="BG143" s="156"/>
      <c r="BH143" s="156"/>
      <c r="BI143" s="156"/>
      <c r="BJ143" s="14"/>
      <c r="BK143" s="156"/>
      <c r="BL143" s="14"/>
      <c r="BM143" s="155"/>
    </row>
    <row r="144" spans="1:65" s="2" customFormat="1" ht="24.2" customHeight="1">
      <c r="A144" s="29"/>
      <c r="B144" s="142"/>
      <c r="C144" s="143" t="s">
        <v>146</v>
      </c>
      <c r="D144" s="143" t="s">
        <v>115</v>
      </c>
      <c r="E144" s="144" t="s">
        <v>171</v>
      </c>
      <c r="F144" s="145" t="s">
        <v>172</v>
      </c>
      <c r="G144" s="146" t="s">
        <v>141</v>
      </c>
      <c r="H144" s="147">
        <v>1001.101</v>
      </c>
      <c r="I144" s="148"/>
      <c r="J144" s="149">
        <f t="shared" si="8"/>
        <v>0</v>
      </c>
      <c r="K144" s="150"/>
      <c r="L144" s="30"/>
      <c r="M144" s="151" t="s">
        <v>1</v>
      </c>
      <c r="N144" s="152" t="s">
        <v>41</v>
      </c>
      <c r="O144" s="56"/>
      <c r="P144" s="153">
        <f t="shared" si="9"/>
        <v>0</v>
      </c>
      <c r="Q144" s="153">
        <v>0</v>
      </c>
      <c r="R144" s="153">
        <f t="shared" si="10"/>
        <v>0</v>
      </c>
      <c r="S144" s="153">
        <v>0</v>
      </c>
      <c r="T144" s="154">
        <f t="shared" si="11"/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5" t="s">
        <v>119</v>
      </c>
      <c r="AT144" s="155" t="s">
        <v>115</v>
      </c>
      <c r="AU144" s="155" t="s">
        <v>120</v>
      </c>
      <c r="AY144" s="14" t="s">
        <v>113</v>
      </c>
      <c r="BE144" s="156"/>
      <c r="BF144" s="156"/>
      <c r="BG144" s="156"/>
      <c r="BH144" s="156"/>
      <c r="BI144" s="156"/>
      <c r="BJ144" s="14"/>
      <c r="BK144" s="156"/>
      <c r="BL144" s="14"/>
      <c r="BM144" s="155"/>
    </row>
    <row r="145" spans="1:65" s="2" customFormat="1" ht="24.2" customHeight="1">
      <c r="A145" s="29"/>
      <c r="B145" s="142"/>
      <c r="C145" s="143" t="s">
        <v>173</v>
      </c>
      <c r="D145" s="143" t="s">
        <v>115</v>
      </c>
      <c r="E145" s="144" t="s">
        <v>174</v>
      </c>
      <c r="F145" s="145" t="s">
        <v>175</v>
      </c>
      <c r="G145" s="146" t="s">
        <v>141</v>
      </c>
      <c r="H145" s="147">
        <v>19020.919000000002</v>
      </c>
      <c r="I145" s="148"/>
      <c r="J145" s="149">
        <f t="shared" si="8"/>
        <v>0</v>
      </c>
      <c r="K145" s="150"/>
      <c r="L145" s="30"/>
      <c r="M145" s="151" t="s">
        <v>1</v>
      </c>
      <c r="N145" s="152" t="s">
        <v>41</v>
      </c>
      <c r="O145" s="56"/>
      <c r="P145" s="153">
        <f t="shared" si="9"/>
        <v>0</v>
      </c>
      <c r="Q145" s="153">
        <v>0</v>
      </c>
      <c r="R145" s="153">
        <f t="shared" si="10"/>
        <v>0</v>
      </c>
      <c r="S145" s="153">
        <v>0</v>
      </c>
      <c r="T145" s="154">
        <f t="shared" si="11"/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5" t="s">
        <v>119</v>
      </c>
      <c r="AT145" s="155" t="s">
        <v>115</v>
      </c>
      <c r="AU145" s="155" t="s">
        <v>120</v>
      </c>
      <c r="AY145" s="14" t="s">
        <v>113</v>
      </c>
      <c r="BE145" s="156"/>
      <c r="BF145" s="156"/>
      <c r="BG145" s="156"/>
      <c r="BH145" s="156"/>
      <c r="BI145" s="156"/>
      <c r="BJ145" s="14"/>
      <c r="BK145" s="156"/>
      <c r="BL145" s="14"/>
      <c r="BM145" s="155"/>
    </row>
    <row r="146" spans="1:65" s="2" customFormat="1" ht="24.2" customHeight="1">
      <c r="A146" s="29"/>
      <c r="B146" s="142"/>
      <c r="C146" s="143" t="s">
        <v>150</v>
      </c>
      <c r="D146" s="143" t="s">
        <v>115</v>
      </c>
      <c r="E146" s="144" t="s">
        <v>176</v>
      </c>
      <c r="F146" s="145" t="s">
        <v>177</v>
      </c>
      <c r="G146" s="146" t="s">
        <v>141</v>
      </c>
      <c r="H146" s="147">
        <v>1001.101</v>
      </c>
      <c r="I146" s="148"/>
      <c r="J146" s="149">
        <f t="shared" si="8"/>
        <v>0</v>
      </c>
      <c r="K146" s="150"/>
      <c r="L146" s="30"/>
      <c r="M146" s="151" t="s">
        <v>1</v>
      </c>
      <c r="N146" s="152" t="s">
        <v>41</v>
      </c>
      <c r="O146" s="56"/>
      <c r="P146" s="153">
        <f t="shared" si="9"/>
        <v>0</v>
      </c>
      <c r="Q146" s="153">
        <v>0</v>
      </c>
      <c r="R146" s="153">
        <f t="shared" si="10"/>
        <v>0</v>
      </c>
      <c r="S146" s="153">
        <v>0</v>
      </c>
      <c r="T146" s="154">
        <f t="shared" si="11"/>
        <v>0</v>
      </c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/>
      <c r="AR146" s="155" t="s">
        <v>119</v>
      </c>
      <c r="AT146" s="155" t="s">
        <v>115</v>
      </c>
      <c r="AU146" s="155" t="s">
        <v>120</v>
      </c>
      <c r="AY146" s="14" t="s">
        <v>113</v>
      </c>
      <c r="BE146" s="156"/>
      <c r="BF146" s="156"/>
      <c r="BG146" s="156"/>
      <c r="BH146" s="156"/>
      <c r="BI146" s="156"/>
      <c r="BJ146" s="14"/>
      <c r="BK146" s="156"/>
      <c r="BL146" s="14"/>
      <c r="BM146" s="155"/>
    </row>
    <row r="147" spans="1:65" s="2" customFormat="1" ht="16.5" customHeight="1">
      <c r="A147" s="29"/>
      <c r="B147" s="142"/>
      <c r="C147" s="143" t="s">
        <v>178</v>
      </c>
      <c r="D147" s="143" t="s">
        <v>115</v>
      </c>
      <c r="E147" s="144" t="s">
        <v>179</v>
      </c>
      <c r="F147" s="145" t="s">
        <v>180</v>
      </c>
      <c r="G147" s="146" t="s">
        <v>141</v>
      </c>
      <c r="H147" s="147">
        <v>1001.101</v>
      </c>
      <c r="I147" s="148"/>
      <c r="J147" s="149">
        <f t="shared" si="8"/>
        <v>0</v>
      </c>
      <c r="K147" s="150"/>
      <c r="L147" s="30"/>
      <c r="M147" s="151" t="s">
        <v>1</v>
      </c>
      <c r="N147" s="152" t="s">
        <v>41</v>
      </c>
      <c r="O147" s="56"/>
      <c r="P147" s="153">
        <f t="shared" si="9"/>
        <v>0</v>
      </c>
      <c r="Q147" s="153">
        <v>0</v>
      </c>
      <c r="R147" s="153">
        <f t="shared" si="10"/>
        <v>0</v>
      </c>
      <c r="S147" s="153">
        <v>0</v>
      </c>
      <c r="T147" s="154">
        <f t="shared" si="11"/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5" t="s">
        <v>119</v>
      </c>
      <c r="AT147" s="155" t="s">
        <v>115</v>
      </c>
      <c r="AU147" s="155" t="s">
        <v>120</v>
      </c>
      <c r="AY147" s="14" t="s">
        <v>113</v>
      </c>
      <c r="BE147" s="156"/>
      <c r="BF147" s="156"/>
      <c r="BG147" s="156"/>
      <c r="BH147" s="156"/>
      <c r="BI147" s="156"/>
      <c r="BJ147" s="14"/>
      <c r="BK147" s="156"/>
      <c r="BL147" s="14"/>
      <c r="BM147" s="155"/>
    </row>
    <row r="148" spans="1:65" s="2" customFormat="1" ht="16.5" customHeight="1">
      <c r="A148" s="29"/>
      <c r="B148" s="142"/>
      <c r="C148" s="143" t="s">
        <v>7</v>
      </c>
      <c r="D148" s="143" t="s">
        <v>115</v>
      </c>
      <c r="E148" s="144" t="s">
        <v>181</v>
      </c>
      <c r="F148" s="145" t="s">
        <v>182</v>
      </c>
      <c r="G148" s="146" t="s">
        <v>183</v>
      </c>
      <c r="H148" s="147">
        <v>1</v>
      </c>
      <c r="I148" s="148"/>
      <c r="J148" s="149">
        <f t="shared" si="8"/>
        <v>0</v>
      </c>
      <c r="K148" s="150"/>
      <c r="L148" s="30"/>
      <c r="M148" s="151" t="s">
        <v>1</v>
      </c>
      <c r="N148" s="152" t="s">
        <v>41</v>
      </c>
      <c r="O148" s="56"/>
      <c r="P148" s="153">
        <f t="shared" si="9"/>
        <v>0</v>
      </c>
      <c r="Q148" s="153">
        <v>0</v>
      </c>
      <c r="R148" s="153">
        <f t="shared" si="10"/>
        <v>0</v>
      </c>
      <c r="S148" s="153">
        <v>0</v>
      </c>
      <c r="T148" s="154">
        <f t="shared" si="11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5" t="s">
        <v>119</v>
      </c>
      <c r="AT148" s="155" t="s">
        <v>115</v>
      </c>
      <c r="AU148" s="155" t="s">
        <v>120</v>
      </c>
      <c r="AY148" s="14" t="s">
        <v>113</v>
      </c>
      <c r="BE148" s="156"/>
      <c r="BF148" s="156"/>
      <c r="BG148" s="156"/>
      <c r="BH148" s="156"/>
      <c r="BI148" s="156"/>
      <c r="BJ148" s="14"/>
      <c r="BK148" s="156"/>
      <c r="BL148" s="14"/>
      <c r="BM148" s="155"/>
    </row>
    <row r="149" spans="1:65" s="12" customFormat="1" ht="22.9" customHeight="1">
      <c r="B149" s="129"/>
      <c r="D149" s="130" t="s">
        <v>74</v>
      </c>
      <c r="E149" s="140" t="s">
        <v>184</v>
      </c>
      <c r="F149" s="140" t="s">
        <v>185</v>
      </c>
      <c r="I149" s="132"/>
      <c r="J149" s="141">
        <f>SUM(J150)</f>
        <v>0</v>
      </c>
      <c r="L149" s="129"/>
      <c r="M149" s="134"/>
      <c r="N149" s="135"/>
      <c r="O149" s="135"/>
      <c r="P149" s="136">
        <f>P150</f>
        <v>0</v>
      </c>
      <c r="Q149" s="135"/>
      <c r="R149" s="136">
        <f>R150</f>
        <v>0</v>
      </c>
      <c r="S149" s="135"/>
      <c r="T149" s="137">
        <f>T150</f>
        <v>0</v>
      </c>
      <c r="AR149" s="130" t="s">
        <v>82</v>
      </c>
      <c r="AT149" s="138" t="s">
        <v>74</v>
      </c>
      <c r="AU149" s="138" t="s">
        <v>82</v>
      </c>
      <c r="AY149" s="130" t="s">
        <v>113</v>
      </c>
      <c r="BK149" s="139"/>
    </row>
    <row r="150" spans="1:65" s="2" customFormat="1" ht="33" customHeight="1">
      <c r="A150" s="29"/>
      <c r="B150" s="142"/>
      <c r="C150" s="143" t="s">
        <v>186</v>
      </c>
      <c r="D150" s="143" t="s">
        <v>115</v>
      </c>
      <c r="E150" s="144" t="s">
        <v>187</v>
      </c>
      <c r="F150" s="145" t="s">
        <v>188</v>
      </c>
      <c r="G150" s="146" t="s">
        <v>141</v>
      </c>
      <c r="H150" s="147">
        <v>1532.8150000000001</v>
      </c>
      <c r="I150" s="148"/>
      <c r="J150" s="149">
        <f>ROUND(I150*H150,2)</f>
        <v>0</v>
      </c>
      <c r="K150" s="150"/>
      <c r="L150" s="30"/>
      <c r="M150" s="151" t="s">
        <v>1</v>
      </c>
      <c r="N150" s="152" t="s">
        <v>41</v>
      </c>
      <c r="O150" s="56"/>
      <c r="P150" s="153">
        <f>O150*H150</f>
        <v>0</v>
      </c>
      <c r="Q150" s="153">
        <v>0</v>
      </c>
      <c r="R150" s="153">
        <f>Q150*H150</f>
        <v>0</v>
      </c>
      <c r="S150" s="153">
        <v>0</v>
      </c>
      <c r="T150" s="154">
        <f>S150*H150</f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5" t="s">
        <v>119</v>
      </c>
      <c r="AT150" s="155" t="s">
        <v>115</v>
      </c>
      <c r="AU150" s="155" t="s">
        <v>120</v>
      </c>
      <c r="AY150" s="14" t="s">
        <v>113</v>
      </c>
      <c r="BE150" s="156"/>
      <c r="BF150" s="156"/>
      <c r="BG150" s="156"/>
      <c r="BH150" s="156"/>
      <c r="BI150" s="156"/>
      <c r="BJ150" s="14"/>
      <c r="BK150" s="156"/>
      <c r="BL150" s="14"/>
      <c r="BM150" s="155"/>
    </row>
    <row r="151" spans="1:65" s="12" customFormat="1" ht="25.9" customHeight="1">
      <c r="B151" s="129"/>
      <c r="D151" s="130" t="s">
        <v>74</v>
      </c>
      <c r="E151" s="131" t="s">
        <v>189</v>
      </c>
      <c r="F151" s="131" t="s">
        <v>190</v>
      </c>
      <c r="I151" s="132"/>
      <c r="J151" s="133">
        <f>SUM(J152:J156)</f>
        <v>0</v>
      </c>
      <c r="L151" s="129"/>
      <c r="M151" s="134"/>
      <c r="N151" s="135"/>
      <c r="O151" s="135"/>
      <c r="P151" s="136">
        <f>SUM(P152:P153)</f>
        <v>0</v>
      </c>
      <c r="Q151" s="135"/>
      <c r="R151" s="136">
        <f>SUM(R152:R153)</f>
        <v>0</v>
      </c>
      <c r="S151" s="135"/>
      <c r="T151" s="137">
        <f>SUM(T152:T153)</f>
        <v>0</v>
      </c>
      <c r="AR151" s="130" t="s">
        <v>131</v>
      </c>
      <c r="AT151" s="138" t="s">
        <v>74</v>
      </c>
      <c r="AU151" s="138" t="s">
        <v>75</v>
      </c>
      <c r="AY151" s="130" t="s">
        <v>113</v>
      </c>
      <c r="BK151" s="139"/>
    </row>
    <row r="152" spans="1:65" s="2" customFormat="1" ht="16.5" customHeight="1">
      <c r="A152" s="29"/>
      <c r="B152" s="142"/>
      <c r="C152" s="143" t="s">
        <v>156</v>
      </c>
      <c r="D152" s="143" t="s">
        <v>115</v>
      </c>
      <c r="E152" s="144" t="s">
        <v>196</v>
      </c>
      <c r="F152" s="145" t="s">
        <v>197</v>
      </c>
      <c r="G152" s="146" t="s">
        <v>183</v>
      </c>
      <c r="H152" s="147">
        <v>1</v>
      </c>
      <c r="I152" s="162"/>
      <c r="J152" s="147">
        <v>0</v>
      </c>
      <c r="K152" s="150"/>
      <c r="L152" s="30"/>
      <c r="M152" s="151" t="s">
        <v>1</v>
      </c>
      <c r="N152" s="152" t="s">
        <v>41</v>
      </c>
      <c r="O152" s="56"/>
      <c r="P152" s="153">
        <f>O152*H152</f>
        <v>0</v>
      </c>
      <c r="Q152" s="153">
        <v>0</v>
      </c>
      <c r="R152" s="153">
        <f>Q152*H152</f>
        <v>0</v>
      </c>
      <c r="S152" s="153">
        <v>0</v>
      </c>
      <c r="T152" s="154">
        <f>S152*H152</f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5" t="s">
        <v>193</v>
      </c>
      <c r="AT152" s="155" t="s">
        <v>115</v>
      </c>
      <c r="AU152" s="155" t="s">
        <v>82</v>
      </c>
      <c r="AY152" s="14" t="s">
        <v>113</v>
      </c>
      <c r="BE152" s="156"/>
      <c r="BF152" s="156"/>
      <c r="BG152" s="156"/>
      <c r="BH152" s="156"/>
      <c r="BI152" s="156"/>
      <c r="BJ152" s="14"/>
      <c r="BK152" s="156"/>
      <c r="BL152" s="14"/>
      <c r="BM152" s="155"/>
    </row>
    <row r="153" spans="1:65" s="2" customFormat="1" ht="24.2" customHeight="1">
      <c r="A153" s="29"/>
      <c r="B153" s="142"/>
      <c r="C153" s="143" t="s">
        <v>194</v>
      </c>
      <c r="D153" s="143" t="s">
        <v>115</v>
      </c>
      <c r="E153" s="144" t="s">
        <v>191</v>
      </c>
      <c r="F153" s="145" t="s">
        <v>198</v>
      </c>
      <c r="G153" s="146" t="s">
        <v>192</v>
      </c>
      <c r="H153" s="147">
        <v>1</v>
      </c>
      <c r="I153" s="162"/>
      <c r="J153" s="147">
        <v>0</v>
      </c>
      <c r="K153" s="150"/>
      <c r="L153" s="30"/>
      <c r="M153" s="157" t="s">
        <v>1</v>
      </c>
      <c r="N153" s="158" t="s">
        <v>41</v>
      </c>
      <c r="O153" s="159"/>
      <c r="P153" s="160">
        <f>O153*H153</f>
        <v>0</v>
      </c>
      <c r="Q153" s="160">
        <v>0</v>
      </c>
      <c r="R153" s="160">
        <f>Q153*H153</f>
        <v>0</v>
      </c>
      <c r="S153" s="160">
        <v>0</v>
      </c>
      <c r="T153" s="161">
        <f>S153*H153</f>
        <v>0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5" t="s">
        <v>193</v>
      </c>
      <c r="AT153" s="155" t="s">
        <v>115</v>
      </c>
      <c r="AU153" s="155" t="s">
        <v>82</v>
      </c>
      <c r="AY153" s="14" t="s">
        <v>113</v>
      </c>
      <c r="BE153" s="156"/>
      <c r="BF153" s="156"/>
      <c r="BG153" s="156"/>
      <c r="BH153" s="156"/>
      <c r="BI153" s="156"/>
      <c r="BJ153" s="14"/>
      <c r="BK153" s="156"/>
      <c r="BL153" s="14"/>
      <c r="BM153" s="155"/>
    </row>
    <row r="154" spans="1:65" s="2" customFormat="1" ht="16.5" customHeight="1">
      <c r="A154" s="29"/>
      <c r="B154" s="142"/>
      <c r="C154" s="143">
        <v>24</v>
      </c>
      <c r="D154" s="143" t="s">
        <v>115</v>
      </c>
      <c r="E154" s="144" t="s">
        <v>195</v>
      </c>
      <c r="F154" s="145" t="s">
        <v>199</v>
      </c>
      <c r="G154" s="146" t="s">
        <v>183</v>
      </c>
      <c r="H154" s="147">
        <v>1</v>
      </c>
      <c r="I154" s="162"/>
      <c r="J154" s="147">
        <v>0</v>
      </c>
      <c r="K154" s="150"/>
      <c r="L154" s="30"/>
      <c r="M154" s="151"/>
      <c r="N154" s="152"/>
      <c r="O154" s="56"/>
      <c r="P154" s="153"/>
      <c r="Q154" s="153"/>
      <c r="R154" s="153"/>
      <c r="S154" s="153"/>
      <c r="T154" s="154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5"/>
      <c r="AT154" s="155"/>
      <c r="AU154" s="155"/>
      <c r="AY154" s="14"/>
      <c r="BE154" s="156"/>
      <c r="BF154" s="156"/>
      <c r="BG154" s="156"/>
      <c r="BH154" s="156"/>
      <c r="BI154" s="156"/>
      <c r="BJ154" s="14"/>
      <c r="BK154" s="156"/>
      <c r="BL154" s="14"/>
      <c r="BM154" s="155"/>
    </row>
    <row r="155" spans="1:65" s="2" customFormat="1" ht="16.5" customHeight="1">
      <c r="A155" s="29"/>
      <c r="B155" s="142"/>
      <c r="C155" s="143">
        <v>25</v>
      </c>
      <c r="D155" s="143" t="s">
        <v>115</v>
      </c>
      <c r="E155" s="144" t="s">
        <v>200</v>
      </c>
      <c r="F155" s="145" t="s">
        <v>201</v>
      </c>
      <c r="G155" s="146" t="s">
        <v>183</v>
      </c>
      <c r="H155" s="147">
        <v>1</v>
      </c>
      <c r="I155" s="162"/>
      <c r="J155" s="147">
        <v>0</v>
      </c>
      <c r="K155" s="150"/>
      <c r="L155" s="30"/>
      <c r="M155" s="151"/>
      <c r="N155" s="152"/>
      <c r="O155" s="56"/>
      <c r="P155" s="153"/>
      <c r="Q155" s="153"/>
      <c r="R155" s="153"/>
      <c r="S155" s="153"/>
      <c r="T155" s="154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5"/>
      <c r="AT155" s="155"/>
      <c r="AU155" s="155"/>
      <c r="AY155" s="14"/>
      <c r="BE155" s="156"/>
      <c r="BF155" s="156"/>
      <c r="BG155" s="156"/>
      <c r="BH155" s="156"/>
      <c r="BI155" s="156"/>
      <c r="BJ155" s="14"/>
      <c r="BK155" s="156"/>
      <c r="BL155" s="14"/>
      <c r="BM155" s="155"/>
    </row>
    <row r="156" spans="1:65" s="2" customFormat="1" ht="16.5" customHeight="1">
      <c r="A156" s="29"/>
      <c r="B156" s="142"/>
      <c r="C156" s="143">
        <v>26</v>
      </c>
      <c r="D156" s="143" t="s">
        <v>115</v>
      </c>
      <c r="E156" s="144" t="s">
        <v>202</v>
      </c>
      <c r="F156" s="145" t="s">
        <v>203</v>
      </c>
      <c r="G156" s="146" t="s">
        <v>192</v>
      </c>
      <c r="H156" s="147">
        <v>1</v>
      </c>
      <c r="I156" s="162"/>
      <c r="J156" s="147">
        <v>0</v>
      </c>
      <c r="K156" s="150"/>
      <c r="L156" s="30"/>
      <c r="M156" s="151"/>
      <c r="N156" s="152"/>
      <c r="O156" s="56"/>
      <c r="P156" s="153"/>
      <c r="Q156" s="153"/>
      <c r="R156" s="153"/>
      <c r="S156" s="153"/>
      <c r="T156" s="154"/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5"/>
      <c r="AT156" s="155"/>
      <c r="AU156" s="155"/>
      <c r="AY156" s="14"/>
      <c r="BE156" s="156"/>
      <c r="BF156" s="156"/>
      <c r="BG156" s="156"/>
      <c r="BH156" s="156"/>
      <c r="BI156" s="156"/>
      <c r="BJ156" s="14"/>
      <c r="BK156" s="156"/>
      <c r="BL156" s="14"/>
      <c r="BM156" s="155"/>
    </row>
    <row r="157" spans="1:65" s="2" customFormat="1" ht="6.95" customHeight="1">
      <c r="A157" s="29"/>
      <c r="B157" s="45"/>
      <c r="C157" s="46"/>
      <c r="D157" s="46"/>
      <c r="E157" s="46"/>
      <c r="F157" s="46"/>
      <c r="G157" s="46"/>
      <c r="H157" s="46"/>
      <c r="I157" s="46"/>
      <c r="J157" s="46"/>
      <c r="K157" s="46"/>
      <c r="L157" s="30"/>
      <c r="M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</row>
  </sheetData>
  <autoFilter ref="C122:K153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4</vt:i4>
      </vt:variant>
    </vt:vector>
  </HeadingPairs>
  <TitlesOfParts>
    <vt:vector size="5" baseType="lpstr">
      <vt:lpstr>01 - Komunikácia</vt:lpstr>
      <vt:lpstr>'01 - Komunikácia'!Názvy_tlače</vt:lpstr>
      <vt:lpstr>'Rekapitulácia stavby'!Názvy_tlače</vt:lpstr>
      <vt:lpstr>'01 - Komunikácia'!Oblasť_tlače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Starovic</dc:creator>
  <cp:lastModifiedBy>Daniš Lukáš, Ing.</cp:lastModifiedBy>
  <dcterms:created xsi:type="dcterms:W3CDTF">2021-07-16T06:49:45Z</dcterms:created>
  <dcterms:modified xsi:type="dcterms:W3CDTF">2021-07-29T09:24:33Z</dcterms:modified>
</cp:coreProperties>
</file>