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Nada\Desktop\"/>
    </mc:Choice>
  </mc:AlternateContent>
  <bookViews>
    <workbookView xWindow="0" yWindow="0" windowWidth="0" windowHeight="0"/>
  </bookViews>
  <sheets>
    <sheet name="Rekapitulácia stavby" sheetId="1" r:id="rId1"/>
    <sheet name="02 -  ARCHITEKTONICKO – S..." sheetId="2" r:id="rId2"/>
    <sheet name="03 -  ARCHITEKTONICKO – S..." sheetId="3" r:id="rId3"/>
    <sheet name="04 -  ARCHITEKTONICKO – S..." sheetId="4" r:id="rId4"/>
    <sheet name="05 -  ARCHITEKTONICKO – S..." sheetId="5" r:id="rId5"/>
    <sheet name="06 - Vykurovanie" sheetId="6" r:id="rId6"/>
    <sheet name="07 - Výroba elektr. energ..." sheetId="7" r:id="rId7"/>
    <sheet name="21-370 - ELEKTROINŠTALÁCI..." sheetId="8" r:id="rId8"/>
  </sheets>
  <definedNames>
    <definedName name="_xlnm.Print_Area" localSheetId="0">'Rekapitulácia stavby'!$D$4:$AO$76,'Rekapitulácia stavby'!$C$82:$AQ$103</definedName>
    <definedName name="_xlnm.Print_Titles" localSheetId="0">'Rekapitulácia stavby'!$92:$92</definedName>
    <definedName name="_xlnm._FilterDatabase" localSheetId="1" hidden="1">'02 -  ARCHITEKTONICKO – S...'!$C$128:$K$190</definedName>
    <definedName name="_xlnm.Print_Area" localSheetId="1">'02 -  ARCHITEKTONICKO – S...'!$C$4:$J$76,'02 -  ARCHITEKTONICKO – S...'!$C$82:$J$108,'02 -  ARCHITEKTONICKO – S...'!$C$114:$J$190</definedName>
    <definedName name="_xlnm.Print_Titles" localSheetId="1">'02 -  ARCHITEKTONICKO – S...'!$128:$128</definedName>
    <definedName name="_xlnm._FilterDatabase" localSheetId="2" hidden="1">'03 -  ARCHITEKTONICKO – S...'!$C$128:$K$192</definedName>
    <definedName name="_xlnm.Print_Area" localSheetId="2">'03 -  ARCHITEKTONICKO – S...'!$C$4:$J$76,'03 -  ARCHITEKTONICKO – S...'!$C$82:$J$108,'03 -  ARCHITEKTONICKO – S...'!$C$114:$J$192</definedName>
    <definedName name="_xlnm.Print_Titles" localSheetId="2">'03 -  ARCHITEKTONICKO – S...'!$128:$128</definedName>
    <definedName name="_xlnm._FilterDatabase" localSheetId="3" hidden="1">'04 -  ARCHITEKTONICKO – S...'!$C$126:$K$179</definedName>
    <definedName name="_xlnm.Print_Area" localSheetId="3">'04 -  ARCHITEKTONICKO – S...'!$C$4:$J$76,'04 -  ARCHITEKTONICKO – S...'!$C$82:$J$106,'04 -  ARCHITEKTONICKO – S...'!$C$112:$J$179</definedName>
    <definedName name="_xlnm.Print_Titles" localSheetId="3">'04 -  ARCHITEKTONICKO – S...'!$126:$126</definedName>
    <definedName name="_xlnm._FilterDatabase" localSheetId="4" hidden="1">'05 -  ARCHITEKTONICKO – S...'!$C$125:$K$153</definedName>
    <definedName name="_xlnm.Print_Area" localSheetId="4">'05 -  ARCHITEKTONICKO – S...'!$C$4:$J$76,'05 -  ARCHITEKTONICKO – S...'!$C$82:$J$105,'05 -  ARCHITEKTONICKO – S...'!$C$111:$J$153</definedName>
    <definedName name="_xlnm.Print_Titles" localSheetId="4">'05 -  ARCHITEKTONICKO – S...'!$125:$125</definedName>
    <definedName name="_xlnm._FilterDatabase" localSheetId="5" hidden="1">'06 - Vykurovanie'!$C$126:$K$240</definedName>
    <definedName name="_xlnm.Print_Area" localSheetId="5">'06 - Vykurovanie'!$C$4:$J$76,'06 - Vykurovanie'!$C$82:$J$106,'06 - Vykurovanie'!$C$112:$J$240</definedName>
    <definedName name="_xlnm.Print_Titles" localSheetId="5">'06 - Vykurovanie'!$126:$126</definedName>
    <definedName name="_xlnm._FilterDatabase" localSheetId="6" hidden="1">'07 - Výroba elektr. energ...'!$C$123:$K$143</definedName>
    <definedName name="_xlnm.Print_Area" localSheetId="6">'07 - Výroba elektr. energ...'!$C$4:$J$76,'07 - Výroba elektr. energ...'!$C$82:$J$103,'07 - Výroba elektr. energ...'!$C$109:$J$143</definedName>
    <definedName name="_xlnm.Print_Titles" localSheetId="6">'07 - Výroba elektr. energ...'!$123:$123</definedName>
    <definedName name="_xlnm._FilterDatabase" localSheetId="7" hidden="1">'21-370 - ELEKTROINŠTALÁCI...'!$C$125:$K$281</definedName>
    <definedName name="_xlnm.Print_Area" localSheetId="7">'21-370 - ELEKTROINŠTALÁCI...'!$C$4:$J$76,'21-370 - ELEKTROINŠTALÁCI...'!$C$82:$J$105,'21-370 - ELEKTROINŠTALÁCI...'!$C$111:$J$281</definedName>
    <definedName name="_xlnm.Print_Titles" localSheetId="7">'21-370 - ELEKTROINŠTALÁCI...'!$125:$125</definedName>
  </definedNames>
  <calcPr/>
</workbook>
</file>

<file path=xl/calcChain.xml><?xml version="1.0" encoding="utf-8"?>
<calcChain xmlns="http://schemas.openxmlformats.org/spreadsheetml/2006/main">
  <c i="8" l="1" r="J39"/>
  <c r="J38"/>
  <c i="1" r="AY102"/>
  <c i="8" r="J37"/>
  <c i="1" r="AX102"/>
  <c i="8"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F120"/>
  <c r="E118"/>
  <c r="F91"/>
  <c r="E89"/>
  <c r="J26"/>
  <c r="E26"/>
  <c r="J123"/>
  <c r="J25"/>
  <c r="J23"/>
  <c r="E23"/>
  <c r="J122"/>
  <c r="J22"/>
  <c r="J20"/>
  <c r="E20"/>
  <c r="F94"/>
  <c r="J19"/>
  <c r="J17"/>
  <c r="E17"/>
  <c r="F122"/>
  <c r="J16"/>
  <c r="J14"/>
  <c r="J91"/>
  <c r="E7"/>
  <c r="E85"/>
  <c i="7" r="J39"/>
  <c r="J38"/>
  <c i="1" r="AY101"/>
  <c i="7" r="J37"/>
  <c i="1" r="AX101"/>
  <c i="7"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F118"/>
  <c r="E116"/>
  <c r="F91"/>
  <c r="E89"/>
  <c r="J26"/>
  <c r="E26"/>
  <c r="J121"/>
  <c r="J25"/>
  <c r="J23"/>
  <c r="E23"/>
  <c r="J120"/>
  <c r="J22"/>
  <c r="J20"/>
  <c r="E20"/>
  <c r="F94"/>
  <c r="J19"/>
  <c r="J17"/>
  <c r="E17"/>
  <c r="F120"/>
  <c r="J16"/>
  <c r="J14"/>
  <c r="J118"/>
  <c r="E7"/>
  <c r="E85"/>
  <c i="6" r="J39"/>
  <c r="J38"/>
  <c i="1" r="AY100"/>
  <c i="6" r="J37"/>
  <c i="1" r="AX100"/>
  <c i="6"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F121"/>
  <c r="E119"/>
  <c r="F91"/>
  <c r="E89"/>
  <c r="J26"/>
  <c r="E26"/>
  <c r="J124"/>
  <c r="J25"/>
  <c r="J23"/>
  <c r="E23"/>
  <c r="J123"/>
  <c r="J22"/>
  <c r="J20"/>
  <c r="E20"/>
  <c r="F124"/>
  <c r="J19"/>
  <c r="J17"/>
  <c r="E17"/>
  <c r="F123"/>
  <c r="J16"/>
  <c r="J14"/>
  <c r="J91"/>
  <c r="E7"/>
  <c r="E85"/>
  <c i="5" r="J39"/>
  <c r="J38"/>
  <c i="1" r="AY99"/>
  <c i="5" r="J37"/>
  <c i="1" r="AX99"/>
  <c i="5"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7"/>
  <c r="BH147"/>
  <c r="BG147"/>
  <c r="BE147"/>
  <c r="T147"/>
  <c r="T146"/>
  <c r="R147"/>
  <c r="R146"/>
  <c r="P147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F120"/>
  <c r="E118"/>
  <c r="F91"/>
  <c r="E89"/>
  <c r="J26"/>
  <c r="E26"/>
  <c r="J123"/>
  <c r="J25"/>
  <c r="J23"/>
  <c r="E23"/>
  <c r="J93"/>
  <c r="J22"/>
  <c r="J20"/>
  <c r="E20"/>
  <c r="F123"/>
  <c r="J19"/>
  <c r="J17"/>
  <c r="E17"/>
  <c r="F122"/>
  <c r="J16"/>
  <c r="J14"/>
  <c r="J120"/>
  <c r="E7"/>
  <c r="E114"/>
  <c i="4" r="J39"/>
  <c r="J38"/>
  <c i="1" r="AY98"/>
  <c i="4" r="J37"/>
  <c i="1" r="AX98"/>
  <c i="4"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T138"/>
  <c r="R139"/>
  <c r="R138"/>
  <c r="P139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F121"/>
  <c r="E119"/>
  <c r="F91"/>
  <c r="E89"/>
  <c r="J26"/>
  <c r="E26"/>
  <c r="J94"/>
  <c r="J25"/>
  <c r="J23"/>
  <c r="E23"/>
  <c r="J123"/>
  <c r="J22"/>
  <c r="J20"/>
  <c r="E20"/>
  <c r="F124"/>
  <c r="J19"/>
  <c r="J17"/>
  <c r="E17"/>
  <c r="F93"/>
  <c r="J16"/>
  <c r="J14"/>
  <c r="J121"/>
  <c r="E7"/>
  <c r="E115"/>
  <c i="3" r="J39"/>
  <c r="J38"/>
  <c i="1" r="AY97"/>
  <c i="3" r="J37"/>
  <c i="1" r="AX97"/>
  <c i="3"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79"/>
  <c r="BH179"/>
  <c r="BG179"/>
  <c r="BE179"/>
  <c r="T179"/>
  <c r="T178"/>
  <c r="R179"/>
  <c r="R178"/>
  <c r="P179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F123"/>
  <c r="E121"/>
  <c r="F91"/>
  <c r="E89"/>
  <c r="J26"/>
  <c r="E26"/>
  <c r="J126"/>
  <c r="J25"/>
  <c r="J23"/>
  <c r="E23"/>
  <c r="J125"/>
  <c r="J22"/>
  <c r="J20"/>
  <c r="E20"/>
  <c r="F126"/>
  <c r="J19"/>
  <c r="J17"/>
  <c r="E17"/>
  <c r="F125"/>
  <c r="J16"/>
  <c r="J14"/>
  <c r="J91"/>
  <c r="E7"/>
  <c r="E117"/>
  <c i="2" r="J39"/>
  <c r="J38"/>
  <c i="1" r="AY96"/>
  <c i="2" r="J37"/>
  <c i="1" r="AX96"/>
  <c i="2"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7"/>
  <c r="BH147"/>
  <c r="BG147"/>
  <c r="BE147"/>
  <c r="T147"/>
  <c r="T146"/>
  <c r="R147"/>
  <c r="R146"/>
  <c r="P147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F123"/>
  <c r="E121"/>
  <c r="F91"/>
  <c r="E89"/>
  <c r="J26"/>
  <c r="E26"/>
  <c r="J126"/>
  <c r="J25"/>
  <c r="J23"/>
  <c r="E23"/>
  <c r="J93"/>
  <c r="J22"/>
  <c r="J20"/>
  <c r="E20"/>
  <c r="F126"/>
  <c r="J19"/>
  <c r="J17"/>
  <c r="E17"/>
  <c r="F93"/>
  <c r="J16"/>
  <c r="J14"/>
  <c r="J123"/>
  <c r="E7"/>
  <c r="E117"/>
  <c i="1" r="L90"/>
  <c r="AM90"/>
  <c r="AM89"/>
  <c r="L89"/>
  <c r="AM87"/>
  <c r="L87"/>
  <c r="L85"/>
  <c r="L84"/>
  <c i="2" r="J175"/>
  <c r="BK164"/>
  <c r="J156"/>
  <c r="J151"/>
  <c r="BK142"/>
  <c r="J136"/>
  <c r="BK179"/>
  <c r="J174"/>
  <c i="1" r="AS95"/>
  <c i="2" r="J171"/>
  <c r="J167"/>
  <c r="BK162"/>
  <c r="J157"/>
  <c r="J152"/>
  <c r="J141"/>
  <c r="BK135"/>
  <c r="BK184"/>
  <c r="BK177"/>
  <c r="BK170"/>
  <c r="BK163"/>
  <c r="BK157"/>
  <c r="J150"/>
  <c r="J142"/>
  <c r="J139"/>
  <c i="3" r="BK192"/>
  <c r="BK183"/>
  <c r="BK168"/>
  <c r="J153"/>
  <c r="J149"/>
  <c r="BK142"/>
  <c r="BK188"/>
  <c r="J179"/>
  <c r="BK167"/>
  <c r="BK161"/>
  <c r="BK152"/>
  <c r="J138"/>
  <c r="J188"/>
  <c r="J177"/>
  <c r="J171"/>
  <c r="J167"/>
  <c r="J160"/>
  <c r="BK149"/>
  <c r="J142"/>
  <c r="J134"/>
  <c r="BK187"/>
  <c r="BK174"/>
  <c r="J166"/>
  <c r="BK159"/>
  <c r="BK150"/>
  <c r="BK141"/>
  <c r="BK134"/>
  <c i="4" r="BK170"/>
  <c r="J164"/>
  <c r="J157"/>
  <c r="J153"/>
  <c r="BK144"/>
  <c r="BK132"/>
  <c r="BK171"/>
  <c r="J162"/>
  <c r="BK152"/>
  <c r="J145"/>
  <c r="J134"/>
  <c r="J175"/>
  <c r="J169"/>
  <c r="J160"/>
  <c r="J155"/>
  <c r="BK148"/>
  <c r="J144"/>
  <c r="BK137"/>
  <c r="J178"/>
  <c r="BK167"/>
  <c r="BK149"/>
  <c r="BK136"/>
  <c i="5" r="BK147"/>
  <c r="BK143"/>
  <c r="J135"/>
  <c r="BK151"/>
  <c r="BK132"/>
  <c r="BK142"/>
  <c r="J130"/>
  <c r="J150"/>
  <c r="BK140"/>
  <c r="BK135"/>
  <c i="6" r="BK240"/>
  <c r="BK234"/>
  <c r="J228"/>
  <c r="J223"/>
  <c r="J216"/>
  <c r="J208"/>
  <c r="J202"/>
  <c r="BK186"/>
  <c r="J178"/>
  <c r="J163"/>
  <c r="J152"/>
  <c r="J146"/>
  <c r="BK141"/>
  <c r="J240"/>
  <c r="J234"/>
  <c r="BK222"/>
  <c r="BK212"/>
  <c r="BK205"/>
  <c r="J197"/>
  <c r="J193"/>
  <c r="J187"/>
  <c r="BK178"/>
  <c r="J168"/>
  <c r="BK161"/>
  <c r="BK148"/>
  <c r="BK139"/>
  <c r="BK135"/>
  <c r="BK237"/>
  <c r="J226"/>
  <c r="J218"/>
  <c r="BK207"/>
  <c r="J201"/>
  <c r="BK197"/>
  <c r="J188"/>
  <c r="J174"/>
  <c r="BK165"/>
  <c r="J161"/>
  <c r="BK155"/>
  <c r="J139"/>
  <c r="BK132"/>
  <c r="J230"/>
  <c r="J222"/>
  <c r="BK218"/>
  <c r="BK202"/>
  <c r="J191"/>
  <c r="J186"/>
  <c r="J181"/>
  <c r="J177"/>
  <c r="BK174"/>
  <c r="BK169"/>
  <c r="J162"/>
  <c r="BK156"/>
  <c r="J150"/>
  <c r="J141"/>
  <c i="7" r="BK142"/>
  <c r="J134"/>
  <c r="J141"/>
  <c r="J129"/>
  <c r="J126"/>
  <c r="J131"/>
  <c r="BK126"/>
  <c r="BK134"/>
  <c i="8" r="BK280"/>
  <c r="BK275"/>
  <c r="BK268"/>
  <c r="J261"/>
  <c r="J249"/>
  <c r="J240"/>
  <c r="BK231"/>
  <c r="BK224"/>
  <c r="J220"/>
  <c r="BK212"/>
  <c r="J203"/>
  <c r="BK198"/>
  <c r="J189"/>
  <c r="BK179"/>
  <c r="BK174"/>
  <c r="J165"/>
  <c r="BK158"/>
  <c r="J155"/>
  <c r="J139"/>
  <c r="J128"/>
  <c r="J268"/>
  <c r="J263"/>
  <c r="BK251"/>
  <c r="BK241"/>
  <c r="J231"/>
  <c r="J227"/>
  <c r="J215"/>
  <c r="J206"/>
  <c r="BK201"/>
  <c r="J195"/>
  <c r="BK181"/>
  <c r="BK176"/>
  <c r="J168"/>
  <c r="J158"/>
  <c r="BK146"/>
  <c r="BK136"/>
  <c r="BK128"/>
  <c r="BK277"/>
  <c r="BK272"/>
  <c r="J267"/>
  <c r="BK258"/>
  <c r="BK252"/>
  <c r="BK247"/>
  <c r="BK236"/>
  <c r="BK219"/>
  <c r="BK213"/>
  <c r="BK200"/>
  <c r="BK195"/>
  <c r="J186"/>
  <c r="BK177"/>
  <c r="BK173"/>
  <c r="J170"/>
  <c r="J163"/>
  <c r="J147"/>
  <c r="J140"/>
  <c r="J134"/>
  <c r="J130"/>
  <c r="J265"/>
  <c r="BK257"/>
  <c r="BK253"/>
  <c r="J247"/>
  <c r="J242"/>
  <c r="BK234"/>
  <c r="J226"/>
  <c r="J219"/>
  <c r="J214"/>
  <c r="J209"/>
  <c r="BK199"/>
  <c r="J190"/>
  <c r="J185"/>
  <c r="J178"/>
  <c r="BK165"/>
  <c r="J160"/>
  <c r="J154"/>
  <c r="BK143"/>
  <c r="J131"/>
  <c i="2" r="J180"/>
  <c r="BK161"/>
  <c r="J155"/>
  <c r="BK150"/>
  <c r="BK139"/>
  <c r="J135"/>
  <c r="J183"/>
  <c r="BK176"/>
  <c r="BK132"/>
  <c r="J184"/>
  <c r="BK180"/>
  <c r="J176"/>
  <c r="J170"/>
  <c r="J166"/>
  <c r="J160"/>
  <c r="BK155"/>
  <c r="J144"/>
  <c r="BK137"/>
  <c r="BK190"/>
  <c r="BK183"/>
  <c r="BK171"/>
  <c r="BK166"/>
  <c r="BK159"/>
  <c r="BK147"/>
  <c r="BK141"/>
  <c r="BK136"/>
  <c i="3" r="BK185"/>
  <c r="J172"/>
  <c r="J159"/>
  <c r="J152"/>
  <c r="BK147"/>
  <c r="J141"/>
  <c r="BK136"/>
  <c r="J187"/>
  <c r="BK175"/>
  <c r="BK166"/>
  <c r="J157"/>
  <c r="J140"/>
  <c r="J190"/>
  <c r="BK179"/>
  <c r="BK172"/>
  <c r="J168"/>
  <c r="J161"/>
  <c r="BK153"/>
  <c r="BK145"/>
  <c r="BK140"/>
  <c r="J132"/>
  <c r="J185"/>
  <c r="J173"/>
  <c r="J165"/>
  <c r="J156"/>
  <c r="BK148"/>
  <c i="4" r="BK177"/>
  <c r="J173"/>
  <c r="J167"/>
  <c r="J161"/>
  <c r="BK155"/>
  <c r="BK147"/>
  <c r="BK134"/>
  <c r="BK173"/>
  <c r="BK165"/>
  <c r="BK158"/>
  <c r="J148"/>
  <c r="J136"/>
  <c r="J130"/>
  <c r="BK174"/>
  <c r="BK163"/>
  <c r="BK157"/>
  <c r="J149"/>
  <c r="BK143"/>
  <c r="BK130"/>
  <c r="J171"/>
  <c r="BK159"/>
  <c r="J137"/>
  <c r="J132"/>
  <c i="5" r="BK145"/>
  <c r="J136"/>
  <c r="J153"/>
  <c r="J141"/>
  <c r="J151"/>
  <c r="BK141"/>
  <c r="BK133"/>
  <c r="BK153"/>
  <c r="J142"/>
  <c r="BK136"/>
  <c r="BK130"/>
  <c i="6" r="BK232"/>
  <c r="BK226"/>
  <c r="J221"/>
  <c r="J215"/>
  <c r="J207"/>
  <c r="J192"/>
  <c r="BK182"/>
  <c r="J171"/>
  <c r="J156"/>
  <c r="BK150"/>
  <c r="J147"/>
  <c r="J143"/>
  <c r="J132"/>
  <c r="J237"/>
  <c r="J227"/>
  <c r="BK214"/>
  <c r="J206"/>
  <c r="BK198"/>
  <c r="BK191"/>
  <c r="J184"/>
  <c r="BK175"/>
  <c r="J166"/>
  <c r="J155"/>
  <c r="BK146"/>
  <c r="J134"/>
  <c r="BK239"/>
  <c r="BK227"/>
  <c r="J220"/>
  <c r="BK213"/>
  <c r="J204"/>
  <c r="BK192"/>
  <c r="BK181"/>
  <c r="BK170"/>
  <c r="BK162"/>
  <c r="BK157"/>
  <c r="J142"/>
  <c r="BK136"/>
  <c r="BK233"/>
  <c r="J225"/>
  <c r="J219"/>
  <c r="J203"/>
  <c r="BK196"/>
  <c r="BK187"/>
  <c r="J182"/>
  <c r="J176"/>
  <c r="J172"/>
  <c r="BK166"/>
  <c r="J160"/>
  <c r="J153"/>
  <c r="BK147"/>
  <c r="BK134"/>
  <c i="7" r="BK141"/>
  <c r="BK133"/>
  <c r="J143"/>
  <c r="BK130"/>
  <c r="BK143"/>
  <c r="BK129"/>
  <c r="BK138"/>
  <c r="J130"/>
  <c i="8" r="BK279"/>
  <c r="BK276"/>
  <c r="J271"/>
  <c r="J264"/>
  <c r="BK250"/>
  <c r="J241"/>
  <c r="J234"/>
  <c r="BK225"/>
  <c r="J221"/>
  <c r="BK214"/>
  <c r="J202"/>
  <c r="J192"/>
  <c r="BK184"/>
  <c r="J177"/>
  <c r="BK171"/>
  <c r="BK164"/>
  <c r="BK156"/>
  <c r="BK140"/>
  <c r="BK130"/>
  <c r="J274"/>
  <c r="BK264"/>
  <c r="J256"/>
  <c r="BK242"/>
  <c r="BK233"/>
  <c r="J228"/>
  <c r="BK217"/>
  <c r="BK208"/>
  <c r="BK203"/>
  <c r="BK197"/>
  <c r="BK189"/>
  <c r="J173"/>
  <c r="J162"/>
  <c r="J151"/>
  <c r="J143"/>
  <c r="BK134"/>
  <c r="J279"/>
  <c r="BK274"/>
  <c r="J269"/>
  <c r="J260"/>
  <c r="J253"/>
  <c r="J245"/>
  <c r="BK226"/>
  <c r="BK215"/>
  <c r="BK207"/>
  <c r="BK196"/>
  <c r="J187"/>
  <c r="J180"/>
  <c r="J172"/>
  <c r="BK168"/>
  <c r="BK161"/>
  <c r="BK151"/>
  <c r="J146"/>
  <c r="J142"/>
  <c r="BK132"/>
  <c r="BK267"/>
  <c r="BK262"/>
  <c r="BK256"/>
  <c r="J252"/>
  <c r="BK245"/>
  <c r="J239"/>
  <c r="J233"/>
  <c r="J225"/>
  <c r="BK218"/>
  <c r="J212"/>
  <c r="J204"/>
  <c r="BK192"/>
  <c r="BK186"/>
  <c r="J182"/>
  <c r="J169"/>
  <c r="J164"/>
  <c r="J156"/>
  <c r="J152"/>
  <c r="BK139"/>
  <c i="2" r="BK187"/>
  <c r="BK165"/>
  <c r="J159"/>
  <c r="J147"/>
  <c r="BK138"/>
  <c r="J189"/>
  <c r="BK181"/>
  <c r="BK173"/>
  <c r="J187"/>
  <c r="J182"/>
  <c r="BK178"/>
  <c r="BK174"/>
  <c r="BK169"/>
  <c r="J164"/>
  <c r="J161"/>
  <c r="BK156"/>
  <c r="J145"/>
  <c r="BK140"/>
  <c r="J132"/>
  <c r="BK182"/>
  <c r="BK175"/>
  <c r="J169"/>
  <c r="J165"/>
  <c r="BK158"/>
  <c r="BK151"/>
  <c r="BK144"/>
  <c r="J138"/>
  <c i="3" r="BK191"/>
  <c r="J182"/>
  <c r="BK165"/>
  <c r="BK158"/>
  <c r="BK151"/>
  <c r="J145"/>
  <c r="J137"/>
  <c r="BK190"/>
  <c r="J186"/>
  <c r="J174"/>
  <c r="BK163"/>
  <c r="J154"/>
  <c r="J139"/>
  <c r="J133"/>
  <c r="BK182"/>
  <c r="BK176"/>
  <c r="BK170"/>
  <c r="J163"/>
  <c r="BK157"/>
  <c r="BK146"/>
  <c r="BK143"/>
  <c r="BK133"/>
  <c r="BK177"/>
  <c r="BK169"/>
  <c r="J164"/>
  <c r="J151"/>
  <c r="J147"/>
  <c r="BK138"/>
  <c i="4" r="BK175"/>
  <c r="BK169"/>
  <c r="BK160"/>
  <c r="J154"/>
  <c r="J150"/>
  <c r="J139"/>
  <c r="BK131"/>
  <c r="J170"/>
  <c r="BK156"/>
  <c r="BK150"/>
  <c r="J143"/>
  <c r="J131"/>
  <c r="BK178"/>
  <c r="J165"/>
  <c r="J159"/>
  <c r="BK154"/>
  <c r="BK145"/>
  <c r="J142"/>
  <c r="J179"/>
  <c r="J168"/>
  <c r="J152"/>
  <c r="BK135"/>
  <c i="5" r="BK144"/>
  <c r="BK138"/>
  <c r="J129"/>
  <c r="J133"/>
  <c r="BK150"/>
  <c r="BK134"/>
  <c r="BK129"/>
  <c r="J144"/>
  <c r="J138"/>
  <c r="J131"/>
  <c i="6" r="BK238"/>
  <c r="BK231"/>
  <c r="BK225"/>
  <c r="BK219"/>
  <c r="J211"/>
  <c r="J205"/>
  <c r="J198"/>
  <c r="BK185"/>
  <c r="BK176"/>
  <c r="BK159"/>
  <c r="J148"/>
  <c r="J145"/>
  <c r="J136"/>
  <c r="BK131"/>
  <c r="J236"/>
  <c r="BK230"/>
  <c r="BK216"/>
  <c r="BK208"/>
  <c r="BK200"/>
  <c r="BK194"/>
  <c r="J190"/>
  <c r="J183"/>
  <c r="J173"/>
  <c r="J165"/>
  <c r="BK149"/>
  <c r="BK144"/>
  <c r="J137"/>
  <c r="BK130"/>
  <c r="J229"/>
  <c r="J217"/>
  <c r="BK210"/>
  <c r="BK203"/>
  <c r="BK193"/>
  <c r="BK183"/>
  <c r="BK172"/>
  <c r="J164"/>
  <c r="BK160"/>
  <c r="BK145"/>
  <c r="BK138"/>
  <c r="J130"/>
  <c r="J232"/>
  <c r="BK223"/>
  <c r="J214"/>
  <c r="J200"/>
  <c r="BK188"/>
  <c r="BK184"/>
  <c r="J179"/>
  <c r="BK173"/>
  <c r="BK168"/>
  <c r="BK163"/>
  <c r="J154"/>
  <c r="BK151"/>
  <c r="BK143"/>
  <c r="BK133"/>
  <c i="7" r="J138"/>
  <c r="BK131"/>
  <c r="BK132"/>
  <c r="J128"/>
  <c r="J142"/>
  <c r="BK128"/>
  <c r="J135"/>
  <c i="8" r="J277"/>
  <c r="J272"/>
  <c r="BK265"/>
  <c r="BK259"/>
  <c r="J248"/>
  <c r="BK238"/>
  <c r="J229"/>
  <c r="J223"/>
  <c r="J216"/>
  <c r="BK209"/>
  <c r="J201"/>
  <c r="J194"/>
  <c r="BK188"/>
  <c r="BK180"/>
  <c r="J166"/>
  <c r="J161"/>
  <c r="J157"/>
  <c r="BK145"/>
  <c r="BK131"/>
  <c r="J278"/>
  <c r="J266"/>
  <c r="BK254"/>
  <c r="J243"/>
  <c r="J238"/>
  <c r="J230"/>
  <c r="J222"/>
  <c r="BK211"/>
  <c r="BK204"/>
  <c r="J196"/>
  <c r="BK185"/>
  <c r="BK178"/>
  <c r="BK169"/>
  <c r="BK160"/>
  <c r="BK152"/>
  <c r="BK144"/>
  <c r="BK135"/>
  <c r="J281"/>
  <c r="J275"/>
  <c r="BK270"/>
  <c r="BK261"/>
  <c r="BK255"/>
  <c r="BK248"/>
  <c r="BK239"/>
  <c r="BK221"/>
  <c r="J211"/>
  <c r="BK206"/>
  <c r="J188"/>
  <c r="J183"/>
  <c r="J175"/>
  <c r="J171"/>
  <c r="BK157"/>
  <c r="BK149"/>
  <c r="J145"/>
  <c r="BK138"/>
  <c r="J133"/>
  <c r="J270"/>
  <c r="BK263"/>
  <c r="J255"/>
  <c r="J251"/>
  <c r="BK243"/>
  <c r="J237"/>
  <c r="BK228"/>
  <c r="J224"/>
  <c r="J213"/>
  <c r="J208"/>
  <c r="BK202"/>
  <c r="J191"/>
  <c r="J184"/>
  <c r="J176"/>
  <c r="J167"/>
  <c r="J159"/>
  <c r="BK153"/>
  <c r="BK142"/>
  <c r="BK129"/>
  <c i="2" r="J190"/>
  <c r="BK167"/>
  <c r="BK160"/>
  <c r="BK154"/>
  <c r="J143"/>
  <c r="J137"/>
  <c r="BK186"/>
  <c r="J178"/>
  <c r="J172"/>
  <c r="J186"/>
  <c r="J181"/>
  <c r="J177"/>
  <c r="BK172"/>
  <c r="J168"/>
  <c r="J163"/>
  <c r="J158"/>
  <c r="J154"/>
  <c r="BK143"/>
  <c r="J133"/>
  <c r="BK189"/>
  <c r="J179"/>
  <c r="J173"/>
  <c r="BK168"/>
  <c r="J162"/>
  <c r="BK152"/>
  <c r="BK145"/>
  <c r="J140"/>
  <c r="BK133"/>
  <c i="3" r="BK173"/>
  <c r="J162"/>
  <c r="BK156"/>
  <c r="J150"/>
  <c r="J146"/>
  <c r="BK139"/>
  <c r="J191"/>
  <c r="J183"/>
  <c r="BK171"/>
  <c r="BK160"/>
  <c r="J143"/>
  <c r="BK137"/>
  <c r="BK186"/>
  <c r="J175"/>
  <c r="J169"/>
  <c r="BK164"/>
  <c r="J158"/>
  <c r="J148"/>
  <c r="J144"/>
  <c r="J136"/>
  <c r="J192"/>
  <c r="J176"/>
  <c r="J170"/>
  <c r="BK162"/>
  <c r="BK154"/>
  <c r="BK144"/>
  <c r="BK132"/>
  <c i="4" r="J174"/>
  <c r="BK168"/>
  <c r="BK162"/>
  <c r="J156"/>
  <c r="BK151"/>
  <c r="BK142"/>
  <c r="J133"/>
  <c r="J172"/>
  <c r="BK164"/>
  <c r="BK153"/>
  <c r="J146"/>
  <c r="J135"/>
  <c r="BK179"/>
  <c r="BK172"/>
  <c r="BK161"/>
  <c r="J158"/>
  <c r="J151"/>
  <c r="J147"/>
  <c r="BK139"/>
  <c r="J177"/>
  <c r="J163"/>
  <c r="BK146"/>
  <c r="BK133"/>
  <c i="5" r="BK152"/>
  <c r="J140"/>
  <c r="J134"/>
  <c r="J143"/>
  <c r="J152"/>
  <c r="J145"/>
  <c r="BK139"/>
  <c r="BK131"/>
  <c r="J147"/>
  <c r="J139"/>
  <c r="J132"/>
  <c i="6" r="J239"/>
  <c r="BK229"/>
  <c r="J224"/>
  <c r="BK217"/>
  <c r="J210"/>
  <c r="BK204"/>
  <c r="J194"/>
  <c r="BK180"/>
  <c r="J167"/>
  <c r="BK153"/>
  <c r="J149"/>
  <c r="J144"/>
  <c r="J135"/>
  <c r="J238"/>
  <c r="J233"/>
  <c r="BK220"/>
  <c r="BK211"/>
  <c r="BK201"/>
  <c r="J196"/>
  <c r="J189"/>
  <c r="BK179"/>
  <c r="J170"/>
  <c r="BK164"/>
  <c r="J151"/>
  <c r="J138"/>
  <c r="J133"/>
  <c r="J231"/>
  <c r="BK224"/>
  <c r="BK215"/>
  <c r="J212"/>
  <c r="BK206"/>
  <c r="BK199"/>
  <c r="BK189"/>
  <c r="BK177"/>
  <c r="J169"/>
  <c r="J159"/>
  <c r="BK154"/>
  <c r="BK137"/>
  <c r="BK236"/>
  <c r="BK228"/>
  <c r="BK221"/>
  <c r="J213"/>
  <c r="J199"/>
  <c r="BK190"/>
  <c r="J185"/>
  <c r="J180"/>
  <c r="J175"/>
  <c r="BK171"/>
  <c r="BK167"/>
  <c r="J157"/>
  <c r="BK152"/>
  <c r="BK142"/>
  <c r="J131"/>
  <c i="7" r="BK135"/>
  <c r="BK127"/>
  <c r="BK139"/>
  <c r="J127"/>
  <c r="J133"/>
  <c r="J139"/>
  <c r="J132"/>
  <c i="8" r="BK278"/>
  <c r="BK273"/>
  <c r="BK269"/>
  <c r="J258"/>
  <c r="BK246"/>
  <c r="BK237"/>
  <c r="BK227"/>
  <c r="BK222"/>
  <c r="J217"/>
  <c r="BK205"/>
  <c r="J200"/>
  <c r="BK190"/>
  <c r="BK182"/>
  <c r="BK175"/>
  <c r="BK167"/>
  <c r="BK159"/>
  <c r="J149"/>
  <c r="J135"/>
  <c r="J280"/>
  <c r="J273"/>
  <c r="J259"/>
  <c r="J246"/>
  <c r="J236"/>
  <c r="BK229"/>
  <c r="BK220"/>
  <c r="J210"/>
  <c r="J205"/>
  <c r="J199"/>
  <c r="BK194"/>
  <c r="J179"/>
  <c r="BK170"/>
  <c r="BK163"/>
  <c r="BK154"/>
  <c r="BK148"/>
  <c r="J138"/>
  <c r="BK281"/>
  <c r="J276"/>
  <c r="BK271"/>
  <c r="J262"/>
  <c r="J257"/>
  <c r="J250"/>
  <c r="J244"/>
  <c r="J235"/>
  <c r="J218"/>
  <c r="BK210"/>
  <c r="J198"/>
  <c r="BK191"/>
  <c r="J181"/>
  <c r="J174"/>
  <c r="BK166"/>
  <c r="J153"/>
  <c r="J148"/>
  <c r="J144"/>
  <c r="J136"/>
  <c r="BK133"/>
  <c r="J129"/>
  <c r="BK266"/>
  <c r="BK260"/>
  <c r="J254"/>
  <c r="BK249"/>
  <c r="BK244"/>
  <c r="BK240"/>
  <c r="BK235"/>
  <c r="BK230"/>
  <c r="BK223"/>
  <c r="BK216"/>
  <c r="J207"/>
  <c r="J197"/>
  <c r="BK187"/>
  <c r="BK183"/>
  <c r="BK172"/>
  <c r="BK162"/>
  <c r="BK155"/>
  <c r="BK147"/>
  <c r="J132"/>
  <c i="2" l="1" r="P131"/>
  <c r="R134"/>
  <c r="BK149"/>
  <c r="J149"/>
  <c r="J104"/>
  <c r="R153"/>
  <c r="T185"/>
  <c r="T188"/>
  <c i="3" r="T131"/>
  <c r="T135"/>
  <c r="R155"/>
  <c r="BK181"/>
  <c r="J181"/>
  <c r="J105"/>
  <c r="P184"/>
  <c r="P189"/>
  <c i="4" r="R129"/>
  <c r="R128"/>
  <c r="T141"/>
  <c r="T140"/>
  <c r="T166"/>
  <c r="T176"/>
  <c i="5" r="R128"/>
  <c r="R127"/>
  <c r="R137"/>
  <c r="P149"/>
  <c r="P148"/>
  <c i="6" r="BK129"/>
  <c r="J129"/>
  <c r="J100"/>
  <c r="BK140"/>
  <c r="J140"/>
  <c r="J101"/>
  <c r="P158"/>
  <c r="R195"/>
  <c r="P209"/>
  <c r="BK235"/>
  <c r="J235"/>
  <c r="J105"/>
  <c i="7" r="R125"/>
  <c r="P137"/>
  <c r="P136"/>
  <c r="P140"/>
  <c i="8" r="BK127"/>
  <c r="BK137"/>
  <c r="J137"/>
  <c r="J100"/>
  <c r="T137"/>
  <c r="R141"/>
  <c r="R150"/>
  <c r="R193"/>
  <c r="P232"/>
  <c i="2" r="T131"/>
  <c r="T134"/>
  <c r="R149"/>
  <c r="BK153"/>
  <c r="J153"/>
  <c r="J105"/>
  <c r="BK185"/>
  <c r="J185"/>
  <c r="J106"/>
  <c r="P188"/>
  <c i="3" r="R131"/>
  <c r="R135"/>
  <c r="P155"/>
  <c r="P181"/>
  <c r="P180"/>
  <c r="BK184"/>
  <c r="J184"/>
  <c r="J106"/>
  <c r="BK189"/>
  <c r="J189"/>
  <c r="J107"/>
  <c i="4" r="BK129"/>
  <c r="J129"/>
  <c r="J100"/>
  <c r="P141"/>
  <c r="P140"/>
  <c r="P166"/>
  <c r="P176"/>
  <c i="5" r="BK128"/>
  <c r="J128"/>
  <c r="J100"/>
  <c r="P137"/>
  <c r="BK149"/>
  <c r="J149"/>
  <c r="J104"/>
  <c i="6" r="T129"/>
  <c r="P140"/>
  <c r="BK158"/>
  <c r="J158"/>
  <c r="J102"/>
  <c r="T195"/>
  <c r="R209"/>
  <c r="T235"/>
  <c i="7" r="T125"/>
  <c r="R137"/>
  <c r="R136"/>
  <c r="BK140"/>
  <c r="J140"/>
  <c r="J102"/>
  <c i="8" r="R127"/>
  <c r="BK150"/>
  <c r="J150"/>
  <c r="J102"/>
  <c r="BK193"/>
  <c r="J193"/>
  <c r="J103"/>
  <c i="2" r="BK131"/>
  <c r="J131"/>
  <c r="J100"/>
  <c r="P134"/>
  <c r="T149"/>
  <c r="P153"/>
  <c r="P185"/>
  <c r="R188"/>
  <c i="3" r="BK131"/>
  <c r="J131"/>
  <c r="J100"/>
  <c r="P135"/>
  <c r="T155"/>
  <c r="R181"/>
  <c r="T184"/>
  <c r="T189"/>
  <c i="4" r="T129"/>
  <c r="T128"/>
  <c r="T127"/>
  <c r="R141"/>
  <c r="R140"/>
  <c r="R166"/>
  <c r="R176"/>
  <c i="5" r="P128"/>
  <c r="P127"/>
  <c r="P126"/>
  <c i="1" r="AU99"/>
  <c i="5" r="BK137"/>
  <c r="J137"/>
  <c r="J101"/>
  <c r="R149"/>
  <c r="R148"/>
  <c i="6" r="P129"/>
  <c r="T140"/>
  <c r="R158"/>
  <c r="BK195"/>
  <c r="J195"/>
  <c r="J103"/>
  <c r="BK209"/>
  <c r="J209"/>
  <c r="J104"/>
  <c r="R235"/>
  <c i="7" r="P125"/>
  <c r="P124"/>
  <c i="1" r="AU101"/>
  <c i="7" r="T137"/>
  <c r="T136"/>
  <c r="T140"/>
  <c i="8" r="P127"/>
  <c r="P137"/>
  <c r="BK141"/>
  <c r="J141"/>
  <c r="J101"/>
  <c r="P150"/>
  <c r="P193"/>
  <c r="T193"/>
  <c r="R232"/>
  <c i="2" r="R131"/>
  <c r="R130"/>
  <c r="BK134"/>
  <c r="J134"/>
  <c r="J101"/>
  <c r="P149"/>
  <c r="P148"/>
  <c r="T153"/>
  <c r="R185"/>
  <c r="BK188"/>
  <c r="J188"/>
  <c r="J107"/>
  <c i="3" r="P131"/>
  <c r="P130"/>
  <c r="P129"/>
  <c i="1" r="AU97"/>
  <c i="3" r="BK135"/>
  <c r="J135"/>
  <c r="J101"/>
  <c r="BK155"/>
  <c r="J155"/>
  <c r="J102"/>
  <c r="T181"/>
  <c r="T180"/>
  <c r="R184"/>
  <c r="R189"/>
  <c i="4" r="P129"/>
  <c r="P128"/>
  <c r="P127"/>
  <c i="1" r="AU98"/>
  <c i="4" r="BK141"/>
  <c r="J141"/>
  <c r="J103"/>
  <c r="BK166"/>
  <c r="J166"/>
  <c r="J104"/>
  <c r="BK176"/>
  <c r="J176"/>
  <c r="J105"/>
  <c i="5" r="T128"/>
  <c r="T127"/>
  <c r="T126"/>
  <c r="T137"/>
  <c r="T149"/>
  <c r="T148"/>
  <c i="6" r="R129"/>
  <c r="R140"/>
  <c r="T158"/>
  <c r="P195"/>
  <c r="T209"/>
  <c r="P235"/>
  <c i="7" r="BK125"/>
  <c r="J125"/>
  <c r="J99"/>
  <c r="BK137"/>
  <c r="J137"/>
  <c r="J101"/>
  <c r="R140"/>
  <c i="8" r="T127"/>
  <c r="R137"/>
  <c r="P141"/>
  <c r="T141"/>
  <c r="T150"/>
  <c r="BK232"/>
  <c r="J232"/>
  <c r="J104"/>
  <c r="T232"/>
  <c i="2" r="BK146"/>
  <c r="J146"/>
  <c r="J102"/>
  <c i="4" r="BK138"/>
  <c r="J138"/>
  <c r="J101"/>
  <c i="5" r="BK146"/>
  <c r="J146"/>
  <c r="J102"/>
  <c i="3" r="BK178"/>
  <c r="J178"/>
  <c r="J103"/>
  <c i="8" r="J94"/>
  <c r="J120"/>
  <c r="BF130"/>
  <c r="BF131"/>
  <c r="BF133"/>
  <c r="BF138"/>
  <c r="BF153"/>
  <c r="BF154"/>
  <c r="BF155"/>
  <c r="BF158"/>
  <c r="BF159"/>
  <c r="BF163"/>
  <c r="BF165"/>
  <c r="BF166"/>
  <c r="BF169"/>
  <c r="BF175"/>
  <c r="BF177"/>
  <c r="BF181"/>
  <c r="BF183"/>
  <c r="BF196"/>
  <c r="BF203"/>
  <c r="BF208"/>
  <c r="BF211"/>
  <c r="BF212"/>
  <c r="BF213"/>
  <c r="BF217"/>
  <c r="BF218"/>
  <c r="BF224"/>
  <c r="BF225"/>
  <c r="BF231"/>
  <c r="BF236"/>
  <c r="BF238"/>
  <c r="BF244"/>
  <c r="BF250"/>
  <c r="BF251"/>
  <c r="BF253"/>
  <c r="BF254"/>
  <c r="BF256"/>
  <c r="BF262"/>
  <c r="BF263"/>
  <c r="BF264"/>
  <c r="BF268"/>
  <c r="BF269"/>
  <c i="7" r="BK136"/>
  <c r="BK124"/>
  <c r="J124"/>
  <c i="8" r="J93"/>
  <c r="E114"/>
  <c r="F123"/>
  <c r="BF128"/>
  <c r="BF129"/>
  <c r="BF132"/>
  <c r="BF140"/>
  <c r="BF143"/>
  <c r="BF144"/>
  <c r="BF145"/>
  <c r="BF146"/>
  <c r="BF147"/>
  <c r="BF148"/>
  <c r="BF152"/>
  <c r="BF170"/>
  <c r="BF171"/>
  <c r="BF174"/>
  <c r="BF179"/>
  <c r="BF182"/>
  <c r="BF185"/>
  <c r="BF187"/>
  <c r="BF189"/>
  <c r="BF190"/>
  <c r="BF192"/>
  <c r="BF194"/>
  <c r="BF197"/>
  <c r="BF201"/>
  <c r="BF206"/>
  <c r="BF207"/>
  <c r="BF234"/>
  <c r="BF252"/>
  <c r="BF261"/>
  <c r="BF266"/>
  <c r="BF272"/>
  <c r="BF278"/>
  <c r="BF279"/>
  <c r="BF280"/>
  <c r="BF281"/>
  <c r="BF136"/>
  <c r="BF149"/>
  <c r="BF156"/>
  <c r="BF161"/>
  <c r="BF162"/>
  <c r="BF167"/>
  <c r="BF172"/>
  <c r="BF173"/>
  <c r="BF180"/>
  <c r="BF184"/>
  <c r="BF186"/>
  <c r="BF195"/>
  <c r="BF198"/>
  <c r="BF202"/>
  <c r="BF209"/>
  <c r="BF210"/>
  <c r="BF214"/>
  <c r="BF220"/>
  <c r="BF221"/>
  <c r="BF226"/>
  <c r="BF227"/>
  <c r="BF229"/>
  <c r="BF230"/>
  <c r="BF235"/>
  <c r="BF237"/>
  <c r="BF241"/>
  <c r="BF245"/>
  <c r="BF246"/>
  <c r="BF248"/>
  <c r="BF255"/>
  <c r="BF258"/>
  <c r="BF259"/>
  <c r="BF265"/>
  <c r="BF271"/>
  <c r="BF273"/>
  <c r="BF274"/>
  <c r="BF275"/>
  <c r="BF276"/>
  <c r="F93"/>
  <c r="BF134"/>
  <c r="BF135"/>
  <c r="BF139"/>
  <c r="BF142"/>
  <c r="BF151"/>
  <c r="BF157"/>
  <c r="BF160"/>
  <c r="BF164"/>
  <c r="BF168"/>
  <c r="BF176"/>
  <c r="BF178"/>
  <c r="BF188"/>
  <c r="BF191"/>
  <c r="BF199"/>
  <c r="BF200"/>
  <c r="BF204"/>
  <c r="BF205"/>
  <c r="BF215"/>
  <c r="BF216"/>
  <c r="BF219"/>
  <c r="BF222"/>
  <c r="BF223"/>
  <c r="BF228"/>
  <c r="BF233"/>
  <c r="BF239"/>
  <c r="BF240"/>
  <c r="BF242"/>
  <c r="BF243"/>
  <c r="BF247"/>
  <c r="BF249"/>
  <c r="BF257"/>
  <c r="BF260"/>
  <c r="BF267"/>
  <c r="BF270"/>
  <c r="BF277"/>
  <c i="7" r="J93"/>
  <c r="J94"/>
  <c r="F121"/>
  <c r="BF129"/>
  <c r="BF135"/>
  <c r="BF143"/>
  <c i="6" r="BK128"/>
  <c r="BK127"/>
  <c r="J127"/>
  <c i="7" r="F93"/>
  <c r="BF127"/>
  <c r="BF130"/>
  <c r="BF132"/>
  <c r="BF141"/>
  <c r="J91"/>
  <c r="E112"/>
  <c r="BF126"/>
  <c r="BF128"/>
  <c r="BF139"/>
  <c r="BF131"/>
  <c r="BF133"/>
  <c r="BF134"/>
  <c r="BF138"/>
  <c r="BF142"/>
  <c i="6" r="F93"/>
  <c r="E115"/>
  <c r="J121"/>
  <c r="BF134"/>
  <c r="BF139"/>
  <c r="BF141"/>
  <c r="BF146"/>
  <c r="BF153"/>
  <c r="BF156"/>
  <c r="BF161"/>
  <c r="BF164"/>
  <c r="BF167"/>
  <c r="BF168"/>
  <c r="BF171"/>
  <c r="BF174"/>
  <c r="BF177"/>
  <c r="BF178"/>
  <c r="BF179"/>
  <c r="BF180"/>
  <c r="BF181"/>
  <c r="BF182"/>
  <c r="BF183"/>
  <c r="BF185"/>
  <c r="BF187"/>
  <c r="BF189"/>
  <c r="BF198"/>
  <c r="BF199"/>
  <c r="BF203"/>
  <c r="BF212"/>
  <c r="BF213"/>
  <c r="BF224"/>
  <c r="BF229"/>
  <c r="BF232"/>
  <c r="BF238"/>
  <c r="F94"/>
  <c r="BF130"/>
  <c r="BF133"/>
  <c r="BF136"/>
  <c r="BF138"/>
  <c r="BF152"/>
  <c r="BF157"/>
  <c r="BF159"/>
  <c r="BF160"/>
  <c r="BF163"/>
  <c r="BF173"/>
  <c r="BF184"/>
  <c r="BF190"/>
  <c r="BF192"/>
  <c r="BF206"/>
  <c r="BF211"/>
  <c r="BF217"/>
  <c r="BF218"/>
  <c r="BF219"/>
  <c r="BF223"/>
  <c r="BF228"/>
  <c r="BF230"/>
  <c r="BF231"/>
  <c r="BF237"/>
  <c r="J94"/>
  <c r="BF132"/>
  <c r="BF137"/>
  <c r="BF150"/>
  <c r="BF154"/>
  <c r="BF165"/>
  <c r="BF169"/>
  <c r="BF186"/>
  <c r="BF188"/>
  <c r="BF194"/>
  <c r="BF196"/>
  <c r="BF200"/>
  <c r="BF205"/>
  <c r="BF226"/>
  <c r="BF233"/>
  <c r="BF234"/>
  <c r="BF236"/>
  <c r="BF239"/>
  <c r="J93"/>
  <c r="BF131"/>
  <c r="BF135"/>
  <c r="BF142"/>
  <c r="BF143"/>
  <c r="BF144"/>
  <c r="BF145"/>
  <c r="BF147"/>
  <c r="BF148"/>
  <c r="BF149"/>
  <c r="BF151"/>
  <c r="BF155"/>
  <c r="BF162"/>
  <c r="BF166"/>
  <c r="BF170"/>
  <c r="BF172"/>
  <c r="BF175"/>
  <c r="BF176"/>
  <c r="BF191"/>
  <c r="BF193"/>
  <c r="BF197"/>
  <c r="BF201"/>
  <c r="BF202"/>
  <c r="BF204"/>
  <c r="BF207"/>
  <c r="BF208"/>
  <c r="BF210"/>
  <c r="BF214"/>
  <c r="BF215"/>
  <c r="BF216"/>
  <c r="BF220"/>
  <c r="BF221"/>
  <c r="BF222"/>
  <c r="BF225"/>
  <c r="BF227"/>
  <c r="BF240"/>
  <c i="4" r="BK140"/>
  <c r="J140"/>
  <c r="J102"/>
  <c i="5" r="E85"/>
  <c r="F93"/>
  <c r="J122"/>
  <c r="BF130"/>
  <c r="BF132"/>
  <c r="BF133"/>
  <c r="BF136"/>
  <c r="BF143"/>
  <c r="BF145"/>
  <c r="J91"/>
  <c r="J94"/>
  <c r="BF138"/>
  <c r="BF141"/>
  <c r="BF144"/>
  <c r="BF153"/>
  <c r="F94"/>
  <c r="BF134"/>
  <c r="BF139"/>
  <c r="BF140"/>
  <c r="BF142"/>
  <c r="BF151"/>
  <c r="BF152"/>
  <c r="BF129"/>
  <c r="BF131"/>
  <c r="BF135"/>
  <c r="BF147"/>
  <c r="BF150"/>
  <c i="4" r="F94"/>
  <c r="J124"/>
  <c r="BF130"/>
  <c r="BF136"/>
  <c r="BF145"/>
  <c r="BF152"/>
  <c r="BF157"/>
  <c r="BF158"/>
  <c r="BF162"/>
  <c r="BF163"/>
  <c r="BF167"/>
  <c r="BF170"/>
  <c r="BF171"/>
  <c r="BF173"/>
  <c r="BF174"/>
  <c r="BF177"/>
  <c r="BF178"/>
  <c r="BF179"/>
  <c r="E85"/>
  <c r="J91"/>
  <c r="F123"/>
  <c r="BF132"/>
  <c r="BF139"/>
  <c r="BF143"/>
  <c r="BF146"/>
  <c r="BF150"/>
  <c r="BF154"/>
  <c r="BF156"/>
  <c r="BF168"/>
  <c r="BF169"/>
  <c r="BF172"/>
  <c r="J93"/>
  <c r="BF131"/>
  <c r="BF133"/>
  <c r="BF134"/>
  <c r="BF135"/>
  <c r="BF142"/>
  <c r="BF144"/>
  <c r="BF147"/>
  <c r="BF148"/>
  <c r="BF151"/>
  <c r="BF159"/>
  <c r="BF164"/>
  <c r="BF137"/>
  <c r="BF149"/>
  <c r="BF153"/>
  <c r="BF155"/>
  <c r="BF160"/>
  <c r="BF161"/>
  <c r="BF165"/>
  <c r="BF175"/>
  <c i="3" r="F94"/>
  <c r="BF134"/>
  <c r="BF136"/>
  <c r="BF137"/>
  <c r="BF141"/>
  <c r="BF146"/>
  <c r="BF150"/>
  <c r="BF156"/>
  <c r="BF164"/>
  <c r="BF165"/>
  <c r="BF169"/>
  <c r="BF172"/>
  <c r="BF173"/>
  <c r="BF183"/>
  <c r="BF185"/>
  <c r="BF187"/>
  <c r="BF191"/>
  <c r="E85"/>
  <c r="F93"/>
  <c r="J94"/>
  <c r="J123"/>
  <c r="BF132"/>
  <c r="BF143"/>
  <c r="BF144"/>
  <c r="BF147"/>
  <c r="BF157"/>
  <c r="BF158"/>
  <c r="BF159"/>
  <c r="BF160"/>
  <c r="BF162"/>
  <c r="BF166"/>
  <c r="BF167"/>
  <c r="BF168"/>
  <c r="BF174"/>
  <c r="BF175"/>
  <c r="BF176"/>
  <c r="BF179"/>
  <c r="BF188"/>
  <c r="J93"/>
  <c r="BF133"/>
  <c r="BF138"/>
  <c r="BF140"/>
  <c r="BF142"/>
  <c r="BF145"/>
  <c r="BF151"/>
  <c r="BF153"/>
  <c r="BF163"/>
  <c r="BF170"/>
  <c r="BF177"/>
  <c r="BF190"/>
  <c r="BF139"/>
  <c r="BF148"/>
  <c r="BF149"/>
  <c r="BF152"/>
  <c r="BF154"/>
  <c r="BF161"/>
  <c r="BF171"/>
  <c r="BF182"/>
  <c r="BF186"/>
  <c r="BF192"/>
  <c i="2" r="J91"/>
  <c r="F94"/>
  <c r="J125"/>
  <c r="BF132"/>
  <c r="BF133"/>
  <c r="BF136"/>
  <c r="BF142"/>
  <c r="BF147"/>
  <c r="BF154"/>
  <c r="BF155"/>
  <c r="BF160"/>
  <c r="BF164"/>
  <c r="BF167"/>
  <c r="BF168"/>
  <c r="BF171"/>
  <c r="BF178"/>
  <c r="BF190"/>
  <c r="E85"/>
  <c r="F125"/>
  <c r="BF141"/>
  <c r="BF150"/>
  <c r="BF152"/>
  <c r="BF156"/>
  <c r="BF157"/>
  <c r="BF158"/>
  <c r="BF159"/>
  <c r="BF163"/>
  <c r="BF169"/>
  <c r="BF170"/>
  <c r="BF172"/>
  <c r="BF175"/>
  <c r="BF176"/>
  <c r="BF177"/>
  <c r="BF180"/>
  <c r="BF182"/>
  <c r="BF186"/>
  <c r="BF189"/>
  <c r="J94"/>
  <c r="BF173"/>
  <c r="BF179"/>
  <c r="BF183"/>
  <c r="BF184"/>
  <c r="BF187"/>
  <c r="BF135"/>
  <c r="BF137"/>
  <c r="BF138"/>
  <c r="BF139"/>
  <c r="BF140"/>
  <c r="BF143"/>
  <c r="BF144"/>
  <c r="BF145"/>
  <c r="BF151"/>
  <c r="BF161"/>
  <c r="BF162"/>
  <c r="BF165"/>
  <c r="BF166"/>
  <c r="BF174"/>
  <c r="BF181"/>
  <c r="F39"/>
  <c i="1" r="BD96"/>
  <c i="2" r="F35"/>
  <c i="1" r="AZ96"/>
  <c i="3" r="J35"/>
  <c i="1" r="AV97"/>
  <c i="3" r="F39"/>
  <c i="1" r="BD97"/>
  <c i="4" r="F37"/>
  <c i="1" r="BB98"/>
  <c i="5" r="F35"/>
  <c i="1" r="AZ99"/>
  <c i="6" r="F35"/>
  <c i="1" r="AZ100"/>
  <c i="7" r="F35"/>
  <c i="1" r="AZ101"/>
  <c i="7" r="J35"/>
  <c i="1" r="AV101"/>
  <c i="8" r="F39"/>
  <c i="1" r="BD102"/>
  <c i="2" r="F37"/>
  <c i="1" r="BB96"/>
  <c i="3" r="F35"/>
  <c i="1" r="AZ97"/>
  <c i="4" r="F39"/>
  <c i="1" r="BD98"/>
  <c i="5" r="F39"/>
  <c i="1" r="BD99"/>
  <c i="5" r="F37"/>
  <c i="1" r="BB99"/>
  <c i="6" r="J35"/>
  <c i="1" r="AV100"/>
  <c i="6" r="J32"/>
  <c i="7" r="F39"/>
  <c i="1" r="BD101"/>
  <c i="8" r="F37"/>
  <c i="1" r="BB102"/>
  <c i="8" r="F35"/>
  <c i="1" r="AZ102"/>
  <c i="2" r="F38"/>
  <c i="1" r="BC96"/>
  <c r="AS94"/>
  <c i="3" r="F37"/>
  <c i="1" r="BB97"/>
  <c i="4" r="J35"/>
  <c i="1" r="AV98"/>
  <c i="5" r="J35"/>
  <c i="1" r="AV99"/>
  <c i="5" r="F38"/>
  <c i="1" r="BC99"/>
  <c i="6" r="F38"/>
  <c i="1" r="BC100"/>
  <c i="7" r="F37"/>
  <c i="1" r="BB101"/>
  <c i="7" r="F38"/>
  <c i="1" r="BC101"/>
  <c i="8" r="F38"/>
  <c i="1" r="BC102"/>
  <c i="7" r="J32"/>
  <c i="2" r="J35"/>
  <c i="1" r="AV96"/>
  <c i="3" r="F38"/>
  <c i="1" r="BC97"/>
  <c i="4" r="F35"/>
  <c i="1" r="AZ98"/>
  <c i="4" r="F38"/>
  <c i="1" r="BC98"/>
  <c i="6" r="F37"/>
  <c i="1" r="BB100"/>
  <c i="6" r="F39"/>
  <c i="1" r="BD100"/>
  <c i="8" r="J35"/>
  <c i="1" r="AV102"/>
  <c i="8" l="1" r="T126"/>
  <c i="6" r="R128"/>
  <c r="R127"/>
  <c i="3" r="R180"/>
  <c i="6" r="T128"/>
  <c r="T127"/>
  <c i="8" r="P126"/>
  <c i="1" r="AU102"/>
  <c i="7" r="R124"/>
  <c i="5" r="R126"/>
  <c i="2" r="T148"/>
  <c i="3" r="R130"/>
  <c r="R129"/>
  <c i="2" r="R148"/>
  <c r="R129"/>
  <c r="T130"/>
  <c r="T129"/>
  <c i="8" r="BK126"/>
  <c r="J126"/>
  <c r="J98"/>
  <c i="4" r="R127"/>
  <c i="3" r="T130"/>
  <c r="T129"/>
  <c i="6" r="P128"/>
  <c r="P127"/>
  <c i="1" r="AU100"/>
  <c i="8" r="R126"/>
  <c i="7" r="T124"/>
  <c i="2" r="P130"/>
  <c r="P129"/>
  <c i="1" r="AU96"/>
  <c i="2" r="BK148"/>
  <c r="J148"/>
  <c r="J103"/>
  <c i="3" r="BK180"/>
  <c r="J180"/>
  <c r="J104"/>
  <c i="5" r="BK148"/>
  <c r="J148"/>
  <c r="J103"/>
  <c i="8" r="J127"/>
  <c r="J99"/>
  <c i="4" r="BK128"/>
  <c r="J128"/>
  <c r="J99"/>
  <c i="2" r="BK130"/>
  <c r="J130"/>
  <c r="J99"/>
  <c i="3" r="BK130"/>
  <c r="J130"/>
  <c r="J99"/>
  <c i="5" r="BK127"/>
  <c r="J127"/>
  <c r="J99"/>
  <c i="1" r="AG101"/>
  <c i="7" r="J136"/>
  <c r="J100"/>
  <c r="J98"/>
  <c i="1" r="AG100"/>
  <c i="6" r="J98"/>
  <c r="J128"/>
  <c r="J99"/>
  <c i="4" r="BK127"/>
  <c r="J127"/>
  <c r="J98"/>
  <c i="2" r="F36"/>
  <c i="1" r="BA96"/>
  <c i="4" r="J36"/>
  <c i="1" r="AW98"/>
  <c r="AT98"/>
  <c i="7" r="F36"/>
  <c i="1" r="BA101"/>
  <c i="8" r="F36"/>
  <c i="1" r="BA102"/>
  <c i="2" r="J36"/>
  <c i="1" r="AW96"/>
  <c r="AT96"/>
  <c i="3" r="J36"/>
  <c i="1" r="AW97"/>
  <c r="AT97"/>
  <c i="5" r="F36"/>
  <c i="1" r="BA99"/>
  <c i="6" r="F36"/>
  <c i="1" r="BA100"/>
  <c r="BC95"/>
  <c r="AY95"/>
  <c r="AZ95"/>
  <c r="AV95"/>
  <c i="3" r="F36"/>
  <c i="1" r="BA97"/>
  <c i="4" r="F36"/>
  <c i="1" r="BA98"/>
  <c i="7" r="J36"/>
  <c i="1" r="AW101"/>
  <c r="AT101"/>
  <c r="AN101"/>
  <c i="8" r="J36"/>
  <c i="1" r="AW102"/>
  <c r="AT102"/>
  <c i="5" r="J36"/>
  <c i="1" r="AW99"/>
  <c r="AT99"/>
  <c i="6" r="J36"/>
  <c i="1" r="AW100"/>
  <c r="AT100"/>
  <c r="AN100"/>
  <c r="BD95"/>
  <c r="BD94"/>
  <c r="W33"/>
  <c r="BB95"/>
  <c r="BB94"/>
  <c r="W31"/>
  <c i="5" l="1" r="BK126"/>
  <c r="J126"/>
  <c r="J98"/>
  <c i="2" r="BK129"/>
  <c r="J129"/>
  <c r="J98"/>
  <c i="3" r="BK129"/>
  <c r="J129"/>
  <c i="7" r="J41"/>
  <c i="6" r="J41"/>
  <c i="8" r="J32"/>
  <c i="1" r="AG102"/>
  <c r="BC94"/>
  <c r="W32"/>
  <c r="AZ94"/>
  <c r="AV94"/>
  <c r="AK29"/>
  <c r="AU95"/>
  <c r="AU94"/>
  <c i="3" r="J32"/>
  <c i="1" r="AG97"/>
  <c i="4" r="J32"/>
  <c i="1" r="AG98"/>
  <c r="AX94"/>
  <c r="BA95"/>
  <c r="AW95"/>
  <c r="AT95"/>
  <c r="AX95"/>
  <c i="8" l="1" r="J41"/>
  <c i="3" r="J41"/>
  <c r="J98"/>
  <c i="4" r="J41"/>
  <c i="1" r="AN98"/>
  <c r="AN97"/>
  <c r="AN102"/>
  <c i="2" r="J32"/>
  <c i="1" r="AG96"/>
  <c i="5" r="J32"/>
  <c i="1" r="AG99"/>
  <c r="BA94"/>
  <c r="W30"/>
  <c r="W29"/>
  <c r="AY94"/>
  <c i="2" l="1" r="J41"/>
  <c i="5" r="J41"/>
  <c i="1" r="AN96"/>
  <c r="AN99"/>
  <c r="AG95"/>
  <c r="AG94"/>
  <c r="AK26"/>
  <c r="AW94"/>
  <c r="AK30"/>
  <c r="AK35"/>
  <c l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<sst xmlns="http://schemas.openxmlformats.org/spreadsheetml/2006/main">
  <si>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</si>
  <si>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</si>
  <si>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</si>
  <si>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</si>
  <si>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{bcfdeacd-5ab6-4539-bc0a-b39f92b705ff}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</si>
  <si>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</si>
  <si>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</si>
  <si>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</si>
  <si>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</si>
  <si>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</si>
  <si>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</si>
  <si>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</si>
  <si>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</si>
  <si>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103-2021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</si>
  <si>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</si>
  <si>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</si>
  <si>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Zníženie energetickej náročnosti  budovy technických služieb v Trenčianskych  Tepliciach</t>
  </si>
  <si>
    <t>JKSO:</t>
  </si>
  <si>
    <t>KS:</t>
  </si>
  <si>
    <t>Miesto:</t>
  </si>
  <si>
    <t>Štvrť SNP 154/71, Štvrť SNP 154/71, parc. č. 2016/</t>
  </si>
  <si>
    <t>Dátum:</t>
  </si>
  <si>
    <t>2. 11. 2021</t>
  </si>
  <si>
    <t>Objednávateľ:</t>
  </si>
  <si>
    <t>IČO:</t>
  </si>
  <si>
    <t>Mesto Trenčianske Teplice so sídlom GEN. M.R.Štefá</t>
  </si>
  <si>
    <t>IČ DPH:</t>
  </si>
  <si>
    <t>Zhotoviteľ:</t>
  </si>
  <si>
    <t>Vyplň údaj</t>
  </si>
  <si>
    <t>Projektant:</t>
  </si>
  <si>
    <t>Ing. Ladislav Balog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</si>
  <si>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</si>
  <si>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</si>
  <si>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</si>
  <si>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</si>
  <si>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</si>
  <si>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</si>
  <si>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</si>
  <si>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</si>
  <si>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</si>
  <si>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</si>
  <si>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</si>
  <si>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</si>
  <si>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</si>
  <si>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</si>
  <si>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</si>
  <si>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</si>
  <si>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</si>
  <si>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</si>
  <si>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</si>
  <si>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</si>
  <si>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</si>
  <si>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</si>
  <si>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</si>
  <si>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</si>
  <si>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</si>
  <si>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</si>
  <si>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</si>
  <si>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</si>
  <si>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</si>
  <si>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</si>
  <si>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</si>
  <si>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</si>
  <si>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</si>
  <si>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</si>
  <si>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</si>
  <si>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</si>
  <si>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</si>
  <si>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</si>
  <si>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</si>
  <si>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</si>
  <si>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</si>
  <si>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</si>
  <si>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</si>
  <si>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</si>
  <si>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</si>
  <si>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</si>
  <si>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</si>
  <si>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</si>
  <si>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</si>
  <si>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 xml:space="preserve">SO 01 Zníženie energetickej náročnosti  budovy technických služieb v Trenčianskych  Tepliciach</t>
  </si>
  <si>
    <t>STA</t>
  </si>
  <si>
    <t>1</t>
  </si>
  <si>
    <t>{883c3047-5e95-45a0-b113-8a0f6c5c8609}</t>
  </si>
  <si>
    <t>/</t>
  </si>
  <si>
    <t>02</t>
  </si>
  <si>
    <t xml:space="preserve"> ARCHITEKTONICKO – STAVEBNÉ RIEŠENIE / OKNÁ /</t>
  </si>
  <si>
    <t>Časť</t>
  </si>
  <si>
    <t>2</t>
  </si>
  <si>
    <t>{5ee63280-ca06-41e3-b03b-939cd1615068}</t>
  </si>
  <si>
    <t>03</t>
  </si>
  <si>
    <t xml:space="preserve"> ARCHITEKTONICKO – STAVEBNÉ RIEŠENIE / FASÁDA /</t>
  </si>
  <si>
    <t>{66c1c51b-606e-4588-a77e-1aa824443b8d}</t>
  </si>
  <si>
    <t>04</t>
  </si>
  <si>
    <t xml:space="preserve"> ARCHITEKTONICKO – STAVEBNÉ RIEŠENIE / STRECHA /</t>
  </si>
  <si>
    <t>{9dc5490e-4e07-4643-9690-b4d16d96d8ea}</t>
  </si>
  <si>
    <t>05</t>
  </si>
  <si>
    <t xml:space="preserve"> ARCHITEKTONICKO – STAVEBNÉ RIEŠENIE / OSTATNÉ /</t>
  </si>
  <si>
    <t>{b1e4699e-7692-4e77-873b-6d971367a8bc}</t>
  </si>
  <si>
    <t>06</t>
  </si>
  <si>
    <t>Vykurovanie</t>
  </si>
  <si>
    <t>{59461b57-0e49-422c-aea4-38798930077e}</t>
  </si>
  <si>
    <t>07</t>
  </si>
  <si>
    <t>Výroba elektr. energie z fotov. panelov</t>
  </si>
  <si>
    <t>{527eb15d-1570-4cbe-973f-c6eb10b29d35}</t>
  </si>
  <si>
    <t>21-370</t>
  </si>
  <si>
    <t>ELEKTROINŠTALÁCIA , BLESKOZVOD</t>
  </si>
  <si>
    <t>{5aa94f26-c6f0-459d-81ba-2dfa5930ae79}</t>
  </si>
  <si>
    <t>KRYCÍ LIST ROZPOČTU</t>
  </si>
  <si>
    <t>Objekt:</t>
  </si>
  <si>
    <t xml:space="preserve">01 - SO 01 Zníženie energetickej náročnosti  budovy technických služieb v Trenčianskych  Tepliciach</t>
  </si>
  <si>
    <t>Časť:</t>
  </si>
  <si>
    <t xml:space="preserve">02 -  ARCHITEKTONICKO – STAVEBNÉ RIEŠENIE / OKNÁ /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</si>
  <si>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</si>
  <si>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</si>
  <si>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</si>
  <si>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</si>
  <si>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</si>
  <si>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</si>
  <si>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</si>
  <si>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</si>
  <si>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</si>
  <si>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</si>
  <si>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</si>
  <si>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</si>
  <si>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</si>
  <si>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</si>
  <si>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</si>
  <si>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</si>
  <si>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</si>
  <si>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</si>
  <si>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</si>
  <si>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</si>
  <si>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</si>
  <si>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</si>
  <si>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</si>
  <si>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</si>
  <si>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</si>
  <si>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</si>
  <si>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</si>
  <si>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</si>
  <si>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</si>
  <si>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</si>
  <si>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</si>
  <si>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</si>
  <si>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612425921.S</t>
  </si>
  <si>
    <t>Omietka vápenná vnútorného ostenia okenného alebo dverného hladká</t>
  </si>
  <si>
    <t>m2</t>
  </si>
  <si>
    <t>4</t>
  </si>
  <si>
    <t>-1151791220</t>
  </si>
  <si>
    <t>612460123.S</t>
  </si>
  <si>
    <t>Príprava vnútorného podkladu stien penetráciou hĺbkovou na staré a nesúdržné podklady</t>
  </si>
  <si>
    <t>-362690844</t>
  </si>
  <si>
    <t>9</t>
  </si>
  <si>
    <t>Ostatné konštrukcie a práce-búranie</t>
  </si>
  <si>
    <t>3</t>
  </si>
  <si>
    <t>968061115.S</t>
  </si>
  <si>
    <t>Demontáž okien drevených, 1 bm obvodu - 0,008t</t>
  </si>
  <si>
    <t>m</t>
  </si>
  <si>
    <t>-119107592</t>
  </si>
  <si>
    <t>968061116.S</t>
  </si>
  <si>
    <t>Demontáž dverí drevených vchodových, 1 bm obvodu - 0,012t</t>
  </si>
  <si>
    <t>-957855985</t>
  </si>
  <si>
    <t>5</t>
  </si>
  <si>
    <t>968072875.S</t>
  </si>
  <si>
    <t xml:space="preserve">Vybúranie a vybratie roliet mrežových plochy do 2 m2,  -0,00600t</t>
  </si>
  <si>
    <t>2105846577</t>
  </si>
  <si>
    <t>968081115.S</t>
  </si>
  <si>
    <t>Demontáž okien plastových, 1 bm obvodu - 0,007t</t>
  </si>
  <si>
    <t>-1270312959</t>
  </si>
  <si>
    <t>7</t>
  </si>
  <si>
    <t>979011111.S</t>
  </si>
  <si>
    <t>Zvislá doprava sutiny a vybúraných hmôt za prvé podlažie nad alebo pod základným podlažím</t>
  </si>
  <si>
    <t>t</t>
  </si>
  <si>
    <t>1790277663</t>
  </si>
  <si>
    <t>8</t>
  </si>
  <si>
    <t>979011121.S</t>
  </si>
  <si>
    <t>Zvislá doprava sutiny a vybúraných hmôt za každé ďalšie podlažie</t>
  </si>
  <si>
    <t>1137658044</t>
  </si>
  <si>
    <t>979081111.S</t>
  </si>
  <si>
    <t>Odvoz sutiny a vybúraných hmôt na skládku do 1 km</t>
  </si>
  <si>
    <t>756423498</t>
  </si>
  <si>
    <t>10</t>
  </si>
  <si>
    <t>979081121.S</t>
  </si>
  <si>
    <t>Odvoz sutiny a vybúraných hmôt na skládku za každý ďalší 1 km</t>
  </si>
  <si>
    <t>-1698428952</t>
  </si>
  <si>
    <t>11</t>
  </si>
  <si>
    <t>979082111.S</t>
  </si>
  <si>
    <t>Vnútrostavenisková doprava sutiny a vybúraných hmôt do 10 m</t>
  </si>
  <si>
    <t>-115866345</t>
  </si>
  <si>
    <t>12</t>
  </si>
  <si>
    <t>979082121.S</t>
  </si>
  <si>
    <t>Vnútrostavenisková doprava sutiny a vybúraných hmôt za každých ďalších 5 m</t>
  </si>
  <si>
    <t>-335030711</t>
  </si>
  <si>
    <t>13</t>
  </si>
  <si>
    <t>979089012.S</t>
  </si>
  <si>
    <t>Poplatok za skladovanie - betón, tehly, dlaždice (17 01) ostatné</t>
  </si>
  <si>
    <t>-1662735061</t>
  </si>
  <si>
    <t>99</t>
  </si>
  <si>
    <t>Presun hmôt HSV</t>
  </si>
  <si>
    <t>14</t>
  </si>
  <si>
    <t>999281111.S</t>
  </si>
  <si>
    <t>Presun hmôt pre opravy a údržbu objektov vrátane vonkajších plášťov výšky do 25 m</t>
  </si>
  <si>
    <t>1103400617</t>
  </si>
  <si>
    <t>PSV</t>
  </si>
  <si>
    <t>Práce a dodávky PSV</t>
  </si>
  <si>
    <t>764</t>
  </si>
  <si>
    <t>Konštrukcie klampiarske</t>
  </si>
  <si>
    <t>15</t>
  </si>
  <si>
    <t>764410460.S</t>
  </si>
  <si>
    <t>Oplechovanie parapetov z pozinkovaného farbeného PZf plechu, vrátane rohov r.š. 400 mm pol. K1</t>
  </si>
  <si>
    <t>16</t>
  </si>
  <si>
    <t>1584779992</t>
  </si>
  <si>
    <t>764410850.S</t>
  </si>
  <si>
    <t xml:space="preserve">Demontáž oplechovania parapetov rš od 100 do 330 mm,  -0,00135t</t>
  </si>
  <si>
    <t>198296550</t>
  </si>
  <si>
    <t>17</t>
  </si>
  <si>
    <t>998764201.S</t>
  </si>
  <si>
    <t>Presun hmôt pre konštrukcie klampiarske v objektoch výšky do 6 m</t>
  </si>
  <si>
    <t>%</t>
  </si>
  <si>
    <t>1099375352</t>
  </si>
  <si>
    <t>766</t>
  </si>
  <si>
    <t>Konštrukcie stolárske</t>
  </si>
  <si>
    <t>18</t>
  </si>
  <si>
    <t>766621400.S</t>
  </si>
  <si>
    <t>Montáž okien plastových s hydroizolačnými ISO páskami (exteriérová a interiérová)</t>
  </si>
  <si>
    <t>-118002357</t>
  </si>
  <si>
    <t>19</t>
  </si>
  <si>
    <t>M</t>
  </si>
  <si>
    <t>283290006100.S</t>
  </si>
  <si>
    <t>Tesniaca paropriepustná fólia polymér-flísová, š. 290 mm, dĺ. 30 m, pre tesnenie pripájacej škáry okenného rámu a muriva z exteriéru</t>
  </si>
  <si>
    <t>32</t>
  </si>
  <si>
    <t>-596578497</t>
  </si>
  <si>
    <t>283290006200.S</t>
  </si>
  <si>
    <t>Tesniaca paronepriepustná fólia polymér-flísová, š. 70 mm, dĺ. 30 m, pre tesnenie pripájacej škáry okenného rámu a muriva z interiéru</t>
  </si>
  <si>
    <t>73742476</t>
  </si>
  <si>
    <t>21</t>
  </si>
  <si>
    <t>766641161.S</t>
  </si>
  <si>
    <t>Montáž dverí plastových, vchodových, 1 m obvodu dverí</t>
  </si>
  <si>
    <t>841526109</t>
  </si>
  <si>
    <t>22</t>
  </si>
  <si>
    <t>M001</t>
  </si>
  <si>
    <t>Exterierové plastové 4-krídlové okno 5500 x 1500mm presná špecifikácia pol. 01</t>
  </si>
  <si>
    <t>ks</t>
  </si>
  <si>
    <t>1403317359</t>
  </si>
  <si>
    <t>23</t>
  </si>
  <si>
    <t>M002</t>
  </si>
  <si>
    <t>Exterierové plastové 2-krídlové okno 2150 x 1750mm presná špecifikácia pol. 02</t>
  </si>
  <si>
    <t>667425258</t>
  </si>
  <si>
    <t>24</t>
  </si>
  <si>
    <t>M003</t>
  </si>
  <si>
    <t>Exterierové plastové 1-krídlové okno 1500 x 1500mm presná špecifikácia pol. 03</t>
  </si>
  <si>
    <t>-606033695</t>
  </si>
  <si>
    <t>25</t>
  </si>
  <si>
    <t>M004</t>
  </si>
  <si>
    <t>Exterierové plastové 2-krídlové okno 2700 x 1500mm presná špecifikácia pol. 011</t>
  </si>
  <si>
    <t>916405361</t>
  </si>
  <si>
    <t>26</t>
  </si>
  <si>
    <t>M005</t>
  </si>
  <si>
    <t>Exterierové plastové 3-krídlové okno 3900 x 1500mm presná špecifikácia pol. 012</t>
  </si>
  <si>
    <t>-1973654787</t>
  </si>
  <si>
    <t>27</t>
  </si>
  <si>
    <t>M006</t>
  </si>
  <si>
    <t>Exterierové plastové 2-krídlové dvere 1300 x 2950mm presná špecifikácia pol. D2</t>
  </si>
  <si>
    <t>401650939</t>
  </si>
  <si>
    <t>28</t>
  </si>
  <si>
    <t>M007</t>
  </si>
  <si>
    <t>Exterierové plastové 2-krídlové dvere 1900 x 2530mm presná špecifikácia pol. D3</t>
  </si>
  <si>
    <t>578656161</t>
  </si>
  <si>
    <t>29</t>
  </si>
  <si>
    <t>M008</t>
  </si>
  <si>
    <t>Exterierové plastové 2-krídlové dvere 2150 x 2530mm presná špecifikácia pol. D4</t>
  </si>
  <si>
    <t>-643009291</t>
  </si>
  <si>
    <t>30</t>
  </si>
  <si>
    <t>M008-1</t>
  </si>
  <si>
    <t>Exterierové plastové 2-krídlové dvere 2400 x 2750mm presná špecifikácia pol. D5</t>
  </si>
  <si>
    <t>2048328886</t>
  </si>
  <si>
    <t>31</t>
  </si>
  <si>
    <t>M009</t>
  </si>
  <si>
    <t>Exterierové plastové 2-krídlové okno 2400 x 1500mm presná špecifikácia pol. 04</t>
  </si>
  <si>
    <t>-1702140430</t>
  </si>
  <si>
    <t>M010</t>
  </si>
  <si>
    <t>Exterierové plastové 2-krídlové okno 2400 x 1500mm presná špecifikácia pol. 05</t>
  </si>
  <si>
    <t>7451907</t>
  </si>
  <si>
    <t>33</t>
  </si>
  <si>
    <t>M011</t>
  </si>
  <si>
    <t>Exterierové plastové 4-krídlové okno 5500 x 600mm presná špecifikácia pol. 06</t>
  </si>
  <si>
    <t>-244815461</t>
  </si>
  <si>
    <t>34</t>
  </si>
  <si>
    <t>M012</t>
  </si>
  <si>
    <t>Exterierové plastové 2-krídlové okno 2700 x 600mm presná špecifikácia pol. 07</t>
  </si>
  <si>
    <t>-652416126</t>
  </si>
  <si>
    <t>35</t>
  </si>
  <si>
    <t>M013</t>
  </si>
  <si>
    <t>Exterierové plastové 2-krídlové okno 2400 x 600mm presná špecifikácia pol. 08</t>
  </si>
  <si>
    <t>-892547180</t>
  </si>
  <si>
    <t>36</t>
  </si>
  <si>
    <t>M014</t>
  </si>
  <si>
    <t>Exterierové plastové 2-krídlové okno 3125 x 600mm presná špecifikácia pol. 09</t>
  </si>
  <si>
    <t>-1084826498</t>
  </si>
  <si>
    <t>37</t>
  </si>
  <si>
    <t>M015</t>
  </si>
  <si>
    <t>Exterierové plastové 1-krídlové okno 1200 x 1500mm presná špecifikácia pol. 010</t>
  </si>
  <si>
    <t>-2101820092</t>
  </si>
  <si>
    <t>38</t>
  </si>
  <si>
    <t>M016</t>
  </si>
  <si>
    <t>Exterierové plastové 1-krídlové dvere 900 x 2150mm presná špecifikácia pol. D6</t>
  </si>
  <si>
    <t>-1990192513</t>
  </si>
  <si>
    <t>39</t>
  </si>
  <si>
    <t>M017</t>
  </si>
  <si>
    <t>Exterierové plastové 1-krídlové dvere 900 x 2050mm presná špecifikácia pol. D7</t>
  </si>
  <si>
    <t>74102986</t>
  </si>
  <si>
    <t>40</t>
  </si>
  <si>
    <t>M018</t>
  </si>
  <si>
    <t>Exterierové plastové 1-krídlové dvere 1000 x 2950mm presná špecifikácia pol. D1</t>
  </si>
  <si>
    <t>79777439</t>
  </si>
  <si>
    <t>41</t>
  </si>
  <si>
    <t>766694152.S</t>
  </si>
  <si>
    <t>Montáž parapetnej dosky plastovej šírky nad 300 mm, dĺžky 1000-1600 mm</t>
  </si>
  <si>
    <t>1048851218</t>
  </si>
  <si>
    <t>42</t>
  </si>
  <si>
    <t>766694153.S</t>
  </si>
  <si>
    <t>Montáž parapetnej dosky plastovej šírky nad 300 mm, dĺžky 1600-2600 mm</t>
  </si>
  <si>
    <t>-2082346675</t>
  </si>
  <si>
    <t>43</t>
  </si>
  <si>
    <t>766694154.S</t>
  </si>
  <si>
    <t>Montáž parapetnej dosky plastovej šírky nad 300 mm, dĺžky nad 2600 mm</t>
  </si>
  <si>
    <t>-595837433</t>
  </si>
  <si>
    <t>44</t>
  </si>
  <si>
    <t>611560000500.S</t>
  </si>
  <si>
    <t xml:space="preserve">Parapetná doska plastová, šírka 350 mm, komôrková vnútorná, </t>
  </si>
  <si>
    <t>-1240514549</t>
  </si>
  <si>
    <t>45</t>
  </si>
  <si>
    <t>611560000800.S</t>
  </si>
  <si>
    <t xml:space="preserve">Plastové krytky k vnútorným parapetom plastovým, pár, </t>
  </si>
  <si>
    <t>-769358512</t>
  </si>
  <si>
    <t>46</t>
  </si>
  <si>
    <t>766694982.S</t>
  </si>
  <si>
    <t>Demontáž parapetnej dosky drevenej šírky nad 300 mm, dĺžky do 1600 mm, -0,004t</t>
  </si>
  <si>
    <t>1296071100</t>
  </si>
  <si>
    <t>47</t>
  </si>
  <si>
    <t>766694983.S</t>
  </si>
  <si>
    <t>Demontáž parapetnej dosky drevenej šírky nad 300 mm, dĺžky nad 1600 mm, -0,008t</t>
  </si>
  <si>
    <t>510921743</t>
  </si>
  <si>
    <t>48</t>
  </si>
  <si>
    <t>998766201.S</t>
  </si>
  <si>
    <t>Presun hmot pre konštrukcie stolárske v objektoch výšky do 6 m</t>
  </si>
  <si>
    <t>-1962026366</t>
  </si>
  <si>
    <t>767</t>
  </si>
  <si>
    <t>Konštrukcie doplnkové kovové</t>
  </si>
  <si>
    <t>49</t>
  </si>
  <si>
    <t>7676pc</t>
  </si>
  <si>
    <t xml:space="preserve">M+D  mreží pevných zváraním vrátane kotvenia a povrchovej úpravy </t>
  </si>
  <si>
    <t>-719054128</t>
  </si>
  <si>
    <t>50</t>
  </si>
  <si>
    <t>998767201.S</t>
  </si>
  <si>
    <t>Presun hmôt pre kovové stavebné doplnkové konštrukcie v objektoch výšky do 6 m</t>
  </si>
  <si>
    <t>1766699686</t>
  </si>
  <si>
    <t>784</t>
  </si>
  <si>
    <t>Dokončovacie práce - maľby</t>
  </si>
  <si>
    <t>51</t>
  </si>
  <si>
    <t>784410100.S</t>
  </si>
  <si>
    <t>Penetrovanie jednonásobné jemnozrnných podkladov výšky do 3,80 m</t>
  </si>
  <si>
    <t>-830053737</t>
  </si>
  <si>
    <t>52</t>
  </si>
  <si>
    <t>784452262.S</t>
  </si>
  <si>
    <t>Maľby z maliarskych zmesí na vodnej báze, ručne nanášané jednonásobné základné na podklad jemnozrnný výšky nad 3,80 m</t>
  </si>
  <si>
    <t>344088086</t>
  </si>
  <si>
    <t xml:space="preserve">03 -  ARCHITEKTONICKO – STAVEBNÉ RIEŠENIE / FASÁDA /</t>
  </si>
  <si>
    <t xml:space="preserve">    3 - Zvislé a kompletné konštrukcie</t>
  </si>
  <si>
    <t xml:space="preserve">    771 - Podlahy z dlaždíc</t>
  </si>
  <si>
    <t>Zvislé a kompletné konštrukcie</t>
  </si>
  <si>
    <t>311233031.S</t>
  </si>
  <si>
    <t>Murivo nosné (m3) z tehál pálených dierovaných nebrúsených na pero a drážku hrúbky 380 mm, na klasickú maltu</t>
  </si>
  <si>
    <t>m3</t>
  </si>
  <si>
    <t>-403114222</t>
  </si>
  <si>
    <t>311233061.S</t>
  </si>
  <si>
    <t>Murivo nosné (m3) z tehál pálených dierovaných nebrúsených na pero a drážku hrúbky 250 mm, na klasickú maltu</t>
  </si>
  <si>
    <t>1464301735</t>
  </si>
  <si>
    <t>342948112.S</t>
  </si>
  <si>
    <t>Ukotvenie priečok k murovaným konštrukciám priskrutkovaním</t>
  </si>
  <si>
    <t>-1175873349</t>
  </si>
  <si>
    <t>620991121.1</t>
  </si>
  <si>
    <t>Zakrývanie výplní vonkajších otvorov s rámami a zárubňami, zábradlí, oplechovania, atď. zhotovené z lešenia akýmkoľvek spôsobom</t>
  </si>
  <si>
    <t>-1994549755</t>
  </si>
  <si>
    <t>622422231.S</t>
  </si>
  <si>
    <t>Oprava vonkajších omietok vápenných a vápenocem. stupeň členitosti Ia II -20% škrabaných</t>
  </si>
  <si>
    <t>-76802012</t>
  </si>
  <si>
    <t xml:space="preserve">622422PC </t>
  </si>
  <si>
    <t>Vyspravenie častí obvodového plášťa po odstránení keramického obkladu</t>
  </si>
  <si>
    <t>1693681239</t>
  </si>
  <si>
    <t>622460124.S</t>
  </si>
  <si>
    <t>Príprava vonkajšieho podkladu stien penetráciou pod omietky a nátery</t>
  </si>
  <si>
    <t>-1221412277</t>
  </si>
  <si>
    <t>622461053.S</t>
  </si>
  <si>
    <t>Vonkajšia omietka stien pastovitá silikónová roztieraná, hr. 2 mm</t>
  </si>
  <si>
    <t>129988784</t>
  </si>
  <si>
    <t>625250121.S</t>
  </si>
  <si>
    <t>Príplatok za zhotovenie vodorovnej podhľadovej konštrukcie z kontaktného zatepľovacieho systému z MW hr. do 190 mm</t>
  </si>
  <si>
    <t>7353353</t>
  </si>
  <si>
    <t>625250122.S</t>
  </si>
  <si>
    <t>Príplatok za zhotovenie vodorovnej podhľadovej konštrukcie z kontaktného zatepľovacieho systému z MW hr. nad 190 mm</t>
  </si>
  <si>
    <t>1034520556</t>
  </si>
  <si>
    <t>625250371.Spc</t>
  </si>
  <si>
    <t>Kontaktný zatepľovací systém z grafitového EPS hr. 30 mm, zatĺkacie kotvy presná špecifikácia skladba B2</t>
  </si>
  <si>
    <t>-609758183</t>
  </si>
  <si>
    <t>625250383.S,pc</t>
  </si>
  <si>
    <t>Kontaktný zatepľovací systém z grafitového EPS hr. 160 mm, zatĺkacie kotvy presná špecifikácia skladby B1</t>
  </si>
  <si>
    <t>1700705456</t>
  </si>
  <si>
    <t>625250443.S</t>
  </si>
  <si>
    <t>Kontaktný zatepľovací systém ostenia z grafitového EPS hr. 30 mm</t>
  </si>
  <si>
    <t>-379245814</t>
  </si>
  <si>
    <t>625250581.S</t>
  </si>
  <si>
    <t>Kontaktný zatepľovací systém soklovej alebo vodou namáhanej časti hr. 30 mm, zatĺkacie kotvy pol. A1</t>
  </si>
  <si>
    <t>-1109981621</t>
  </si>
  <si>
    <t>625250594.S</t>
  </si>
  <si>
    <t>Kontaktný zatepľovací systém soklovej alebo vodou namáhanej časti hr. 160 mm, zatĺkacie kotvy pol. A2</t>
  </si>
  <si>
    <t>995149076</t>
  </si>
  <si>
    <t>625250583.S</t>
  </si>
  <si>
    <t xml:space="preserve">Kontaktný zatepľovací systém soklovej alebo vodou namáhanej časti hr. 50 mm, zatĺkacie kotvy  POL. A3</t>
  </si>
  <si>
    <t>140466638</t>
  </si>
  <si>
    <t>625250733.S</t>
  </si>
  <si>
    <t>Kontaktný zatepľovací systém z minerálnej vlny hr. 50 mm, zatĺkacie kotvy pol. B3</t>
  </si>
  <si>
    <t>1221990388</t>
  </si>
  <si>
    <t>625250740.S</t>
  </si>
  <si>
    <t>Kontaktný zatepľovací systém z minerálnej vlny hr. 150 mm, zatĺkacie kotvy POL. S3</t>
  </si>
  <si>
    <t>-1172848724</t>
  </si>
  <si>
    <t>625250741.S</t>
  </si>
  <si>
    <t>Kontaktný zatepľovací systém z minerálnej vlny hr. 160 mm, zatĺkacie kotvy pol. B4</t>
  </si>
  <si>
    <t>-2082384287</t>
  </si>
  <si>
    <t>625250743.S</t>
  </si>
  <si>
    <t>Kontaktný zatepľovací systém z minerálnej vlny hr. 200 mm, zatĺkacie kotvy POL. S2</t>
  </si>
  <si>
    <t>-1481498267</t>
  </si>
  <si>
    <t>632569PC</t>
  </si>
  <si>
    <t>Úprava oploenia vzhľadom na tepelnú izoláciu pol. X11</t>
  </si>
  <si>
    <t xml:space="preserve">súb </t>
  </si>
  <si>
    <t>1075064007</t>
  </si>
  <si>
    <t>6325PC</t>
  </si>
  <si>
    <t>M+D Predsadenie Klimatizácií , komína klimatizácie , kamier ,vodovodného kohútika na teplnú izoláciu pol. X 12</t>
  </si>
  <si>
    <t>-895689409</t>
  </si>
  <si>
    <t>941941031.S</t>
  </si>
  <si>
    <t>Montáž lešenia ľahkého pracovného radového s podlahami šírky od 0,80 do 1,00 m, výšky do 10 m</t>
  </si>
  <si>
    <t>1075664170</t>
  </si>
  <si>
    <t>941941191.S</t>
  </si>
  <si>
    <t>Príplatok za prvý a každý ďalší i začatý mesiac použitia lešenia ľahkého pracovného radového s podlahami šírky od 0,80 do 1,00 m, výšky do 10 m</t>
  </si>
  <si>
    <t>-1315682909</t>
  </si>
  <si>
    <t>941941831.S</t>
  </si>
  <si>
    <t>Demontáž lešenia ľahkého pracovného radového s podlahami šírky nad 0,80 do 1,00 m, výšky do 10 m</t>
  </si>
  <si>
    <t>501767699</t>
  </si>
  <si>
    <t>944944103.S</t>
  </si>
  <si>
    <t>Ochranná sieť na boku lešenia</t>
  </si>
  <si>
    <t>-719833893</t>
  </si>
  <si>
    <t>944944803.S</t>
  </si>
  <si>
    <t>Demontáž ochrannej siete na boku lešenia</t>
  </si>
  <si>
    <t>-979761555</t>
  </si>
  <si>
    <t>952903011.S</t>
  </si>
  <si>
    <t>Čistenie fasád tlakovou vodou od prachu, usadenín a pavučín z úrovne terénu</t>
  </si>
  <si>
    <t>-1334246179</t>
  </si>
  <si>
    <t>953945302.S</t>
  </si>
  <si>
    <t>Hliníkový soklový profil šírky 33 mm</t>
  </si>
  <si>
    <t>21574624</t>
  </si>
  <si>
    <t>953945304.S</t>
  </si>
  <si>
    <t>Hliníkový soklový profil šírky 53 mm</t>
  </si>
  <si>
    <t>-406475234</t>
  </si>
  <si>
    <t>953945315.S</t>
  </si>
  <si>
    <t>Hliníkový soklový profil šírky 163 mm</t>
  </si>
  <si>
    <t>1484342323</t>
  </si>
  <si>
    <t>953945351.S</t>
  </si>
  <si>
    <t>Hliníkový rohový ochranný profil s integrovanou mriežkou</t>
  </si>
  <si>
    <t>-879161654</t>
  </si>
  <si>
    <t>953947951.S</t>
  </si>
  <si>
    <t>Montáž hranatej kovovej vetracej mriežky plochy do 0,06 m2 pol. K5</t>
  </si>
  <si>
    <t>-1844163242</t>
  </si>
  <si>
    <t>4297203393pc</t>
  </si>
  <si>
    <t>Mriežka ventilačná rozmery šxvxhr 200x200 mm</t>
  </si>
  <si>
    <t>-1314740817</t>
  </si>
  <si>
    <t>953995411.S</t>
  </si>
  <si>
    <t>Nadokenný profil so skrytou okapničkou</t>
  </si>
  <si>
    <t>808611088</t>
  </si>
  <si>
    <t>978036131.S</t>
  </si>
  <si>
    <t xml:space="preserve">Otlčenie omietok šľachtených a pod., vonkajších brizolitových, v rozsahu do 20 %,  -0,01000t</t>
  </si>
  <si>
    <t>-1881932713</t>
  </si>
  <si>
    <t>978059631.S</t>
  </si>
  <si>
    <t xml:space="preserve">Odsekanie a odobratie obkladov stien z obkladačiek vonkajších vrátane podkladovej omietky nad 2 m2,  -0,08900t</t>
  </si>
  <si>
    <t>-55499512</t>
  </si>
  <si>
    <t>978pc</t>
  </si>
  <si>
    <t>Posun drobných prvkov na fasáde</t>
  </si>
  <si>
    <t>-463239991</t>
  </si>
  <si>
    <t>-94360821</t>
  </si>
  <si>
    <t>-966561816</t>
  </si>
  <si>
    <t>1706700073</t>
  </si>
  <si>
    <t>2129983421</t>
  </si>
  <si>
    <t>-138345992</t>
  </si>
  <si>
    <t>-515896545</t>
  </si>
  <si>
    <t>420876095</t>
  </si>
  <si>
    <t>7643392PC</t>
  </si>
  <si>
    <t xml:space="preserve">M+D Oplechovanie komína pozinkovaný plech 1,0 mm  r.š. 1140mm  presná špecifikácia pol. K/4</t>
  </si>
  <si>
    <t>-1307897906</t>
  </si>
  <si>
    <t>-1588240782</t>
  </si>
  <si>
    <t>767584811.S</t>
  </si>
  <si>
    <t xml:space="preserve">Demontáž mriežky vzduchotechnickej,  -0,00100t </t>
  </si>
  <si>
    <t>-91997173</t>
  </si>
  <si>
    <t>76799680pc</t>
  </si>
  <si>
    <t>Demontáž požiarného rebríka pol. X13</t>
  </si>
  <si>
    <t>súb</t>
  </si>
  <si>
    <t>184238361</t>
  </si>
  <si>
    <t>767PC-14</t>
  </si>
  <si>
    <t xml:space="preserve">M+D Novonavrhovaný požiarný rebrík s ochranným košom vrátane kotvenia a povrchovej úpravy </t>
  </si>
  <si>
    <t xml:space="preserve">m </t>
  </si>
  <si>
    <t>-252060770</t>
  </si>
  <si>
    <t>998767201</t>
  </si>
  <si>
    <t>2126349626</t>
  </si>
  <si>
    <t>771</t>
  </si>
  <si>
    <t>Podlahy z dlaždíc</t>
  </si>
  <si>
    <t>771576133.S</t>
  </si>
  <si>
    <t>Montáž podláh z dlaždíc keramických do tmelu flexibilného mrazuvzdorného pol. X15</t>
  </si>
  <si>
    <t>-433848400</t>
  </si>
  <si>
    <t>53</t>
  </si>
  <si>
    <t>597740003510.S</t>
  </si>
  <si>
    <t>Dlaždice keramické</t>
  </si>
  <si>
    <t>1912826320</t>
  </si>
  <si>
    <t>54</t>
  </si>
  <si>
    <t>998771201.S</t>
  </si>
  <si>
    <t>Presun hmôt pre podlahy z dlaždíc v objektoch výšky do 6m</t>
  </si>
  <si>
    <t>193182390</t>
  </si>
  <si>
    <t xml:space="preserve">04 -  ARCHITEKTONICKO – STAVEBNÉ RIEŠENIE / STRECHA /</t>
  </si>
  <si>
    <t xml:space="preserve">    712 - Izolácie striech, povlakové krytiny</t>
  </si>
  <si>
    <t xml:space="preserve">    713 - Izolácie tepelné</t>
  </si>
  <si>
    <t>952902110.S</t>
  </si>
  <si>
    <t xml:space="preserve">Čistenie strechy </t>
  </si>
  <si>
    <t>-1083934507</t>
  </si>
  <si>
    <t>-1902542060</t>
  </si>
  <si>
    <t>1509162355</t>
  </si>
  <si>
    <t>1160686913</t>
  </si>
  <si>
    <t>1322037887</t>
  </si>
  <si>
    <t>-1356701235</t>
  </si>
  <si>
    <t>-441326961</t>
  </si>
  <si>
    <t>2038741781</t>
  </si>
  <si>
    <t>1491569905</t>
  </si>
  <si>
    <t>712</t>
  </si>
  <si>
    <t>Izolácie striech, povlakové krytiny</t>
  </si>
  <si>
    <t>7123009PC</t>
  </si>
  <si>
    <t>M+D Perforácia existujúcej strešnej krytiny</t>
  </si>
  <si>
    <t>-1120563921</t>
  </si>
  <si>
    <t>712370070.SPC</t>
  </si>
  <si>
    <t xml:space="preserve">Zhotovenie povlakovej krytiny striech plochých do 10° PVC-P fóliou upevnenou prikotvením so zvarením spoju, vrátane doplnkov </t>
  </si>
  <si>
    <t>-490608752</t>
  </si>
  <si>
    <t>283220002200.S</t>
  </si>
  <si>
    <t>Hydroizolačná fólia PVC-P hr. 1,8 mm izolácia plochých striech</t>
  </si>
  <si>
    <t>1883574625</t>
  </si>
  <si>
    <t>311970001500.S</t>
  </si>
  <si>
    <t>Vrut do dĺžky 150 mm na upevnenie do kombi dosiek</t>
  </si>
  <si>
    <t>-1075193348</t>
  </si>
  <si>
    <t>712873240.Spc</t>
  </si>
  <si>
    <t xml:space="preserve">Zhotovenie povlakovej krytiny vytiahnutím izol. povlaku  PVC-P na konštrukcie prevyšujúce úroveň strechy nad 50 cm prikotvením so zváraným spojom vrátane doplnkov</t>
  </si>
  <si>
    <t>2071599570</t>
  </si>
  <si>
    <t>-1174284537</t>
  </si>
  <si>
    <t>976333112</t>
  </si>
  <si>
    <t>712973220.S</t>
  </si>
  <si>
    <t>Detaily k PVC-P fóliam osadenie hotovej strešnej vpuste</t>
  </si>
  <si>
    <t>-1207779751</t>
  </si>
  <si>
    <t>283770003600.S</t>
  </si>
  <si>
    <t>Strešná vpusť pre PVC-P fólie, priemer 100 mm, dĺ. 250 mm</t>
  </si>
  <si>
    <t>-330964906</t>
  </si>
  <si>
    <t>311690001000.S</t>
  </si>
  <si>
    <t>Rozperný nit 6x30 mm do betónu, hliníkový</t>
  </si>
  <si>
    <t>-102934238</t>
  </si>
  <si>
    <t>712973420.S</t>
  </si>
  <si>
    <t>Detaily k termoplastom všeobecne, kútový uholník z hrubopoplastovaného plechu RŠ 125 mm, ohyb 90-135°</t>
  </si>
  <si>
    <t>-1070309575</t>
  </si>
  <si>
    <t>-1212965389</t>
  </si>
  <si>
    <t>712973630.S</t>
  </si>
  <si>
    <t>Detaily k termoplastom všeobecne, nárožný uholník z hrubopoplast. plechu RŠ 125 mm, ohyb 90-135°</t>
  </si>
  <si>
    <t>1586339265</t>
  </si>
  <si>
    <t>707160942</t>
  </si>
  <si>
    <t>712973772.S</t>
  </si>
  <si>
    <t>Detaily k termoplastom všeobecne, ukončujúci profil na stene, dverách, z hrubopoplast. plechu RŠ 125 mm pol.3/K</t>
  </si>
  <si>
    <t>-2019432537</t>
  </si>
  <si>
    <t>69627924</t>
  </si>
  <si>
    <t>712973895.Spc</t>
  </si>
  <si>
    <t>Detaily k termoplastom všeobecne, oplechovanie okraja odkvapovou lištou z hrubopolpast. plechu RŠ 410 mm</t>
  </si>
  <si>
    <t>1315075141</t>
  </si>
  <si>
    <t>649822352</t>
  </si>
  <si>
    <t>712990040.S</t>
  </si>
  <si>
    <t>Položenie geotextílie vodorovne alebo zvislo na strechy ploché do 10°</t>
  </si>
  <si>
    <t>2053598369</t>
  </si>
  <si>
    <t>693110004500.S</t>
  </si>
  <si>
    <t>Geotextília polypropylénová netkaná 300 g/m2</t>
  </si>
  <si>
    <t>1534154823</t>
  </si>
  <si>
    <t>712991040.S</t>
  </si>
  <si>
    <t>Montáž podkladnej konštrukcie z OSB dosiek na atike šírky 411 - 620 mm pod klampiarske konštrukcie</t>
  </si>
  <si>
    <t>1697729710</t>
  </si>
  <si>
    <t>1590603032</t>
  </si>
  <si>
    <t>607260000400.S</t>
  </si>
  <si>
    <t>Doska OSB nebrúsená hr. 22 mm</t>
  </si>
  <si>
    <t>-1596007042</t>
  </si>
  <si>
    <t>998712201</t>
  </si>
  <si>
    <t>Presun hmôt pre izoláciu povlakovej krytiny v objektoch výšky do 6 m</t>
  </si>
  <si>
    <t>-1441413004</t>
  </si>
  <si>
    <t>713</t>
  </si>
  <si>
    <t>Izolácie tepelné</t>
  </si>
  <si>
    <t>713141160.S</t>
  </si>
  <si>
    <t>Montáž tepelnej izolácie striech plochých do 10° spádovými doskami z minerálnej vlny v jednej vrstve</t>
  </si>
  <si>
    <t>-1250399026</t>
  </si>
  <si>
    <t>63144002840pc</t>
  </si>
  <si>
    <t xml:space="preserve">Doska z minerálnej vlny jednostranne spádová 40mm  izolácia pre ploché strechy</t>
  </si>
  <si>
    <t>-890905281</t>
  </si>
  <si>
    <t>713141250.S</t>
  </si>
  <si>
    <t>Montáž tepelnej izolácie striech plochých do 10° minerálnou vlnou, dvojvrstvová kladenými voľne</t>
  </si>
  <si>
    <t>-1914957191</t>
  </si>
  <si>
    <t>631440033700.S</t>
  </si>
  <si>
    <t>Doska z minerálnej vlny hr. 200 mm, izolácia pre zateplenie plochých striech</t>
  </si>
  <si>
    <t>922800782</t>
  </si>
  <si>
    <t>713144020.S</t>
  </si>
  <si>
    <t xml:space="preserve">Montáž tepelnej izolácie na atiku polystyrénom do lepidla </t>
  </si>
  <si>
    <t>-1732126971</t>
  </si>
  <si>
    <t>11575</t>
  </si>
  <si>
    <t xml:space="preserve"> EPS PERIMETER hrúbka 160 mm</t>
  </si>
  <si>
    <t>154202378</t>
  </si>
  <si>
    <t>713144050.S</t>
  </si>
  <si>
    <t>Montáž tepelnej izolácie na atiku minerálnou vlnou do lepidla</t>
  </si>
  <si>
    <t>1834553098</t>
  </si>
  <si>
    <t>631440025100.S</t>
  </si>
  <si>
    <t>Doska z minerálnej vlny hr. 50 mm, izolácia pre zateplenie plochých striech</t>
  </si>
  <si>
    <t>-313271301</t>
  </si>
  <si>
    <t>998713201</t>
  </si>
  <si>
    <t>Presun hmôt pre izolácie tepelné v objektoch výšky do 6 m</t>
  </si>
  <si>
    <t>-163690678</t>
  </si>
  <si>
    <t>764430840.S</t>
  </si>
  <si>
    <t xml:space="preserve">Demontáž oplechovania múrov a nadmuroviek rš od 330 do 500 mm,  -0,00230t pol. X6</t>
  </si>
  <si>
    <t>-249187536</t>
  </si>
  <si>
    <t>764pc</t>
  </si>
  <si>
    <t xml:space="preserve">Demontáž strešných vpusti </t>
  </si>
  <si>
    <t xml:space="preserve">ks </t>
  </si>
  <si>
    <t>-1046325439</t>
  </si>
  <si>
    <t>406549023</t>
  </si>
  <si>
    <t xml:space="preserve">05 -  ARCHITEKTONICKO – STAVEBNÉ RIEŠENIE / OSTATNÉ /</t>
  </si>
  <si>
    <t xml:space="preserve">    784 - Maľby</t>
  </si>
  <si>
    <t>610991111</t>
  </si>
  <si>
    <t>Zakrývanie výplní vnútorných okenných otvorov, predmetov a konštrukcií</t>
  </si>
  <si>
    <t>-359629832</t>
  </si>
  <si>
    <t>611421221.S</t>
  </si>
  <si>
    <t>Oprava vnútorných vápenných omietok stropov železobetónových rovných tvárnicových a klenieb, opravovaná plocha nad 5 do 10 %,hladká</t>
  </si>
  <si>
    <t>-222809383</t>
  </si>
  <si>
    <t>611460124.S</t>
  </si>
  <si>
    <t>Príprava vnútorného podkladu stropov penetráciou pod omietky a nátery</t>
  </si>
  <si>
    <t>100397275</t>
  </si>
  <si>
    <t>612421321.S</t>
  </si>
  <si>
    <t>Oprava vnútorných vápenných omietok stien, v množstve opravenej plochy nad 10 do 30 % hladkých</t>
  </si>
  <si>
    <t>-771088679</t>
  </si>
  <si>
    <t>612460124.S</t>
  </si>
  <si>
    <t>Príprava vnútorného podkladu stien penetráciou pod omietky a nátery</t>
  </si>
  <si>
    <t>198938076</t>
  </si>
  <si>
    <t>612460151.S</t>
  </si>
  <si>
    <t>Príprava vnútorného podkladu stien cementovým prednástrekom, hr. 3 mm</t>
  </si>
  <si>
    <t>-1341609657</t>
  </si>
  <si>
    <t>612460242.S</t>
  </si>
  <si>
    <t>Vnútorná omietka stien vápennocementová jadrová (hrubá), hr. 15 mm</t>
  </si>
  <si>
    <t>-1476285782</t>
  </si>
  <si>
    <t>612460372.S</t>
  </si>
  <si>
    <t>Vnútorná omietka stien vápennocementová tenkovrstvová, hr. 6 mm</t>
  </si>
  <si>
    <t>1858612699</t>
  </si>
  <si>
    <t>941955002.S</t>
  </si>
  <si>
    <t>Lešenie ľahké pracovné pomocné s výškou lešeňovej podlahy nad 1,20 do 1,90 m</t>
  </si>
  <si>
    <t>-341846934</t>
  </si>
  <si>
    <t>-1567361429</t>
  </si>
  <si>
    <t>1498316746</t>
  </si>
  <si>
    <t>-1436162709</t>
  </si>
  <si>
    <t>1911405741</t>
  </si>
  <si>
    <t>-1696653525</t>
  </si>
  <si>
    <t>1205669419</t>
  </si>
  <si>
    <t>74819622</t>
  </si>
  <si>
    <t>230132909</t>
  </si>
  <si>
    <t>Maľby</t>
  </si>
  <si>
    <t>784402801.S</t>
  </si>
  <si>
    <t>Odstránenie malieb oškrabaním, výšky do 3,80 m, -0,0003 t</t>
  </si>
  <si>
    <t>118362446</t>
  </si>
  <si>
    <t>-89270427</t>
  </si>
  <si>
    <t>784418012.S</t>
  </si>
  <si>
    <t>Zakrývanie podláh a zariadení papierom v miestnostiach alebo na schodisku</t>
  </si>
  <si>
    <t>-728349630</t>
  </si>
  <si>
    <t>784452271.S</t>
  </si>
  <si>
    <t>Maľby z maliarskych zmesí na vodnej báze, ručne nanášané dvojnásobné základné na podklad jemnozrnný výšky do 3,80 m</t>
  </si>
  <si>
    <t>-284679776</t>
  </si>
  <si>
    <t>06 - Vykurovanie</t>
  </si>
  <si>
    <t xml:space="preserve">    734 - Ústredné kúrenie, armatúry.</t>
  </si>
  <si>
    <t xml:space="preserve">    732 - Ústredné kúrenie, strojovne</t>
  </si>
  <si>
    <t xml:space="preserve">    733 - Ústredné kúrenie, rozvodné potrubie</t>
  </si>
  <si>
    <t xml:space="preserve">    735 - Ústredné kúrenie, vykurov. telesá</t>
  </si>
  <si>
    <t>HZS - Hodinové zúčtovacie sadzby</t>
  </si>
  <si>
    <t>713482121</t>
  </si>
  <si>
    <t>Montáž trubíc z PE, hr.15-20 mm,vnút.priemer do 38 mm</t>
  </si>
  <si>
    <t>-1700135479</t>
  </si>
  <si>
    <t>283310004500</t>
  </si>
  <si>
    <t>Izolačná PE trubica TUBOLIT DG 15x20 mm (d potrubia x hr. izolácie), nadrezaná</t>
  </si>
  <si>
    <t>1020925882</t>
  </si>
  <si>
    <t>2837741529</t>
  </si>
  <si>
    <t>Izolačná PE trubica TUBOLIT DG 18x20 mm (d potrubia x hr. izolácie), nadrezaná</t>
  </si>
  <si>
    <t>1174462439</t>
  </si>
  <si>
    <t>2837741542</t>
  </si>
  <si>
    <t>Izolačná PE trubica TUBOLIT DG 22x20 mm (d potrubia x hr. izolácie), nadrezaná</t>
  </si>
  <si>
    <t>1075993416</t>
  </si>
  <si>
    <t>713482131</t>
  </si>
  <si>
    <t>Montáž trubíc z PE, hr.30 mm,vnút.priemer do 38 mm</t>
  </si>
  <si>
    <t>-906150014</t>
  </si>
  <si>
    <t>2837741558</t>
  </si>
  <si>
    <t>Izolačná PE trubica TUBOLIT DG 28x30 mm (d potrubia x hr. izolácie), rozrezaná</t>
  </si>
  <si>
    <t>-344357093</t>
  </si>
  <si>
    <t>283310006400</t>
  </si>
  <si>
    <t>Izolačná PE trubica TUBOLIT DG 35x30 mm (d potrubia x hr. izolácie), rozrezaná</t>
  </si>
  <si>
    <t>955909186</t>
  </si>
  <si>
    <t>713482132</t>
  </si>
  <si>
    <t>Montáž trubíc z PE, hr.30 mm,vnút.priemer 39-70 mm</t>
  </si>
  <si>
    <t>-644689614</t>
  </si>
  <si>
    <t>2837741583</t>
  </si>
  <si>
    <t>Izolačná PE trubica TUBOLIT DG 42x30 mm (d potrubia x hr. izolácie), rozrezaná</t>
  </si>
  <si>
    <t>-1627133049</t>
  </si>
  <si>
    <t>998713202</t>
  </si>
  <si>
    <t>Presun hmôt pre izolácie tepelné v objektoch výšky nad 6 m do 12 m</t>
  </si>
  <si>
    <t>858646651</t>
  </si>
  <si>
    <t>734</t>
  </si>
  <si>
    <t>Ústredné kúrenie, armatúry.</t>
  </si>
  <si>
    <t>734209101</t>
  </si>
  <si>
    <t>Montáž závitovej armatúry s 1 závitom do G 1/2</t>
  </si>
  <si>
    <t>-2078638903</t>
  </si>
  <si>
    <t>4849228570</t>
  </si>
  <si>
    <t>Ventil odvzdušňovací automatický, 1/2", PN 10, mosadz, IVAR</t>
  </si>
  <si>
    <t>-786877934</t>
  </si>
  <si>
    <t>734209115.S</t>
  </si>
  <si>
    <t>Montáž závitovej armatúry s 2 závitmi G 1</t>
  </si>
  <si>
    <t>-1975109436</t>
  </si>
  <si>
    <t>551110022700</t>
  </si>
  <si>
    <t>Guľový uzáver závitový 2-dielny, 1", dĺ. 77 mm, série B3 nerez, plnoprietokový, tesnenie PTFE, BRA.B3.622</t>
  </si>
  <si>
    <t>2127889963</t>
  </si>
  <si>
    <t>4849111950</t>
  </si>
  <si>
    <t>Ventil so zaistením R 1 pre N 80-500, na kontrolu, údržbu a výmenu expanzných nádob, VIESSMANN</t>
  </si>
  <si>
    <t>623908255</t>
  </si>
  <si>
    <t>734209117.S</t>
  </si>
  <si>
    <t>Montáž závitovej armatúry s 2 závitmi G 6/4</t>
  </si>
  <si>
    <t>-1081625885</t>
  </si>
  <si>
    <t>551110022900</t>
  </si>
  <si>
    <t>Guľový uzáver závitový 2-dielny, 6/4", dĺ. 105 mm, série B3 nerez, plnoprietokový, tesnenie PTFE</t>
  </si>
  <si>
    <t>2130421620</t>
  </si>
  <si>
    <t>734240010</t>
  </si>
  <si>
    <t>Montáž spätnej klapky závitovej G 1</t>
  </si>
  <si>
    <t>-1849214522</t>
  </si>
  <si>
    <t>5511871920</t>
  </si>
  <si>
    <t>Spätná klapka Eura-Sprint, 1" FF, Kv 10,40, niklovaná mosadz</t>
  </si>
  <si>
    <t>482330121</t>
  </si>
  <si>
    <t>734252110</t>
  </si>
  <si>
    <t>Montáž ventilu poistného rohového G 1/2</t>
  </si>
  <si>
    <t>-269234974</t>
  </si>
  <si>
    <t>551210023200</t>
  </si>
  <si>
    <t>Ventil poistný pre vykurovanie, 1/2" FF, 2,5 bar, PN 16 mosadz</t>
  </si>
  <si>
    <t>2119504915</t>
  </si>
  <si>
    <t>734291113</t>
  </si>
  <si>
    <t>Kohútik plniaci a vypúšťací normy 13 7061, PN 1,0/100st. C G 1/2</t>
  </si>
  <si>
    <t>-1142460444</t>
  </si>
  <si>
    <t>734291340</t>
  </si>
  <si>
    <t>Montáž filtra závitového G 1</t>
  </si>
  <si>
    <t>434997991</t>
  </si>
  <si>
    <t>5518200117</t>
  </si>
  <si>
    <t>Filter závitový nerez, 1", dĺ. 90 mm, nerez oceľ ASTM A351 CF8M, nerez oceľ AISI 316</t>
  </si>
  <si>
    <t>-1167486668</t>
  </si>
  <si>
    <t>734424110</t>
  </si>
  <si>
    <t>Montáž tlakomera axiálneho priemer 50 mm</t>
  </si>
  <si>
    <t>559820530</t>
  </si>
  <si>
    <t>388430004100</t>
  </si>
  <si>
    <t>Manometer axiálny d 50 mm, pripojenie 1/4" zadné, 0-6 bar</t>
  </si>
  <si>
    <t>317821980</t>
  </si>
  <si>
    <t>998734201</t>
  </si>
  <si>
    <t>Presun hmôt pre armatúry v objektoch výšky do 6 m</t>
  </si>
  <si>
    <t>713718734</t>
  </si>
  <si>
    <t>732</t>
  </si>
  <si>
    <t>Ústredné kúrenie, strojovne</t>
  </si>
  <si>
    <t>732111431</t>
  </si>
  <si>
    <t>Montáž združeného rozdeľovača a zberača</t>
  </si>
  <si>
    <t>-30818099</t>
  </si>
  <si>
    <t>7741068</t>
  </si>
  <si>
    <t>Mosadzný rozdeľovač DN 32, 2-násobný s tepelnou izoláciou</t>
  </si>
  <si>
    <t>160272203</t>
  </si>
  <si>
    <t>7011090</t>
  </si>
  <si>
    <t>Upevnenie na stenu pre rozdeľovač DN32</t>
  </si>
  <si>
    <t>2025607958</t>
  </si>
  <si>
    <t>732219215.S</t>
  </si>
  <si>
    <t>Montáž zásobníkového ohrievača vody pre ohrev pitnej vody objem 300 l</t>
  </si>
  <si>
    <t>-164589936</t>
  </si>
  <si>
    <t>257222</t>
  </si>
  <si>
    <t>Zásobník pre tepelné čerpadlá 1 had 300l vr. izolácie</t>
  </si>
  <si>
    <t>1899186467</t>
  </si>
  <si>
    <t>732331018.S</t>
  </si>
  <si>
    <t>Montáž expanznej nádoby tlak do 6 bar s membránou 80 l</t>
  </si>
  <si>
    <t>-886038315</t>
  </si>
  <si>
    <t>484630006600</t>
  </si>
  <si>
    <t>Nádoba expanzná s membránou typ NG 80 l, D 480 mm, v 656 mm, pripojenie R 1", 6/1,5 bar, šedá</t>
  </si>
  <si>
    <t>208003671</t>
  </si>
  <si>
    <t>732331036</t>
  </si>
  <si>
    <t>Montáž expanznej nádoby tlak 6 barov s membránou 25 l</t>
  </si>
  <si>
    <t>-1826676689</t>
  </si>
  <si>
    <t>4846717025</t>
  </si>
  <si>
    <t>Nádoba expanzná s membránou typ NG 25 l, D 280 mm, v 494 mm, pripojenie R 3/4", 6/1,5 bar, šedá</t>
  </si>
  <si>
    <t>-1730067515</t>
  </si>
  <si>
    <t>9572994</t>
  </si>
  <si>
    <t>Držiak pre expanznú nádobu</t>
  </si>
  <si>
    <t>1026183262</t>
  </si>
  <si>
    <t>732331911</t>
  </si>
  <si>
    <t>Zmäkčovacie zariadenie doplňovanej vody fillsoft II, do 8 bar/40st.C</t>
  </si>
  <si>
    <t>súb.</t>
  </si>
  <si>
    <t>-552208644</t>
  </si>
  <si>
    <t>732331921</t>
  </si>
  <si>
    <t>Automatické doplňovanie a kontrola tlaku vody fillcontrol typ PC, do 10 bar/60st.C</t>
  </si>
  <si>
    <t>-1938459436</t>
  </si>
  <si>
    <t>73235102011</t>
  </si>
  <si>
    <t>Montáž akumulačného zásobníka vyku. vody s objemom 400 l</t>
  </si>
  <si>
    <t>-1238041222</t>
  </si>
  <si>
    <t>7552963</t>
  </si>
  <si>
    <t>Akumulačná nádoba Vitocell 100-E, objem 400 l</t>
  </si>
  <si>
    <t>120671901</t>
  </si>
  <si>
    <t>732422055</t>
  </si>
  <si>
    <t>Montáž rýchlomontážnej sady</t>
  </si>
  <si>
    <t>1131004285</t>
  </si>
  <si>
    <t>7741079.11</t>
  </si>
  <si>
    <t>Rýchlomontážna sada so zmiešavačom M32 DN25, Alpha2.1 25-60</t>
  </si>
  <si>
    <t>870602133</t>
  </si>
  <si>
    <t>7194333</t>
  </si>
  <si>
    <t>206778201</t>
  </si>
  <si>
    <t>Z008341</t>
  </si>
  <si>
    <t>Vitotrol 200-A</t>
  </si>
  <si>
    <t>-2030013421</t>
  </si>
  <si>
    <t>7172174</t>
  </si>
  <si>
    <t>Komunikačný modul LON</t>
  </si>
  <si>
    <t>-1766983280</t>
  </si>
  <si>
    <t>7143495</t>
  </si>
  <si>
    <t>Spojovací kýbel pre výmenu dát medzi reguláciami LON</t>
  </si>
  <si>
    <t>1993463291</t>
  </si>
  <si>
    <t>7143497</t>
  </si>
  <si>
    <t>Koncový odpor na zakončenie systémovej komunikačnej zbernice</t>
  </si>
  <si>
    <t>291077464</t>
  </si>
  <si>
    <t>732460010</t>
  </si>
  <si>
    <t>Montáž tepelného čerpadla</t>
  </si>
  <si>
    <t>1470789502</t>
  </si>
  <si>
    <t>Z015226</t>
  </si>
  <si>
    <t>Tepelné čerpadlo Vitocal 200-S, typ AWB-AC 201.D13</t>
  </si>
  <si>
    <t>-324702184</t>
  </si>
  <si>
    <t>ZK04097</t>
  </si>
  <si>
    <t>Výhrevný pás pre vaňu kondenzátu 1,2m</t>
  </si>
  <si>
    <t>788790192</t>
  </si>
  <si>
    <t>ZK02945</t>
  </si>
  <si>
    <t>Inštalačná sada pre montáž vonkajšej jednotky na zem</t>
  </si>
  <si>
    <t>-1143089521</t>
  </si>
  <si>
    <t>7344191111</t>
  </si>
  <si>
    <t>Montáž ponorného snímača teploty</t>
  </si>
  <si>
    <t>-319521878</t>
  </si>
  <si>
    <t>7438702</t>
  </si>
  <si>
    <t>Ponorný snímač teploty</t>
  </si>
  <si>
    <t>487006600</t>
  </si>
  <si>
    <t>55</t>
  </si>
  <si>
    <t>7179164</t>
  </si>
  <si>
    <t>Termostat protimrazovej ochrany</t>
  </si>
  <si>
    <t>528561349</t>
  </si>
  <si>
    <t>56</t>
  </si>
  <si>
    <t>9556119</t>
  </si>
  <si>
    <t>Púzdro pre snímač teploty</t>
  </si>
  <si>
    <t>757849553</t>
  </si>
  <si>
    <t>57</t>
  </si>
  <si>
    <t>7344191112</t>
  </si>
  <si>
    <t>Montáž príložného snímača teploty</t>
  </si>
  <si>
    <t>-2141331928</t>
  </si>
  <si>
    <t>58</t>
  </si>
  <si>
    <t>7426463</t>
  </si>
  <si>
    <t>Príložný snímač teploty</t>
  </si>
  <si>
    <t>-979497839</t>
  </si>
  <si>
    <t>59</t>
  </si>
  <si>
    <t>7001506</t>
  </si>
  <si>
    <t>Obhliadka pred UDP</t>
  </si>
  <si>
    <t>1528554983</t>
  </si>
  <si>
    <t>60</t>
  </si>
  <si>
    <t>7547859</t>
  </si>
  <si>
    <t>Uvedenie do prevádzky</t>
  </si>
  <si>
    <t>-1838526295</t>
  </si>
  <si>
    <t>61</t>
  </si>
  <si>
    <t>7547828</t>
  </si>
  <si>
    <t>Uvedenie do prevádzky pre rozširovaciu sadu</t>
  </si>
  <si>
    <t>240668420</t>
  </si>
  <si>
    <t>62</t>
  </si>
  <si>
    <t>7547862</t>
  </si>
  <si>
    <t>Dopojenie chladiaceho okruhu</t>
  </si>
  <si>
    <t>-407770363</t>
  </si>
  <si>
    <t>63</t>
  </si>
  <si>
    <t>998732202</t>
  </si>
  <si>
    <t>Presun hmôt pre strojovne v objektoch výšky nad 6 m do 12 m</t>
  </si>
  <si>
    <t>-1006861663</t>
  </si>
  <si>
    <t>733</t>
  </si>
  <si>
    <t>Ústredné kúrenie, rozvodné potrubie</t>
  </si>
  <si>
    <t>64</t>
  </si>
  <si>
    <t>733110803</t>
  </si>
  <si>
    <t>Demontáž potrubia z oceľových rúrok závitových</t>
  </si>
  <si>
    <t>kpl</t>
  </si>
  <si>
    <t>-1695108977</t>
  </si>
  <si>
    <t>65</t>
  </si>
  <si>
    <t>733125003.S</t>
  </si>
  <si>
    <t>Potrubie z uhlíkovej ocele Viega Prestabo spájané lisovaním 15x1,2</t>
  </si>
  <si>
    <t>1759852423</t>
  </si>
  <si>
    <t>66</t>
  </si>
  <si>
    <t>733125006.S</t>
  </si>
  <si>
    <t>Potrubie z uhlíkovej ocele Viega Prestabo spájané lisovaním 18x1,2</t>
  </si>
  <si>
    <t>325086825</t>
  </si>
  <si>
    <t>67</t>
  </si>
  <si>
    <t>733125009.S</t>
  </si>
  <si>
    <t>Potrubie z uhlíkovej ocele Viega Prestabo spájané lisovaním 22x1,5</t>
  </si>
  <si>
    <t>763422114</t>
  </si>
  <si>
    <t>68</t>
  </si>
  <si>
    <t>733125012.S</t>
  </si>
  <si>
    <t>Potrubie z uhlíkovej ocele Viega Prestabo spájané lisovaním 28x1,5</t>
  </si>
  <si>
    <t>-1147024114</t>
  </si>
  <si>
    <t>69</t>
  </si>
  <si>
    <t>733125015.S</t>
  </si>
  <si>
    <t>Potrubie z uhlíkovej ocele Viega Prestabo spájané lisovaním 35x1,5</t>
  </si>
  <si>
    <t>-156916034</t>
  </si>
  <si>
    <t>70</t>
  </si>
  <si>
    <t>733125018.S</t>
  </si>
  <si>
    <t>Potrubie z uhlíkovej ocele Viega Prestabo spájané lisovaním 42x1,5</t>
  </si>
  <si>
    <t>582699358</t>
  </si>
  <si>
    <t>71</t>
  </si>
  <si>
    <t>733190217.S</t>
  </si>
  <si>
    <t>Tlaková skúška potrubia z oceľových rúrok do priemeru 89/5</t>
  </si>
  <si>
    <t>-1150528438</t>
  </si>
  <si>
    <t>72</t>
  </si>
  <si>
    <t>733151125.S</t>
  </si>
  <si>
    <t>Potrubie z medených rúrok tvrdých spájaných lisovaním D 35/1,5 mm</t>
  </si>
  <si>
    <t>915247679</t>
  </si>
  <si>
    <t>73</t>
  </si>
  <si>
    <t>733151128.S</t>
  </si>
  <si>
    <t>Potrubie z medených rúrok tvrdých spájaných lisovaním D 42/1,5 mm</t>
  </si>
  <si>
    <t>-1368938141</t>
  </si>
  <si>
    <t>74</t>
  </si>
  <si>
    <t>733191201</t>
  </si>
  <si>
    <t>Tlaková skúška medeného potrubia do D 35 mm</t>
  </si>
  <si>
    <t>-394738396</t>
  </si>
  <si>
    <t>75</t>
  </si>
  <si>
    <t>733191202</t>
  </si>
  <si>
    <t>Tlaková skúška medeného potrubia nad 35 do 64 mm</t>
  </si>
  <si>
    <t>-1908914297</t>
  </si>
  <si>
    <t>76</t>
  </si>
  <si>
    <t>998733203.S</t>
  </si>
  <si>
    <t>Presun hmôt pre rozvody potrubia v objektoch výšky nad 6 do 24 m</t>
  </si>
  <si>
    <t>476571151</t>
  </si>
  <si>
    <t>735</t>
  </si>
  <si>
    <t>Ústredné kúrenie, vykurov. telesá</t>
  </si>
  <si>
    <t>77</t>
  </si>
  <si>
    <t>734209112</t>
  </si>
  <si>
    <t>Montáž závitovej armatúry s 2 závitmi do G 1/2</t>
  </si>
  <si>
    <t>-617386163</t>
  </si>
  <si>
    <t>78</t>
  </si>
  <si>
    <t>1762367</t>
  </si>
  <si>
    <t>Ventil TS-98-V DN 15, termostatický, priamy, s plynulým odčítateľným prednastavením, prípojka na vykurovacie teleso s kužeľovým tesnením, pripojenie na rúru univerzálnym hrdlom</t>
  </si>
  <si>
    <t>278893038</t>
  </si>
  <si>
    <t>79</t>
  </si>
  <si>
    <t>1373311</t>
  </si>
  <si>
    <t>HERZ Ventil do spiatočky RL-1 DN 15, priamy, vo.z. G 3/4", s možnosťou uzavretia, prípojka na vykurovacie teleso s kužeľovým tesnením, pripojenie na rúru vonkajším závitom G 3/4" s kužeľovým tesnením</t>
  </si>
  <si>
    <t>-1692546500</t>
  </si>
  <si>
    <t>80</t>
  </si>
  <si>
    <t>DG47747201467</t>
  </si>
  <si>
    <t>Konzola pre radiátor - sada</t>
  </si>
  <si>
    <t>1305317220</t>
  </si>
  <si>
    <t>81</t>
  </si>
  <si>
    <t>735151821</t>
  </si>
  <si>
    <t>Demontáž vykurovacích telies</t>
  </si>
  <si>
    <t>926152604</t>
  </si>
  <si>
    <t>82</t>
  </si>
  <si>
    <t>735154130.S</t>
  </si>
  <si>
    <t>Montáž vykurovacieho telesa panelového dvojradového výšky 500 mm/ dĺžky 400-600 mm</t>
  </si>
  <si>
    <t>1913231964</t>
  </si>
  <si>
    <t>83</t>
  </si>
  <si>
    <t>484530019400</t>
  </si>
  <si>
    <t>Teleso vykurovacie doskové dvojradové oceľové RADIK VK 22, vxlxhĺ 500x500x100 mm, pripojenie pravé spodné, závit G 1/2" vnútorný</t>
  </si>
  <si>
    <t>-88688475</t>
  </si>
  <si>
    <t>84</t>
  </si>
  <si>
    <t>735154131.S</t>
  </si>
  <si>
    <t>Montáž vykurovacieho telesa panelového dvojradového výšky 500 mm/ dĺžky 700-900 mm</t>
  </si>
  <si>
    <t>-2094087817</t>
  </si>
  <si>
    <t>85</t>
  </si>
  <si>
    <t>484530019600</t>
  </si>
  <si>
    <t>Teleso vykurovacie doskové dvojradové oceľové RADIK VK 22, vxlxhĺ 500x700x100 mm, pripojenie pravé spodné, závit G 1/2" vnútorný</t>
  </si>
  <si>
    <t>1544128105</t>
  </si>
  <si>
    <t>86</t>
  </si>
  <si>
    <t>484530019700</t>
  </si>
  <si>
    <t>Teleso vykurovacie doskové dvojradové oceľové RADIK VK 22, vxlxhĺ 500x800x100 mm, pripojenie pravé spodné, závit G 1/2" vnútorný</t>
  </si>
  <si>
    <t>1927848312</t>
  </si>
  <si>
    <t>87</t>
  </si>
  <si>
    <t>484530019800</t>
  </si>
  <si>
    <t>Teleso vykurovacie doskové dvojradové oceľové RADIK VK 22, vxlxhĺ 500x900x100 mm, pripojenie pravé spodné, závit G 1/2" vnútorný</t>
  </si>
  <si>
    <t>-528000512</t>
  </si>
  <si>
    <t>88</t>
  </si>
  <si>
    <t>735154132.S</t>
  </si>
  <si>
    <t>Montáž vykurovacieho telesa panelového dvojradového výšky 500 mm/ dĺžky 1000-1200 mm</t>
  </si>
  <si>
    <t>629249274</t>
  </si>
  <si>
    <t>89</t>
  </si>
  <si>
    <t>484530019900</t>
  </si>
  <si>
    <t>Teleso vykurovacie doskové dvojradové oceľové RADIK VK 22, vxlxhĺ 500x1000x100 mm, pripojenie pravé spodné, závit G 1/2" vnútorný</t>
  </si>
  <si>
    <t>-1672752392</t>
  </si>
  <si>
    <t>90</t>
  </si>
  <si>
    <t>484530020100</t>
  </si>
  <si>
    <t>Teleso vykurovacie doskové dvojradové oceľové RADIK VK 22, vxlxhĺ 500x1200x100 mm, pripojenie pravé spodné, závit G 1/2" vnútorný</t>
  </si>
  <si>
    <t>-1197186071</t>
  </si>
  <si>
    <t>91</t>
  </si>
  <si>
    <t>735154133.S</t>
  </si>
  <si>
    <t>Montáž vykurovacieho telesa panelového dvojradového výšky 500 mm/ dĺžky 1400-1800 mm</t>
  </si>
  <si>
    <t>-1906940570</t>
  </si>
  <si>
    <t>92</t>
  </si>
  <si>
    <t>484530020200</t>
  </si>
  <si>
    <t>Teleso vykurovacie doskové dvojradové oceľové RADIK VK 22, vxlxhĺ 500x1400x100 mm, pripojenie pravé spodné, závit G 1/2" vnútorný</t>
  </si>
  <si>
    <t>1619484897</t>
  </si>
  <si>
    <t>93</t>
  </si>
  <si>
    <t>484530020300</t>
  </si>
  <si>
    <t>Teleso vykurovacie doskové dvojradové oceľové RADIK VK 22, vxlxhĺ 500x1600x100 mm, pripojenie pravé spodné, závit G 1/2" vnútorný</t>
  </si>
  <si>
    <t>-1923782736</t>
  </si>
  <si>
    <t>94</t>
  </si>
  <si>
    <t>484530020400</t>
  </si>
  <si>
    <t>Teleso vykurovacie doskové dvojradové oceľové RADIK VK 22, vxlxhĺ 500x1800x100 mm, pripojenie pravé spodné, závit G 1/2" vnútorný</t>
  </si>
  <si>
    <t>624279587</t>
  </si>
  <si>
    <t>95</t>
  </si>
  <si>
    <t>735154213.S</t>
  </si>
  <si>
    <t>Montáž vykurovacieho telesa panelového trojradového výšky 300 mm/ dĺžky 1400-1800 mm</t>
  </si>
  <si>
    <t>-552426712</t>
  </si>
  <si>
    <t>96</t>
  </si>
  <si>
    <t>484530034200</t>
  </si>
  <si>
    <t>Teleso vykurovacie doskové trojradové oceľové RADIK VK 33, vxlxhĺ 300x1800x155 mm, pripojenie pravé spodné, závit G 1/2" vnútorný</t>
  </si>
  <si>
    <t>-424032627</t>
  </si>
  <si>
    <t>97</t>
  </si>
  <si>
    <t>735154214.S</t>
  </si>
  <si>
    <t>Montáž vykurovacieho telesa panelového trojradového výšky 300 mm/ dĺžky 2000-2600 mm</t>
  </si>
  <si>
    <t>-971945769</t>
  </si>
  <si>
    <t>98</t>
  </si>
  <si>
    <t>484530034300</t>
  </si>
  <si>
    <t>Teleso vykurovacie doskové trojradové oceľové RADIK VK 33, vxlxhĺ 300x2000x155 mm, pripojenie pravé spodné, závit G 1/2" vnútorný</t>
  </si>
  <si>
    <t>2126600058</t>
  </si>
  <si>
    <t>735158120.S</t>
  </si>
  <si>
    <t>Vykurovacie telesá panelové dvojradové, tlaková skúška telesa vodou</t>
  </si>
  <si>
    <t>1727056472</t>
  </si>
  <si>
    <t>100</t>
  </si>
  <si>
    <t>735158130.S</t>
  </si>
  <si>
    <t>Vykurovacie telesá panelové trojradové, tlaková skúška telesa vodou</t>
  </si>
  <si>
    <t>-1920938102</t>
  </si>
  <si>
    <t>101</t>
  </si>
  <si>
    <t>998735202.S</t>
  </si>
  <si>
    <t>Presun hmôt pre vykurovacie telesá v objektoch výšky nad 6 do 12 m</t>
  </si>
  <si>
    <t>-332757224</t>
  </si>
  <si>
    <t>HZS</t>
  </si>
  <si>
    <t>Hodinové zúčtovacie sadzby</t>
  </si>
  <si>
    <t>102</t>
  </si>
  <si>
    <t>HZS000111</t>
  </si>
  <si>
    <t>Vykurovacia skúška</t>
  </si>
  <si>
    <t>hod</t>
  </si>
  <si>
    <t>262144</t>
  </si>
  <si>
    <t>-59340716</t>
  </si>
  <si>
    <t>103</t>
  </si>
  <si>
    <t>HZS0001111</t>
  </si>
  <si>
    <t>Nastavenie vykurovacích telies</t>
  </si>
  <si>
    <t>-478946337</t>
  </si>
  <si>
    <t>104</t>
  </si>
  <si>
    <t>HZS00011111</t>
  </si>
  <si>
    <t>Revízne správy</t>
  </si>
  <si>
    <t>-132920243</t>
  </si>
  <si>
    <t>105</t>
  </si>
  <si>
    <t>HZS000111111</t>
  </si>
  <si>
    <t>Meranie hlučnosti tepelného čerpadla</t>
  </si>
  <si>
    <t>609169394</t>
  </si>
  <si>
    <t>106</t>
  </si>
  <si>
    <t>HZS00011112</t>
  </si>
  <si>
    <t>Prevádzkový poriadok kotolne</t>
  </si>
  <si>
    <t>2139535006</t>
  </si>
  <si>
    <t>07 - Výroba elektr. energie z fotov. panelov</t>
  </si>
  <si>
    <t xml:space="preserve">Fotovoltaika -    </t>
  </si>
  <si>
    <t xml:space="preserve">M - Práce a dodávky M   </t>
  </si>
  <si>
    <t xml:space="preserve">    21-M - Elektromontáže   </t>
  </si>
  <si>
    <t xml:space="preserve">HZS - Hodinové zúčtovacie sadzby   </t>
  </si>
  <si>
    <t>Fotovoltaika</t>
  </si>
  <si>
    <t xml:space="preserve">   </t>
  </si>
  <si>
    <t>37237200005</t>
  </si>
  <si>
    <t>FV panel Trinasolar TSM370DE08M 08</t>
  </si>
  <si>
    <t>374374501000</t>
  </si>
  <si>
    <t xml:space="preserve">Invertor  Solax X3 25.0T</t>
  </si>
  <si>
    <t>374374 45631</t>
  </si>
  <si>
    <t>Smart Doigle WILAN solax monitoring</t>
  </si>
  <si>
    <t>374374 45631.1</t>
  </si>
  <si>
    <t>Smart pover senzor</t>
  </si>
  <si>
    <t>346346420000</t>
  </si>
  <si>
    <t>Konštrukcie pod FM panely</t>
  </si>
  <si>
    <t>346346345478</t>
  </si>
  <si>
    <t>Kabeláž Dc AC komunik</t>
  </si>
  <si>
    <t>35703112666</t>
  </si>
  <si>
    <t>Rozvádzače RD / AC</t>
  </si>
  <si>
    <t>357357035471</t>
  </si>
  <si>
    <t>Rozvídzače MX</t>
  </si>
  <si>
    <t>Ks</t>
  </si>
  <si>
    <t>3576827810</t>
  </si>
  <si>
    <t xml:space="preserve">Podružný  elektromateriálmateriál</t>
  </si>
  <si>
    <t>341013222</t>
  </si>
  <si>
    <t>Kabelové trasy</t>
  </si>
  <si>
    <t xml:space="preserve">Práce a dodávky M   </t>
  </si>
  <si>
    <t>21-M</t>
  </si>
  <si>
    <t xml:space="preserve">Elektromontáže   </t>
  </si>
  <si>
    <t>210190002</t>
  </si>
  <si>
    <t>Montáž FV panulu</t>
  </si>
  <si>
    <t>2108001225</t>
  </si>
  <si>
    <t>Montáž komplet (NK,FVP RD AC, MX, Kabeláž</t>
  </si>
  <si>
    <t xml:space="preserve">Hodinové zúčtovacie sadzby   </t>
  </si>
  <si>
    <t>HZS000113</t>
  </si>
  <si>
    <t>Stavebno montážne práce náročné ucelené - odborné, tvorivé remeselné (Tr 3) v rozsahu viac ako 8 hodín proj. a revízne práce</t>
  </si>
  <si>
    <t>HZS000113.1</t>
  </si>
  <si>
    <t>Stavebno montážne práce náročné ucelené - odborné, tvorivé remeselné (Tr 3) v rozsahu viac ako 8 hodínPripojenie do miestnej distribucie</t>
  </si>
  <si>
    <t>HZS000114</t>
  </si>
  <si>
    <t>Dopravné nákladyv</t>
  </si>
  <si>
    <t>21-370 - ELEKTROINŠTALÁCIA , BLESKOZVOD</t>
  </si>
  <si>
    <t>D1 - Hlavné vedenie pre podružný rozvádzač</t>
  </si>
  <si>
    <t>D2 - RH - Rozvádzač</t>
  </si>
  <si>
    <t>D4 - VRN08 - inžienierska činnosť</t>
  </si>
  <si>
    <t>D5 - N00 - Bleskozvod</t>
  </si>
  <si>
    <t>D6 - Svietidlá</t>
  </si>
  <si>
    <t>D7 - 21-M - Silnoprúd</t>
  </si>
  <si>
    <t>D1</t>
  </si>
  <si>
    <t>Hlavné vedenie pre podružný rozvádzač</t>
  </si>
  <si>
    <t>210100005</t>
  </si>
  <si>
    <t>Ukončenie vodičov v rozvádzač. vrátane zapojenia a vodičovej koncovky do 35 mm2</t>
  </si>
  <si>
    <t>210270802</t>
  </si>
  <si>
    <t>Označovací káblový štítok</t>
  </si>
  <si>
    <t>3410350102</t>
  </si>
  <si>
    <t>Kábel N2XH-J 5x16 mm2 RE</t>
  </si>
  <si>
    <t>Montáž - Kábel N2XH-J 5x16 mm2 RE</t>
  </si>
  <si>
    <t>5628900000</t>
  </si>
  <si>
    <t>Štítok na označenie káblového vývodu</t>
  </si>
  <si>
    <t>34103501021</t>
  </si>
  <si>
    <t>Rúrka ohybná bezhalogénová 40</t>
  </si>
  <si>
    <t>56289000004</t>
  </si>
  <si>
    <t>Chránička 40, 320N, 30/40mm, sv.šedá, bezhalogenová</t>
  </si>
  <si>
    <t>3580760181</t>
  </si>
  <si>
    <t>Istič LPN-32B-3</t>
  </si>
  <si>
    <t>Montáž Istič LPN-32B-3</t>
  </si>
  <si>
    <t>D2</t>
  </si>
  <si>
    <t>RH - Rozvádzač</t>
  </si>
  <si>
    <t>210193075</t>
  </si>
  <si>
    <t>Montáž a vyskladanie rozvádzača</t>
  </si>
  <si>
    <t>159</t>
  </si>
  <si>
    <t>3579004840416480</t>
  </si>
  <si>
    <t>Zápustná skriňa s dverami IP30, 4x24 modulov, 770x588x136</t>
  </si>
  <si>
    <t>3571201010</t>
  </si>
  <si>
    <t>Výzbroj rozvádzača (ističe, prúdové chrániče, ...)</t>
  </si>
  <si>
    <t>D4</t>
  </si>
  <si>
    <t>VRN08 - inžienierska činnosť</t>
  </si>
  <si>
    <t>152</t>
  </si>
  <si>
    <t>0010000121123</t>
  </si>
  <si>
    <t>Inžinierska činnosť - technický dozor</t>
  </si>
  <si>
    <t>h</t>
  </si>
  <si>
    <t>153</t>
  </si>
  <si>
    <t>00100003145</t>
  </si>
  <si>
    <t>Inžinierska činnosť - skúšky a revízie</t>
  </si>
  <si>
    <t>154</t>
  </si>
  <si>
    <t>001000031458888</t>
  </si>
  <si>
    <t>Projektová dokumentácia skutočného vyhotovenia (bez tlače)</t>
  </si>
  <si>
    <t>214</t>
  </si>
  <si>
    <t>979081111</t>
  </si>
  <si>
    <t>Odvoz odpadu</t>
  </si>
  <si>
    <t>155</t>
  </si>
  <si>
    <t>K001</t>
  </si>
  <si>
    <t>Pomocné práce</t>
  </si>
  <si>
    <t>156</t>
  </si>
  <si>
    <t>Podruž. mat / sádra,klince,štítky, pásky, natlkacie skrut.,.... /</t>
  </si>
  <si>
    <t>157</t>
  </si>
  <si>
    <t>K004</t>
  </si>
  <si>
    <t>Projektový manažment</t>
  </si>
  <si>
    <t>hod.</t>
  </si>
  <si>
    <t>158</t>
  </si>
  <si>
    <t>K004.1</t>
  </si>
  <si>
    <t>Dopravné náklady</t>
  </si>
  <si>
    <t>D5</t>
  </si>
  <si>
    <t>N00 - Bleskozvod</t>
  </si>
  <si>
    <t>126</t>
  </si>
  <si>
    <t>210220003</t>
  </si>
  <si>
    <t xml:space="preserve">Uzemňovacie vedenie na povrchu  FeZn  Ø10 - izolovaný</t>
  </si>
  <si>
    <t>127</t>
  </si>
  <si>
    <t xml:space="preserve">Kruhový vodič FeZn  Ø10 - izolovaný</t>
  </si>
  <si>
    <t>130</t>
  </si>
  <si>
    <t>210220030</t>
  </si>
  <si>
    <t>Montáž: Ochranný uholník OU</t>
  </si>
  <si>
    <t>131</t>
  </si>
  <si>
    <t>3410301600</t>
  </si>
  <si>
    <t>Ochranný uholník OU</t>
  </si>
  <si>
    <t>218</t>
  </si>
  <si>
    <t>210220030.1</t>
  </si>
  <si>
    <t>Držiak ochranného uholníka univerzálny s klincom</t>
  </si>
  <si>
    <t>217</t>
  </si>
  <si>
    <t>3410301600.1</t>
  </si>
  <si>
    <t>132</t>
  </si>
  <si>
    <t>210220050</t>
  </si>
  <si>
    <t>Označenie zvodov číselnými štítkami</t>
  </si>
  <si>
    <t>133</t>
  </si>
  <si>
    <t>3544247920</t>
  </si>
  <si>
    <t>Číselný štítok zvodu</t>
  </si>
  <si>
    <t>134</t>
  </si>
  <si>
    <t>210220101</t>
  </si>
  <si>
    <t>Montáž strešného držiaku PV21</t>
  </si>
  <si>
    <t>135</t>
  </si>
  <si>
    <t>3544217850</t>
  </si>
  <si>
    <t>Podpera vedenia na vrchol krovu PV21</t>
  </si>
  <si>
    <t>173</t>
  </si>
  <si>
    <t>210220244</t>
  </si>
  <si>
    <t>Bleskozvod svorka SZ FeZn skúšobná</t>
  </si>
  <si>
    <t>174</t>
  </si>
  <si>
    <t>354410010100</t>
  </si>
  <si>
    <t>136</t>
  </si>
  <si>
    <t>210220247</t>
  </si>
  <si>
    <t>Montáž revíznej krabice BE-AD</t>
  </si>
  <si>
    <t>175</t>
  </si>
  <si>
    <t>354410010100.1</t>
  </si>
  <si>
    <t>Krabica BE-AD REVÍZNA PLASTOVÁ</t>
  </si>
  <si>
    <t>138</t>
  </si>
  <si>
    <t>210220253</t>
  </si>
  <si>
    <t>Výkop do hĺbky 0,5m, zatrávnenie, pokládka kábla, fólia, piesok, zasypanie zeminou</t>
  </si>
  <si>
    <t>140</t>
  </si>
  <si>
    <t>210220270</t>
  </si>
  <si>
    <t>Montáž uzemňovacej tyče</t>
  </si>
  <si>
    <t>141</t>
  </si>
  <si>
    <t>3544222300</t>
  </si>
  <si>
    <t>Uzemňovacia tyč - ZT 2 m - 2000mm/pr.25mm - Fe/Zn</t>
  </si>
  <si>
    <t>206</t>
  </si>
  <si>
    <t>210220270.1</t>
  </si>
  <si>
    <t>Montáž svorky uzemňovacej tyče SJ 02</t>
  </si>
  <si>
    <t>207</t>
  </si>
  <si>
    <t>3544222300.1</t>
  </si>
  <si>
    <t>Svorka k uzemňovacej tyči SJ 02 25mm FeZn</t>
  </si>
  <si>
    <t>178</t>
  </si>
  <si>
    <t>210220435</t>
  </si>
  <si>
    <t>Držiak vedenia</t>
  </si>
  <si>
    <t>179</t>
  </si>
  <si>
    <t>210220435.1</t>
  </si>
  <si>
    <t>144</t>
  </si>
  <si>
    <t>210220653.1</t>
  </si>
  <si>
    <t>Okapová svorka SO veľká - FeZn</t>
  </si>
  <si>
    <t>168</t>
  </si>
  <si>
    <t>354410006900</t>
  </si>
  <si>
    <t>142</t>
  </si>
  <si>
    <t>210220800</t>
  </si>
  <si>
    <t xml:space="preserve">Uzemňovacie vedenie na povrchu  AlMgSi  Ø 8</t>
  </si>
  <si>
    <t>143</t>
  </si>
  <si>
    <t>3544245350</t>
  </si>
  <si>
    <t>Kruhový vodič RD 8-ALU</t>
  </si>
  <si>
    <t>150</t>
  </si>
  <si>
    <t>21022080011.1</t>
  </si>
  <si>
    <t>Zachytávacia tyč - JP15 - pr.18mm/1500mm - Fe/Zn</t>
  </si>
  <si>
    <t>151</t>
  </si>
  <si>
    <t>3544245350111.1</t>
  </si>
  <si>
    <t>204</t>
  </si>
  <si>
    <t>21022080011.2</t>
  </si>
  <si>
    <t>Zachytávacia tyč - JP10 - pr.18mm/1000mm - Fe/Zn</t>
  </si>
  <si>
    <t>205</t>
  </si>
  <si>
    <t>3544245350111.2</t>
  </si>
  <si>
    <t>210</t>
  </si>
  <si>
    <t>21022080011.3</t>
  </si>
  <si>
    <t>Zachytávacia tyč - JP20 - pr.18mm/2000mm - Fe/Zn</t>
  </si>
  <si>
    <t>211</t>
  </si>
  <si>
    <t>3544245350111.3</t>
  </si>
  <si>
    <t>180</t>
  </si>
  <si>
    <t>210220853</t>
  </si>
  <si>
    <t>Držiak zachytávacej tyče</t>
  </si>
  <si>
    <t>181</t>
  </si>
  <si>
    <t>210220853.1</t>
  </si>
  <si>
    <t>125</t>
  </si>
  <si>
    <t>24156758</t>
  </si>
  <si>
    <t>Svorka krížová SK 8-10mm FeZn</t>
  </si>
  <si>
    <t>108</t>
  </si>
  <si>
    <t>191</t>
  </si>
  <si>
    <t>24156758.1</t>
  </si>
  <si>
    <t>110</t>
  </si>
  <si>
    <t>176</t>
  </si>
  <si>
    <t>24156763</t>
  </si>
  <si>
    <t>Ekvipotenciálna svorkovnica - montáž</t>
  </si>
  <si>
    <t>112</t>
  </si>
  <si>
    <t>190</t>
  </si>
  <si>
    <t>241567563.1</t>
  </si>
  <si>
    <t>Ekvipotenciálna svorkovnica s plastovou základňou</t>
  </si>
  <si>
    <t>114</t>
  </si>
  <si>
    <t>208</t>
  </si>
  <si>
    <t>2411358413</t>
  </si>
  <si>
    <t>Svorka spojovacia SS</t>
  </si>
  <si>
    <t>116</t>
  </si>
  <si>
    <t>209</t>
  </si>
  <si>
    <t>2411358413.1</t>
  </si>
  <si>
    <t>Svorka spojovacia SS FeZn</t>
  </si>
  <si>
    <t>118</t>
  </si>
  <si>
    <t>212</t>
  </si>
  <si>
    <t>2411358351384</t>
  </si>
  <si>
    <t>Konzola na uchytenie o komín</t>
  </si>
  <si>
    <t>120</t>
  </si>
  <si>
    <t>213</t>
  </si>
  <si>
    <t>2411358351384.1</t>
  </si>
  <si>
    <t>122</t>
  </si>
  <si>
    <t>129</t>
  </si>
  <si>
    <t>713530020</t>
  </si>
  <si>
    <t>Demontáž existujúceho bleskozvodu</t>
  </si>
  <si>
    <t>124</t>
  </si>
  <si>
    <t>D6</t>
  </si>
  <si>
    <t>Svietidlá</t>
  </si>
  <si>
    <t>45836867</t>
  </si>
  <si>
    <t>SVIETIDLO L01 PODĽA MINILÁLNYCH TECHNICKÝCH ŠTANDARDOV</t>
  </si>
  <si>
    <t>219</t>
  </si>
  <si>
    <t>45836867.1</t>
  </si>
  <si>
    <t>128</t>
  </si>
  <si>
    <t>115</t>
  </si>
  <si>
    <t>9876986786</t>
  </si>
  <si>
    <t>SVIETIDLO L02 PODĽA MINILÁLNYCH TECHNICKÝCH ŠTANDARDOV</t>
  </si>
  <si>
    <t>220</t>
  </si>
  <si>
    <t>9876986786.1</t>
  </si>
  <si>
    <t>78625387</t>
  </si>
  <si>
    <t>SVIETIDLO L03 PODĽA MINILÁLNYCH TECHNICKÝCH ŠTANDARDOV</t>
  </si>
  <si>
    <t>221</t>
  </si>
  <si>
    <t>78625387.1</t>
  </si>
  <si>
    <t>117</t>
  </si>
  <si>
    <t>1235486</t>
  </si>
  <si>
    <t>SVIETIDLO L04 PODĽA MINILÁLNYCH TECHNICKÝCH ŠTANDARDOV</t>
  </si>
  <si>
    <t>222</t>
  </si>
  <si>
    <t>1235486.1</t>
  </si>
  <si>
    <t>223</t>
  </si>
  <si>
    <t>1235487</t>
  </si>
  <si>
    <t>SVIETIDLO L05 PODĽA MINILÁLNYCH TECHNICKÝCH ŠTANDARDOV</t>
  </si>
  <si>
    <t>224</t>
  </si>
  <si>
    <t>1235487.1</t>
  </si>
  <si>
    <t>225</t>
  </si>
  <si>
    <t>1235488</t>
  </si>
  <si>
    <t>SVIETIDLO L06 PODĽA MINILÁLNYCH TECHNICKÝCH ŠTANDARDOV</t>
  </si>
  <si>
    <t>146</t>
  </si>
  <si>
    <t>228</t>
  </si>
  <si>
    <t>1235488.1</t>
  </si>
  <si>
    <t>148</t>
  </si>
  <si>
    <t>226</t>
  </si>
  <si>
    <t>1235489</t>
  </si>
  <si>
    <t>SVIETIDLO L07 PODĽA MINILÁLNYCH TECHNICKÝCH ŠTANDARDOV</t>
  </si>
  <si>
    <t>229</t>
  </si>
  <si>
    <t>1235489.1</t>
  </si>
  <si>
    <t>227</t>
  </si>
  <si>
    <t>1235490</t>
  </si>
  <si>
    <t>SVIETIDLO L08 PODĽA MINILÁLNYCH TECHNICKÝCH ŠTANDARDOV</t>
  </si>
  <si>
    <t>230</t>
  </si>
  <si>
    <t>1235490.1</t>
  </si>
  <si>
    <t>231</t>
  </si>
  <si>
    <t>1235491</t>
  </si>
  <si>
    <t>SVIETIDLO NÚDZOVÉ S PIKTOGRAMOM, STROPNÉ</t>
  </si>
  <si>
    <t>232</t>
  </si>
  <si>
    <t>1235491.1</t>
  </si>
  <si>
    <t>160</t>
  </si>
  <si>
    <t>233</t>
  </si>
  <si>
    <t>1235492</t>
  </si>
  <si>
    <t>SVIETIDLO NÚDZOVÉ S PIKTOGRAMOM, NÁSTENNÉ</t>
  </si>
  <si>
    <t>162</t>
  </si>
  <si>
    <t>234</t>
  </si>
  <si>
    <t>1235492.1</t>
  </si>
  <si>
    <t>164</t>
  </si>
  <si>
    <t>235</t>
  </si>
  <si>
    <t>1235493</t>
  </si>
  <si>
    <t>SVIETIDLO NÚDZOVÉ ESCAPE ROUTE CORRIDOR, STROPNÉ-PRISADENÉ</t>
  </si>
  <si>
    <t>166</t>
  </si>
  <si>
    <t>236</t>
  </si>
  <si>
    <t>1235493.1</t>
  </si>
  <si>
    <t>237</t>
  </si>
  <si>
    <t>1235494</t>
  </si>
  <si>
    <t>SVIETIDLO NÚDZOVÉ ANTIPANIC OPEN SPACE, STROPNÉ-PRISADENÉ</t>
  </si>
  <si>
    <t>170</t>
  </si>
  <si>
    <t>238</t>
  </si>
  <si>
    <t>1235494.1</t>
  </si>
  <si>
    <t>172</t>
  </si>
  <si>
    <t>239</t>
  </si>
  <si>
    <t>1235495</t>
  </si>
  <si>
    <t>SVIETIDLO NÚDZOVÉ ANTIPANIC OPEN AREA EXTERIÉR</t>
  </si>
  <si>
    <t>240</t>
  </si>
  <si>
    <t>1235495.1</t>
  </si>
  <si>
    <t>241</t>
  </si>
  <si>
    <t>12354956</t>
  </si>
  <si>
    <t>Zariadenie na dezinfekciu UV-C podstropného vzduchu G1</t>
  </si>
  <si>
    <t>242</t>
  </si>
  <si>
    <t>12354956.1</t>
  </si>
  <si>
    <t>243</t>
  </si>
  <si>
    <t>12354957</t>
  </si>
  <si>
    <t>Zariadenie na dezinfekciu UV-C podstropného vzduchu G2</t>
  </si>
  <si>
    <t>182</t>
  </si>
  <si>
    <t>244</t>
  </si>
  <si>
    <t>12354957.1</t>
  </si>
  <si>
    <t>184</t>
  </si>
  <si>
    <t>37863210</t>
  </si>
  <si>
    <t>Pripojenie kabeláže na dezinfektor vzduchu</t>
  </si>
  <si>
    <t>186</t>
  </si>
  <si>
    <t>245</t>
  </si>
  <si>
    <t>12354958</t>
  </si>
  <si>
    <t>Senzor pohybu a prítomnosti - Inteligentný infračervený</t>
  </si>
  <si>
    <t>188</t>
  </si>
  <si>
    <t>246</t>
  </si>
  <si>
    <t>12354958.1</t>
  </si>
  <si>
    <t>Montáž riadiaceho infračerveného senzoru</t>
  </si>
  <si>
    <t>247</t>
  </si>
  <si>
    <t>12354959</t>
  </si>
  <si>
    <t>Odskúšanie systému dezifenkčených zariadení</t>
  </si>
  <si>
    <t>192</t>
  </si>
  <si>
    <t>248</t>
  </si>
  <si>
    <t>12354960</t>
  </si>
  <si>
    <t>Zaškolenie personálu a prevádzkový poriadok- Prevádzkový poriadok vyhláška 410/ 2007 nariadenie vlády</t>
  </si>
  <si>
    <t>194</t>
  </si>
  <si>
    <t>249</t>
  </si>
  <si>
    <t>12354961</t>
  </si>
  <si>
    <t>Technická dokumentácia (Revízna správa, projekt vyhotovenia, špecifikácia zariadení)</t>
  </si>
  <si>
    <t>196</t>
  </si>
  <si>
    <t>250</t>
  </si>
  <si>
    <t>12354962</t>
  </si>
  <si>
    <t>Kontrolne meranie a protokol z merania UVA, UVB A UVC žiarení.</t>
  </si>
  <si>
    <t>198</t>
  </si>
  <si>
    <t>202</t>
  </si>
  <si>
    <t>37863209</t>
  </si>
  <si>
    <t>Demontáž pôvodných svietidiel</t>
  </si>
  <si>
    <t>200</t>
  </si>
  <si>
    <t>D7</t>
  </si>
  <si>
    <t>21-M - Silnoprúd</t>
  </si>
  <si>
    <t>2781001000</t>
  </si>
  <si>
    <t>Prierazy pre káble a zaizolovanie prestupu káblov proti vode</t>
  </si>
  <si>
    <t>210010024</t>
  </si>
  <si>
    <t>Rúrka ohybná elektroinštalačná z PVC typ HFX 16, uložená pevne</t>
  </si>
  <si>
    <t>3450710200</t>
  </si>
  <si>
    <t xml:space="preserve">Rúrka ohybná bezhalogénová  HFX 16</t>
  </si>
  <si>
    <t>3450509100</t>
  </si>
  <si>
    <t>Spojka nasúvacia bezhalogénová</t>
  </si>
  <si>
    <t>210010321</t>
  </si>
  <si>
    <t>Krabica podomietková bezhalogénová KU68</t>
  </si>
  <si>
    <t>3450907510</t>
  </si>
  <si>
    <t>210110008</t>
  </si>
  <si>
    <t>Dvojitý striedavý prepínač - radenie 6+6, nástenný IP 44, vrátane zapojenia</t>
  </si>
  <si>
    <t>189</t>
  </si>
  <si>
    <t>210110008.1</t>
  </si>
  <si>
    <t>216</t>
  </si>
  <si>
    <t>210110023</t>
  </si>
  <si>
    <t>Montáž spínača nástenného, radenie 1, IP20, 10A</t>
  </si>
  <si>
    <t>345020228011</t>
  </si>
  <si>
    <t>Spínač nástenný, radenie1, IP20, 10A</t>
  </si>
  <si>
    <t>210110024</t>
  </si>
  <si>
    <t>Spínač - radenie 6, nástenný pre prostredie obyčajné vrátane zapojenia</t>
  </si>
  <si>
    <t>86736123</t>
  </si>
  <si>
    <t>Prepínač striedavý - radenie 6, IP20</t>
  </si>
  <si>
    <t>21011002411</t>
  </si>
  <si>
    <t>Montáž striedavého prepínača nástenného, radenie 5, IP20, 10A</t>
  </si>
  <si>
    <t>3450202280</t>
  </si>
  <si>
    <t>Striedavý spínač nástenný, radenie5, IP20, 10A</t>
  </si>
  <si>
    <t>2101110021111</t>
  </si>
  <si>
    <t>Montáž krížového prepínača - radenie 7, IP20</t>
  </si>
  <si>
    <t>3450334600111</t>
  </si>
  <si>
    <t>Prepínač krížový - radenie 7, IP20, 10A</t>
  </si>
  <si>
    <t>210111011</t>
  </si>
  <si>
    <t>Domová zásuvka zapustená vrátane zapojenia 16 A 250 V 2P + Z</t>
  </si>
  <si>
    <t>3450317700</t>
  </si>
  <si>
    <t>Zásuvka 16A/230V s ochranným kolíkom, IP20</t>
  </si>
  <si>
    <t>210800016.1</t>
  </si>
  <si>
    <t>Kábel H07Z-K 6 ž/z (B2CA-s1,d1,a1)</t>
  </si>
  <si>
    <t>3410350186.1</t>
  </si>
  <si>
    <t>Kábel pre pevné uloženie H07Z-K 6 ž/z (B2CA-s1,d1,a1)</t>
  </si>
  <si>
    <t>210800107.1</t>
  </si>
  <si>
    <t>Kábel medený uložený pevne N2XH-J 5x2,5</t>
  </si>
  <si>
    <t>195</t>
  </si>
  <si>
    <t>3410350085.1</t>
  </si>
  <si>
    <t>Kábel N2XH-J 5x2,5mm2 RE (B2ca-s1,d1,a1)</t>
  </si>
  <si>
    <t>210800107.2</t>
  </si>
  <si>
    <t>Kábel medený uložený pevne N2XH-J 5x1,5</t>
  </si>
  <si>
    <t>193</t>
  </si>
  <si>
    <t>3410350085.2</t>
  </si>
  <si>
    <t>Kábel N2XH-J 5x1,5mm2 RE (B2ca-s1,d1,a1)</t>
  </si>
  <si>
    <t>210800107.3</t>
  </si>
  <si>
    <t>Kábel N2XH-J 3x1,5 mm2 RE uložený pevne</t>
  </si>
  <si>
    <t>3410350085.3</t>
  </si>
  <si>
    <t>Kábel N2XH-J 3x1,5 mm2 RE (B2ca-s1,d1,a1)</t>
  </si>
  <si>
    <t>252</t>
  </si>
  <si>
    <t>210800107.4</t>
  </si>
  <si>
    <t>Kábel N2XH-O 2x1,5 mm2 RE uložený pevne</t>
  </si>
  <si>
    <t>254</t>
  </si>
  <si>
    <t>185</t>
  </si>
  <si>
    <t>3410350085.4</t>
  </si>
  <si>
    <t>Kábel N2XH-O 2x1,5 mm2 RE (B2ca-s1,d1,a1)</t>
  </si>
  <si>
    <t>256</t>
  </si>
  <si>
    <t>210800107.5</t>
  </si>
  <si>
    <t>Kábel N2XH-O 3x1,5 mm2 RE uložený pevne</t>
  </si>
  <si>
    <t>258</t>
  </si>
  <si>
    <t>197</t>
  </si>
  <si>
    <t>3410350085.5</t>
  </si>
  <si>
    <t>Kábel N2XH-O 3x1,5 mm2 RE (B2ca-s1,d1,a1)</t>
  </si>
  <si>
    <t>260</t>
  </si>
  <si>
    <t>2108001464.1</t>
  </si>
  <si>
    <t>Kábel N2XH-J 3x2,5 mm2 RE uložený pevne</t>
  </si>
  <si>
    <t>262</t>
  </si>
  <si>
    <t>3410350056987.1</t>
  </si>
  <si>
    <t>N2XH-J 3x2,5 RE (B2ca-s1,d1,a1)</t>
  </si>
  <si>
    <t>264</t>
  </si>
  <si>
    <t>2108001464.2</t>
  </si>
  <si>
    <t>Kábel N2XH-J 5x10 mm2 RE uložený pevne</t>
  </si>
  <si>
    <t>266</t>
  </si>
  <si>
    <t>199</t>
  </si>
  <si>
    <t>3410350056987.2</t>
  </si>
  <si>
    <t>N2XH-J 5x10 RE (B2ca-s1,d1,a1)</t>
  </si>
  <si>
    <t>268</t>
  </si>
  <si>
    <t>2108001464.3</t>
  </si>
  <si>
    <t>Kábel do exteriéru Cu 5x2,5 (B2ca- s1, d1, a1) uložený pevne</t>
  </si>
  <si>
    <t>270</t>
  </si>
  <si>
    <t>201</t>
  </si>
  <si>
    <t>3410350056987.3</t>
  </si>
  <si>
    <t>Kábel do exteriéru - Cu jadro; 0,6/1 kV 5x2,5 (B2ca- s1, d1, a1) uložený pevne; odporúčaný typ: PRAFlaSafe +X-J 5x2,5 mm2 RE</t>
  </si>
  <si>
    <t>272</t>
  </si>
  <si>
    <t>3410350865</t>
  </si>
  <si>
    <t>UV stabilná ohybná dvojplášťová korugovaná chránička čierna 25mm</t>
  </si>
  <si>
    <t>274</t>
  </si>
  <si>
    <t>276</t>
  </si>
  <si>
    <t>568655608</t>
  </si>
  <si>
    <t>Montáž vodorovného nástenného 1 - rámika</t>
  </si>
  <si>
    <t>278</t>
  </si>
  <si>
    <t>352078673</t>
  </si>
  <si>
    <t>Nástenný vodorovný 1 - rámik, biely, IP20</t>
  </si>
  <si>
    <t>280</t>
  </si>
  <si>
    <t>568655609</t>
  </si>
  <si>
    <t>Montáž pohybového senzoru stropného</t>
  </si>
  <si>
    <t>282</t>
  </si>
  <si>
    <t>352078674</t>
  </si>
  <si>
    <t>Senzor pohybový, stropný 360° ,IP20, biely, 50Hz</t>
  </si>
  <si>
    <t>284</t>
  </si>
  <si>
    <t>568655610.1</t>
  </si>
  <si>
    <t>Montáž pohybového senzoru nástenného</t>
  </si>
  <si>
    <t>286</t>
  </si>
  <si>
    <t>352078675.1</t>
  </si>
  <si>
    <t>Senzor pohybový, nástenný 180° ,IP44, biely, 50Hz</t>
  </si>
  <si>
    <t>288</t>
  </si>
  <si>
    <t>973031851</t>
  </si>
  <si>
    <t>Vytvorenie kapsy pre prístrojove krabice veľkosti do d 100 mm hĺbky do 50 mm</t>
  </si>
  <si>
    <t>290</t>
  </si>
  <si>
    <t>974031121</t>
  </si>
  <si>
    <t xml:space="preserve">Vysekanie rýh v murive do hĺbky 75 mm a š. do 75 mm,  -0,00200 t</t>
  </si>
  <si>
    <t>292</t>
  </si>
  <si>
    <t>215</t>
  </si>
  <si>
    <t>2781001001</t>
  </si>
  <si>
    <t>Preverenie skutkového stavu elektroinštalácie</t>
  </si>
  <si>
    <t>294</t>
  </si>
  <si>
    <t>203</t>
  </si>
  <si>
    <t>974031125</t>
  </si>
  <si>
    <t>Demontáž pôvodnej nepotrebnej elektroinštalácie</t>
  </si>
  <si>
    <t>296</t>
  </si>
  <si>
    <t>97403112654618</t>
  </si>
  <si>
    <t>Demontáž nepotrebných prvkov v existujúcom rozvádzači</t>
  </si>
  <si>
    <t>298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</si>
</sst>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103-2021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 xml:space="preserve">Zníženie energetickej náročnosti  budovy technických služieb v Trenčianskych  Tepliciach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Štvrť SNP 154/71, Štvrť SNP 154/71, parc. č. 2016/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2. 11. 2021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Mesto Trenčianske Teplice so sídlom GEN. M.R.Štefá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>Ing. Ladislav Balog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ROUND(SUM(AV94:AW94),2)</f>
        <v>0</v>
      </c>
      <c r="AU94" s="101">
        <f>ROUND(AU95,5)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ROUND(AZ95,2)</f>
        <v>0</v>
      </c>
      <c r="BA94" s="100">
        <f>ROUND(BA95,2)</f>
        <v>0</v>
      </c>
      <c r="BB94" s="100">
        <f>ROUND(BB95,2)</f>
        <v>0</v>
      </c>
      <c r="BC94" s="100">
        <f>ROUND(BC95,2)</f>
        <v>0</v>
      </c>
      <c r="BD94" s="102">
        <f>ROUND(BD95,2)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37.5" customHeight="1">
      <c r="A95" s="7"/>
      <c r="B95" s="105"/>
      <c r="C95" s="106"/>
      <c r="D95" s="107" t="s">
        <v>79</v>
      </c>
      <c r="E95" s="107"/>
      <c r="F95" s="107"/>
      <c r="G95" s="107"/>
      <c r="H95" s="107"/>
      <c r="I95" s="108"/>
      <c r="J95" s="107" t="s">
        <v>80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ROUND(SUM(AG96:AG102),2)</f>
        <v>0</v>
      </c>
      <c r="AH95" s="108"/>
      <c r="AI95" s="108"/>
      <c r="AJ95" s="108"/>
      <c r="AK95" s="108"/>
      <c r="AL95" s="108"/>
      <c r="AM95" s="108"/>
      <c r="AN95" s="110">
        <f>SUM(AG95,AT95)</f>
        <v>0</v>
      </c>
      <c r="AO95" s="108"/>
      <c r="AP95" s="108"/>
      <c r="AQ95" s="111" t="s">
        <v>81</v>
      </c>
      <c r="AR95" s="105"/>
      <c r="AS95" s="112">
        <f>ROUND(SUM(AS96:AS102),2)</f>
        <v>0</v>
      </c>
      <c r="AT95" s="113">
        <f>ROUND(SUM(AV95:AW95),2)</f>
        <v>0</v>
      </c>
      <c r="AU95" s="114">
        <f>ROUND(SUM(AU96:AU102),5)</f>
        <v>0</v>
      </c>
      <c r="AV95" s="113">
        <f>ROUND(AZ95*L29,2)</f>
        <v>0</v>
      </c>
      <c r="AW95" s="113">
        <f>ROUND(BA95*L30,2)</f>
        <v>0</v>
      </c>
      <c r="AX95" s="113">
        <f>ROUND(BB95*L29,2)</f>
        <v>0</v>
      </c>
      <c r="AY95" s="113">
        <f>ROUND(BC95*L30,2)</f>
        <v>0</v>
      </c>
      <c r="AZ95" s="113">
        <f>ROUND(SUM(AZ96:AZ102),2)</f>
        <v>0</v>
      </c>
      <c r="BA95" s="113">
        <f>ROUND(SUM(BA96:BA102),2)</f>
        <v>0</v>
      </c>
      <c r="BB95" s="113">
        <f>ROUND(SUM(BB96:BB102),2)</f>
        <v>0</v>
      </c>
      <c r="BC95" s="113">
        <f>ROUND(SUM(BC96:BC102),2)</f>
        <v>0</v>
      </c>
      <c r="BD95" s="115">
        <f>ROUND(SUM(BD96:BD102),2)</f>
        <v>0</v>
      </c>
      <c r="BE95" s="7"/>
      <c r="BS95" s="116" t="s">
        <v>74</v>
      </c>
      <c r="BT95" s="116" t="s">
        <v>82</v>
      </c>
      <c r="BU95" s="116" t="s">
        <v>76</v>
      </c>
      <c r="BV95" s="116" t="s">
        <v>77</v>
      </c>
      <c r="BW95" s="116" t="s">
        <v>83</v>
      </c>
      <c r="BX95" s="116" t="s">
        <v>4</v>
      </c>
      <c r="CL95" s="116" t="s">
        <v>1</v>
      </c>
      <c r="CM95" s="116" t="s">
        <v>75</v>
      </c>
    </row>
    <row r="96" s="4" customFormat="1" ht="23.25" customHeight="1">
      <c r="A96" s="117" t="s">
        <v>84</v>
      </c>
      <c r="B96" s="65"/>
      <c r="C96" s="10"/>
      <c r="D96" s="10"/>
      <c r="E96" s="118" t="s">
        <v>85</v>
      </c>
      <c r="F96" s="118"/>
      <c r="G96" s="118"/>
      <c r="H96" s="118"/>
      <c r="I96" s="118"/>
      <c r="J96" s="10"/>
      <c r="K96" s="118" t="s">
        <v>86</v>
      </c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9">
        <f>'02 -  ARCHITEKTONICKO – S...'!J32</f>
        <v>0</v>
      </c>
      <c r="AH96" s="10"/>
      <c r="AI96" s="10"/>
      <c r="AJ96" s="10"/>
      <c r="AK96" s="10"/>
      <c r="AL96" s="10"/>
      <c r="AM96" s="10"/>
      <c r="AN96" s="119">
        <f>SUM(AG96,AT96)</f>
        <v>0</v>
      </c>
      <c r="AO96" s="10"/>
      <c r="AP96" s="10"/>
      <c r="AQ96" s="120" t="s">
        <v>87</v>
      </c>
      <c r="AR96" s="65"/>
      <c r="AS96" s="121">
        <v>0</v>
      </c>
      <c r="AT96" s="122">
        <f>ROUND(SUM(AV96:AW96),2)</f>
        <v>0</v>
      </c>
      <c r="AU96" s="123">
        <f>'02 -  ARCHITEKTONICKO – S...'!P129</f>
        <v>0</v>
      </c>
      <c r="AV96" s="122">
        <f>'02 -  ARCHITEKTONICKO – S...'!J35</f>
        <v>0</v>
      </c>
      <c r="AW96" s="122">
        <f>'02 -  ARCHITEKTONICKO – S...'!J36</f>
        <v>0</v>
      </c>
      <c r="AX96" s="122">
        <f>'02 -  ARCHITEKTONICKO – S...'!J37</f>
        <v>0</v>
      </c>
      <c r="AY96" s="122">
        <f>'02 -  ARCHITEKTONICKO – S...'!J38</f>
        <v>0</v>
      </c>
      <c r="AZ96" s="122">
        <f>'02 -  ARCHITEKTONICKO – S...'!F35</f>
        <v>0</v>
      </c>
      <c r="BA96" s="122">
        <f>'02 -  ARCHITEKTONICKO – S...'!F36</f>
        <v>0</v>
      </c>
      <c r="BB96" s="122">
        <f>'02 -  ARCHITEKTONICKO – S...'!F37</f>
        <v>0</v>
      </c>
      <c r="BC96" s="122">
        <f>'02 -  ARCHITEKTONICKO – S...'!F38</f>
        <v>0</v>
      </c>
      <c r="BD96" s="124">
        <f>'02 -  ARCHITEKTONICKO – S...'!F39</f>
        <v>0</v>
      </c>
      <c r="BE96" s="4"/>
      <c r="BT96" s="23" t="s">
        <v>88</v>
      </c>
      <c r="BV96" s="23" t="s">
        <v>77</v>
      </c>
      <c r="BW96" s="23" t="s">
        <v>89</v>
      </c>
      <c r="BX96" s="23" t="s">
        <v>83</v>
      </c>
      <c r="CL96" s="23" t="s">
        <v>1</v>
      </c>
    </row>
    <row r="97" s="4" customFormat="1" ht="23.25" customHeight="1">
      <c r="A97" s="117" t="s">
        <v>84</v>
      </c>
      <c r="B97" s="65"/>
      <c r="C97" s="10"/>
      <c r="D97" s="10"/>
      <c r="E97" s="118" t="s">
        <v>90</v>
      </c>
      <c r="F97" s="118"/>
      <c r="G97" s="118"/>
      <c r="H97" s="118"/>
      <c r="I97" s="118"/>
      <c r="J97" s="10"/>
      <c r="K97" s="118" t="s">
        <v>91</v>
      </c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9">
        <f>'03 -  ARCHITEKTONICKO – S...'!J32</f>
        <v>0</v>
      </c>
      <c r="AH97" s="10"/>
      <c r="AI97" s="10"/>
      <c r="AJ97" s="10"/>
      <c r="AK97" s="10"/>
      <c r="AL97" s="10"/>
      <c r="AM97" s="10"/>
      <c r="AN97" s="119">
        <f>SUM(AG97,AT97)</f>
        <v>0</v>
      </c>
      <c r="AO97" s="10"/>
      <c r="AP97" s="10"/>
      <c r="AQ97" s="120" t="s">
        <v>87</v>
      </c>
      <c r="AR97" s="65"/>
      <c r="AS97" s="121">
        <v>0</v>
      </c>
      <c r="AT97" s="122">
        <f>ROUND(SUM(AV97:AW97),2)</f>
        <v>0</v>
      </c>
      <c r="AU97" s="123">
        <f>'03 -  ARCHITEKTONICKO – S...'!P129</f>
        <v>0</v>
      </c>
      <c r="AV97" s="122">
        <f>'03 -  ARCHITEKTONICKO – S...'!J35</f>
        <v>0</v>
      </c>
      <c r="AW97" s="122">
        <f>'03 -  ARCHITEKTONICKO – S...'!J36</f>
        <v>0</v>
      </c>
      <c r="AX97" s="122">
        <f>'03 -  ARCHITEKTONICKO – S...'!J37</f>
        <v>0</v>
      </c>
      <c r="AY97" s="122">
        <f>'03 -  ARCHITEKTONICKO – S...'!J38</f>
        <v>0</v>
      </c>
      <c r="AZ97" s="122">
        <f>'03 -  ARCHITEKTONICKO – S...'!F35</f>
        <v>0</v>
      </c>
      <c r="BA97" s="122">
        <f>'03 -  ARCHITEKTONICKO – S...'!F36</f>
        <v>0</v>
      </c>
      <c r="BB97" s="122">
        <f>'03 -  ARCHITEKTONICKO – S...'!F37</f>
        <v>0</v>
      </c>
      <c r="BC97" s="122">
        <f>'03 -  ARCHITEKTONICKO – S...'!F38</f>
        <v>0</v>
      </c>
      <c r="BD97" s="124">
        <f>'03 -  ARCHITEKTONICKO – S...'!F39</f>
        <v>0</v>
      </c>
      <c r="BE97" s="4"/>
      <c r="BT97" s="23" t="s">
        <v>88</v>
      </c>
      <c r="BV97" s="23" t="s">
        <v>77</v>
      </c>
      <c r="BW97" s="23" t="s">
        <v>92</v>
      </c>
      <c r="BX97" s="23" t="s">
        <v>83</v>
      </c>
      <c r="CL97" s="23" t="s">
        <v>1</v>
      </c>
    </row>
    <row r="98" s="4" customFormat="1" ht="23.25" customHeight="1">
      <c r="A98" s="117" t="s">
        <v>84</v>
      </c>
      <c r="B98" s="65"/>
      <c r="C98" s="10"/>
      <c r="D98" s="10"/>
      <c r="E98" s="118" t="s">
        <v>93</v>
      </c>
      <c r="F98" s="118"/>
      <c r="G98" s="118"/>
      <c r="H98" s="118"/>
      <c r="I98" s="118"/>
      <c r="J98" s="10"/>
      <c r="K98" s="118" t="s">
        <v>94</v>
      </c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9">
        <f>'04 -  ARCHITEKTONICKO – S...'!J32</f>
        <v>0</v>
      </c>
      <c r="AH98" s="10"/>
      <c r="AI98" s="10"/>
      <c r="AJ98" s="10"/>
      <c r="AK98" s="10"/>
      <c r="AL98" s="10"/>
      <c r="AM98" s="10"/>
      <c r="AN98" s="119">
        <f>SUM(AG98,AT98)</f>
        <v>0</v>
      </c>
      <c r="AO98" s="10"/>
      <c r="AP98" s="10"/>
      <c r="AQ98" s="120" t="s">
        <v>87</v>
      </c>
      <c r="AR98" s="65"/>
      <c r="AS98" s="121">
        <v>0</v>
      </c>
      <c r="AT98" s="122">
        <f>ROUND(SUM(AV98:AW98),2)</f>
        <v>0</v>
      </c>
      <c r="AU98" s="123">
        <f>'04 -  ARCHITEKTONICKO – S...'!P127</f>
        <v>0</v>
      </c>
      <c r="AV98" s="122">
        <f>'04 -  ARCHITEKTONICKO – S...'!J35</f>
        <v>0</v>
      </c>
      <c r="AW98" s="122">
        <f>'04 -  ARCHITEKTONICKO – S...'!J36</f>
        <v>0</v>
      </c>
      <c r="AX98" s="122">
        <f>'04 -  ARCHITEKTONICKO – S...'!J37</f>
        <v>0</v>
      </c>
      <c r="AY98" s="122">
        <f>'04 -  ARCHITEKTONICKO – S...'!J38</f>
        <v>0</v>
      </c>
      <c r="AZ98" s="122">
        <f>'04 -  ARCHITEKTONICKO – S...'!F35</f>
        <v>0</v>
      </c>
      <c r="BA98" s="122">
        <f>'04 -  ARCHITEKTONICKO – S...'!F36</f>
        <v>0</v>
      </c>
      <c r="BB98" s="122">
        <f>'04 -  ARCHITEKTONICKO – S...'!F37</f>
        <v>0</v>
      </c>
      <c r="BC98" s="122">
        <f>'04 -  ARCHITEKTONICKO – S...'!F38</f>
        <v>0</v>
      </c>
      <c r="BD98" s="124">
        <f>'04 -  ARCHITEKTONICKO – S...'!F39</f>
        <v>0</v>
      </c>
      <c r="BE98" s="4"/>
      <c r="BT98" s="23" t="s">
        <v>88</v>
      </c>
      <c r="BV98" s="23" t="s">
        <v>77</v>
      </c>
      <c r="BW98" s="23" t="s">
        <v>95</v>
      </c>
      <c r="BX98" s="23" t="s">
        <v>83</v>
      </c>
      <c r="CL98" s="23" t="s">
        <v>1</v>
      </c>
    </row>
    <row r="99" s="4" customFormat="1" ht="23.25" customHeight="1">
      <c r="A99" s="117" t="s">
        <v>84</v>
      </c>
      <c r="B99" s="65"/>
      <c r="C99" s="10"/>
      <c r="D99" s="10"/>
      <c r="E99" s="118" t="s">
        <v>96</v>
      </c>
      <c r="F99" s="118"/>
      <c r="G99" s="118"/>
      <c r="H99" s="118"/>
      <c r="I99" s="118"/>
      <c r="J99" s="10"/>
      <c r="K99" s="118" t="s">
        <v>97</v>
      </c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9">
        <f>'05 -  ARCHITEKTONICKO – S...'!J32</f>
        <v>0</v>
      </c>
      <c r="AH99" s="10"/>
      <c r="AI99" s="10"/>
      <c r="AJ99" s="10"/>
      <c r="AK99" s="10"/>
      <c r="AL99" s="10"/>
      <c r="AM99" s="10"/>
      <c r="AN99" s="119">
        <f>SUM(AG99,AT99)</f>
        <v>0</v>
      </c>
      <c r="AO99" s="10"/>
      <c r="AP99" s="10"/>
      <c r="AQ99" s="120" t="s">
        <v>87</v>
      </c>
      <c r="AR99" s="65"/>
      <c r="AS99" s="121">
        <v>0</v>
      </c>
      <c r="AT99" s="122">
        <f>ROUND(SUM(AV99:AW99),2)</f>
        <v>0</v>
      </c>
      <c r="AU99" s="123">
        <f>'05 -  ARCHITEKTONICKO – S...'!P126</f>
        <v>0</v>
      </c>
      <c r="AV99" s="122">
        <f>'05 -  ARCHITEKTONICKO – S...'!J35</f>
        <v>0</v>
      </c>
      <c r="AW99" s="122">
        <f>'05 -  ARCHITEKTONICKO – S...'!J36</f>
        <v>0</v>
      </c>
      <c r="AX99" s="122">
        <f>'05 -  ARCHITEKTONICKO – S...'!J37</f>
        <v>0</v>
      </c>
      <c r="AY99" s="122">
        <f>'05 -  ARCHITEKTONICKO – S...'!J38</f>
        <v>0</v>
      </c>
      <c r="AZ99" s="122">
        <f>'05 -  ARCHITEKTONICKO – S...'!F35</f>
        <v>0</v>
      </c>
      <c r="BA99" s="122">
        <f>'05 -  ARCHITEKTONICKO – S...'!F36</f>
        <v>0</v>
      </c>
      <c r="BB99" s="122">
        <f>'05 -  ARCHITEKTONICKO – S...'!F37</f>
        <v>0</v>
      </c>
      <c r="BC99" s="122">
        <f>'05 -  ARCHITEKTONICKO – S...'!F38</f>
        <v>0</v>
      </c>
      <c r="BD99" s="124">
        <f>'05 -  ARCHITEKTONICKO – S...'!F39</f>
        <v>0</v>
      </c>
      <c r="BE99" s="4"/>
      <c r="BT99" s="23" t="s">
        <v>88</v>
      </c>
      <c r="BV99" s="23" t="s">
        <v>77</v>
      </c>
      <c r="BW99" s="23" t="s">
        <v>98</v>
      </c>
      <c r="BX99" s="23" t="s">
        <v>83</v>
      </c>
      <c r="CL99" s="23" t="s">
        <v>1</v>
      </c>
    </row>
    <row r="100" s="4" customFormat="1" ht="16.5" customHeight="1">
      <c r="A100" s="117" t="s">
        <v>84</v>
      </c>
      <c r="B100" s="65"/>
      <c r="C100" s="10"/>
      <c r="D100" s="10"/>
      <c r="E100" s="118" t="s">
        <v>99</v>
      </c>
      <c r="F100" s="118"/>
      <c r="G100" s="118"/>
      <c r="H100" s="118"/>
      <c r="I100" s="118"/>
      <c r="J100" s="10"/>
      <c r="K100" s="118" t="s">
        <v>100</v>
      </c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9">
        <f>'06 - Vykurovanie'!J32</f>
        <v>0</v>
      </c>
      <c r="AH100" s="10"/>
      <c r="AI100" s="10"/>
      <c r="AJ100" s="10"/>
      <c r="AK100" s="10"/>
      <c r="AL100" s="10"/>
      <c r="AM100" s="10"/>
      <c r="AN100" s="119">
        <f>SUM(AG100,AT100)</f>
        <v>0</v>
      </c>
      <c r="AO100" s="10"/>
      <c r="AP100" s="10"/>
      <c r="AQ100" s="120" t="s">
        <v>87</v>
      </c>
      <c r="AR100" s="65"/>
      <c r="AS100" s="121">
        <v>0</v>
      </c>
      <c r="AT100" s="122">
        <f>ROUND(SUM(AV100:AW100),2)</f>
        <v>0</v>
      </c>
      <c r="AU100" s="123">
        <f>'06 - Vykurovanie'!P127</f>
        <v>0</v>
      </c>
      <c r="AV100" s="122">
        <f>'06 - Vykurovanie'!J35</f>
        <v>0</v>
      </c>
      <c r="AW100" s="122">
        <f>'06 - Vykurovanie'!J36</f>
        <v>0</v>
      </c>
      <c r="AX100" s="122">
        <f>'06 - Vykurovanie'!J37</f>
        <v>0</v>
      </c>
      <c r="AY100" s="122">
        <f>'06 - Vykurovanie'!J38</f>
        <v>0</v>
      </c>
      <c r="AZ100" s="122">
        <f>'06 - Vykurovanie'!F35</f>
        <v>0</v>
      </c>
      <c r="BA100" s="122">
        <f>'06 - Vykurovanie'!F36</f>
        <v>0</v>
      </c>
      <c r="BB100" s="122">
        <f>'06 - Vykurovanie'!F37</f>
        <v>0</v>
      </c>
      <c r="BC100" s="122">
        <f>'06 - Vykurovanie'!F38</f>
        <v>0</v>
      </c>
      <c r="BD100" s="124">
        <f>'06 - Vykurovanie'!F39</f>
        <v>0</v>
      </c>
      <c r="BE100" s="4"/>
      <c r="BT100" s="23" t="s">
        <v>88</v>
      </c>
      <c r="BV100" s="23" t="s">
        <v>77</v>
      </c>
      <c r="BW100" s="23" t="s">
        <v>101</v>
      </c>
      <c r="BX100" s="23" t="s">
        <v>83</v>
      </c>
      <c r="CL100" s="23" t="s">
        <v>1</v>
      </c>
    </row>
    <row r="101" s="4" customFormat="1" ht="16.5" customHeight="1">
      <c r="A101" s="117" t="s">
        <v>84</v>
      </c>
      <c r="B101" s="65"/>
      <c r="C101" s="10"/>
      <c r="D101" s="10"/>
      <c r="E101" s="118" t="s">
        <v>102</v>
      </c>
      <c r="F101" s="118"/>
      <c r="G101" s="118"/>
      <c r="H101" s="118"/>
      <c r="I101" s="118"/>
      <c r="J101" s="10"/>
      <c r="K101" s="118" t="s">
        <v>103</v>
      </c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9">
        <f>'07 - Výroba elektr. energ...'!J32</f>
        <v>0</v>
      </c>
      <c r="AH101" s="10"/>
      <c r="AI101" s="10"/>
      <c r="AJ101" s="10"/>
      <c r="AK101" s="10"/>
      <c r="AL101" s="10"/>
      <c r="AM101" s="10"/>
      <c r="AN101" s="119">
        <f>SUM(AG101,AT101)</f>
        <v>0</v>
      </c>
      <c r="AO101" s="10"/>
      <c r="AP101" s="10"/>
      <c r="AQ101" s="120" t="s">
        <v>87</v>
      </c>
      <c r="AR101" s="65"/>
      <c r="AS101" s="121">
        <v>0</v>
      </c>
      <c r="AT101" s="122">
        <f>ROUND(SUM(AV101:AW101),2)</f>
        <v>0</v>
      </c>
      <c r="AU101" s="123">
        <f>'07 - Výroba elektr. energ...'!P124</f>
        <v>0</v>
      </c>
      <c r="AV101" s="122">
        <f>'07 - Výroba elektr. energ...'!J35</f>
        <v>0</v>
      </c>
      <c r="AW101" s="122">
        <f>'07 - Výroba elektr. energ...'!J36</f>
        <v>0</v>
      </c>
      <c r="AX101" s="122">
        <f>'07 - Výroba elektr. energ...'!J37</f>
        <v>0</v>
      </c>
      <c r="AY101" s="122">
        <f>'07 - Výroba elektr. energ...'!J38</f>
        <v>0</v>
      </c>
      <c r="AZ101" s="122">
        <f>'07 - Výroba elektr. energ...'!F35</f>
        <v>0</v>
      </c>
      <c r="BA101" s="122">
        <f>'07 - Výroba elektr. energ...'!F36</f>
        <v>0</v>
      </c>
      <c r="BB101" s="122">
        <f>'07 - Výroba elektr. energ...'!F37</f>
        <v>0</v>
      </c>
      <c r="BC101" s="122">
        <f>'07 - Výroba elektr. energ...'!F38</f>
        <v>0</v>
      </c>
      <c r="BD101" s="124">
        <f>'07 - Výroba elektr. energ...'!F39</f>
        <v>0</v>
      </c>
      <c r="BE101" s="4"/>
      <c r="BT101" s="23" t="s">
        <v>88</v>
      </c>
      <c r="BV101" s="23" t="s">
        <v>77</v>
      </c>
      <c r="BW101" s="23" t="s">
        <v>104</v>
      </c>
      <c r="BX101" s="23" t="s">
        <v>83</v>
      </c>
      <c r="CL101" s="23" t="s">
        <v>1</v>
      </c>
    </row>
    <row r="102" s="4" customFormat="1" ht="16.5" customHeight="1">
      <c r="A102" s="117" t="s">
        <v>84</v>
      </c>
      <c r="B102" s="65"/>
      <c r="C102" s="10"/>
      <c r="D102" s="10"/>
      <c r="E102" s="118" t="s">
        <v>105</v>
      </c>
      <c r="F102" s="118"/>
      <c r="G102" s="118"/>
      <c r="H102" s="118"/>
      <c r="I102" s="118"/>
      <c r="J102" s="10"/>
      <c r="K102" s="118" t="s">
        <v>106</v>
      </c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9">
        <f>'21-370 - ELEKTROINŠTALÁCI...'!J32</f>
        <v>0</v>
      </c>
      <c r="AH102" s="10"/>
      <c r="AI102" s="10"/>
      <c r="AJ102" s="10"/>
      <c r="AK102" s="10"/>
      <c r="AL102" s="10"/>
      <c r="AM102" s="10"/>
      <c r="AN102" s="119">
        <f>SUM(AG102,AT102)</f>
        <v>0</v>
      </c>
      <c r="AO102" s="10"/>
      <c r="AP102" s="10"/>
      <c r="AQ102" s="120" t="s">
        <v>87</v>
      </c>
      <c r="AR102" s="65"/>
      <c r="AS102" s="125">
        <v>0</v>
      </c>
      <c r="AT102" s="126">
        <f>ROUND(SUM(AV102:AW102),2)</f>
        <v>0</v>
      </c>
      <c r="AU102" s="127">
        <f>'21-370 - ELEKTROINŠTALÁCI...'!P126</f>
        <v>0</v>
      </c>
      <c r="AV102" s="126">
        <f>'21-370 - ELEKTROINŠTALÁCI...'!J35</f>
        <v>0</v>
      </c>
      <c r="AW102" s="126">
        <f>'21-370 - ELEKTROINŠTALÁCI...'!J36</f>
        <v>0</v>
      </c>
      <c r="AX102" s="126">
        <f>'21-370 - ELEKTROINŠTALÁCI...'!J37</f>
        <v>0</v>
      </c>
      <c r="AY102" s="126">
        <f>'21-370 - ELEKTROINŠTALÁCI...'!J38</f>
        <v>0</v>
      </c>
      <c r="AZ102" s="126">
        <f>'21-370 - ELEKTROINŠTALÁCI...'!F35</f>
        <v>0</v>
      </c>
      <c r="BA102" s="126">
        <f>'21-370 - ELEKTROINŠTALÁCI...'!F36</f>
        <v>0</v>
      </c>
      <c r="BB102" s="126">
        <f>'21-370 - ELEKTROINŠTALÁCI...'!F37</f>
        <v>0</v>
      </c>
      <c r="BC102" s="126">
        <f>'21-370 - ELEKTROINŠTALÁCI...'!F38</f>
        <v>0</v>
      </c>
      <c r="BD102" s="128">
        <f>'21-370 - ELEKTROINŠTALÁCI...'!F39</f>
        <v>0</v>
      </c>
      <c r="BE102" s="4"/>
      <c r="BT102" s="23" t="s">
        <v>88</v>
      </c>
      <c r="BV102" s="23" t="s">
        <v>77</v>
      </c>
      <c r="BW102" s="23" t="s">
        <v>107</v>
      </c>
      <c r="BX102" s="23" t="s">
        <v>83</v>
      </c>
      <c r="CL102" s="23" t="s">
        <v>1</v>
      </c>
    </row>
    <row r="103" s="2" customFormat="1" ht="30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5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  <row r="104" s="2" customFormat="1" ht="6.96" customHeight="1">
      <c r="A104" s="34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35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</sheetData>
  <mergeCells count="70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N102:AP102"/>
    <mergeCell ref="AG102:AM102"/>
    <mergeCell ref="E102:I102"/>
    <mergeCell ref="K102:AF102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2 -  ARCHITEKTONICKO – S...'!C2" display="/"/>
    <hyperlink ref="A97" location="'03 -  ARCHITEKTONICKO – S...'!C2" display="/"/>
    <hyperlink ref="A98" location="'04 -  ARCHITEKTONICKO – S...'!C2" display="/"/>
    <hyperlink ref="A99" location="'05 -  ARCHITEKTONICKO – S...'!C2" display="/"/>
    <hyperlink ref="A100" location="'06 - Vykurovanie'!C2" display="/"/>
    <hyperlink ref="A101" location="'07 - Výroba elektr. energ...'!C2" display="/"/>
    <hyperlink ref="A102" location="'21-370 - ELEKTROINŠTALÁCI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108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0" t="str">
        <f>'Rekapitulácia stavby'!K6</f>
        <v xml:space="preserve">Zníženie energetickej náročnosti  budovy technických služieb v Trenčianskych  Tepliciach</v>
      </c>
      <c r="F7" s="28"/>
      <c r="G7" s="28"/>
      <c r="H7" s="28"/>
      <c r="L7" s="18"/>
    </row>
    <row r="8" s="1" customFormat="1" ht="12" customHeight="1">
      <c r="B8" s="18"/>
      <c r="D8" s="28" t="s">
        <v>109</v>
      </c>
      <c r="L8" s="18"/>
    </row>
    <row r="9" s="2" customFormat="1" ht="23.25" customHeight="1">
      <c r="A9" s="34"/>
      <c r="B9" s="35"/>
      <c r="C9" s="34"/>
      <c r="D9" s="34"/>
      <c r="E9" s="130" t="s">
        <v>110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111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30" customHeight="1">
      <c r="A11" s="34"/>
      <c r="B11" s="35"/>
      <c r="C11" s="34"/>
      <c r="D11" s="34"/>
      <c r="E11" s="68" t="s">
        <v>112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33</v>
      </c>
      <c r="G14" s="34"/>
      <c r="H14" s="34"/>
      <c r="I14" s="28" t="s">
        <v>21</v>
      </c>
      <c r="J14" s="70" t="str">
        <f>'Rekapitulácia stavby'!AN8</f>
        <v>2. 11. 2021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tr">
        <f>IF('Rekapitulácia stavby'!AN10="","",'Rekapitulácia stavby'!AN10)</f>
        <v/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tr">
        <f>IF('Rekapitulácia stavby'!E11="","",'Rekapitulácia stavby'!E11)</f>
        <v>Mesto Trenčianske Teplice so sídlom GEN. M.R.Štefá</v>
      </c>
      <c r="F17" s="34"/>
      <c r="G17" s="34"/>
      <c r="H17" s="34"/>
      <c r="I17" s="28" t="s">
        <v>26</v>
      </c>
      <c r="J17" s="23" t="str">
        <f>IF('Rekapitulácia stavby'!AN11="","",'Rekapitulácia stavby'!AN11)</f>
        <v/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tr">
        <f>IF('Rekapitulácia stavby'!E17="","",'Rekapitulácia stavby'!E17)</f>
        <v>Ing. Ladislav Balog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ROUND((SUM(BE129:BE190)),  2)</f>
        <v>0</v>
      </c>
      <c r="G35" s="137"/>
      <c r="H35" s="137"/>
      <c r="I35" s="138">
        <v>0.20000000000000001</v>
      </c>
      <c r="J35" s="136">
        <f>ROUND(((SUM(BE129:BE190))*I35),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ROUND((SUM(BF129:BF190)),  2)</f>
        <v>0</v>
      </c>
      <c r="G36" s="137"/>
      <c r="H36" s="137"/>
      <c r="I36" s="138">
        <v>0.20000000000000001</v>
      </c>
      <c r="J36" s="136">
        <f>ROUND(((SUM(BF129:BF190))*I36),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ROUND((SUM(BG129:BG190)),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ROUND((SUM(BH129:BH190)),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ROUND((SUM(BI129:BI190)),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0" t="str">
        <f>E7</f>
        <v xml:space="preserve">Zníženie energetickej náročnosti  budovy technických služieb v Trenčianskych  Tepliciach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109</v>
      </c>
      <c r="L86" s="18"/>
    </row>
    <row r="87" s="2" customFormat="1" ht="23.25" customHeight="1">
      <c r="A87" s="34"/>
      <c r="B87" s="35"/>
      <c r="C87" s="34"/>
      <c r="D87" s="34"/>
      <c r="E87" s="130" t="s">
        <v>110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111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30" customHeight="1">
      <c r="A89" s="34"/>
      <c r="B89" s="35"/>
      <c r="C89" s="34"/>
      <c r="D89" s="34"/>
      <c r="E89" s="68" t="str">
        <f>E11</f>
        <v xml:space="preserve">02 -  ARCHITEKTONICKO – STAVEBNÉ RIEŠENIE / OKNÁ /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 xml:space="preserve"> </v>
      </c>
      <c r="G91" s="34"/>
      <c r="H91" s="34"/>
      <c r="I91" s="28" t="s">
        <v>21</v>
      </c>
      <c r="J91" s="70" t="str">
        <f>IF(J14="","",J14)</f>
        <v>2. 11. 2021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Trenčianske Teplice so sídlom GEN. M.R.Štefá</v>
      </c>
      <c r="G93" s="34"/>
      <c r="H93" s="34"/>
      <c r="I93" s="28" t="s">
        <v>29</v>
      </c>
      <c r="J93" s="32" t="str">
        <f>E23</f>
        <v>Ing. Ladislav Balog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114</v>
      </c>
      <c r="D96" s="141"/>
      <c r="E96" s="141"/>
      <c r="F96" s="141"/>
      <c r="G96" s="141"/>
      <c r="H96" s="141"/>
      <c r="I96" s="141"/>
      <c r="J96" s="150" t="s">
        <v>115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116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117</v>
      </c>
    </row>
    <row r="99" s="9" customFormat="1" ht="24.96" customHeight="1">
      <c r="A99" s="9"/>
      <c r="B99" s="152"/>
      <c r="C99" s="9"/>
      <c r="D99" s="153" t="s">
        <v>118</v>
      </c>
      <c r="E99" s="154"/>
      <c r="F99" s="154"/>
      <c r="G99" s="154"/>
      <c r="H99" s="154"/>
      <c r="I99" s="154"/>
      <c r="J99" s="155">
        <f>J130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119</v>
      </c>
      <c r="E100" s="158"/>
      <c r="F100" s="158"/>
      <c r="G100" s="158"/>
      <c r="H100" s="158"/>
      <c r="I100" s="158"/>
      <c r="J100" s="159">
        <f>J131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120</v>
      </c>
      <c r="E101" s="158"/>
      <c r="F101" s="158"/>
      <c r="G101" s="158"/>
      <c r="H101" s="158"/>
      <c r="I101" s="158"/>
      <c r="J101" s="159">
        <f>J134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121</v>
      </c>
      <c r="E102" s="158"/>
      <c r="F102" s="158"/>
      <c r="G102" s="158"/>
      <c r="H102" s="158"/>
      <c r="I102" s="158"/>
      <c r="J102" s="159">
        <f>J146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2"/>
      <c r="C103" s="9"/>
      <c r="D103" s="153" t="s">
        <v>122</v>
      </c>
      <c r="E103" s="154"/>
      <c r="F103" s="154"/>
      <c r="G103" s="154"/>
      <c r="H103" s="154"/>
      <c r="I103" s="154"/>
      <c r="J103" s="155">
        <f>J148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6"/>
      <c r="C104" s="10"/>
      <c r="D104" s="157" t="s">
        <v>123</v>
      </c>
      <c r="E104" s="158"/>
      <c r="F104" s="158"/>
      <c r="G104" s="158"/>
      <c r="H104" s="158"/>
      <c r="I104" s="158"/>
      <c r="J104" s="159">
        <f>J149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6"/>
      <c r="C105" s="10"/>
      <c r="D105" s="157" t="s">
        <v>124</v>
      </c>
      <c r="E105" s="158"/>
      <c r="F105" s="158"/>
      <c r="G105" s="158"/>
      <c r="H105" s="158"/>
      <c r="I105" s="158"/>
      <c r="J105" s="159">
        <f>J153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6"/>
      <c r="C106" s="10"/>
      <c r="D106" s="157" t="s">
        <v>125</v>
      </c>
      <c r="E106" s="158"/>
      <c r="F106" s="158"/>
      <c r="G106" s="158"/>
      <c r="H106" s="158"/>
      <c r="I106" s="158"/>
      <c r="J106" s="159">
        <f>J185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6"/>
      <c r="C107" s="10"/>
      <c r="D107" s="157" t="s">
        <v>126</v>
      </c>
      <c r="E107" s="158"/>
      <c r="F107" s="158"/>
      <c r="G107" s="158"/>
      <c r="H107" s="158"/>
      <c r="I107" s="158"/>
      <c r="J107" s="159">
        <f>J188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127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0" t="str">
        <f>E7</f>
        <v xml:space="preserve">Zníženie energetickej náročnosti  budovy technických služieb v Trenčianskych  Tepliciach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109</v>
      </c>
      <c r="L118" s="18"/>
    </row>
    <row r="119" s="2" customFormat="1" ht="23.25" customHeight="1">
      <c r="A119" s="34"/>
      <c r="B119" s="35"/>
      <c r="C119" s="34"/>
      <c r="D119" s="34"/>
      <c r="E119" s="130" t="s">
        <v>110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111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30" customHeight="1">
      <c r="A121" s="34"/>
      <c r="B121" s="35"/>
      <c r="C121" s="34"/>
      <c r="D121" s="34"/>
      <c r="E121" s="68" t="str">
        <f>E11</f>
        <v xml:space="preserve">02 -  ARCHITEKTONICKO – STAVEBNÉ RIEŠENIE / OKNÁ /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 xml:space="preserve"> </v>
      </c>
      <c r="G123" s="34"/>
      <c r="H123" s="34"/>
      <c r="I123" s="28" t="s">
        <v>21</v>
      </c>
      <c r="J123" s="70" t="str">
        <f>IF(J14="","",J14)</f>
        <v>2. 11. 2021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23</v>
      </c>
      <c r="D125" s="34"/>
      <c r="E125" s="34"/>
      <c r="F125" s="23" t="str">
        <f>E17</f>
        <v>Mesto Trenčianske Teplice so sídlom GEN. M.R.Štefá</v>
      </c>
      <c r="G125" s="34"/>
      <c r="H125" s="34"/>
      <c r="I125" s="28" t="s">
        <v>29</v>
      </c>
      <c r="J125" s="32" t="str">
        <f>E23</f>
        <v>Ing. Ladislav Balog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 xml:space="preserve"> 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0"/>
      <c r="B128" s="161"/>
      <c r="C128" s="162" t="s">
        <v>128</v>
      </c>
      <c r="D128" s="163" t="s">
        <v>60</v>
      </c>
      <c r="E128" s="163" t="s">
        <v>56</v>
      </c>
      <c r="F128" s="163" t="s">
        <v>57</v>
      </c>
      <c r="G128" s="163" t="s">
        <v>129</v>
      </c>
      <c r="H128" s="163" t="s">
        <v>130</v>
      </c>
      <c r="I128" s="163" t="s">
        <v>131</v>
      </c>
      <c r="J128" s="164" t="s">
        <v>115</v>
      </c>
      <c r="K128" s="165" t="s">
        <v>132</v>
      </c>
      <c r="L128" s="166"/>
      <c r="M128" s="87" t="s">
        <v>1</v>
      </c>
      <c r="N128" s="88" t="s">
        <v>39</v>
      </c>
      <c r="O128" s="88" t="s">
        <v>133</v>
      </c>
      <c r="P128" s="88" t="s">
        <v>134</v>
      </c>
      <c r="Q128" s="88" t="s">
        <v>135</v>
      </c>
      <c r="R128" s="88" t="s">
        <v>136</v>
      </c>
      <c r="S128" s="88" t="s">
        <v>137</v>
      </c>
      <c r="T128" s="89" t="s">
        <v>138</v>
      </c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</row>
    <row r="129" s="2" customFormat="1" ht="22.8" customHeight="1">
      <c r="A129" s="34"/>
      <c r="B129" s="35"/>
      <c r="C129" s="94" t="s">
        <v>116</v>
      </c>
      <c r="D129" s="34"/>
      <c r="E129" s="34"/>
      <c r="F129" s="34"/>
      <c r="G129" s="34"/>
      <c r="H129" s="34"/>
      <c r="I129" s="34"/>
      <c r="J129" s="167">
        <f>BK129</f>
        <v>0</v>
      </c>
      <c r="K129" s="34"/>
      <c r="L129" s="35"/>
      <c r="M129" s="90"/>
      <c r="N129" s="74"/>
      <c r="O129" s="91"/>
      <c r="P129" s="168">
        <f>P130+P148</f>
        <v>0</v>
      </c>
      <c r="Q129" s="91"/>
      <c r="R129" s="168">
        <f>R130+R148</f>
        <v>4.9416722400000008</v>
      </c>
      <c r="S129" s="91"/>
      <c r="T129" s="169">
        <f>T130+T148</f>
        <v>3.6421600000000001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117</v>
      </c>
      <c r="BK129" s="170">
        <f>BK130+BK148</f>
        <v>0</v>
      </c>
    </row>
    <row r="130" s="12" customFormat="1" ht="25.92" customHeight="1">
      <c r="A130" s="12"/>
      <c r="B130" s="171"/>
      <c r="C130" s="12"/>
      <c r="D130" s="172" t="s">
        <v>74</v>
      </c>
      <c r="E130" s="173" t="s">
        <v>139</v>
      </c>
      <c r="F130" s="173" t="s">
        <v>140</v>
      </c>
      <c r="G130" s="12"/>
      <c r="H130" s="12"/>
      <c r="I130" s="174"/>
      <c r="J130" s="175">
        <f>BK130</f>
        <v>0</v>
      </c>
      <c r="K130" s="12"/>
      <c r="L130" s="171"/>
      <c r="M130" s="176"/>
      <c r="N130" s="177"/>
      <c r="O130" s="177"/>
      <c r="P130" s="178">
        <f>P131+P134+P146</f>
        <v>0</v>
      </c>
      <c r="Q130" s="177"/>
      <c r="R130" s="178">
        <f>R131+R134+R146</f>
        <v>4.1227651100000005</v>
      </c>
      <c r="S130" s="177"/>
      <c r="T130" s="179">
        <f>T131+T134+T146</f>
        <v>3.25481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2" t="s">
        <v>82</v>
      </c>
      <c r="AT130" s="180" t="s">
        <v>74</v>
      </c>
      <c r="AU130" s="180" t="s">
        <v>75</v>
      </c>
      <c r="AY130" s="172" t="s">
        <v>141</v>
      </c>
      <c r="BK130" s="181">
        <f>BK131+BK134+BK146</f>
        <v>0</v>
      </c>
    </row>
    <row r="131" s="12" customFormat="1" ht="22.8" customHeight="1">
      <c r="A131" s="12"/>
      <c r="B131" s="171"/>
      <c r="C131" s="12"/>
      <c r="D131" s="172" t="s">
        <v>74</v>
      </c>
      <c r="E131" s="182" t="s">
        <v>142</v>
      </c>
      <c r="F131" s="182" t="s">
        <v>143</v>
      </c>
      <c r="G131" s="12"/>
      <c r="H131" s="12"/>
      <c r="I131" s="174"/>
      <c r="J131" s="183">
        <f>BK131</f>
        <v>0</v>
      </c>
      <c r="K131" s="12"/>
      <c r="L131" s="171"/>
      <c r="M131" s="176"/>
      <c r="N131" s="177"/>
      <c r="O131" s="177"/>
      <c r="P131" s="178">
        <f>SUM(P132:P133)</f>
        <v>0</v>
      </c>
      <c r="Q131" s="177"/>
      <c r="R131" s="178">
        <f>SUM(R132:R133)</f>
        <v>4.1227651100000005</v>
      </c>
      <c r="S131" s="177"/>
      <c r="T131" s="179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2" t="s">
        <v>82</v>
      </c>
      <c r="AT131" s="180" t="s">
        <v>74</v>
      </c>
      <c r="AU131" s="180" t="s">
        <v>82</v>
      </c>
      <c r="AY131" s="172" t="s">
        <v>141</v>
      </c>
      <c r="BK131" s="181">
        <f>SUM(BK132:BK133)</f>
        <v>0</v>
      </c>
    </row>
    <row r="132" s="2" customFormat="1" ht="24.15" customHeight="1">
      <c r="A132" s="34"/>
      <c r="B132" s="184"/>
      <c r="C132" s="185" t="s">
        <v>82</v>
      </c>
      <c r="D132" s="185" t="s">
        <v>144</v>
      </c>
      <c r="E132" s="186" t="s">
        <v>145</v>
      </c>
      <c r="F132" s="187" t="s">
        <v>146</v>
      </c>
      <c r="G132" s="188" t="s">
        <v>147</v>
      </c>
      <c r="H132" s="189">
        <v>113.983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0.035869999999999999</v>
      </c>
      <c r="R132" s="195">
        <f>Q132*H132</f>
        <v>4.0885702100000003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148</v>
      </c>
      <c r="AT132" s="197" t="s">
        <v>144</v>
      </c>
      <c r="AU132" s="197" t="s">
        <v>88</v>
      </c>
      <c r="AY132" s="15" t="s">
        <v>141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148</v>
      </c>
      <c r="BM132" s="197" t="s">
        <v>149</v>
      </c>
    </row>
    <row r="133" s="2" customFormat="1" ht="24.15" customHeight="1">
      <c r="A133" s="34"/>
      <c r="B133" s="184"/>
      <c r="C133" s="185" t="s">
        <v>88</v>
      </c>
      <c r="D133" s="185" t="s">
        <v>144</v>
      </c>
      <c r="E133" s="186" t="s">
        <v>150</v>
      </c>
      <c r="F133" s="187" t="s">
        <v>151</v>
      </c>
      <c r="G133" s="188" t="s">
        <v>147</v>
      </c>
      <c r="H133" s="189">
        <v>113.983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0.00029999999999999997</v>
      </c>
      <c r="R133" s="195">
        <f>Q133*H133</f>
        <v>0.0341949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148</v>
      </c>
      <c r="AT133" s="197" t="s">
        <v>144</v>
      </c>
      <c r="AU133" s="197" t="s">
        <v>88</v>
      </c>
      <c r="AY133" s="15" t="s">
        <v>141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148</v>
      </c>
      <c r="BM133" s="197" t="s">
        <v>152</v>
      </c>
    </row>
    <row r="134" s="12" customFormat="1" ht="22.8" customHeight="1">
      <c r="A134" s="12"/>
      <c r="B134" s="171"/>
      <c r="C134" s="12"/>
      <c r="D134" s="172" t="s">
        <v>74</v>
      </c>
      <c r="E134" s="182" t="s">
        <v>153</v>
      </c>
      <c r="F134" s="182" t="s">
        <v>154</v>
      </c>
      <c r="G134" s="12"/>
      <c r="H134" s="12"/>
      <c r="I134" s="174"/>
      <c r="J134" s="183">
        <f>BK134</f>
        <v>0</v>
      </c>
      <c r="K134" s="12"/>
      <c r="L134" s="171"/>
      <c r="M134" s="176"/>
      <c r="N134" s="177"/>
      <c r="O134" s="177"/>
      <c r="P134" s="178">
        <f>SUM(P135:P145)</f>
        <v>0</v>
      </c>
      <c r="Q134" s="177"/>
      <c r="R134" s="178">
        <f>SUM(R135:R145)</f>
        <v>0</v>
      </c>
      <c r="S134" s="177"/>
      <c r="T134" s="179">
        <f>SUM(T135:T145)</f>
        <v>3.25481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2" t="s">
        <v>82</v>
      </c>
      <c r="AT134" s="180" t="s">
        <v>74</v>
      </c>
      <c r="AU134" s="180" t="s">
        <v>82</v>
      </c>
      <c r="AY134" s="172" t="s">
        <v>141</v>
      </c>
      <c r="BK134" s="181">
        <f>SUM(BK135:BK145)</f>
        <v>0</v>
      </c>
    </row>
    <row r="135" s="2" customFormat="1" ht="21.75" customHeight="1">
      <c r="A135" s="34"/>
      <c r="B135" s="184"/>
      <c r="C135" s="185" t="s">
        <v>155</v>
      </c>
      <c r="D135" s="185" t="s">
        <v>144</v>
      </c>
      <c r="E135" s="186" t="s">
        <v>156</v>
      </c>
      <c r="F135" s="187" t="s">
        <v>157</v>
      </c>
      <c r="G135" s="188" t="s">
        <v>158</v>
      </c>
      <c r="H135" s="189">
        <v>126.05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0.0080000000000000002</v>
      </c>
      <c r="T135" s="196">
        <f>S135*H135</f>
        <v>1.0084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148</v>
      </c>
      <c r="AT135" s="197" t="s">
        <v>144</v>
      </c>
      <c r="AU135" s="197" t="s">
        <v>88</v>
      </c>
      <c r="AY135" s="15" t="s">
        <v>141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148</v>
      </c>
      <c r="BM135" s="197" t="s">
        <v>159</v>
      </c>
    </row>
    <row r="136" s="2" customFormat="1" ht="24.15" customHeight="1">
      <c r="A136" s="34"/>
      <c r="B136" s="184"/>
      <c r="C136" s="185" t="s">
        <v>148</v>
      </c>
      <c r="D136" s="185" t="s">
        <v>144</v>
      </c>
      <c r="E136" s="186" t="s">
        <v>160</v>
      </c>
      <c r="F136" s="187" t="s">
        <v>161</v>
      </c>
      <c r="G136" s="188" t="s">
        <v>158</v>
      </c>
      <c r="H136" s="189">
        <v>84.819999999999993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0.012</v>
      </c>
      <c r="T136" s="196">
        <f>S136*H136</f>
        <v>1.0178399999999999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148</v>
      </c>
      <c r="AT136" s="197" t="s">
        <v>144</v>
      </c>
      <c r="AU136" s="197" t="s">
        <v>88</v>
      </c>
      <c r="AY136" s="15" t="s">
        <v>141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148</v>
      </c>
      <c r="BM136" s="197" t="s">
        <v>162</v>
      </c>
    </row>
    <row r="137" s="2" customFormat="1" ht="24.15" customHeight="1">
      <c r="A137" s="34"/>
      <c r="B137" s="184"/>
      <c r="C137" s="185" t="s">
        <v>163</v>
      </c>
      <c r="D137" s="185" t="s">
        <v>144</v>
      </c>
      <c r="E137" s="186" t="s">
        <v>164</v>
      </c>
      <c r="F137" s="187" t="s">
        <v>165</v>
      </c>
      <c r="G137" s="188" t="s">
        <v>147</v>
      </c>
      <c r="H137" s="189">
        <v>12.6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0.0060000000000000001</v>
      </c>
      <c r="T137" s="196">
        <f>S137*H137</f>
        <v>0.075600000000000001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148</v>
      </c>
      <c r="AT137" s="197" t="s">
        <v>144</v>
      </c>
      <c r="AU137" s="197" t="s">
        <v>88</v>
      </c>
      <c r="AY137" s="15" t="s">
        <v>141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148</v>
      </c>
      <c r="BM137" s="197" t="s">
        <v>166</v>
      </c>
    </row>
    <row r="138" s="2" customFormat="1" ht="21.75" customHeight="1">
      <c r="A138" s="34"/>
      <c r="B138" s="184"/>
      <c r="C138" s="185" t="s">
        <v>142</v>
      </c>
      <c r="D138" s="185" t="s">
        <v>144</v>
      </c>
      <c r="E138" s="186" t="s">
        <v>167</v>
      </c>
      <c r="F138" s="187" t="s">
        <v>168</v>
      </c>
      <c r="G138" s="188" t="s">
        <v>158</v>
      </c>
      <c r="H138" s="189">
        <v>164.71000000000001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0.0070000000000000001</v>
      </c>
      <c r="T138" s="196">
        <f>S138*H138</f>
        <v>1.1529700000000001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148</v>
      </c>
      <c r="AT138" s="197" t="s">
        <v>144</v>
      </c>
      <c r="AU138" s="197" t="s">
        <v>88</v>
      </c>
      <c r="AY138" s="15" t="s">
        <v>141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148</v>
      </c>
      <c r="BM138" s="197" t="s">
        <v>169</v>
      </c>
    </row>
    <row r="139" s="2" customFormat="1" ht="24.15" customHeight="1">
      <c r="A139" s="34"/>
      <c r="B139" s="184"/>
      <c r="C139" s="185" t="s">
        <v>170</v>
      </c>
      <c r="D139" s="185" t="s">
        <v>144</v>
      </c>
      <c r="E139" s="186" t="s">
        <v>171</v>
      </c>
      <c r="F139" s="187" t="s">
        <v>172</v>
      </c>
      <c r="G139" s="188" t="s">
        <v>173</v>
      </c>
      <c r="H139" s="189">
        <v>3.6419999999999999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148</v>
      </c>
      <c r="AT139" s="197" t="s">
        <v>144</v>
      </c>
      <c r="AU139" s="197" t="s">
        <v>88</v>
      </c>
      <c r="AY139" s="15" t="s">
        <v>141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148</v>
      </c>
      <c r="BM139" s="197" t="s">
        <v>174</v>
      </c>
    </row>
    <row r="140" s="2" customFormat="1" ht="24.15" customHeight="1">
      <c r="A140" s="34"/>
      <c r="B140" s="184"/>
      <c r="C140" s="185" t="s">
        <v>175</v>
      </c>
      <c r="D140" s="185" t="s">
        <v>144</v>
      </c>
      <c r="E140" s="186" t="s">
        <v>176</v>
      </c>
      <c r="F140" s="187" t="s">
        <v>177</v>
      </c>
      <c r="G140" s="188" t="s">
        <v>173</v>
      </c>
      <c r="H140" s="189">
        <v>3.6419999999999999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148</v>
      </c>
      <c r="AT140" s="197" t="s">
        <v>144</v>
      </c>
      <c r="AU140" s="197" t="s">
        <v>88</v>
      </c>
      <c r="AY140" s="15" t="s">
        <v>141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148</v>
      </c>
      <c r="BM140" s="197" t="s">
        <v>178</v>
      </c>
    </row>
    <row r="141" s="2" customFormat="1" ht="21.75" customHeight="1">
      <c r="A141" s="34"/>
      <c r="B141" s="184"/>
      <c r="C141" s="185" t="s">
        <v>153</v>
      </c>
      <c r="D141" s="185" t="s">
        <v>144</v>
      </c>
      <c r="E141" s="186" t="s">
        <v>179</v>
      </c>
      <c r="F141" s="187" t="s">
        <v>180</v>
      </c>
      <c r="G141" s="188" t="s">
        <v>173</v>
      </c>
      <c r="H141" s="189">
        <v>3.6419999999999999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148</v>
      </c>
      <c r="AT141" s="197" t="s">
        <v>144</v>
      </c>
      <c r="AU141" s="197" t="s">
        <v>88</v>
      </c>
      <c r="AY141" s="15" t="s">
        <v>141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148</v>
      </c>
      <c r="BM141" s="197" t="s">
        <v>181</v>
      </c>
    </row>
    <row r="142" s="2" customFormat="1" ht="24.15" customHeight="1">
      <c r="A142" s="34"/>
      <c r="B142" s="184"/>
      <c r="C142" s="185" t="s">
        <v>182</v>
      </c>
      <c r="D142" s="185" t="s">
        <v>144</v>
      </c>
      <c r="E142" s="186" t="s">
        <v>183</v>
      </c>
      <c r="F142" s="187" t="s">
        <v>184</v>
      </c>
      <c r="G142" s="188" t="s">
        <v>173</v>
      </c>
      <c r="H142" s="189">
        <v>14.568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148</v>
      </c>
      <c r="AT142" s="197" t="s">
        <v>144</v>
      </c>
      <c r="AU142" s="197" t="s">
        <v>88</v>
      </c>
      <c r="AY142" s="15" t="s">
        <v>141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148</v>
      </c>
      <c r="BM142" s="197" t="s">
        <v>185</v>
      </c>
    </row>
    <row r="143" s="2" customFormat="1" ht="24.15" customHeight="1">
      <c r="A143" s="34"/>
      <c r="B143" s="184"/>
      <c r="C143" s="185" t="s">
        <v>186</v>
      </c>
      <c r="D143" s="185" t="s">
        <v>144</v>
      </c>
      <c r="E143" s="186" t="s">
        <v>187</v>
      </c>
      <c r="F143" s="187" t="s">
        <v>188</v>
      </c>
      <c r="G143" s="188" t="s">
        <v>173</v>
      </c>
      <c r="H143" s="189">
        <v>3.6419999999999999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148</v>
      </c>
      <c r="AT143" s="197" t="s">
        <v>144</v>
      </c>
      <c r="AU143" s="197" t="s">
        <v>88</v>
      </c>
      <c r="AY143" s="15" t="s">
        <v>141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148</v>
      </c>
      <c r="BM143" s="197" t="s">
        <v>189</v>
      </c>
    </row>
    <row r="144" s="2" customFormat="1" ht="24.15" customHeight="1">
      <c r="A144" s="34"/>
      <c r="B144" s="184"/>
      <c r="C144" s="185" t="s">
        <v>190</v>
      </c>
      <c r="D144" s="185" t="s">
        <v>144</v>
      </c>
      <c r="E144" s="186" t="s">
        <v>191</v>
      </c>
      <c r="F144" s="187" t="s">
        <v>192</v>
      </c>
      <c r="G144" s="188" t="s">
        <v>173</v>
      </c>
      <c r="H144" s="189">
        <v>3.6419999999999999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148</v>
      </c>
      <c r="AT144" s="197" t="s">
        <v>144</v>
      </c>
      <c r="AU144" s="197" t="s">
        <v>88</v>
      </c>
      <c r="AY144" s="15" t="s">
        <v>141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148</v>
      </c>
      <c r="BM144" s="197" t="s">
        <v>193</v>
      </c>
    </row>
    <row r="145" s="2" customFormat="1" ht="24.15" customHeight="1">
      <c r="A145" s="34"/>
      <c r="B145" s="184"/>
      <c r="C145" s="185" t="s">
        <v>194</v>
      </c>
      <c r="D145" s="185" t="s">
        <v>144</v>
      </c>
      <c r="E145" s="186" t="s">
        <v>195</v>
      </c>
      <c r="F145" s="187" t="s">
        <v>196</v>
      </c>
      <c r="G145" s="188" t="s">
        <v>173</v>
      </c>
      <c r="H145" s="189">
        <v>3.6419999999999999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148</v>
      </c>
      <c r="AT145" s="197" t="s">
        <v>144</v>
      </c>
      <c r="AU145" s="197" t="s">
        <v>88</v>
      </c>
      <c r="AY145" s="15" t="s">
        <v>141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148</v>
      </c>
      <c r="BM145" s="197" t="s">
        <v>197</v>
      </c>
    </row>
    <row r="146" s="12" customFormat="1" ht="22.8" customHeight="1">
      <c r="A146" s="12"/>
      <c r="B146" s="171"/>
      <c r="C146" s="12"/>
      <c r="D146" s="172" t="s">
        <v>74</v>
      </c>
      <c r="E146" s="182" t="s">
        <v>198</v>
      </c>
      <c r="F146" s="182" t="s">
        <v>199</v>
      </c>
      <c r="G146" s="12"/>
      <c r="H146" s="12"/>
      <c r="I146" s="174"/>
      <c r="J146" s="183">
        <f>BK146</f>
        <v>0</v>
      </c>
      <c r="K146" s="12"/>
      <c r="L146" s="171"/>
      <c r="M146" s="176"/>
      <c r="N146" s="177"/>
      <c r="O146" s="177"/>
      <c r="P146" s="178">
        <f>P147</f>
        <v>0</v>
      </c>
      <c r="Q146" s="177"/>
      <c r="R146" s="178">
        <f>R147</f>
        <v>0</v>
      </c>
      <c r="S146" s="177"/>
      <c r="T146" s="179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2" t="s">
        <v>82</v>
      </c>
      <c r="AT146" s="180" t="s">
        <v>74</v>
      </c>
      <c r="AU146" s="180" t="s">
        <v>82</v>
      </c>
      <c r="AY146" s="172" t="s">
        <v>141</v>
      </c>
      <c r="BK146" s="181">
        <f>BK147</f>
        <v>0</v>
      </c>
    </row>
    <row r="147" s="2" customFormat="1" ht="24.15" customHeight="1">
      <c r="A147" s="34"/>
      <c r="B147" s="184"/>
      <c r="C147" s="185" t="s">
        <v>200</v>
      </c>
      <c r="D147" s="185" t="s">
        <v>144</v>
      </c>
      <c r="E147" s="186" t="s">
        <v>201</v>
      </c>
      <c r="F147" s="187" t="s">
        <v>202</v>
      </c>
      <c r="G147" s="188" t="s">
        <v>173</v>
      </c>
      <c r="H147" s="189">
        <v>4.1230000000000002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148</v>
      </c>
      <c r="AT147" s="197" t="s">
        <v>144</v>
      </c>
      <c r="AU147" s="197" t="s">
        <v>88</v>
      </c>
      <c r="AY147" s="15" t="s">
        <v>141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148</v>
      </c>
      <c r="BM147" s="197" t="s">
        <v>203</v>
      </c>
    </row>
    <row r="148" s="12" customFormat="1" ht="25.92" customHeight="1">
      <c r="A148" s="12"/>
      <c r="B148" s="171"/>
      <c r="C148" s="12"/>
      <c r="D148" s="172" t="s">
        <v>74</v>
      </c>
      <c r="E148" s="173" t="s">
        <v>204</v>
      </c>
      <c r="F148" s="173" t="s">
        <v>205</v>
      </c>
      <c r="G148" s="12"/>
      <c r="H148" s="12"/>
      <c r="I148" s="174"/>
      <c r="J148" s="175">
        <f>BK148</f>
        <v>0</v>
      </c>
      <c r="K148" s="12"/>
      <c r="L148" s="171"/>
      <c r="M148" s="176"/>
      <c r="N148" s="177"/>
      <c r="O148" s="177"/>
      <c r="P148" s="178">
        <f>P149+P153+P185+P188</f>
        <v>0</v>
      </c>
      <c r="Q148" s="177"/>
      <c r="R148" s="178">
        <f>R149+R153+R185+R188</f>
        <v>0.81890712999999993</v>
      </c>
      <c r="S148" s="177"/>
      <c r="T148" s="179">
        <f>T149+T153+T185+T188</f>
        <v>0.38734999999999997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2" t="s">
        <v>88</v>
      </c>
      <c r="AT148" s="180" t="s">
        <v>74</v>
      </c>
      <c r="AU148" s="180" t="s">
        <v>75</v>
      </c>
      <c r="AY148" s="172" t="s">
        <v>141</v>
      </c>
      <c r="BK148" s="181">
        <f>BK149+BK153+BK185+BK188</f>
        <v>0</v>
      </c>
    </row>
    <row r="149" s="12" customFormat="1" ht="22.8" customHeight="1">
      <c r="A149" s="12"/>
      <c r="B149" s="171"/>
      <c r="C149" s="12"/>
      <c r="D149" s="172" t="s">
        <v>74</v>
      </c>
      <c r="E149" s="182" t="s">
        <v>206</v>
      </c>
      <c r="F149" s="182" t="s">
        <v>207</v>
      </c>
      <c r="G149" s="12"/>
      <c r="H149" s="12"/>
      <c r="I149" s="174"/>
      <c r="J149" s="183">
        <f>BK149</f>
        <v>0</v>
      </c>
      <c r="K149" s="12"/>
      <c r="L149" s="171"/>
      <c r="M149" s="176"/>
      <c r="N149" s="177"/>
      <c r="O149" s="177"/>
      <c r="P149" s="178">
        <f>SUM(P150:P152)</f>
        <v>0</v>
      </c>
      <c r="Q149" s="177"/>
      <c r="R149" s="178">
        <f>SUM(R150:R152)</f>
        <v>0.42349999999999999</v>
      </c>
      <c r="S149" s="177"/>
      <c r="T149" s="179">
        <f>SUM(T150:T152)</f>
        <v>0.16335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2" t="s">
        <v>88</v>
      </c>
      <c r="AT149" s="180" t="s">
        <v>74</v>
      </c>
      <c r="AU149" s="180" t="s">
        <v>82</v>
      </c>
      <c r="AY149" s="172" t="s">
        <v>141</v>
      </c>
      <c r="BK149" s="181">
        <f>SUM(BK150:BK152)</f>
        <v>0</v>
      </c>
    </row>
    <row r="150" s="2" customFormat="1" ht="33" customHeight="1">
      <c r="A150" s="34"/>
      <c r="B150" s="184"/>
      <c r="C150" s="185" t="s">
        <v>208</v>
      </c>
      <c r="D150" s="185" t="s">
        <v>144</v>
      </c>
      <c r="E150" s="186" t="s">
        <v>209</v>
      </c>
      <c r="F150" s="187" t="s">
        <v>210</v>
      </c>
      <c r="G150" s="188" t="s">
        <v>158</v>
      </c>
      <c r="H150" s="189">
        <v>121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0.0035000000000000001</v>
      </c>
      <c r="R150" s="195">
        <f>Q150*H150</f>
        <v>0.42349999999999999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211</v>
      </c>
      <c r="AT150" s="197" t="s">
        <v>144</v>
      </c>
      <c r="AU150" s="197" t="s">
        <v>88</v>
      </c>
      <c r="AY150" s="15" t="s">
        <v>141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211</v>
      </c>
      <c r="BM150" s="197" t="s">
        <v>212</v>
      </c>
    </row>
    <row r="151" s="2" customFormat="1" ht="24.15" customHeight="1">
      <c r="A151" s="34"/>
      <c r="B151" s="184"/>
      <c r="C151" s="185" t="s">
        <v>211</v>
      </c>
      <c r="D151" s="185" t="s">
        <v>144</v>
      </c>
      <c r="E151" s="186" t="s">
        <v>213</v>
      </c>
      <c r="F151" s="187" t="s">
        <v>214</v>
      </c>
      <c r="G151" s="188" t="s">
        <v>158</v>
      </c>
      <c r="H151" s="189">
        <v>121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</v>
      </c>
      <c r="R151" s="195">
        <f>Q151*H151</f>
        <v>0</v>
      </c>
      <c r="S151" s="195">
        <v>0.0013500000000000001</v>
      </c>
      <c r="T151" s="196">
        <f>S151*H151</f>
        <v>0.16335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211</v>
      </c>
      <c r="AT151" s="197" t="s">
        <v>144</v>
      </c>
      <c r="AU151" s="197" t="s">
        <v>88</v>
      </c>
      <c r="AY151" s="15" t="s">
        <v>141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211</v>
      </c>
      <c r="BM151" s="197" t="s">
        <v>215</v>
      </c>
    </row>
    <row r="152" s="2" customFormat="1" ht="24.15" customHeight="1">
      <c r="A152" s="34"/>
      <c r="B152" s="184"/>
      <c r="C152" s="185" t="s">
        <v>216</v>
      </c>
      <c r="D152" s="185" t="s">
        <v>144</v>
      </c>
      <c r="E152" s="186" t="s">
        <v>217</v>
      </c>
      <c r="F152" s="187" t="s">
        <v>218</v>
      </c>
      <c r="G152" s="188" t="s">
        <v>219</v>
      </c>
      <c r="H152" s="199"/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211</v>
      </c>
      <c r="AT152" s="197" t="s">
        <v>144</v>
      </c>
      <c r="AU152" s="197" t="s">
        <v>88</v>
      </c>
      <c r="AY152" s="15" t="s">
        <v>141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211</v>
      </c>
      <c r="BM152" s="197" t="s">
        <v>220</v>
      </c>
    </row>
    <row r="153" s="12" customFormat="1" ht="22.8" customHeight="1">
      <c r="A153" s="12"/>
      <c r="B153" s="171"/>
      <c r="C153" s="12"/>
      <c r="D153" s="172" t="s">
        <v>74</v>
      </c>
      <c r="E153" s="182" t="s">
        <v>221</v>
      </c>
      <c r="F153" s="182" t="s">
        <v>222</v>
      </c>
      <c r="G153" s="12"/>
      <c r="H153" s="12"/>
      <c r="I153" s="174"/>
      <c r="J153" s="183">
        <f>BK153</f>
        <v>0</v>
      </c>
      <c r="K153" s="12"/>
      <c r="L153" s="171"/>
      <c r="M153" s="176"/>
      <c r="N153" s="177"/>
      <c r="O153" s="177"/>
      <c r="P153" s="178">
        <f>SUM(P154:P184)</f>
        <v>0</v>
      </c>
      <c r="Q153" s="177"/>
      <c r="R153" s="178">
        <f>SUM(R154:R184)</f>
        <v>0.36517699999999997</v>
      </c>
      <c r="S153" s="177"/>
      <c r="T153" s="179">
        <f>SUM(T154:T184)</f>
        <v>0.22400000000000001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72" t="s">
        <v>88</v>
      </c>
      <c r="AT153" s="180" t="s">
        <v>74</v>
      </c>
      <c r="AU153" s="180" t="s">
        <v>82</v>
      </c>
      <c r="AY153" s="172" t="s">
        <v>141</v>
      </c>
      <c r="BK153" s="181">
        <f>SUM(BK154:BK184)</f>
        <v>0</v>
      </c>
    </row>
    <row r="154" s="2" customFormat="1" ht="24.15" customHeight="1">
      <c r="A154" s="34"/>
      <c r="B154" s="184"/>
      <c r="C154" s="185" t="s">
        <v>223</v>
      </c>
      <c r="D154" s="185" t="s">
        <v>144</v>
      </c>
      <c r="E154" s="186" t="s">
        <v>224</v>
      </c>
      <c r="F154" s="187" t="s">
        <v>225</v>
      </c>
      <c r="G154" s="188" t="s">
        <v>158</v>
      </c>
      <c r="H154" s="189">
        <v>291.25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0.00021000000000000001</v>
      </c>
      <c r="R154" s="195">
        <f>Q154*H154</f>
        <v>0.061162500000000002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211</v>
      </c>
      <c r="AT154" s="197" t="s">
        <v>144</v>
      </c>
      <c r="AU154" s="197" t="s">
        <v>88</v>
      </c>
      <c r="AY154" s="15" t="s">
        <v>141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88</v>
      </c>
      <c r="BK154" s="198">
        <f>ROUND(I154*H154,2)</f>
        <v>0</v>
      </c>
      <c r="BL154" s="15" t="s">
        <v>211</v>
      </c>
      <c r="BM154" s="197" t="s">
        <v>226</v>
      </c>
    </row>
    <row r="155" s="2" customFormat="1" ht="37.8" customHeight="1">
      <c r="A155" s="34"/>
      <c r="B155" s="184"/>
      <c r="C155" s="200" t="s">
        <v>227</v>
      </c>
      <c r="D155" s="200" t="s">
        <v>228</v>
      </c>
      <c r="E155" s="201" t="s">
        <v>229</v>
      </c>
      <c r="F155" s="202" t="s">
        <v>230</v>
      </c>
      <c r="G155" s="203" t="s">
        <v>158</v>
      </c>
      <c r="H155" s="204">
        <v>305.81299999999999</v>
      </c>
      <c r="I155" s="205"/>
      <c r="J155" s="206">
        <f>ROUND(I155*H155,2)</f>
        <v>0</v>
      </c>
      <c r="K155" s="207"/>
      <c r="L155" s="208"/>
      <c r="M155" s="209" t="s">
        <v>1</v>
      </c>
      <c r="N155" s="210" t="s">
        <v>41</v>
      </c>
      <c r="O155" s="78"/>
      <c r="P155" s="195">
        <f>O155*H155</f>
        <v>0</v>
      </c>
      <c r="Q155" s="195">
        <v>0.00010000000000000001</v>
      </c>
      <c r="R155" s="195">
        <f>Q155*H155</f>
        <v>0.030581299999999999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231</v>
      </c>
      <c r="AT155" s="197" t="s">
        <v>228</v>
      </c>
      <c r="AU155" s="197" t="s">
        <v>88</v>
      </c>
      <c r="AY155" s="15" t="s">
        <v>141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88</v>
      </c>
      <c r="BK155" s="198">
        <f>ROUND(I155*H155,2)</f>
        <v>0</v>
      </c>
      <c r="BL155" s="15" t="s">
        <v>211</v>
      </c>
      <c r="BM155" s="197" t="s">
        <v>232</v>
      </c>
    </row>
    <row r="156" s="2" customFormat="1" ht="37.8" customHeight="1">
      <c r="A156" s="34"/>
      <c r="B156" s="184"/>
      <c r="C156" s="200" t="s">
        <v>7</v>
      </c>
      <c r="D156" s="200" t="s">
        <v>228</v>
      </c>
      <c r="E156" s="201" t="s">
        <v>233</v>
      </c>
      <c r="F156" s="202" t="s">
        <v>234</v>
      </c>
      <c r="G156" s="203" t="s">
        <v>158</v>
      </c>
      <c r="H156" s="204">
        <v>305.81299999999999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41</v>
      </c>
      <c r="O156" s="78"/>
      <c r="P156" s="195">
        <f>O156*H156</f>
        <v>0</v>
      </c>
      <c r="Q156" s="195">
        <v>0.00010000000000000001</v>
      </c>
      <c r="R156" s="195">
        <f>Q156*H156</f>
        <v>0.030581299999999999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231</v>
      </c>
      <c r="AT156" s="197" t="s">
        <v>228</v>
      </c>
      <c r="AU156" s="197" t="s">
        <v>88</v>
      </c>
      <c r="AY156" s="15" t="s">
        <v>141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88</v>
      </c>
      <c r="BK156" s="198">
        <f>ROUND(I156*H156,2)</f>
        <v>0</v>
      </c>
      <c r="BL156" s="15" t="s">
        <v>211</v>
      </c>
      <c r="BM156" s="197" t="s">
        <v>235</v>
      </c>
    </row>
    <row r="157" s="2" customFormat="1" ht="21.75" customHeight="1">
      <c r="A157" s="34"/>
      <c r="B157" s="184"/>
      <c r="C157" s="185" t="s">
        <v>236</v>
      </c>
      <c r="D157" s="185" t="s">
        <v>144</v>
      </c>
      <c r="E157" s="186" t="s">
        <v>237</v>
      </c>
      <c r="F157" s="187" t="s">
        <v>238</v>
      </c>
      <c r="G157" s="188" t="s">
        <v>158</v>
      </c>
      <c r="H157" s="189">
        <v>116.31999999999999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0.00042000000000000002</v>
      </c>
      <c r="R157" s="195">
        <f>Q157*H157</f>
        <v>0.048854399999999999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211</v>
      </c>
      <c r="AT157" s="197" t="s">
        <v>144</v>
      </c>
      <c r="AU157" s="197" t="s">
        <v>88</v>
      </c>
      <c r="AY157" s="15" t="s">
        <v>141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88</v>
      </c>
      <c r="BK157" s="198">
        <f>ROUND(I157*H157,2)</f>
        <v>0</v>
      </c>
      <c r="BL157" s="15" t="s">
        <v>211</v>
      </c>
      <c r="BM157" s="197" t="s">
        <v>239</v>
      </c>
    </row>
    <row r="158" s="2" customFormat="1" ht="24.15" customHeight="1">
      <c r="A158" s="34"/>
      <c r="B158" s="184"/>
      <c r="C158" s="200" t="s">
        <v>240</v>
      </c>
      <c r="D158" s="200" t="s">
        <v>228</v>
      </c>
      <c r="E158" s="201" t="s">
        <v>241</v>
      </c>
      <c r="F158" s="202" t="s">
        <v>242</v>
      </c>
      <c r="G158" s="203" t="s">
        <v>243</v>
      </c>
      <c r="H158" s="204">
        <v>10</v>
      </c>
      <c r="I158" s="205"/>
      <c r="J158" s="206">
        <f>ROUND(I158*H158,2)</f>
        <v>0</v>
      </c>
      <c r="K158" s="207"/>
      <c r="L158" s="208"/>
      <c r="M158" s="209" t="s">
        <v>1</v>
      </c>
      <c r="N158" s="210" t="s">
        <v>41</v>
      </c>
      <c r="O158" s="78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231</v>
      </c>
      <c r="AT158" s="197" t="s">
        <v>228</v>
      </c>
      <c r="AU158" s="197" t="s">
        <v>88</v>
      </c>
      <c r="AY158" s="15" t="s">
        <v>141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88</v>
      </c>
      <c r="BK158" s="198">
        <f>ROUND(I158*H158,2)</f>
        <v>0</v>
      </c>
      <c r="BL158" s="15" t="s">
        <v>211</v>
      </c>
      <c r="BM158" s="197" t="s">
        <v>244</v>
      </c>
    </row>
    <row r="159" s="2" customFormat="1" ht="24.15" customHeight="1">
      <c r="A159" s="34"/>
      <c r="B159" s="184"/>
      <c r="C159" s="200" t="s">
        <v>245</v>
      </c>
      <c r="D159" s="200" t="s">
        <v>228</v>
      </c>
      <c r="E159" s="201" t="s">
        <v>246</v>
      </c>
      <c r="F159" s="202" t="s">
        <v>247</v>
      </c>
      <c r="G159" s="203" t="s">
        <v>243</v>
      </c>
      <c r="H159" s="204">
        <v>2</v>
      </c>
      <c r="I159" s="205"/>
      <c r="J159" s="206">
        <f>ROUND(I159*H159,2)</f>
        <v>0</v>
      </c>
      <c r="K159" s="207"/>
      <c r="L159" s="208"/>
      <c r="M159" s="209" t="s">
        <v>1</v>
      </c>
      <c r="N159" s="210" t="s">
        <v>41</v>
      </c>
      <c r="O159" s="78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231</v>
      </c>
      <c r="AT159" s="197" t="s">
        <v>228</v>
      </c>
      <c r="AU159" s="197" t="s">
        <v>88</v>
      </c>
      <c r="AY159" s="15" t="s">
        <v>141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88</v>
      </c>
      <c r="BK159" s="198">
        <f>ROUND(I159*H159,2)</f>
        <v>0</v>
      </c>
      <c r="BL159" s="15" t="s">
        <v>211</v>
      </c>
      <c r="BM159" s="197" t="s">
        <v>248</v>
      </c>
    </row>
    <row r="160" s="2" customFormat="1" ht="24.15" customHeight="1">
      <c r="A160" s="34"/>
      <c r="B160" s="184"/>
      <c r="C160" s="200" t="s">
        <v>249</v>
      </c>
      <c r="D160" s="200" t="s">
        <v>228</v>
      </c>
      <c r="E160" s="201" t="s">
        <v>250</v>
      </c>
      <c r="F160" s="202" t="s">
        <v>251</v>
      </c>
      <c r="G160" s="203" t="s">
        <v>243</v>
      </c>
      <c r="H160" s="204">
        <v>1</v>
      </c>
      <c r="I160" s="205"/>
      <c r="J160" s="206">
        <f>ROUND(I160*H160,2)</f>
        <v>0</v>
      </c>
      <c r="K160" s="207"/>
      <c r="L160" s="208"/>
      <c r="M160" s="209" t="s">
        <v>1</v>
      </c>
      <c r="N160" s="210" t="s">
        <v>41</v>
      </c>
      <c r="O160" s="78"/>
      <c r="P160" s="195">
        <f>O160*H160</f>
        <v>0</v>
      </c>
      <c r="Q160" s="195">
        <v>0</v>
      </c>
      <c r="R160" s="195">
        <f>Q160*H160</f>
        <v>0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231</v>
      </c>
      <c r="AT160" s="197" t="s">
        <v>228</v>
      </c>
      <c r="AU160" s="197" t="s">
        <v>88</v>
      </c>
      <c r="AY160" s="15" t="s">
        <v>141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211</v>
      </c>
      <c r="BM160" s="197" t="s">
        <v>252</v>
      </c>
    </row>
    <row r="161" s="2" customFormat="1" ht="24.15" customHeight="1">
      <c r="A161" s="34"/>
      <c r="B161" s="184"/>
      <c r="C161" s="200" t="s">
        <v>253</v>
      </c>
      <c r="D161" s="200" t="s">
        <v>228</v>
      </c>
      <c r="E161" s="201" t="s">
        <v>254</v>
      </c>
      <c r="F161" s="202" t="s">
        <v>255</v>
      </c>
      <c r="G161" s="203" t="s">
        <v>243</v>
      </c>
      <c r="H161" s="204">
        <v>1</v>
      </c>
      <c r="I161" s="205"/>
      <c r="J161" s="206">
        <f>ROUND(I161*H161,2)</f>
        <v>0</v>
      </c>
      <c r="K161" s="207"/>
      <c r="L161" s="208"/>
      <c r="M161" s="209" t="s">
        <v>1</v>
      </c>
      <c r="N161" s="210" t="s">
        <v>41</v>
      </c>
      <c r="O161" s="78"/>
      <c r="P161" s="195">
        <f>O161*H161</f>
        <v>0</v>
      </c>
      <c r="Q161" s="195">
        <v>0</v>
      </c>
      <c r="R161" s="195">
        <f>Q161*H161</f>
        <v>0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231</v>
      </c>
      <c r="AT161" s="197" t="s">
        <v>228</v>
      </c>
      <c r="AU161" s="197" t="s">
        <v>88</v>
      </c>
      <c r="AY161" s="15" t="s">
        <v>141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211</v>
      </c>
      <c r="BM161" s="197" t="s">
        <v>256</v>
      </c>
    </row>
    <row r="162" s="2" customFormat="1" ht="24.15" customHeight="1">
      <c r="A162" s="34"/>
      <c r="B162" s="184"/>
      <c r="C162" s="200" t="s">
        <v>257</v>
      </c>
      <c r="D162" s="200" t="s">
        <v>228</v>
      </c>
      <c r="E162" s="201" t="s">
        <v>258</v>
      </c>
      <c r="F162" s="202" t="s">
        <v>259</v>
      </c>
      <c r="G162" s="203" t="s">
        <v>243</v>
      </c>
      <c r="H162" s="204">
        <v>1</v>
      </c>
      <c r="I162" s="205"/>
      <c r="J162" s="206">
        <f>ROUND(I162*H162,2)</f>
        <v>0</v>
      </c>
      <c r="K162" s="207"/>
      <c r="L162" s="208"/>
      <c r="M162" s="209" t="s">
        <v>1</v>
      </c>
      <c r="N162" s="210" t="s">
        <v>41</v>
      </c>
      <c r="O162" s="78"/>
      <c r="P162" s="195">
        <f>O162*H162</f>
        <v>0</v>
      </c>
      <c r="Q162" s="195">
        <v>0</v>
      </c>
      <c r="R162" s="195">
        <f>Q162*H162</f>
        <v>0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231</v>
      </c>
      <c r="AT162" s="197" t="s">
        <v>228</v>
      </c>
      <c r="AU162" s="197" t="s">
        <v>88</v>
      </c>
      <c r="AY162" s="15" t="s">
        <v>141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88</v>
      </c>
      <c r="BK162" s="198">
        <f>ROUND(I162*H162,2)</f>
        <v>0</v>
      </c>
      <c r="BL162" s="15" t="s">
        <v>211</v>
      </c>
      <c r="BM162" s="197" t="s">
        <v>260</v>
      </c>
    </row>
    <row r="163" s="2" customFormat="1" ht="24.15" customHeight="1">
      <c r="A163" s="34"/>
      <c r="B163" s="184"/>
      <c r="C163" s="200" t="s">
        <v>261</v>
      </c>
      <c r="D163" s="200" t="s">
        <v>228</v>
      </c>
      <c r="E163" s="201" t="s">
        <v>262</v>
      </c>
      <c r="F163" s="202" t="s">
        <v>263</v>
      </c>
      <c r="G163" s="203" t="s">
        <v>243</v>
      </c>
      <c r="H163" s="204">
        <v>1</v>
      </c>
      <c r="I163" s="205"/>
      <c r="J163" s="206">
        <f>ROUND(I163*H163,2)</f>
        <v>0</v>
      </c>
      <c r="K163" s="207"/>
      <c r="L163" s="208"/>
      <c r="M163" s="209" t="s">
        <v>1</v>
      </c>
      <c r="N163" s="210" t="s">
        <v>41</v>
      </c>
      <c r="O163" s="78"/>
      <c r="P163" s="195">
        <f>O163*H163</f>
        <v>0</v>
      </c>
      <c r="Q163" s="195">
        <v>0</v>
      </c>
      <c r="R163" s="195">
        <f>Q163*H163</f>
        <v>0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231</v>
      </c>
      <c r="AT163" s="197" t="s">
        <v>228</v>
      </c>
      <c r="AU163" s="197" t="s">
        <v>88</v>
      </c>
      <c r="AY163" s="15" t="s">
        <v>141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88</v>
      </c>
      <c r="BK163" s="198">
        <f>ROUND(I163*H163,2)</f>
        <v>0</v>
      </c>
      <c r="BL163" s="15" t="s">
        <v>211</v>
      </c>
      <c r="BM163" s="197" t="s">
        <v>264</v>
      </c>
    </row>
    <row r="164" s="2" customFormat="1" ht="24.15" customHeight="1">
      <c r="A164" s="34"/>
      <c r="B164" s="184"/>
      <c r="C164" s="200" t="s">
        <v>265</v>
      </c>
      <c r="D164" s="200" t="s">
        <v>228</v>
      </c>
      <c r="E164" s="201" t="s">
        <v>266</v>
      </c>
      <c r="F164" s="202" t="s">
        <v>267</v>
      </c>
      <c r="G164" s="203" t="s">
        <v>243</v>
      </c>
      <c r="H164" s="204">
        <v>1</v>
      </c>
      <c r="I164" s="205"/>
      <c r="J164" s="206">
        <f>ROUND(I164*H164,2)</f>
        <v>0</v>
      </c>
      <c r="K164" s="207"/>
      <c r="L164" s="208"/>
      <c r="M164" s="209" t="s">
        <v>1</v>
      </c>
      <c r="N164" s="210" t="s">
        <v>41</v>
      </c>
      <c r="O164" s="78"/>
      <c r="P164" s="195">
        <f>O164*H164</f>
        <v>0</v>
      </c>
      <c r="Q164" s="195">
        <v>0</v>
      </c>
      <c r="R164" s="195">
        <f>Q164*H164</f>
        <v>0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231</v>
      </c>
      <c r="AT164" s="197" t="s">
        <v>228</v>
      </c>
      <c r="AU164" s="197" t="s">
        <v>88</v>
      </c>
      <c r="AY164" s="15" t="s">
        <v>141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88</v>
      </c>
      <c r="BK164" s="198">
        <f>ROUND(I164*H164,2)</f>
        <v>0</v>
      </c>
      <c r="BL164" s="15" t="s">
        <v>211</v>
      </c>
      <c r="BM164" s="197" t="s">
        <v>268</v>
      </c>
    </row>
    <row r="165" s="2" customFormat="1" ht="24.15" customHeight="1">
      <c r="A165" s="34"/>
      <c r="B165" s="184"/>
      <c r="C165" s="200" t="s">
        <v>269</v>
      </c>
      <c r="D165" s="200" t="s">
        <v>228</v>
      </c>
      <c r="E165" s="201" t="s">
        <v>270</v>
      </c>
      <c r="F165" s="202" t="s">
        <v>271</v>
      </c>
      <c r="G165" s="203" t="s">
        <v>243</v>
      </c>
      <c r="H165" s="204">
        <v>1</v>
      </c>
      <c r="I165" s="205"/>
      <c r="J165" s="206">
        <f>ROUND(I165*H165,2)</f>
        <v>0</v>
      </c>
      <c r="K165" s="207"/>
      <c r="L165" s="208"/>
      <c r="M165" s="209" t="s">
        <v>1</v>
      </c>
      <c r="N165" s="210" t="s">
        <v>41</v>
      </c>
      <c r="O165" s="78"/>
      <c r="P165" s="195">
        <f>O165*H165</f>
        <v>0</v>
      </c>
      <c r="Q165" s="195">
        <v>0</v>
      </c>
      <c r="R165" s="195">
        <f>Q165*H165</f>
        <v>0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231</v>
      </c>
      <c r="AT165" s="197" t="s">
        <v>228</v>
      </c>
      <c r="AU165" s="197" t="s">
        <v>88</v>
      </c>
      <c r="AY165" s="15" t="s">
        <v>141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88</v>
      </c>
      <c r="BK165" s="198">
        <f>ROUND(I165*H165,2)</f>
        <v>0</v>
      </c>
      <c r="BL165" s="15" t="s">
        <v>211</v>
      </c>
      <c r="BM165" s="197" t="s">
        <v>272</v>
      </c>
    </row>
    <row r="166" s="2" customFormat="1" ht="24.15" customHeight="1">
      <c r="A166" s="34"/>
      <c r="B166" s="184"/>
      <c r="C166" s="200" t="s">
        <v>273</v>
      </c>
      <c r="D166" s="200" t="s">
        <v>228</v>
      </c>
      <c r="E166" s="201" t="s">
        <v>274</v>
      </c>
      <c r="F166" s="202" t="s">
        <v>275</v>
      </c>
      <c r="G166" s="203" t="s">
        <v>243</v>
      </c>
      <c r="H166" s="204">
        <v>3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41</v>
      </c>
      <c r="O166" s="78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231</v>
      </c>
      <c r="AT166" s="197" t="s">
        <v>228</v>
      </c>
      <c r="AU166" s="197" t="s">
        <v>88</v>
      </c>
      <c r="AY166" s="15" t="s">
        <v>141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88</v>
      </c>
      <c r="BK166" s="198">
        <f>ROUND(I166*H166,2)</f>
        <v>0</v>
      </c>
      <c r="BL166" s="15" t="s">
        <v>211</v>
      </c>
      <c r="BM166" s="197" t="s">
        <v>276</v>
      </c>
    </row>
    <row r="167" s="2" customFormat="1" ht="24.15" customHeight="1">
      <c r="A167" s="34"/>
      <c r="B167" s="184"/>
      <c r="C167" s="200" t="s">
        <v>277</v>
      </c>
      <c r="D167" s="200" t="s">
        <v>228</v>
      </c>
      <c r="E167" s="201" t="s">
        <v>278</v>
      </c>
      <c r="F167" s="202" t="s">
        <v>279</v>
      </c>
      <c r="G167" s="203" t="s">
        <v>243</v>
      </c>
      <c r="H167" s="204">
        <v>3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231</v>
      </c>
      <c r="AT167" s="197" t="s">
        <v>228</v>
      </c>
      <c r="AU167" s="197" t="s">
        <v>88</v>
      </c>
      <c r="AY167" s="15" t="s">
        <v>141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88</v>
      </c>
      <c r="BK167" s="198">
        <f>ROUND(I167*H167,2)</f>
        <v>0</v>
      </c>
      <c r="BL167" s="15" t="s">
        <v>211</v>
      </c>
      <c r="BM167" s="197" t="s">
        <v>280</v>
      </c>
    </row>
    <row r="168" s="2" customFormat="1" ht="24.15" customHeight="1">
      <c r="A168" s="34"/>
      <c r="B168" s="184"/>
      <c r="C168" s="200" t="s">
        <v>231</v>
      </c>
      <c r="D168" s="200" t="s">
        <v>228</v>
      </c>
      <c r="E168" s="201" t="s">
        <v>281</v>
      </c>
      <c r="F168" s="202" t="s">
        <v>282</v>
      </c>
      <c r="G168" s="203" t="s">
        <v>243</v>
      </c>
      <c r="H168" s="204">
        <v>4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5">
        <f>O168*H168</f>
        <v>0</v>
      </c>
      <c r="Q168" s="195">
        <v>0</v>
      </c>
      <c r="R168" s="195">
        <f>Q168*H168</f>
        <v>0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231</v>
      </c>
      <c r="AT168" s="197" t="s">
        <v>228</v>
      </c>
      <c r="AU168" s="197" t="s">
        <v>88</v>
      </c>
      <c r="AY168" s="15" t="s">
        <v>141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88</v>
      </c>
      <c r="BK168" s="198">
        <f>ROUND(I168*H168,2)</f>
        <v>0</v>
      </c>
      <c r="BL168" s="15" t="s">
        <v>211</v>
      </c>
      <c r="BM168" s="197" t="s">
        <v>283</v>
      </c>
    </row>
    <row r="169" s="2" customFormat="1" ht="24.15" customHeight="1">
      <c r="A169" s="34"/>
      <c r="B169" s="184"/>
      <c r="C169" s="200" t="s">
        <v>284</v>
      </c>
      <c r="D169" s="200" t="s">
        <v>228</v>
      </c>
      <c r="E169" s="201" t="s">
        <v>285</v>
      </c>
      <c r="F169" s="202" t="s">
        <v>286</v>
      </c>
      <c r="G169" s="203" t="s">
        <v>243</v>
      </c>
      <c r="H169" s="204">
        <v>2</v>
      </c>
      <c r="I169" s="205"/>
      <c r="J169" s="206">
        <f>ROUND(I169*H169,2)</f>
        <v>0</v>
      </c>
      <c r="K169" s="207"/>
      <c r="L169" s="208"/>
      <c r="M169" s="209" t="s">
        <v>1</v>
      </c>
      <c r="N169" s="210" t="s">
        <v>41</v>
      </c>
      <c r="O169" s="78"/>
      <c r="P169" s="195">
        <f>O169*H169</f>
        <v>0</v>
      </c>
      <c r="Q169" s="195">
        <v>0</v>
      </c>
      <c r="R169" s="195">
        <f>Q169*H169</f>
        <v>0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231</v>
      </c>
      <c r="AT169" s="197" t="s">
        <v>228</v>
      </c>
      <c r="AU169" s="197" t="s">
        <v>88</v>
      </c>
      <c r="AY169" s="15" t="s">
        <v>141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88</v>
      </c>
      <c r="BK169" s="198">
        <f>ROUND(I169*H169,2)</f>
        <v>0</v>
      </c>
      <c r="BL169" s="15" t="s">
        <v>211</v>
      </c>
      <c r="BM169" s="197" t="s">
        <v>287</v>
      </c>
    </row>
    <row r="170" s="2" customFormat="1" ht="24.15" customHeight="1">
      <c r="A170" s="34"/>
      <c r="B170" s="184"/>
      <c r="C170" s="200" t="s">
        <v>288</v>
      </c>
      <c r="D170" s="200" t="s">
        <v>228</v>
      </c>
      <c r="E170" s="201" t="s">
        <v>289</v>
      </c>
      <c r="F170" s="202" t="s">
        <v>290</v>
      </c>
      <c r="G170" s="203" t="s">
        <v>243</v>
      </c>
      <c r="H170" s="204">
        <v>1</v>
      </c>
      <c r="I170" s="205"/>
      <c r="J170" s="206">
        <f>ROUND(I170*H170,2)</f>
        <v>0</v>
      </c>
      <c r="K170" s="207"/>
      <c r="L170" s="208"/>
      <c r="M170" s="209" t="s">
        <v>1</v>
      </c>
      <c r="N170" s="210" t="s">
        <v>41</v>
      </c>
      <c r="O170" s="78"/>
      <c r="P170" s="195">
        <f>O170*H170</f>
        <v>0</v>
      </c>
      <c r="Q170" s="195">
        <v>0</v>
      </c>
      <c r="R170" s="195">
        <f>Q170*H170</f>
        <v>0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231</v>
      </c>
      <c r="AT170" s="197" t="s">
        <v>228</v>
      </c>
      <c r="AU170" s="197" t="s">
        <v>88</v>
      </c>
      <c r="AY170" s="15" t="s">
        <v>141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88</v>
      </c>
      <c r="BK170" s="198">
        <f>ROUND(I170*H170,2)</f>
        <v>0</v>
      </c>
      <c r="BL170" s="15" t="s">
        <v>211</v>
      </c>
      <c r="BM170" s="197" t="s">
        <v>291</v>
      </c>
    </row>
    <row r="171" s="2" customFormat="1" ht="24.15" customHeight="1">
      <c r="A171" s="34"/>
      <c r="B171" s="184"/>
      <c r="C171" s="200" t="s">
        <v>292</v>
      </c>
      <c r="D171" s="200" t="s">
        <v>228</v>
      </c>
      <c r="E171" s="201" t="s">
        <v>293</v>
      </c>
      <c r="F171" s="202" t="s">
        <v>294</v>
      </c>
      <c r="G171" s="203" t="s">
        <v>243</v>
      </c>
      <c r="H171" s="204">
        <v>2</v>
      </c>
      <c r="I171" s="205"/>
      <c r="J171" s="206">
        <f>ROUND(I171*H171,2)</f>
        <v>0</v>
      </c>
      <c r="K171" s="207"/>
      <c r="L171" s="208"/>
      <c r="M171" s="209" t="s">
        <v>1</v>
      </c>
      <c r="N171" s="210" t="s">
        <v>41</v>
      </c>
      <c r="O171" s="78"/>
      <c r="P171" s="195">
        <f>O171*H171</f>
        <v>0</v>
      </c>
      <c r="Q171" s="195">
        <v>0</v>
      </c>
      <c r="R171" s="195">
        <f>Q171*H171</f>
        <v>0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231</v>
      </c>
      <c r="AT171" s="197" t="s">
        <v>228</v>
      </c>
      <c r="AU171" s="197" t="s">
        <v>88</v>
      </c>
      <c r="AY171" s="15" t="s">
        <v>141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88</v>
      </c>
      <c r="BK171" s="198">
        <f>ROUND(I171*H171,2)</f>
        <v>0</v>
      </c>
      <c r="BL171" s="15" t="s">
        <v>211</v>
      </c>
      <c r="BM171" s="197" t="s">
        <v>295</v>
      </c>
    </row>
    <row r="172" s="2" customFormat="1" ht="24.15" customHeight="1">
      <c r="A172" s="34"/>
      <c r="B172" s="184"/>
      <c r="C172" s="200" t="s">
        <v>296</v>
      </c>
      <c r="D172" s="200" t="s">
        <v>228</v>
      </c>
      <c r="E172" s="201" t="s">
        <v>297</v>
      </c>
      <c r="F172" s="202" t="s">
        <v>298</v>
      </c>
      <c r="G172" s="203" t="s">
        <v>243</v>
      </c>
      <c r="H172" s="204">
        <v>1</v>
      </c>
      <c r="I172" s="205"/>
      <c r="J172" s="206">
        <f>ROUND(I172*H172,2)</f>
        <v>0</v>
      </c>
      <c r="K172" s="207"/>
      <c r="L172" s="208"/>
      <c r="M172" s="209" t="s">
        <v>1</v>
      </c>
      <c r="N172" s="210" t="s">
        <v>41</v>
      </c>
      <c r="O172" s="78"/>
      <c r="P172" s="195">
        <f>O172*H172</f>
        <v>0</v>
      </c>
      <c r="Q172" s="195">
        <v>0</v>
      </c>
      <c r="R172" s="195">
        <f>Q172*H172</f>
        <v>0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231</v>
      </c>
      <c r="AT172" s="197" t="s">
        <v>228</v>
      </c>
      <c r="AU172" s="197" t="s">
        <v>88</v>
      </c>
      <c r="AY172" s="15" t="s">
        <v>141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88</v>
      </c>
      <c r="BK172" s="198">
        <f>ROUND(I172*H172,2)</f>
        <v>0</v>
      </c>
      <c r="BL172" s="15" t="s">
        <v>211</v>
      </c>
      <c r="BM172" s="197" t="s">
        <v>299</v>
      </c>
    </row>
    <row r="173" s="2" customFormat="1" ht="24.15" customHeight="1">
      <c r="A173" s="34"/>
      <c r="B173" s="184"/>
      <c r="C173" s="200" t="s">
        <v>300</v>
      </c>
      <c r="D173" s="200" t="s">
        <v>228</v>
      </c>
      <c r="E173" s="201" t="s">
        <v>301</v>
      </c>
      <c r="F173" s="202" t="s">
        <v>302</v>
      </c>
      <c r="G173" s="203" t="s">
        <v>243</v>
      </c>
      <c r="H173" s="204">
        <v>1</v>
      </c>
      <c r="I173" s="205"/>
      <c r="J173" s="206">
        <f>ROUND(I173*H173,2)</f>
        <v>0</v>
      </c>
      <c r="K173" s="207"/>
      <c r="L173" s="208"/>
      <c r="M173" s="209" t="s">
        <v>1</v>
      </c>
      <c r="N173" s="210" t="s">
        <v>41</v>
      </c>
      <c r="O173" s="78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231</v>
      </c>
      <c r="AT173" s="197" t="s">
        <v>228</v>
      </c>
      <c r="AU173" s="197" t="s">
        <v>88</v>
      </c>
      <c r="AY173" s="15" t="s">
        <v>141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88</v>
      </c>
      <c r="BK173" s="198">
        <f>ROUND(I173*H173,2)</f>
        <v>0</v>
      </c>
      <c r="BL173" s="15" t="s">
        <v>211</v>
      </c>
      <c r="BM173" s="197" t="s">
        <v>303</v>
      </c>
    </row>
    <row r="174" s="2" customFormat="1" ht="24.15" customHeight="1">
      <c r="A174" s="34"/>
      <c r="B174" s="184"/>
      <c r="C174" s="200" t="s">
        <v>304</v>
      </c>
      <c r="D174" s="200" t="s">
        <v>228</v>
      </c>
      <c r="E174" s="201" t="s">
        <v>305</v>
      </c>
      <c r="F174" s="202" t="s">
        <v>306</v>
      </c>
      <c r="G174" s="203" t="s">
        <v>243</v>
      </c>
      <c r="H174" s="204">
        <v>1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41</v>
      </c>
      <c r="O174" s="78"/>
      <c r="P174" s="195">
        <f>O174*H174</f>
        <v>0</v>
      </c>
      <c r="Q174" s="195">
        <v>0</v>
      </c>
      <c r="R174" s="195">
        <f>Q174*H174</f>
        <v>0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231</v>
      </c>
      <c r="AT174" s="197" t="s">
        <v>228</v>
      </c>
      <c r="AU174" s="197" t="s">
        <v>88</v>
      </c>
      <c r="AY174" s="15" t="s">
        <v>141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88</v>
      </c>
      <c r="BK174" s="198">
        <f>ROUND(I174*H174,2)</f>
        <v>0</v>
      </c>
      <c r="BL174" s="15" t="s">
        <v>211</v>
      </c>
      <c r="BM174" s="197" t="s">
        <v>307</v>
      </c>
    </row>
    <row r="175" s="2" customFormat="1" ht="24.15" customHeight="1">
      <c r="A175" s="34"/>
      <c r="B175" s="184"/>
      <c r="C175" s="200" t="s">
        <v>308</v>
      </c>
      <c r="D175" s="200" t="s">
        <v>228</v>
      </c>
      <c r="E175" s="201" t="s">
        <v>309</v>
      </c>
      <c r="F175" s="202" t="s">
        <v>310</v>
      </c>
      <c r="G175" s="203" t="s">
        <v>243</v>
      </c>
      <c r="H175" s="204">
        <v>1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41</v>
      </c>
      <c r="O175" s="78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231</v>
      </c>
      <c r="AT175" s="197" t="s">
        <v>228</v>
      </c>
      <c r="AU175" s="197" t="s">
        <v>88</v>
      </c>
      <c r="AY175" s="15" t="s">
        <v>141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88</v>
      </c>
      <c r="BK175" s="198">
        <f>ROUND(I175*H175,2)</f>
        <v>0</v>
      </c>
      <c r="BL175" s="15" t="s">
        <v>211</v>
      </c>
      <c r="BM175" s="197" t="s">
        <v>311</v>
      </c>
    </row>
    <row r="176" s="2" customFormat="1" ht="24.15" customHeight="1">
      <c r="A176" s="34"/>
      <c r="B176" s="184"/>
      <c r="C176" s="200" t="s">
        <v>312</v>
      </c>
      <c r="D176" s="200" t="s">
        <v>228</v>
      </c>
      <c r="E176" s="201" t="s">
        <v>313</v>
      </c>
      <c r="F176" s="202" t="s">
        <v>314</v>
      </c>
      <c r="G176" s="203" t="s">
        <v>243</v>
      </c>
      <c r="H176" s="204">
        <v>2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41</v>
      </c>
      <c r="O176" s="78"/>
      <c r="P176" s="195">
        <f>O176*H176</f>
        <v>0</v>
      </c>
      <c r="Q176" s="195">
        <v>0</v>
      </c>
      <c r="R176" s="195">
        <f>Q176*H176</f>
        <v>0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231</v>
      </c>
      <c r="AT176" s="197" t="s">
        <v>228</v>
      </c>
      <c r="AU176" s="197" t="s">
        <v>88</v>
      </c>
      <c r="AY176" s="15" t="s">
        <v>141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88</v>
      </c>
      <c r="BK176" s="198">
        <f>ROUND(I176*H176,2)</f>
        <v>0</v>
      </c>
      <c r="BL176" s="15" t="s">
        <v>211</v>
      </c>
      <c r="BM176" s="197" t="s">
        <v>315</v>
      </c>
    </row>
    <row r="177" s="2" customFormat="1" ht="24.15" customHeight="1">
      <c r="A177" s="34"/>
      <c r="B177" s="184"/>
      <c r="C177" s="185" t="s">
        <v>316</v>
      </c>
      <c r="D177" s="185" t="s">
        <v>144</v>
      </c>
      <c r="E177" s="186" t="s">
        <v>317</v>
      </c>
      <c r="F177" s="187" t="s">
        <v>318</v>
      </c>
      <c r="G177" s="188" t="s">
        <v>243</v>
      </c>
      <c r="H177" s="189">
        <v>2</v>
      </c>
      <c r="I177" s="190"/>
      <c r="J177" s="191">
        <f>ROUND(I177*H177,2)</f>
        <v>0</v>
      </c>
      <c r="K177" s="192"/>
      <c r="L177" s="35"/>
      <c r="M177" s="193" t="s">
        <v>1</v>
      </c>
      <c r="N177" s="194" t="s">
        <v>41</v>
      </c>
      <c r="O177" s="78"/>
      <c r="P177" s="195">
        <f>O177*H177</f>
        <v>0</v>
      </c>
      <c r="Q177" s="195">
        <v>0.00036000000000000002</v>
      </c>
      <c r="R177" s="195">
        <f>Q177*H177</f>
        <v>0.00072000000000000005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211</v>
      </c>
      <c r="AT177" s="197" t="s">
        <v>144</v>
      </c>
      <c r="AU177" s="197" t="s">
        <v>88</v>
      </c>
      <c r="AY177" s="15" t="s">
        <v>141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88</v>
      </c>
      <c r="BK177" s="198">
        <f>ROUND(I177*H177,2)</f>
        <v>0</v>
      </c>
      <c r="BL177" s="15" t="s">
        <v>211</v>
      </c>
      <c r="BM177" s="197" t="s">
        <v>319</v>
      </c>
    </row>
    <row r="178" s="2" customFormat="1" ht="24.15" customHeight="1">
      <c r="A178" s="34"/>
      <c r="B178" s="184"/>
      <c r="C178" s="185" t="s">
        <v>320</v>
      </c>
      <c r="D178" s="185" t="s">
        <v>144</v>
      </c>
      <c r="E178" s="186" t="s">
        <v>321</v>
      </c>
      <c r="F178" s="187" t="s">
        <v>322</v>
      </c>
      <c r="G178" s="188" t="s">
        <v>243</v>
      </c>
      <c r="H178" s="189">
        <v>11</v>
      </c>
      <c r="I178" s="190"/>
      <c r="J178" s="191">
        <f>ROUND(I178*H178,2)</f>
        <v>0</v>
      </c>
      <c r="K178" s="192"/>
      <c r="L178" s="35"/>
      <c r="M178" s="193" t="s">
        <v>1</v>
      </c>
      <c r="N178" s="194" t="s">
        <v>41</v>
      </c>
      <c r="O178" s="78"/>
      <c r="P178" s="195">
        <f>O178*H178</f>
        <v>0</v>
      </c>
      <c r="Q178" s="195">
        <v>0.00046000000000000001</v>
      </c>
      <c r="R178" s="195">
        <f>Q178*H178</f>
        <v>0.0050600000000000003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211</v>
      </c>
      <c r="AT178" s="197" t="s">
        <v>144</v>
      </c>
      <c r="AU178" s="197" t="s">
        <v>88</v>
      </c>
      <c r="AY178" s="15" t="s">
        <v>141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88</v>
      </c>
      <c r="BK178" s="198">
        <f>ROUND(I178*H178,2)</f>
        <v>0</v>
      </c>
      <c r="BL178" s="15" t="s">
        <v>211</v>
      </c>
      <c r="BM178" s="197" t="s">
        <v>323</v>
      </c>
    </row>
    <row r="179" s="2" customFormat="1" ht="24.15" customHeight="1">
      <c r="A179" s="34"/>
      <c r="B179" s="184"/>
      <c r="C179" s="185" t="s">
        <v>324</v>
      </c>
      <c r="D179" s="185" t="s">
        <v>144</v>
      </c>
      <c r="E179" s="186" t="s">
        <v>325</v>
      </c>
      <c r="F179" s="187" t="s">
        <v>326</v>
      </c>
      <c r="G179" s="188" t="s">
        <v>243</v>
      </c>
      <c r="H179" s="189">
        <v>16</v>
      </c>
      <c r="I179" s="190"/>
      <c r="J179" s="191">
        <f>ROUND(I179*H179,2)</f>
        <v>0</v>
      </c>
      <c r="K179" s="192"/>
      <c r="L179" s="35"/>
      <c r="M179" s="193" t="s">
        <v>1</v>
      </c>
      <c r="N179" s="194" t="s">
        <v>41</v>
      </c>
      <c r="O179" s="78"/>
      <c r="P179" s="195">
        <f>O179*H179</f>
        <v>0</v>
      </c>
      <c r="Q179" s="195">
        <v>0.00050000000000000001</v>
      </c>
      <c r="R179" s="195">
        <f>Q179*H179</f>
        <v>0.0080000000000000002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211</v>
      </c>
      <c r="AT179" s="197" t="s">
        <v>144</v>
      </c>
      <c r="AU179" s="197" t="s">
        <v>88</v>
      </c>
      <c r="AY179" s="15" t="s">
        <v>141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88</v>
      </c>
      <c r="BK179" s="198">
        <f>ROUND(I179*H179,2)</f>
        <v>0</v>
      </c>
      <c r="BL179" s="15" t="s">
        <v>211</v>
      </c>
      <c r="BM179" s="197" t="s">
        <v>327</v>
      </c>
    </row>
    <row r="180" s="2" customFormat="1" ht="24.15" customHeight="1">
      <c r="A180" s="34"/>
      <c r="B180" s="184"/>
      <c r="C180" s="200" t="s">
        <v>328</v>
      </c>
      <c r="D180" s="200" t="s">
        <v>228</v>
      </c>
      <c r="E180" s="201" t="s">
        <v>329</v>
      </c>
      <c r="F180" s="202" t="s">
        <v>330</v>
      </c>
      <c r="G180" s="203" t="s">
        <v>158</v>
      </c>
      <c r="H180" s="204">
        <v>127.05</v>
      </c>
      <c r="I180" s="205"/>
      <c r="J180" s="206">
        <f>ROUND(I180*H180,2)</f>
        <v>0</v>
      </c>
      <c r="K180" s="207"/>
      <c r="L180" s="208"/>
      <c r="M180" s="209" t="s">
        <v>1</v>
      </c>
      <c r="N180" s="210" t="s">
        <v>41</v>
      </c>
      <c r="O180" s="78"/>
      <c r="P180" s="195">
        <f>O180*H180</f>
        <v>0</v>
      </c>
      <c r="Q180" s="195">
        <v>0.0013500000000000001</v>
      </c>
      <c r="R180" s="195">
        <f>Q180*H180</f>
        <v>0.17151750000000002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231</v>
      </c>
      <c r="AT180" s="197" t="s">
        <v>228</v>
      </c>
      <c r="AU180" s="197" t="s">
        <v>88</v>
      </c>
      <c r="AY180" s="15" t="s">
        <v>141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88</v>
      </c>
      <c r="BK180" s="198">
        <f>ROUND(I180*H180,2)</f>
        <v>0</v>
      </c>
      <c r="BL180" s="15" t="s">
        <v>211</v>
      </c>
      <c r="BM180" s="197" t="s">
        <v>331</v>
      </c>
    </row>
    <row r="181" s="2" customFormat="1" ht="21.75" customHeight="1">
      <c r="A181" s="34"/>
      <c r="B181" s="184"/>
      <c r="C181" s="200" t="s">
        <v>332</v>
      </c>
      <c r="D181" s="200" t="s">
        <v>228</v>
      </c>
      <c r="E181" s="201" t="s">
        <v>333</v>
      </c>
      <c r="F181" s="202" t="s">
        <v>334</v>
      </c>
      <c r="G181" s="203" t="s">
        <v>243</v>
      </c>
      <c r="H181" s="204">
        <v>87</v>
      </c>
      <c r="I181" s="205"/>
      <c r="J181" s="206">
        <f>ROUND(I181*H181,2)</f>
        <v>0</v>
      </c>
      <c r="K181" s="207"/>
      <c r="L181" s="208"/>
      <c r="M181" s="209" t="s">
        <v>1</v>
      </c>
      <c r="N181" s="210" t="s">
        <v>41</v>
      </c>
      <c r="O181" s="78"/>
      <c r="P181" s="195">
        <f>O181*H181</f>
        <v>0</v>
      </c>
      <c r="Q181" s="195">
        <v>0.00010000000000000001</v>
      </c>
      <c r="R181" s="195">
        <f>Q181*H181</f>
        <v>0.0087000000000000011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231</v>
      </c>
      <c r="AT181" s="197" t="s">
        <v>228</v>
      </c>
      <c r="AU181" s="197" t="s">
        <v>88</v>
      </c>
      <c r="AY181" s="15" t="s">
        <v>141</v>
      </c>
      <c r="BE181" s="198">
        <f>IF(N181="základná",J181,0)</f>
        <v>0</v>
      </c>
      <c r="BF181" s="198">
        <f>IF(N181="znížená",J181,0)</f>
        <v>0</v>
      </c>
      <c r="BG181" s="198">
        <f>IF(N181="zákl. prenesená",J181,0)</f>
        <v>0</v>
      </c>
      <c r="BH181" s="198">
        <f>IF(N181="zníž. prenesená",J181,0)</f>
        <v>0</v>
      </c>
      <c r="BI181" s="198">
        <f>IF(N181="nulová",J181,0)</f>
        <v>0</v>
      </c>
      <c r="BJ181" s="15" t="s">
        <v>88</v>
      </c>
      <c r="BK181" s="198">
        <f>ROUND(I181*H181,2)</f>
        <v>0</v>
      </c>
      <c r="BL181" s="15" t="s">
        <v>211</v>
      </c>
      <c r="BM181" s="197" t="s">
        <v>335</v>
      </c>
    </row>
    <row r="182" s="2" customFormat="1" ht="24.15" customHeight="1">
      <c r="A182" s="34"/>
      <c r="B182" s="184"/>
      <c r="C182" s="185" t="s">
        <v>336</v>
      </c>
      <c r="D182" s="185" t="s">
        <v>144</v>
      </c>
      <c r="E182" s="186" t="s">
        <v>337</v>
      </c>
      <c r="F182" s="187" t="s">
        <v>338</v>
      </c>
      <c r="G182" s="188" t="s">
        <v>243</v>
      </c>
      <c r="H182" s="189">
        <v>2</v>
      </c>
      <c r="I182" s="190"/>
      <c r="J182" s="191">
        <f>ROUND(I182*H182,2)</f>
        <v>0</v>
      </c>
      <c r="K182" s="192"/>
      <c r="L182" s="35"/>
      <c r="M182" s="193" t="s">
        <v>1</v>
      </c>
      <c r="N182" s="194" t="s">
        <v>41</v>
      </c>
      <c r="O182" s="78"/>
      <c r="P182" s="195">
        <f>O182*H182</f>
        <v>0</v>
      </c>
      <c r="Q182" s="195">
        <v>0</v>
      </c>
      <c r="R182" s="195">
        <f>Q182*H182</f>
        <v>0</v>
      </c>
      <c r="S182" s="195">
        <v>0.0040000000000000001</v>
      </c>
      <c r="T182" s="196">
        <f>S182*H182</f>
        <v>0.0080000000000000002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211</v>
      </c>
      <c r="AT182" s="197" t="s">
        <v>144</v>
      </c>
      <c r="AU182" s="197" t="s">
        <v>88</v>
      </c>
      <c r="AY182" s="15" t="s">
        <v>141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88</v>
      </c>
      <c r="BK182" s="198">
        <f>ROUND(I182*H182,2)</f>
        <v>0</v>
      </c>
      <c r="BL182" s="15" t="s">
        <v>211</v>
      </c>
      <c r="BM182" s="197" t="s">
        <v>339</v>
      </c>
    </row>
    <row r="183" s="2" customFormat="1" ht="24.15" customHeight="1">
      <c r="A183" s="34"/>
      <c r="B183" s="184"/>
      <c r="C183" s="185" t="s">
        <v>340</v>
      </c>
      <c r="D183" s="185" t="s">
        <v>144</v>
      </c>
      <c r="E183" s="186" t="s">
        <v>341</v>
      </c>
      <c r="F183" s="187" t="s">
        <v>342</v>
      </c>
      <c r="G183" s="188" t="s">
        <v>243</v>
      </c>
      <c r="H183" s="189">
        <v>27</v>
      </c>
      <c r="I183" s="190"/>
      <c r="J183" s="191">
        <f>ROUND(I183*H183,2)</f>
        <v>0</v>
      </c>
      <c r="K183" s="192"/>
      <c r="L183" s="35"/>
      <c r="M183" s="193" t="s">
        <v>1</v>
      </c>
      <c r="N183" s="194" t="s">
        <v>41</v>
      </c>
      <c r="O183" s="78"/>
      <c r="P183" s="195">
        <f>O183*H183</f>
        <v>0</v>
      </c>
      <c r="Q183" s="195">
        <v>0</v>
      </c>
      <c r="R183" s="195">
        <f>Q183*H183</f>
        <v>0</v>
      </c>
      <c r="S183" s="195">
        <v>0.0080000000000000002</v>
      </c>
      <c r="T183" s="196">
        <f>S183*H183</f>
        <v>0.216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211</v>
      </c>
      <c r="AT183" s="197" t="s">
        <v>144</v>
      </c>
      <c r="AU183" s="197" t="s">
        <v>88</v>
      </c>
      <c r="AY183" s="15" t="s">
        <v>141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88</v>
      </c>
      <c r="BK183" s="198">
        <f>ROUND(I183*H183,2)</f>
        <v>0</v>
      </c>
      <c r="BL183" s="15" t="s">
        <v>211</v>
      </c>
      <c r="BM183" s="197" t="s">
        <v>343</v>
      </c>
    </row>
    <row r="184" s="2" customFormat="1" ht="24.15" customHeight="1">
      <c r="A184" s="34"/>
      <c r="B184" s="184"/>
      <c r="C184" s="185" t="s">
        <v>344</v>
      </c>
      <c r="D184" s="185" t="s">
        <v>144</v>
      </c>
      <c r="E184" s="186" t="s">
        <v>345</v>
      </c>
      <c r="F184" s="187" t="s">
        <v>346</v>
      </c>
      <c r="G184" s="188" t="s">
        <v>219</v>
      </c>
      <c r="H184" s="199"/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211</v>
      </c>
      <c r="AT184" s="197" t="s">
        <v>144</v>
      </c>
      <c r="AU184" s="197" t="s">
        <v>88</v>
      </c>
      <c r="AY184" s="15" t="s">
        <v>141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88</v>
      </c>
      <c r="BK184" s="198">
        <f>ROUND(I184*H184,2)</f>
        <v>0</v>
      </c>
      <c r="BL184" s="15" t="s">
        <v>211</v>
      </c>
      <c r="BM184" s="197" t="s">
        <v>347</v>
      </c>
    </row>
    <row r="185" s="12" customFormat="1" ht="22.8" customHeight="1">
      <c r="A185" s="12"/>
      <c r="B185" s="171"/>
      <c r="C185" s="12"/>
      <c r="D185" s="172" t="s">
        <v>74</v>
      </c>
      <c r="E185" s="182" t="s">
        <v>348</v>
      </c>
      <c r="F185" s="182" t="s">
        <v>349</v>
      </c>
      <c r="G185" s="12"/>
      <c r="H185" s="12"/>
      <c r="I185" s="174"/>
      <c r="J185" s="183">
        <f>BK185</f>
        <v>0</v>
      </c>
      <c r="K185" s="12"/>
      <c r="L185" s="171"/>
      <c r="M185" s="176"/>
      <c r="N185" s="177"/>
      <c r="O185" s="177"/>
      <c r="P185" s="178">
        <f>SUM(P186:P187)</f>
        <v>0</v>
      </c>
      <c r="Q185" s="177"/>
      <c r="R185" s="178">
        <f>SUM(R186:R187)</f>
        <v>0.0062937000000000002</v>
      </c>
      <c r="S185" s="177"/>
      <c r="T185" s="179">
        <f>SUM(T186:T187)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72" t="s">
        <v>88</v>
      </c>
      <c r="AT185" s="180" t="s">
        <v>74</v>
      </c>
      <c r="AU185" s="180" t="s">
        <v>82</v>
      </c>
      <c r="AY185" s="172" t="s">
        <v>141</v>
      </c>
      <c r="BK185" s="181">
        <f>SUM(BK186:BK187)</f>
        <v>0</v>
      </c>
    </row>
    <row r="186" s="2" customFormat="1" ht="24.15" customHeight="1">
      <c r="A186" s="34"/>
      <c r="B186" s="184"/>
      <c r="C186" s="185" t="s">
        <v>350</v>
      </c>
      <c r="D186" s="185" t="s">
        <v>144</v>
      </c>
      <c r="E186" s="186" t="s">
        <v>351</v>
      </c>
      <c r="F186" s="187" t="s">
        <v>352</v>
      </c>
      <c r="G186" s="188" t="s">
        <v>147</v>
      </c>
      <c r="H186" s="189">
        <v>17.010000000000002</v>
      </c>
      <c r="I186" s="190"/>
      <c r="J186" s="191">
        <f>ROUND(I186*H186,2)</f>
        <v>0</v>
      </c>
      <c r="K186" s="192"/>
      <c r="L186" s="35"/>
      <c r="M186" s="193" t="s">
        <v>1</v>
      </c>
      <c r="N186" s="194" t="s">
        <v>41</v>
      </c>
      <c r="O186" s="78"/>
      <c r="P186" s="195">
        <f>O186*H186</f>
        <v>0</v>
      </c>
      <c r="Q186" s="195">
        <v>0.00036999999999999999</v>
      </c>
      <c r="R186" s="195">
        <f>Q186*H186</f>
        <v>0.0062937000000000002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211</v>
      </c>
      <c r="AT186" s="197" t="s">
        <v>144</v>
      </c>
      <c r="AU186" s="197" t="s">
        <v>88</v>
      </c>
      <c r="AY186" s="15" t="s">
        <v>141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88</v>
      </c>
      <c r="BK186" s="198">
        <f>ROUND(I186*H186,2)</f>
        <v>0</v>
      </c>
      <c r="BL186" s="15" t="s">
        <v>211</v>
      </c>
      <c r="BM186" s="197" t="s">
        <v>353</v>
      </c>
    </row>
    <row r="187" s="2" customFormat="1" ht="24.15" customHeight="1">
      <c r="A187" s="34"/>
      <c r="B187" s="184"/>
      <c r="C187" s="185" t="s">
        <v>354</v>
      </c>
      <c r="D187" s="185" t="s">
        <v>144</v>
      </c>
      <c r="E187" s="186" t="s">
        <v>355</v>
      </c>
      <c r="F187" s="187" t="s">
        <v>356</v>
      </c>
      <c r="G187" s="188" t="s">
        <v>219</v>
      </c>
      <c r="H187" s="199"/>
      <c r="I187" s="190"/>
      <c r="J187" s="191">
        <f>ROUND(I187*H187,2)</f>
        <v>0</v>
      </c>
      <c r="K187" s="192"/>
      <c r="L187" s="35"/>
      <c r="M187" s="193" t="s">
        <v>1</v>
      </c>
      <c r="N187" s="194" t="s">
        <v>41</v>
      </c>
      <c r="O187" s="78"/>
      <c r="P187" s="195">
        <f>O187*H187</f>
        <v>0</v>
      </c>
      <c r="Q187" s="195">
        <v>0</v>
      </c>
      <c r="R187" s="195">
        <f>Q187*H187</f>
        <v>0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211</v>
      </c>
      <c r="AT187" s="197" t="s">
        <v>144</v>
      </c>
      <c r="AU187" s="197" t="s">
        <v>88</v>
      </c>
      <c r="AY187" s="15" t="s">
        <v>141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5" t="s">
        <v>88</v>
      </c>
      <c r="BK187" s="198">
        <f>ROUND(I187*H187,2)</f>
        <v>0</v>
      </c>
      <c r="BL187" s="15" t="s">
        <v>211</v>
      </c>
      <c r="BM187" s="197" t="s">
        <v>357</v>
      </c>
    </row>
    <row r="188" s="12" customFormat="1" ht="22.8" customHeight="1">
      <c r="A188" s="12"/>
      <c r="B188" s="171"/>
      <c r="C188" s="12"/>
      <c r="D188" s="172" t="s">
        <v>74</v>
      </c>
      <c r="E188" s="182" t="s">
        <v>358</v>
      </c>
      <c r="F188" s="182" t="s">
        <v>359</v>
      </c>
      <c r="G188" s="12"/>
      <c r="H188" s="12"/>
      <c r="I188" s="174"/>
      <c r="J188" s="183">
        <f>BK188</f>
        <v>0</v>
      </c>
      <c r="K188" s="12"/>
      <c r="L188" s="171"/>
      <c r="M188" s="176"/>
      <c r="N188" s="177"/>
      <c r="O188" s="177"/>
      <c r="P188" s="178">
        <f>SUM(P189:P190)</f>
        <v>0</v>
      </c>
      <c r="Q188" s="177"/>
      <c r="R188" s="178">
        <f>SUM(R189:R190)</f>
        <v>0.023936430000000002</v>
      </c>
      <c r="S188" s="177"/>
      <c r="T188" s="179">
        <f>SUM(T189:T190)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72" t="s">
        <v>88</v>
      </c>
      <c r="AT188" s="180" t="s">
        <v>74</v>
      </c>
      <c r="AU188" s="180" t="s">
        <v>82</v>
      </c>
      <c r="AY188" s="172" t="s">
        <v>141</v>
      </c>
      <c r="BK188" s="181">
        <f>SUM(BK189:BK190)</f>
        <v>0</v>
      </c>
    </row>
    <row r="189" s="2" customFormat="1" ht="24.15" customHeight="1">
      <c r="A189" s="34"/>
      <c r="B189" s="184"/>
      <c r="C189" s="185" t="s">
        <v>360</v>
      </c>
      <c r="D189" s="185" t="s">
        <v>144</v>
      </c>
      <c r="E189" s="186" t="s">
        <v>361</v>
      </c>
      <c r="F189" s="187" t="s">
        <v>362</v>
      </c>
      <c r="G189" s="188" t="s">
        <v>147</v>
      </c>
      <c r="H189" s="189">
        <v>113.983</v>
      </c>
      <c r="I189" s="190"/>
      <c r="J189" s="191">
        <f>ROUND(I189*H189,2)</f>
        <v>0</v>
      </c>
      <c r="K189" s="192"/>
      <c r="L189" s="35"/>
      <c r="M189" s="193" t="s">
        <v>1</v>
      </c>
      <c r="N189" s="194" t="s">
        <v>41</v>
      </c>
      <c r="O189" s="78"/>
      <c r="P189" s="195">
        <f>O189*H189</f>
        <v>0</v>
      </c>
      <c r="Q189" s="195">
        <v>0.00010000000000000001</v>
      </c>
      <c r="R189" s="195">
        <f>Q189*H189</f>
        <v>0.0113983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211</v>
      </c>
      <c r="AT189" s="197" t="s">
        <v>144</v>
      </c>
      <c r="AU189" s="197" t="s">
        <v>88</v>
      </c>
      <c r="AY189" s="15" t="s">
        <v>141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5" t="s">
        <v>88</v>
      </c>
      <c r="BK189" s="198">
        <f>ROUND(I189*H189,2)</f>
        <v>0</v>
      </c>
      <c r="BL189" s="15" t="s">
        <v>211</v>
      </c>
      <c r="BM189" s="197" t="s">
        <v>363</v>
      </c>
    </row>
    <row r="190" s="2" customFormat="1" ht="37.8" customHeight="1">
      <c r="A190" s="34"/>
      <c r="B190" s="184"/>
      <c r="C190" s="185" t="s">
        <v>364</v>
      </c>
      <c r="D190" s="185" t="s">
        <v>144</v>
      </c>
      <c r="E190" s="186" t="s">
        <v>365</v>
      </c>
      <c r="F190" s="187" t="s">
        <v>366</v>
      </c>
      <c r="G190" s="188" t="s">
        <v>147</v>
      </c>
      <c r="H190" s="189">
        <v>113.983</v>
      </c>
      <c r="I190" s="190"/>
      <c r="J190" s="191">
        <f>ROUND(I190*H190,2)</f>
        <v>0</v>
      </c>
      <c r="K190" s="192"/>
      <c r="L190" s="35"/>
      <c r="M190" s="211" t="s">
        <v>1</v>
      </c>
      <c r="N190" s="212" t="s">
        <v>41</v>
      </c>
      <c r="O190" s="213"/>
      <c r="P190" s="214">
        <f>O190*H190</f>
        <v>0</v>
      </c>
      <c r="Q190" s="214">
        <v>0.00011</v>
      </c>
      <c r="R190" s="214">
        <f>Q190*H190</f>
        <v>0.012538130000000002</v>
      </c>
      <c r="S190" s="214">
        <v>0</v>
      </c>
      <c r="T190" s="215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211</v>
      </c>
      <c r="AT190" s="197" t="s">
        <v>144</v>
      </c>
      <c r="AU190" s="197" t="s">
        <v>88</v>
      </c>
      <c r="AY190" s="15" t="s">
        <v>141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88</v>
      </c>
      <c r="BK190" s="198">
        <f>ROUND(I190*H190,2)</f>
        <v>0</v>
      </c>
      <c r="BL190" s="15" t="s">
        <v>211</v>
      </c>
      <c r="BM190" s="197" t="s">
        <v>367</v>
      </c>
    </row>
    <row r="191" s="2" customFormat="1" ht="6.96" customHeight="1">
      <c r="A191" s="34"/>
      <c r="B191" s="61"/>
      <c r="C191" s="62"/>
      <c r="D191" s="62"/>
      <c r="E191" s="62"/>
      <c r="F191" s="62"/>
      <c r="G191" s="62"/>
      <c r="H191" s="62"/>
      <c r="I191" s="62"/>
      <c r="J191" s="62"/>
      <c r="K191" s="62"/>
      <c r="L191" s="35"/>
      <c r="M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</row>
  </sheetData>
  <autoFilter ref="C128:K19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108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0" t="str">
        <f>'Rekapitulácia stavby'!K6</f>
        <v xml:space="preserve">Zníženie energetickej náročnosti  budovy technických služieb v Trenčianskych  Tepliciach</v>
      </c>
      <c r="F7" s="28"/>
      <c r="G7" s="28"/>
      <c r="H7" s="28"/>
      <c r="L7" s="18"/>
    </row>
    <row r="8" s="1" customFormat="1" ht="12" customHeight="1">
      <c r="B8" s="18"/>
      <c r="D8" s="28" t="s">
        <v>109</v>
      </c>
      <c r="L8" s="18"/>
    </row>
    <row r="9" s="2" customFormat="1" ht="23.25" customHeight="1">
      <c r="A9" s="34"/>
      <c r="B9" s="35"/>
      <c r="C9" s="34"/>
      <c r="D9" s="34"/>
      <c r="E9" s="130" t="s">
        <v>110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111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30" customHeight="1">
      <c r="A11" s="34"/>
      <c r="B11" s="35"/>
      <c r="C11" s="34"/>
      <c r="D11" s="34"/>
      <c r="E11" s="68" t="s">
        <v>368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33</v>
      </c>
      <c r="G14" s="34"/>
      <c r="H14" s="34"/>
      <c r="I14" s="28" t="s">
        <v>21</v>
      </c>
      <c r="J14" s="70" t="str">
        <f>'Rekapitulácia stavby'!AN8</f>
        <v>2. 11. 2021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tr">
        <f>IF('Rekapitulácia stavby'!AN10="","",'Rekapitulácia stavby'!AN10)</f>
        <v/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tr">
        <f>IF('Rekapitulácia stavby'!E11="","",'Rekapitulácia stavby'!E11)</f>
        <v>Mesto Trenčianske Teplice so sídlom GEN. M.R.Štefá</v>
      </c>
      <c r="F17" s="34"/>
      <c r="G17" s="34"/>
      <c r="H17" s="34"/>
      <c r="I17" s="28" t="s">
        <v>26</v>
      </c>
      <c r="J17" s="23" t="str">
        <f>IF('Rekapitulácia stavby'!AN11="","",'Rekapitulácia stavby'!AN11)</f>
        <v/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tr">
        <f>IF('Rekapitulácia stavby'!E17="","",'Rekapitulácia stavby'!E17)</f>
        <v>Ing. Ladislav Balog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ROUND((SUM(BE129:BE192)),  2)</f>
        <v>0</v>
      </c>
      <c r="G35" s="137"/>
      <c r="H35" s="137"/>
      <c r="I35" s="138">
        <v>0.20000000000000001</v>
      </c>
      <c r="J35" s="136">
        <f>ROUND(((SUM(BE129:BE192))*I35),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ROUND((SUM(BF129:BF192)),  2)</f>
        <v>0</v>
      </c>
      <c r="G36" s="137"/>
      <c r="H36" s="137"/>
      <c r="I36" s="138">
        <v>0.20000000000000001</v>
      </c>
      <c r="J36" s="136">
        <f>ROUND(((SUM(BF129:BF192))*I36),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ROUND((SUM(BG129:BG192)),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ROUND((SUM(BH129:BH192)),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ROUND((SUM(BI129:BI192)),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0" t="str">
        <f>E7</f>
        <v xml:space="preserve">Zníženie energetickej náročnosti  budovy technických služieb v Trenčianskych  Tepliciach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109</v>
      </c>
      <c r="L86" s="18"/>
    </row>
    <row r="87" s="2" customFormat="1" ht="23.25" customHeight="1">
      <c r="A87" s="34"/>
      <c r="B87" s="35"/>
      <c r="C87" s="34"/>
      <c r="D87" s="34"/>
      <c r="E87" s="130" t="s">
        <v>110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111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30" customHeight="1">
      <c r="A89" s="34"/>
      <c r="B89" s="35"/>
      <c r="C89" s="34"/>
      <c r="D89" s="34"/>
      <c r="E89" s="68" t="str">
        <f>E11</f>
        <v xml:space="preserve">03 -  ARCHITEKTONICKO – STAVEBNÉ RIEŠENIE / FASÁDA /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 xml:space="preserve"> </v>
      </c>
      <c r="G91" s="34"/>
      <c r="H91" s="34"/>
      <c r="I91" s="28" t="s">
        <v>21</v>
      </c>
      <c r="J91" s="70" t="str">
        <f>IF(J14="","",J14)</f>
        <v>2. 11. 2021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Trenčianske Teplice so sídlom GEN. M.R.Štefá</v>
      </c>
      <c r="G93" s="34"/>
      <c r="H93" s="34"/>
      <c r="I93" s="28" t="s">
        <v>29</v>
      </c>
      <c r="J93" s="32" t="str">
        <f>E23</f>
        <v>Ing. Ladislav Balog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114</v>
      </c>
      <c r="D96" s="141"/>
      <c r="E96" s="141"/>
      <c r="F96" s="141"/>
      <c r="G96" s="141"/>
      <c r="H96" s="141"/>
      <c r="I96" s="141"/>
      <c r="J96" s="150" t="s">
        <v>115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116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117</v>
      </c>
    </row>
    <row r="99" s="9" customFormat="1" ht="24.96" customHeight="1">
      <c r="A99" s="9"/>
      <c r="B99" s="152"/>
      <c r="C99" s="9"/>
      <c r="D99" s="153" t="s">
        <v>118</v>
      </c>
      <c r="E99" s="154"/>
      <c r="F99" s="154"/>
      <c r="G99" s="154"/>
      <c r="H99" s="154"/>
      <c r="I99" s="154"/>
      <c r="J99" s="155">
        <f>J130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369</v>
      </c>
      <c r="E100" s="158"/>
      <c r="F100" s="158"/>
      <c r="G100" s="158"/>
      <c r="H100" s="158"/>
      <c r="I100" s="158"/>
      <c r="J100" s="159">
        <f>J131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119</v>
      </c>
      <c r="E101" s="158"/>
      <c r="F101" s="158"/>
      <c r="G101" s="158"/>
      <c r="H101" s="158"/>
      <c r="I101" s="158"/>
      <c r="J101" s="159">
        <f>J135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120</v>
      </c>
      <c r="E102" s="158"/>
      <c r="F102" s="158"/>
      <c r="G102" s="158"/>
      <c r="H102" s="158"/>
      <c r="I102" s="158"/>
      <c r="J102" s="159">
        <f>J155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121</v>
      </c>
      <c r="E103" s="158"/>
      <c r="F103" s="158"/>
      <c r="G103" s="158"/>
      <c r="H103" s="158"/>
      <c r="I103" s="158"/>
      <c r="J103" s="159">
        <f>J178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2"/>
      <c r="C104" s="9"/>
      <c r="D104" s="153" t="s">
        <v>122</v>
      </c>
      <c r="E104" s="154"/>
      <c r="F104" s="154"/>
      <c r="G104" s="154"/>
      <c r="H104" s="154"/>
      <c r="I104" s="154"/>
      <c r="J104" s="155">
        <f>J180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6"/>
      <c r="C105" s="10"/>
      <c r="D105" s="157" t="s">
        <v>123</v>
      </c>
      <c r="E105" s="158"/>
      <c r="F105" s="158"/>
      <c r="G105" s="158"/>
      <c r="H105" s="158"/>
      <c r="I105" s="158"/>
      <c r="J105" s="159">
        <f>J181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6"/>
      <c r="C106" s="10"/>
      <c r="D106" s="157" t="s">
        <v>125</v>
      </c>
      <c r="E106" s="158"/>
      <c r="F106" s="158"/>
      <c r="G106" s="158"/>
      <c r="H106" s="158"/>
      <c r="I106" s="158"/>
      <c r="J106" s="159">
        <f>J184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6"/>
      <c r="C107" s="10"/>
      <c r="D107" s="157" t="s">
        <v>370</v>
      </c>
      <c r="E107" s="158"/>
      <c r="F107" s="158"/>
      <c r="G107" s="158"/>
      <c r="H107" s="158"/>
      <c r="I107" s="158"/>
      <c r="J107" s="159">
        <f>J189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127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0" t="str">
        <f>E7</f>
        <v xml:space="preserve">Zníženie energetickej náročnosti  budovy technických služieb v Trenčianskych  Tepliciach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109</v>
      </c>
      <c r="L118" s="18"/>
    </row>
    <row r="119" s="2" customFormat="1" ht="23.25" customHeight="1">
      <c r="A119" s="34"/>
      <c r="B119" s="35"/>
      <c r="C119" s="34"/>
      <c r="D119" s="34"/>
      <c r="E119" s="130" t="s">
        <v>110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111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30" customHeight="1">
      <c r="A121" s="34"/>
      <c r="B121" s="35"/>
      <c r="C121" s="34"/>
      <c r="D121" s="34"/>
      <c r="E121" s="68" t="str">
        <f>E11</f>
        <v xml:space="preserve">03 -  ARCHITEKTONICKO – STAVEBNÉ RIEŠENIE / FASÁDA /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 xml:space="preserve"> </v>
      </c>
      <c r="G123" s="34"/>
      <c r="H123" s="34"/>
      <c r="I123" s="28" t="s">
        <v>21</v>
      </c>
      <c r="J123" s="70" t="str">
        <f>IF(J14="","",J14)</f>
        <v>2. 11. 2021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23</v>
      </c>
      <c r="D125" s="34"/>
      <c r="E125" s="34"/>
      <c r="F125" s="23" t="str">
        <f>E17</f>
        <v>Mesto Trenčianske Teplice so sídlom GEN. M.R.Štefá</v>
      </c>
      <c r="G125" s="34"/>
      <c r="H125" s="34"/>
      <c r="I125" s="28" t="s">
        <v>29</v>
      </c>
      <c r="J125" s="32" t="str">
        <f>E23</f>
        <v>Ing. Ladislav Balog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 xml:space="preserve"> 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0"/>
      <c r="B128" s="161"/>
      <c r="C128" s="162" t="s">
        <v>128</v>
      </c>
      <c r="D128" s="163" t="s">
        <v>60</v>
      </c>
      <c r="E128" s="163" t="s">
        <v>56</v>
      </c>
      <c r="F128" s="163" t="s">
        <v>57</v>
      </c>
      <c r="G128" s="163" t="s">
        <v>129</v>
      </c>
      <c r="H128" s="163" t="s">
        <v>130</v>
      </c>
      <c r="I128" s="163" t="s">
        <v>131</v>
      </c>
      <c r="J128" s="164" t="s">
        <v>115</v>
      </c>
      <c r="K128" s="165" t="s">
        <v>132</v>
      </c>
      <c r="L128" s="166"/>
      <c r="M128" s="87" t="s">
        <v>1</v>
      </c>
      <c r="N128" s="88" t="s">
        <v>39</v>
      </c>
      <c r="O128" s="88" t="s">
        <v>133</v>
      </c>
      <c r="P128" s="88" t="s">
        <v>134</v>
      </c>
      <c r="Q128" s="88" t="s">
        <v>135</v>
      </c>
      <c r="R128" s="88" t="s">
        <v>136</v>
      </c>
      <c r="S128" s="88" t="s">
        <v>137</v>
      </c>
      <c r="T128" s="89" t="s">
        <v>138</v>
      </c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</row>
    <row r="129" s="2" customFormat="1" ht="22.8" customHeight="1">
      <c r="A129" s="34"/>
      <c r="B129" s="35"/>
      <c r="C129" s="94" t="s">
        <v>116</v>
      </c>
      <c r="D129" s="34"/>
      <c r="E129" s="34"/>
      <c r="F129" s="34"/>
      <c r="G129" s="34"/>
      <c r="H129" s="34"/>
      <c r="I129" s="34"/>
      <c r="J129" s="167">
        <f>BK129</f>
        <v>0</v>
      </c>
      <c r="K129" s="34"/>
      <c r="L129" s="35"/>
      <c r="M129" s="90"/>
      <c r="N129" s="74"/>
      <c r="O129" s="91"/>
      <c r="P129" s="168">
        <f>P130+P180</f>
        <v>0</v>
      </c>
      <c r="Q129" s="91"/>
      <c r="R129" s="168">
        <f>R130+R180</f>
        <v>81.881652491279993</v>
      </c>
      <c r="S129" s="91"/>
      <c r="T129" s="169">
        <f>T130+T180</f>
        <v>9.9219200000000018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117</v>
      </c>
      <c r="BK129" s="170">
        <f>BK130+BK180</f>
        <v>0</v>
      </c>
    </row>
    <row r="130" s="12" customFormat="1" ht="25.92" customHeight="1">
      <c r="A130" s="12"/>
      <c r="B130" s="171"/>
      <c r="C130" s="12"/>
      <c r="D130" s="172" t="s">
        <v>74</v>
      </c>
      <c r="E130" s="173" t="s">
        <v>139</v>
      </c>
      <c r="F130" s="173" t="s">
        <v>140</v>
      </c>
      <c r="G130" s="12"/>
      <c r="H130" s="12"/>
      <c r="I130" s="174"/>
      <c r="J130" s="175">
        <f>BK130</f>
        <v>0</v>
      </c>
      <c r="K130" s="12"/>
      <c r="L130" s="171"/>
      <c r="M130" s="176"/>
      <c r="N130" s="177"/>
      <c r="O130" s="177"/>
      <c r="P130" s="178">
        <f>P131+P135+P155+P178</f>
        <v>0</v>
      </c>
      <c r="Q130" s="177"/>
      <c r="R130" s="178">
        <f>R131+R135+R155+R178</f>
        <v>81.85275369128</v>
      </c>
      <c r="S130" s="177"/>
      <c r="T130" s="179">
        <f>T131+T135+T155+T178</f>
        <v>9.9199200000000012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2" t="s">
        <v>82</v>
      </c>
      <c r="AT130" s="180" t="s">
        <v>74</v>
      </c>
      <c r="AU130" s="180" t="s">
        <v>75</v>
      </c>
      <c r="AY130" s="172" t="s">
        <v>141</v>
      </c>
      <c r="BK130" s="181">
        <f>BK131+BK135+BK155+BK178</f>
        <v>0</v>
      </c>
    </row>
    <row r="131" s="12" customFormat="1" ht="22.8" customHeight="1">
      <c r="A131" s="12"/>
      <c r="B131" s="171"/>
      <c r="C131" s="12"/>
      <c r="D131" s="172" t="s">
        <v>74</v>
      </c>
      <c r="E131" s="182" t="s">
        <v>155</v>
      </c>
      <c r="F131" s="182" t="s">
        <v>371</v>
      </c>
      <c r="G131" s="12"/>
      <c r="H131" s="12"/>
      <c r="I131" s="174"/>
      <c r="J131" s="183">
        <f>BK131</f>
        <v>0</v>
      </c>
      <c r="K131" s="12"/>
      <c r="L131" s="171"/>
      <c r="M131" s="176"/>
      <c r="N131" s="177"/>
      <c r="O131" s="177"/>
      <c r="P131" s="178">
        <f>SUM(P132:P134)</f>
        <v>0</v>
      </c>
      <c r="Q131" s="177"/>
      <c r="R131" s="178">
        <f>SUM(R132:R134)</f>
        <v>3.3166484900000004</v>
      </c>
      <c r="S131" s="177"/>
      <c r="T131" s="179">
        <f>SUM(T132:T134)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2" t="s">
        <v>82</v>
      </c>
      <c r="AT131" s="180" t="s">
        <v>74</v>
      </c>
      <c r="AU131" s="180" t="s">
        <v>82</v>
      </c>
      <c r="AY131" s="172" t="s">
        <v>141</v>
      </c>
      <c r="BK131" s="181">
        <f>SUM(BK132:BK134)</f>
        <v>0</v>
      </c>
    </row>
    <row r="132" s="2" customFormat="1" ht="37.8" customHeight="1">
      <c r="A132" s="34"/>
      <c r="B132" s="184"/>
      <c r="C132" s="185" t="s">
        <v>82</v>
      </c>
      <c r="D132" s="185" t="s">
        <v>144</v>
      </c>
      <c r="E132" s="186" t="s">
        <v>372</v>
      </c>
      <c r="F132" s="187" t="s">
        <v>373</v>
      </c>
      <c r="G132" s="188" t="s">
        <v>374</v>
      </c>
      <c r="H132" s="189">
        <v>3.2170000000000001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0.84753999999999996</v>
      </c>
      <c r="R132" s="195">
        <f>Q132*H132</f>
        <v>2.7265361800000001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148</v>
      </c>
      <c r="AT132" s="197" t="s">
        <v>144</v>
      </c>
      <c r="AU132" s="197" t="s">
        <v>88</v>
      </c>
      <c r="AY132" s="15" t="s">
        <v>141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148</v>
      </c>
      <c r="BM132" s="197" t="s">
        <v>375</v>
      </c>
    </row>
    <row r="133" s="2" customFormat="1" ht="37.8" customHeight="1">
      <c r="A133" s="34"/>
      <c r="B133" s="184"/>
      <c r="C133" s="185" t="s">
        <v>88</v>
      </c>
      <c r="D133" s="185" t="s">
        <v>144</v>
      </c>
      <c r="E133" s="186" t="s">
        <v>376</v>
      </c>
      <c r="F133" s="187" t="s">
        <v>377</v>
      </c>
      <c r="G133" s="188" t="s">
        <v>374</v>
      </c>
      <c r="H133" s="189">
        <v>0.66100000000000003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0.88371</v>
      </c>
      <c r="R133" s="195">
        <f>Q133*H133</f>
        <v>0.58413230999999999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148</v>
      </c>
      <c r="AT133" s="197" t="s">
        <v>144</v>
      </c>
      <c r="AU133" s="197" t="s">
        <v>88</v>
      </c>
      <c r="AY133" s="15" t="s">
        <v>141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148</v>
      </c>
      <c r="BM133" s="197" t="s">
        <v>378</v>
      </c>
    </row>
    <row r="134" s="2" customFormat="1" ht="24.15" customHeight="1">
      <c r="A134" s="34"/>
      <c r="B134" s="184"/>
      <c r="C134" s="185" t="s">
        <v>155</v>
      </c>
      <c r="D134" s="185" t="s">
        <v>144</v>
      </c>
      <c r="E134" s="186" t="s">
        <v>379</v>
      </c>
      <c r="F134" s="187" t="s">
        <v>380</v>
      </c>
      <c r="G134" s="188" t="s">
        <v>158</v>
      </c>
      <c r="H134" s="189">
        <v>13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0.00046000000000000001</v>
      </c>
      <c r="R134" s="195">
        <f>Q134*H134</f>
        <v>0.0059800000000000001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148</v>
      </c>
      <c r="AT134" s="197" t="s">
        <v>144</v>
      </c>
      <c r="AU134" s="197" t="s">
        <v>88</v>
      </c>
      <c r="AY134" s="15" t="s">
        <v>141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148</v>
      </c>
      <c r="BM134" s="197" t="s">
        <v>381</v>
      </c>
    </row>
    <row r="135" s="12" customFormat="1" ht="22.8" customHeight="1">
      <c r="A135" s="12"/>
      <c r="B135" s="171"/>
      <c r="C135" s="12"/>
      <c r="D135" s="172" t="s">
        <v>74</v>
      </c>
      <c r="E135" s="182" t="s">
        <v>142</v>
      </c>
      <c r="F135" s="182" t="s">
        <v>143</v>
      </c>
      <c r="G135" s="12"/>
      <c r="H135" s="12"/>
      <c r="I135" s="174"/>
      <c r="J135" s="183">
        <f>BK135</f>
        <v>0</v>
      </c>
      <c r="K135" s="12"/>
      <c r="L135" s="171"/>
      <c r="M135" s="176"/>
      <c r="N135" s="177"/>
      <c r="O135" s="177"/>
      <c r="P135" s="178">
        <f>SUM(P136:P154)</f>
        <v>0</v>
      </c>
      <c r="Q135" s="177"/>
      <c r="R135" s="178">
        <f>SUM(R136:R154)</f>
        <v>28.858288227880003</v>
      </c>
      <c r="S135" s="177"/>
      <c r="T135" s="179">
        <f>SUM(T136:T154)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2" t="s">
        <v>82</v>
      </c>
      <c r="AT135" s="180" t="s">
        <v>74</v>
      </c>
      <c r="AU135" s="180" t="s">
        <v>82</v>
      </c>
      <c r="AY135" s="172" t="s">
        <v>141</v>
      </c>
      <c r="BK135" s="181">
        <f>SUM(BK136:BK154)</f>
        <v>0</v>
      </c>
    </row>
    <row r="136" s="2" customFormat="1" ht="37.8" customHeight="1">
      <c r="A136" s="34"/>
      <c r="B136" s="184"/>
      <c r="C136" s="185" t="s">
        <v>148</v>
      </c>
      <c r="D136" s="185" t="s">
        <v>144</v>
      </c>
      <c r="E136" s="186" t="s">
        <v>382</v>
      </c>
      <c r="F136" s="187" t="s">
        <v>383</v>
      </c>
      <c r="G136" s="188" t="s">
        <v>147</v>
      </c>
      <c r="H136" s="189">
        <v>204.28299999999999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0.00019236000000000001</v>
      </c>
      <c r="R136" s="195">
        <f>Q136*H136</f>
        <v>0.039295877879999996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148</v>
      </c>
      <c r="AT136" s="197" t="s">
        <v>144</v>
      </c>
      <c r="AU136" s="197" t="s">
        <v>88</v>
      </c>
      <c r="AY136" s="15" t="s">
        <v>141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148</v>
      </c>
      <c r="BM136" s="197" t="s">
        <v>384</v>
      </c>
    </row>
    <row r="137" s="2" customFormat="1" ht="33" customHeight="1">
      <c r="A137" s="34"/>
      <c r="B137" s="184"/>
      <c r="C137" s="185" t="s">
        <v>163</v>
      </c>
      <c r="D137" s="185" t="s">
        <v>144</v>
      </c>
      <c r="E137" s="186" t="s">
        <v>385</v>
      </c>
      <c r="F137" s="187" t="s">
        <v>386</v>
      </c>
      <c r="G137" s="188" t="s">
        <v>147</v>
      </c>
      <c r="H137" s="189">
        <v>771.27200000000005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0.014500000000000001</v>
      </c>
      <c r="R137" s="195">
        <f>Q137*H137</f>
        <v>11.183444000000002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148</v>
      </c>
      <c r="AT137" s="197" t="s">
        <v>144</v>
      </c>
      <c r="AU137" s="197" t="s">
        <v>88</v>
      </c>
      <c r="AY137" s="15" t="s">
        <v>141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148</v>
      </c>
      <c r="BM137" s="197" t="s">
        <v>387</v>
      </c>
    </row>
    <row r="138" s="2" customFormat="1" ht="24.15" customHeight="1">
      <c r="A138" s="34"/>
      <c r="B138" s="184"/>
      <c r="C138" s="185" t="s">
        <v>142</v>
      </c>
      <c r="D138" s="185" t="s">
        <v>144</v>
      </c>
      <c r="E138" s="186" t="s">
        <v>388</v>
      </c>
      <c r="F138" s="187" t="s">
        <v>389</v>
      </c>
      <c r="G138" s="188" t="s">
        <v>147</v>
      </c>
      <c r="H138" s="189">
        <v>24.800000000000001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0.0072500000000000004</v>
      </c>
      <c r="R138" s="195">
        <f>Q138*H138</f>
        <v>0.17980000000000002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148</v>
      </c>
      <c r="AT138" s="197" t="s">
        <v>144</v>
      </c>
      <c r="AU138" s="197" t="s">
        <v>88</v>
      </c>
      <c r="AY138" s="15" t="s">
        <v>141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148</v>
      </c>
      <c r="BM138" s="197" t="s">
        <v>390</v>
      </c>
    </row>
    <row r="139" s="2" customFormat="1" ht="24.15" customHeight="1">
      <c r="A139" s="34"/>
      <c r="B139" s="184"/>
      <c r="C139" s="185" t="s">
        <v>170</v>
      </c>
      <c r="D139" s="185" t="s">
        <v>144</v>
      </c>
      <c r="E139" s="186" t="s">
        <v>391</v>
      </c>
      <c r="F139" s="187" t="s">
        <v>392</v>
      </c>
      <c r="G139" s="188" t="s">
        <v>147</v>
      </c>
      <c r="H139" s="189">
        <v>1619.6710000000001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0.00040000000000000002</v>
      </c>
      <c r="R139" s="195">
        <f>Q139*H139</f>
        <v>0.64786840000000001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148</v>
      </c>
      <c r="AT139" s="197" t="s">
        <v>144</v>
      </c>
      <c r="AU139" s="197" t="s">
        <v>88</v>
      </c>
      <c r="AY139" s="15" t="s">
        <v>141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148</v>
      </c>
      <c r="BM139" s="197" t="s">
        <v>393</v>
      </c>
    </row>
    <row r="140" s="2" customFormat="1" ht="24.15" customHeight="1">
      <c r="A140" s="34"/>
      <c r="B140" s="184"/>
      <c r="C140" s="185" t="s">
        <v>175</v>
      </c>
      <c r="D140" s="185" t="s">
        <v>144</v>
      </c>
      <c r="E140" s="186" t="s">
        <v>394</v>
      </c>
      <c r="F140" s="187" t="s">
        <v>395</v>
      </c>
      <c r="G140" s="188" t="s">
        <v>147</v>
      </c>
      <c r="H140" s="189">
        <v>809.83600000000001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0.0032200000000000002</v>
      </c>
      <c r="R140" s="195">
        <f>Q140*H140</f>
        <v>2.60767192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148</v>
      </c>
      <c r="AT140" s="197" t="s">
        <v>144</v>
      </c>
      <c r="AU140" s="197" t="s">
        <v>88</v>
      </c>
      <c r="AY140" s="15" t="s">
        <v>141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148</v>
      </c>
      <c r="BM140" s="197" t="s">
        <v>396</v>
      </c>
    </row>
    <row r="141" s="2" customFormat="1" ht="37.8" customHeight="1">
      <c r="A141" s="34"/>
      <c r="B141" s="184"/>
      <c r="C141" s="185" t="s">
        <v>153</v>
      </c>
      <c r="D141" s="185" t="s">
        <v>144</v>
      </c>
      <c r="E141" s="186" t="s">
        <v>397</v>
      </c>
      <c r="F141" s="187" t="s">
        <v>398</v>
      </c>
      <c r="G141" s="188" t="s">
        <v>147</v>
      </c>
      <c r="H141" s="189">
        <v>22.332999999999998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148</v>
      </c>
      <c r="AT141" s="197" t="s">
        <v>144</v>
      </c>
      <c r="AU141" s="197" t="s">
        <v>88</v>
      </c>
      <c r="AY141" s="15" t="s">
        <v>141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148</v>
      </c>
      <c r="BM141" s="197" t="s">
        <v>399</v>
      </c>
    </row>
    <row r="142" s="2" customFormat="1" ht="37.8" customHeight="1">
      <c r="A142" s="34"/>
      <c r="B142" s="184"/>
      <c r="C142" s="185" t="s">
        <v>182</v>
      </c>
      <c r="D142" s="185" t="s">
        <v>144</v>
      </c>
      <c r="E142" s="186" t="s">
        <v>400</v>
      </c>
      <c r="F142" s="187" t="s">
        <v>401</v>
      </c>
      <c r="G142" s="188" t="s">
        <v>147</v>
      </c>
      <c r="H142" s="189">
        <v>64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148</v>
      </c>
      <c r="AT142" s="197" t="s">
        <v>144</v>
      </c>
      <c r="AU142" s="197" t="s">
        <v>88</v>
      </c>
      <c r="AY142" s="15" t="s">
        <v>141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148</v>
      </c>
      <c r="BM142" s="197" t="s">
        <v>402</v>
      </c>
    </row>
    <row r="143" s="2" customFormat="1" ht="33" customHeight="1">
      <c r="A143" s="34"/>
      <c r="B143" s="184"/>
      <c r="C143" s="185" t="s">
        <v>186</v>
      </c>
      <c r="D143" s="185" t="s">
        <v>144</v>
      </c>
      <c r="E143" s="186" t="s">
        <v>403</v>
      </c>
      <c r="F143" s="187" t="s">
        <v>404</v>
      </c>
      <c r="G143" s="188" t="s">
        <v>147</v>
      </c>
      <c r="H143" s="189">
        <v>30.315999999999999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0.01064</v>
      </c>
      <c r="R143" s="195">
        <f>Q143*H143</f>
        <v>0.32256224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148</v>
      </c>
      <c r="AT143" s="197" t="s">
        <v>144</v>
      </c>
      <c r="AU143" s="197" t="s">
        <v>88</v>
      </c>
      <c r="AY143" s="15" t="s">
        <v>141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148</v>
      </c>
      <c r="BM143" s="197" t="s">
        <v>405</v>
      </c>
    </row>
    <row r="144" s="2" customFormat="1" ht="33" customHeight="1">
      <c r="A144" s="34"/>
      <c r="B144" s="184"/>
      <c r="C144" s="185" t="s">
        <v>190</v>
      </c>
      <c r="D144" s="185" t="s">
        <v>144</v>
      </c>
      <c r="E144" s="186" t="s">
        <v>406</v>
      </c>
      <c r="F144" s="187" t="s">
        <v>407</v>
      </c>
      <c r="G144" s="188" t="s">
        <v>147</v>
      </c>
      <c r="H144" s="189">
        <v>470.52999999999997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0.012710000000000001</v>
      </c>
      <c r="R144" s="195">
        <f>Q144*H144</f>
        <v>5.9804363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148</v>
      </c>
      <c r="AT144" s="197" t="s">
        <v>144</v>
      </c>
      <c r="AU144" s="197" t="s">
        <v>88</v>
      </c>
      <c r="AY144" s="15" t="s">
        <v>141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148</v>
      </c>
      <c r="BM144" s="197" t="s">
        <v>408</v>
      </c>
    </row>
    <row r="145" s="2" customFormat="1" ht="24.15" customHeight="1">
      <c r="A145" s="34"/>
      <c r="B145" s="184"/>
      <c r="C145" s="185" t="s">
        <v>194</v>
      </c>
      <c r="D145" s="185" t="s">
        <v>144</v>
      </c>
      <c r="E145" s="186" t="s">
        <v>409</v>
      </c>
      <c r="F145" s="187" t="s">
        <v>410</v>
      </c>
      <c r="G145" s="188" t="s">
        <v>147</v>
      </c>
      <c r="H145" s="189">
        <v>40.527000000000001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0.0103</v>
      </c>
      <c r="R145" s="195">
        <f>Q145*H145</f>
        <v>0.41742810000000002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148</v>
      </c>
      <c r="AT145" s="197" t="s">
        <v>144</v>
      </c>
      <c r="AU145" s="197" t="s">
        <v>88</v>
      </c>
      <c r="AY145" s="15" t="s">
        <v>141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148</v>
      </c>
      <c r="BM145" s="197" t="s">
        <v>411</v>
      </c>
    </row>
    <row r="146" s="2" customFormat="1" ht="33" customHeight="1">
      <c r="A146" s="34"/>
      <c r="B146" s="184"/>
      <c r="C146" s="185" t="s">
        <v>200</v>
      </c>
      <c r="D146" s="185" t="s">
        <v>144</v>
      </c>
      <c r="E146" s="186" t="s">
        <v>412</v>
      </c>
      <c r="F146" s="187" t="s">
        <v>413</v>
      </c>
      <c r="G146" s="188" t="s">
        <v>147</v>
      </c>
      <c r="H146" s="189">
        <v>2.6880000000000002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0.01072</v>
      </c>
      <c r="R146" s="195">
        <f>Q146*H146</f>
        <v>0.028815360000000002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148</v>
      </c>
      <c r="AT146" s="197" t="s">
        <v>144</v>
      </c>
      <c r="AU146" s="197" t="s">
        <v>88</v>
      </c>
      <c r="AY146" s="15" t="s">
        <v>141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148</v>
      </c>
      <c r="BM146" s="197" t="s">
        <v>414</v>
      </c>
    </row>
    <row r="147" s="2" customFormat="1" ht="33" customHeight="1">
      <c r="A147" s="34"/>
      <c r="B147" s="184"/>
      <c r="C147" s="185" t="s">
        <v>208</v>
      </c>
      <c r="D147" s="185" t="s">
        <v>144</v>
      </c>
      <c r="E147" s="186" t="s">
        <v>415</v>
      </c>
      <c r="F147" s="187" t="s">
        <v>416</v>
      </c>
      <c r="G147" s="188" t="s">
        <v>147</v>
      </c>
      <c r="H147" s="189">
        <v>36.384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0.014999999999999999</v>
      </c>
      <c r="R147" s="195">
        <f>Q147*H147</f>
        <v>0.54576000000000002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148</v>
      </c>
      <c r="AT147" s="197" t="s">
        <v>144</v>
      </c>
      <c r="AU147" s="197" t="s">
        <v>88</v>
      </c>
      <c r="AY147" s="15" t="s">
        <v>141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148</v>
      </c>
      <c r="BM147" s="197" t="s">
        <v>417</v>
      </c>
    </row>
    <row r="148" s="2" customFormat="1" ht="33" customHeight="1">
      <c r="A148" s="34"/>
      <c r="B148" s="184"/>
      <c r="C148" s="185" t="s">
        <v>211</v>
      </c>
      <c r="D148" s="185" t="s">
        <v>144</v>
      </c>
      <c r="E148" s="186" t="s">
        <v>418</v>
      </c>
      <c r="F148" s="187" t="s">
        <v>419</v>
      </c>
      <c r="G148" s="188" t="s">
        <v>147</v>
      </c>
      <c r="H148" s="189">
        <v>1.9039999999999999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0.011350000000000001</v>
      </c>
      <c r="R148" s="195">
        <f>Q148*H148</f>
        <v>0.021610400000000002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148</v>
      </c>
      <c r="AT148" s="197" t="s">
        <v>144</v>
      </c>
      <c r="AU148" s="197" t="s">
        <v>88</v>
      </c>
      <c r="AY148" s="15" t="s">
        <v>141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148</v>
      </c>
      <c r="BM148" s="197" t="s">
        <v>420</v>
      </c>
    </row>
    <row r="149" s="2" customFormat="1" ht="24.15" customHeight="1">
      <c r="A149" s="34"/>
      <c r="B149" s="184"/>
      <c r="C149" s="185" t="s">
        <v>216</v>
      </c>
      <c r="D149" s="185" t="s">
        <v>144</v>
      </c>
      <c r="E149" s="186" t="s">
        <v>421</v>
      </c>
      <c r="F149" s="187" t="s">
        <v>422</v>
      </c>
      <c r="G149" s="188" t="s">
        <v>147</v>
      </c>
      <c r="H149" s="189">
        <v>29.137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0.020809999999999999</v>
      </c>
      <c r="R149" s="195">
        <f>Q149*H149</f>
        <v>0.60634096999999998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148</v>
      </c>
      <c r="AT149" s="197" t="s">
        <v>144</v>
      </c>
      <c r="AU149" s="197" t="s">
        <v>88</v>
      </c>
      <c r="AY149" s="15" t="s">
        <v>141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148</v>
      </c>
      <c r="BM149" s="197" t="s">
        <v>423</v>
      </c>
    </row>
    <row r="150" s="2" customFormat="1" ht="24.15" customHeight="1">
      <c r="A150" s="34"/>
      <c r="B150" s="184"/>
      <c r="C150" s="185" t="s">
        <v>223</v>
      </c>
      <c r="D150" s="185" t="s">
        <v>144</v>
      </c>
      <c r="E150" s="186" t="s">
        <v>424</v>
      </c>
      <c r="F150" s="187" t="s">
        <v>425</v>
      </c>
      <c r="G150" s="188" t="s">
        <v>147</v>
      </c>
      <c r="H150" s="189">
        <v>19.933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0.033689999999999998</v>
      </c>
      <c r="R150" s="195">
        <f>Q150*H150</f>
        <v>0.67154276999999996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148</v>
      </c>
      <c r="AT150" s="197" t="s">
        <v>144</v>
      </c>
      <c r="AU150" s="197" t="s">
        <v>88</v>
      </c>
      <c r="AY150" s="15" t="s">
        <v>141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148</v>
      </c>
      <c r="BM150" s="197" t="s">
        <v>426</v>
      </c>
    </row>
    <row r="151" s="2" customFormat="1" ht="24.15" customHeight="1">
      <c r="A151" s="34"/>
      <c r="B151" s="184"/>
      <c r="C151" s="185" t="s">
        <v>227</v>
      </c>
      <c r="D151" s="185" t="s">
        <v>144</v>
      </c>
      <c r="E151" s="186" t="s">
        <v>427</v>
      </c>
      <c r="F151" s="187" t="s">
        <v>428</v>
      </c>
      <c r="G151" s="188" t="s">
        <v>147</v>
      </c>
      <c r="H151" s="189">
        <v>42.051000000000002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0.034950000000000002</v>
      </c>
      <c r="R151" s="195">
        <f>Q151*H151</f>
        <v>1.4696824500000001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148</v>
      </c>
      <c r="AT151" s="197" t="s">
        <v>144</v>
      </c>
      <c r="AU151" s="197" t="s">
        <v>88</v>
      </c>
      <c r="AY151" s="15" t="s">
        <v>141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148</v>
      </c>
      <c r="BM151" s="197" t="s">
        <v>429</v>
      </c>
    </row>
    <row r="152" s="2" customFormat="1" ht="24.15" customHeight="1">
      <c r="A152" s="34"/>
      <c r="B152" s="184"/>
      <c r="C152" s="185" t="s">
        <v>7</v>
      </c>
      <c r="D152" s="185" t="s">
        <v>144</v>
      </c>
      <c r="E152" s="186" t="s">
        <v>430</v>
      </c>
      <c r="F152" s="187" t="s">
        <v>431</v>
      </c>
      <c r="G152" s="188" t="s">
        <v>147</v>
      </c>
      <c r="H152" s="189">
        <v>103.816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0.03984</v>
      </c>
      <c r="R152" s="195">
        <f>Q152*H152</f>
        <v>4.1360294399999997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148</v>
      </c>
      <c r="AT152" s="197" t="s">
        <v>144</v>
      </c>
      <c r="AU152" s="197" t="s">
        <v>88</v>
      </c>
      <c r="AY152" s="15" t="s">
        <v>141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148</v>
      </c>
      <c r="BM152" s="197" t="s">
        <v>432</v>
      </c>
    </row>
    <row r="153" s="2" customFormat="1" ht="21.75" customHeight="1">
      <c r="A153" s="34"/>
      <c r="B153" s="184"/>
      <c r="C153" s="185" t="s">
        <v>236</v>
      </c>
      <c r="D153" s="185" t="s">
        <v>144</v>
      </c>
      <c r="E153" s="186" t="s">
        <v>433</v>
      </c>
      <c r="F153" s="187" t="s">
        <v>434</v>
      </c>
      <c r="G153" s="188" t="s">
        <v>435</v>
      </c>
      <c r="H153" s="189">
        <v>1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148</v>
      </c>
      <c r="AT153" s="197" t="s">
        <v>144</v>
      </c>
      <c r="AU153" s="197" t="s">
        <v>88</v>
      </c>
      <c r="AY153" s="15" t="s">
        <v>141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88</v>
      </c>
      <c r="BK153" s="198">
        <f>ROUND(I153*H153,2)</f>
        <v>0</v>
      </c>
      <c r="BL153" s="15" t="s">
        <v>148</v>
      </c>
      <c r="BM153" s="197" t="s">
        <v>436</v>
      </c>
    </row>
    <row r="154" s="2" customFormat="1" ht="37.8" customHeight="1">
      <c r="A154" s="34"/>
      <c r="B154" s="184"/>
      <c r="C154" s="185" t="s">
        <v>240</v>
      </c>
      <c r="D154" s="185" t="s">
        <v>144</v>
      </c>
      <c r="E154" s="186" t="s">
        <v>437</v>
      </c>
      <c r="F154" s="187" t="s">
        <v>438</v>
      </c>
      <c r="G154" s="188" t="s">
        <v>435</v>
      </c>
      <c r="H154" s="189">
        <v>1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148</v>
      </c>
      <c r="AT154" s="197" t="s">
        <v>144</v>
      </c>
      <c r="AU154" s="197" t="s">
        <v>88</v>
      </c>
      <c r="AY154" s="15" t="s">
        <v>141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88</v>
      </c>
      <c r="BK154" s="198">
        <f>ROUND(I154*H154,2)</f>
        <v>0</v>
      </c>
      <c r="BL154" s="15" t="s">
        <v>148</v>
      </c>
      <c r="BM154" s="197" t="s">
        <v>439</v>
      </c>
    </row>
    <row r="155" s="12" customFormat="1" ht="22.8" customHeight="1">
      <c r="A155" s="12"/>
      <c r="B155" s="171"/>
      <c r="C155" s="12"/>
      <c r="D155" s="172" t="s">
        <v>74</v>
      </c>
      <c r="E155" s="182" t="s">
        <v>153</v>
      </c>
      <c r="F155" s="182" t="s">
        <v>154</v>
      </c>
      <c r="G155" s="12"/>
      <c r="H155" s="12"/>
      <c r="I155" s="174"/>
      <c r="J155" s="183">
        <f>BK155</f>
        <v>0</v>
      </c>
      <c r="K155" s="12"/>
      <c r="L155" s="171"/>
      <c r="M155" s="176"/>
      <c r="N155" s="177"/>
      <c r="O155" s="177"/>
      <c r="P155" s="178">
        <f>SUM(P156:P177)</f>
        <v>0</v>
      </c>
      <c r="Q155" s="177"/>
      <c r="R155" s="178">
        <f>SUM(R156:R177)</f>
        <v>49.677816973399999</v>
      </c>
      <c r="S155" s="177"/>
      <c r="T155" s="179">
        <f>SUM(T156:T177)</f>
        <v>9.9199200000000012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72" t="s">
        <v>82</v>
      </c>
      <c r="AT155" s="180" t="s">
        <v>74</v>
      </c>
      <c r="AU155" s="180" t="s">
        <v>82</v>
      </c>
      <c r="AY155" s="172" t="s">
        <v>141</v>
      </c>
      <c r="BK155" s="181">
        <f>SUM(BK156:BK177)</f>
        <v>0</v>
      </c>
    </row>
    <row r="156" s="2" customFormat="1" ht="33" customHeight="1">
      <c r="A156" s="34"/>
      <c r="B156" s="184"/>
      <c r="C156" s="185" t="s">
        <v>245</v>
      </c>
      <c r="D156" s="185" t="s">
        <v>144</v>
      </c>
      <c r="E156" s="186" t="s">
        <v>440</v>
      </c>
      <c r="F156" s="187" t="s">
        <v>441</v>
      </c>
      <c r="G156" s="188" t="s">
        <v>147</v>
      </c>
      <c r="H156" s="189">
        <v>962.96000000000004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0.025710469999999999</v>
      </c>
      <c r="R156" s="195">
        <f>Q156*H156</f>
        <v>24.758154191199999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148</v>
      </c>
      <c r="AT156" s="197" t="s">
        <v>144</v>
      </c>
      <c r="AU156" s="197" t="s">
        <v>88</v>
      </c>
      <c r="AY156" s="15" t="s">
        <v>141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88</v>
      </c>
      <c r="BK156" s="198">
        <f>ROUND(I156*H156,2)</f>
        <v>0</v>
      </c>
      <c r="BL156" s="15" t="s">
        <v>148</v>
      </c>
      <c r="BM156" s="197" t="s">
        <v>442</v>
      </c>
    </row>
    <row r="157" s="2" customFormat="1" ht="44.25" customHeight="1">
      <c r="A157" s="34"/>
      <c r="B157" s="184"/>
      <c r="C157" s="185" t="s">
        <v>249</v>
      </c>
      <c r="D157" s="185" t="s">
        <v>144</v>
      </c>
      <c r="E157" s="186" t="s">
        <v>443</v>
      </c>
      <c r="F157" s="187" t="s">
        <v>444</v>
      </c>
      <c r="G157" s="188" t="s">
        <v>147</v>
      </c>
      <c r="H157" s="189">
        <v>1925.9200000000001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148</v>
      </c>
      <c r="AT157" s="197" t="s">
        <v>144</v>
      </c>
      <c r="AU157" s="197" t="s">
        <v>88</v>
      </c>
      <c r="AY157" s="15" t="s">
        <v>141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88</v>
      </c>
      <c r="BK157" s="198">
        <f>ROUND(I157*H157,2)</f>
        <v>0</v>
      </c>
      <c r="BL157" s="15" t="s">
        <v>148</v>
      </c>
      <c r="BM157" s="197" t="s">
        <v>445</v>
      </c>
    </row>
    <row r="158" s="2" customFormat="1" ht="33" customHeight="1">
      <c r="A158" s="34"/>
      <c r="B158" s="184"/>
      <c r="C158" s="185" t="s">
        <v>253</v>
      </c>
      <c r="D158" s="185" t="s">
        <v>144</v>
      </c>
      <c r="E158" s="186" t="s">
        <v>446</v>
      </c>
      <c r="F158" s="187" t="s">
        <v>447</v>
      </c>
      <c r="G158" s="188" t="s">
        <v>147</v>
      </c>
      <c r="H158" s="189">
        <v>962.96000000000004</v>
      </c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0.02571</v>
      </c>
      <c r="R158" s="195">
        <f>Q158*H158</f>
        <v>24.757701600000001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148</v>
      </c>
      <c r="AT158" s="197" t="s">
        <v>144</v>
      </c>
      <c r="AU158" s="197" t="s">
        <v>88</v>
      </c>
      <c r="AY158" s="15" t="s">
        <v>141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88</v>
      </c>
      <c r="BK158" s="198">
        <f>ROUND(I158*H158,2)</f>
        <v>0</v>
      </c>
      <c r="BL158" s="15" t="s">
        <v>148</v>
      </c>
      <c r="BM158" s="197" t="s">
        <v>448</v>
      </c>
    </row>
    <row r="159" s="2" customFormat="1" ht="16.5" customHeight="1">
      <c r="A159" s="34"/>
      <c r="B159" s="184"/>
      <c r="C159" s="185" t="s">
        <v>257</v>
      </c>
      <c r="D159" s="185" t="s">
        <v>144</v>
      </c>
      <c r="E159" s="186" t="s">
        <v>449</v>
      </c>
      <c r="F159" s="187" t="s">
        <v>450</v>
      </c>
      <c r="G159" s="188" t="s">
        <v>147</v>
      </c>
      <c r="H159" s="189">
        <v>962.96000000000004</v>
      </c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5.4945000000000003E-05</v>
      </c>
      <c r="R159" s="195">
        <f>Q159*H159</f>
        <v>0.052909837200000004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148</v>
      </c>
      <c r="AT159" s="197" t="s">
        <v>144</v>
      </c>
      <c r="AU159" s="197" t="s">
        <v>88</v>
      </c>
      <c r="AY159" s="15" t="s">
        <v>141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88</v>
      </c>
      <c r="BK159" s="198">
        <f>ROUND(I159*H159,2)</f>
        <v>0</v>
      </c>
      <c r="BL159" s="15" t="s">
        <v>148</v>
      </c>
      <c r="BM159" s="197" t="s">
        <v>451</v>
      </c>
    </row>
    <row r="160" s="2" customFormat="1" ht="16.5" customHeight="1">
      <c r="A160" s="34"/>
      <c r="B160" s="184"/>
      <c r="C160" s="185" t="s">
        <v>261</v>
      </c>
      <c r="D160" s="185" t="s">
        <v>144</v>
      </c>
      <c r="E160" s="186" t="s">
        <v>452</v>
      </c>
      <c r="F160" s="187" t="s">
        <v>453</v>
      </c>
      <c r="G160" s="188" t="s">
        <v>147</v>
      </c>
      <c r="H160" s="189">
        <v>962.96000000000004</v>
      </c>
      <c r="I160" s="190"/>
      <c r="J160" s="191">
        <f>ROUND(I160*H160,2)</f>
        <v>0</v>
      </c>
      <c r="K160" s="192"/>
      <c r="L160" s="35"/>
      <c r="M160" s="193" t="s">
        <v>1</v>
      </c>
      <c r="N160" s="194" t="s">
        <v>41</v>
      </c>
      <c r="O160" s="78"/>
      <c r="P160" s="195">
        <f>O160*H160</f>
        <v>0</v>
      </c>
      <c r="Q160" s="195">
        <v>0</v>
      </c>
      <c r="R160" s="195">
        <f>Q160*H160</f>
        <v>0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148</v>
      </c>
      <c r="AT160" s="197" t="s">
        <v>144</v>
      </c>
      <c r="AU160" s="197" t="s">
        <v>88</v>
      </c>
      <c r="AY160" s="15" t="s">
        <v>141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148</v>
      </c>
      <c r="BM160" s="197" t="s">
        <v>454</v>
      </c>
    </row>
    <row r="161" s="2" customFormat="1" ht="24.15" customHeight="1">
      <c r="A161" s="34"/>
      <c r="B161" s="184"/>
      <c r="C161" s="185" t="s">
        <v>265</v>
      </c>
      <c r="D161" s="185" t="s">
        <v>144</v>
      </c>
      <c r="E161" s="186" t="s">
        <v>455</v>
      </c>
      <c r="F161" s="187" t="s">
        <v>456</v>
      </c>
      <c r="G161" s="188" t="s">
        <v>147</v>
      </c>
      <c r="H161" s="189">
        <v>771.27200000000005</v>
      </c>
      <c r="I161" s="190"/>
      <c r="J161" s="191">
        <f>ROUND(I161*H161,2)</f>
        <v>0</v>
      </c>
      <c r="K161" s="192"/>
      <c r="L161" s="35"/>
      <c r="M161" s="193" t="s">
        <v>1</v>
      </c>
      <c r="N161" s="194" t="s">
        <v>41</v>
      </c>
      <c r="O161" s="78"/>
      <c r="P161" s="195">
        <f>O161*H161</f>
        <v>0</v>
      </c>
      <c r="Q161" s="195">
        <v>0</v>
      </c>
      <c r="R161" s="195">
        <f>Q161*H161</f>
        <v>0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148</v>
      </c>
      <c r="AT161" s="197" t="s">
        <v>144</v>
      </c>
      <c r="AU161" s="197" t="s">
        <v>88</v>
      </c>
      <c r="AY161" s="15" t="s">
        <v>141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148</v>
      </c>
      <c r="BM161" s="197" t="s">
        <v>457</v>
      </c>
    </row>
    <row r="162" s="2" customFormat="1" ht="16.5" customHeight="1">
      <c r="A162" s="34"/>
      <c r="B162" s="184"/>
      <c r="C162" s="185" t="s">
        <v>269</v>
      </c>
      <c r="D162" s="185" t="s">
        <v>144</v>
      </c>
      <c r="E162" s="186" t="s">
        <v>458</v>
      </c>
      <c r="F162" s="187" t="s">
        <v>459</v>
      </c>
      <c r="G162" s="188" t="s">
        <v>158</v>
      </c>
      <c r="H162" s="189">
        <v>9.5299999999999994</v>
      </c>
      <c r="I162" s="190"/>
      <c r="J162" s="191">
        <f>ROUND(I162*H162,2)</f>
        <v>0</v>
      </c>
      <c r="K162" s="192"/>
      <c r="L162" s="35"/>
      <c r="M162" s="193" t="s">
        <v>1</v>
      </c>
      <c r="N162" s="194" t="s">
        <v>41</v>
      </c>
      <c r="O162" s="78"/>
      <c r="P162" s="195">
        <f>O162*H162</f>
        <v>0</v>
      </c>
      <c r="Q162" s="195">
        <v>0.00014999999999999999</v>
      </c>
      <c r="R162" s="195">
        <f>Q162*H162</f>
        <v>0.0014294999999999998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148</v>
      </c>
      <c r="AT162" s="197" t="s">
        <v>144</v>
      </c>
      <c r="AU162" s="197" t="s">
        <v>88</v>
      </c>
      <c r="AY162" s="15" t="s">
        <v>141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88</v>
      </c>
      <c r="BK162" s="198">
        <f>ROUND(I162*H162,2)</f>
        <v>0</v>
      </c>
      <c r="BL162" s="15" t="s">
        <v>148</v>
      </c>
      <c r="BM162" s="197" t="s">
        <v>460</v>
      </c>
    </row>
    <row r="163" s="2" customFormat="1" ht="16.5" customHeight="1">
      <c r="A163" s="34"/>
      <c r="B163" s="184"/>
      <c r="C163" s="185" t="s">
        <v>273</v>
      </c>
      <c r="D163" s="185" t="s">
        <v>144</v>
      </c>
      <c r="E163" s="186" t="s">
        <v>461</v>
      </c>
      <c r="F163" s="187" t="s">
        <v>462</v>
      </c>
      <c r="G163" s="188" t="s">
        <v>158</v>
      </c>
      <c r="H163" s="189">
        <v>6.3150000000000004</v>
      </c>
      <c r="I163" s="190"/>
      <c r="J163" s="191">
        <f>ROUND(I163*H163,2)</f>
        <v>0</v>
      </c>
      <c r="K163" s="192"/>
      <c r="L163" s="35"/>
      <c r="M163" s="193" t="s">
        <v>1</v>
      </c>
      <c r="N163" s="194" t="s">
        <v>41</v>
      </c>
      <c r="O163" s="78"/>
      <c r="P163" s="195">
        <f>O163*H163</f>
        <v>0</v>
      </c>
      <c r="Q163" s="195">
        <v>0.00019000000000000001</v>
      </c>
      <c r="R163" s="195">
        <f>Q163*H163</f>
        <v>0.0011998500000000001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148</v>
      </c>
      <c r="AT163" s="197" t="s">
        <v>144</v>
      </c>
      <c r="AU163" s="197" t="s">
        <v>88</v>
      </c>
      <c r="AY163" s="15" t="s">
        <v>141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88</v>
      </c>
      <c r="BK163" s="198">
        <f>ROUND(I163*H163,2)</f>
        <v>0</v>
      </c>
      <c r="BL163" s="15" t="s">
        <v>148</v>
      </c>
      <c r="BM163" s="197" t="s">
        <v>463</v>
      </c>
    </row>
    <row r="164" s="2" customFormat="1" ht="16.5" customHeight="1">
      <c r="A164" s="34"/>
      <c r="B164" s="184"/>
      <c r="C164" s="185" t="s">
        <v>277</v>
      </c>
      <c r="D164" s="185" t="s">
        <v>144</v>
      </c>
      <c r="E164" s="186" t="s">
        <v>464</v>
      </c>
      <c r="F164" s="187" t="s">
        <v>465</v>
      </c>
      <c r="G164" s="188" t="s">
        <v>158</v>
      </c>
      <c r="H164" s="189">
        <v>121.41500000000001</v>
      </c>
      <c r="I164" s="190"/>
      <c r="J164" s="191">
        <f>ROUND(I164*H164,2)</f>
        <v>0</v>
      </c>
      <c r="K164" s="192"/>
      <c r="L164" s="35"/>
      <c r="M164" s="193" t="s">
        <v>1</v>
      </c>
      <c r="N164" s="194" t="s">
        <v>41</v>
      </c>
      <c r="O164" s="78"/>
      <c r="P164" s="195">
        <f>O164*H164</f>
        <v>0</v>
      </c>
      <c r="Q164" s="195">
        <v>0.00042000000000000002</v>
      </c>
      <c r="R164" s="195">
        <f>Q164*H164</f>
        <v>0.050994300000000006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148</v>
      </c>
      <c r="AT164" s="197" t="s">
        <v>144</v>
      </c>
      <c r="AU164" s="197" t="s">
        <v>88</v>
      </c>
      <c r="AY164" s="15" t="s">
        <v>141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88</v>
      </c>
      <c r="BK164" s="198">
        <f>ROUND(I164*H164,2)</f>
        <v>0</v>
      </c>
      <c r="BL164" s="15" t="s">
        <v>148</v>
      </c>
      <c r="BM164" s="197" t="s">
        <v>466</v>
      </c>
    </row>
    <row r="165" s="2" customFormat="1" ht="24.15" customHeight="1">
      <c r="A165" s="34"/>
      <c r="B165" s="184"/>
      <c r="C165" s="185" t="s">
        <v>231</v>
      </c>
      <c r="D165" s="185" t="s">
        <v>144</v>
      </c>
      <c r="E165" s="186" t="s">
        <v>467</v>
      </c>
      <c r="F165" s="187" t="s">
        <v>468</v>
      </c>
      <c r="G165" s="188" t="s">
        <v>158</v>
      </c>
      <c r="H165" s="189">
        <v>211.405</v>
      </c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3.15E-05</v>
      </c>
      <c r="R165" s="195">
        <f>Q165*H165</f>
        <v>0.0066592574999999998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148</v>
      </c>
      <c r="AT165" s="197" t="s">
        <v>144</v>
      </c>
      <c r="AU165" s="197" t="s">
        <v>88</v>
      </c>
      <c r="AY165" s="15" t="s">
        <v>141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88</v>
      </c>
      <c r="BK165" s="198">
        <f>ROUND(I165*H165,2)</f>
        <v>0</v>
      </c>
      <c r="BL165" s="15" t="s">
        <v>148</v>
      </c>
      <c r="BM165" s="197" t="s">
        <v>469</v>
      </c>
    </row>
    <row r="166" s="2" customFormat="1" ht="24.15" customHeight="1">
      <c r="A166" s="34"/>
      <c r="B166" s="184"/>
      <c r="C166" s="185" t="s">
        <v>284</v>
      </c>
      <c r="D166" s="185" t="s">
        <v>144</v>
      </c>
      <c r="E166" s="186" t="s">
        <v>470</v>
      </c>
      <c r="F166" s="187" t="s">
        <v>471</v>
      </c>
      <c r="G166" s="188" t="s">
        <v>243</v>
      </c>
      <c r="H166" s="189">
        <v>1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2.0000000000000002E-05</v>
      </c>
      <c r="R166" s="195">
        <f>Q166*H166</f>
        <v>2.0000000000000002E-05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148</v>
      </c>
      <c r="AT166" s="197" t="s">
        <v>144</v>
      </c>
      <c r="AU166" s="197" t="s">
        <v>88</v>
      </c>
      <c r="AY166" s="15" t="s">
        <v>141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88</v>
      </c>
      <c r="BK166" s="198">
        <f>ROUND(I166*H166,2)</f>
        <v>0</v>
      </c>
      <c r="BL166" s="15" t="s">
        <v>148</v>
      </c>
      <c r="BM166" s="197" t="s">
        <v>472</v>
      </c>
    </row>
    <row r="167" s="2" customFormat="1" ht="16.5" customHeight="1">
      <c r="A167" s="34"/>
      <c r="B167" s="184"/>
      <c r="C167" s="200" t="s">
        <v>288</v>
      </c>
      <c r="D167" s="200" t="s">
        <v>228</v>
      </c>
      <c r="E167" s="201" t="s">
        <v>473</v>
      </c>
      <c r="F167" s="202" t="s">
        <v>474</v>
      </c>
      <c r="G167" s="203" t="s">
        <v>243</v>
      </c>
      <c r="H167" s="204">
        <v>1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5">
        <f>O167*H167</f>
        <v>0</v>
      </c>
      <c r="Q167" s="195">
        <v>0.00035</v>
      </c>
      <c r="R167" s="195">
        <f>Q167*H167</f>
        <v>0.00035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175</v>
      </c>
      <c r="AT167" s="197" t="s">
        <v>228</v>
      </c>
      <c r="AU167" s="197" t="s">
        <v>88</v>
      </c>
      <c r="AY167" s="15" t="s">
        <v>141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88</v>
      </c>
      <c r="BK167" s="198">
        <f>ROUND(I167*H167,2)</f>
        <v>0</v>
      </c>
      <c r="BL167" s="15" t="s">
        <v>148</v>
      </c>
      <c r="BM167" s="197" t="s">
        <v>475</v>
      </c>
    </row>
    <row r="168" s="2" customFormat="1" ht="16.5" customHeight="1">
      <c r="A168" s="34"/>
      <c r="B168" s="184"/>
      <c r="C168" s="185" t="s">
        <v>292</v>
      </c>
      <c r="D168" s="185" t="s">
        <v>144</v>
      </c>
      <c r="E168" s="186" t="s">
        <v>476</v>
      </c>
      <c r="F168" s="187" t="s">
        <v>477</v>
      </c>
      <c r="G168" s="188" t="s">
        <v>158</v>
      </c>
      <c r="H168" s="189">
        <v>184.375</v>
      </c>
      <c r="I168" s="190"/>
      <c r="J168" s="191">
        <f>ROUND(I168*H168,2)</f>
        <v>0</v>
      </c>
      <c r="K168" s="192"/>
      <c r="L168" s="35"/>
      <c r="M168" s="193" t="s">
        <v>1</v>
      </c>
      <c r="N168" s="194" t="s">
        <v>41</v>
      </c>
      <c r="O168" s="78"/>
      <c r="P168" s="195">
        <f>O168*H168</f>
        <v>0</v>
      </c>
      <c r="Q168" s="195">
        <v>0.00026249999999999998</v>
      </c>
      <c r="R168" s="195">
        <f>Q168*H168</f>
        <v>0.048398437499999995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148</v>
      </c>
      <c r="AT168" s="197" t="s">
        <v>144</v>
      </c>
      <c r="AU168" s="197" t="s">
        <v>88</v>
      </c>
      <c r="AY168" s="15" t="s">
        <v>141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88</v>
      </c>
      <c r="BK168" s="198">
        <f>ROUND(I168*H168,2)</f>
        <v>0</v>
      </c>
      <c r="BL168" s="15" t="s">
        <v>148</v>
      </c>
      <c r="BM168" s="197" t="s">
        <v>478</v>
      </c>
    </row>
    <row r="169" s="2" customFormat="1" ht="24.15" customHeight="1">
      <c r="A169" s="34"/>
      <c r="B169" s="184"/>
      <c r="C169" s="185" t="s">
        <v>296</v>
      </c>
      <c r="D169" s="185" t="s">
        <v>144</v>
      </c>
      <c r="E169" s="186" t="s">
        <v>479</v>
      </c>
      <c r="F169" s="187" t="s">
        <v>480</v>
      </c>
      <c r="G169" s="188" t="s">
        <v>147</v>
      </c>
      <c r="H169" s="189">
        <v>771.27200000000005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0</v>
      </c>
      <c r="R169" s="195">
        <f>Q169*H169</f>
        <v>0</v>
      </c>
      <c r="S169" s="195">
        <v>0.01</v>
      </c>
      <c r="T169" s="196">
        <f>S169*H169</f>
        <v>7.7127200000000009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148</v>
      </c>
      <c r="AT169" s="197" t="s">
        <v>144</v>
      </c>
      <c r="AU169" s="197" t="s">
        <v>88</v>
      </c>
      <c r="AY169" s="15" t="s">
        <v>141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88</v>
      </c>
      <c r="BK169" s="198">
        <f>ROUND(I169*H169,2)</f>
        <v>0</v>
      </c>
      <c r="BL169" s="15" t="s">
        <v>148</v>
      </c>
      <c r="BM169" s="197" t="s">
        <v>481</v>
      </c>
    </row>
    <row r="170" s="2" customFormat="1" ht="37.8" customHeight="1">
      <c r="A170" s="34"/>
      <c r="B170" s="184"/>
      <c r="C170" s="185" t="s">
        <v>300</v>
      </c>
      <c r="D170" s="185" t="s">
        <v>144</v>
      </c>
      <c r="E170" s="186" t="s">
        <v>482</v>
      </c>
      <c r="F170" s="187" t="s">
        <v>483</v>
      </c>
      <c r="G170" s="188" t="s">
        <v>147</v>
      </c>
      <c r="H170" s="189">
        <v>24.800000000000001</v>
      </c>
      <c r="I170" s="190"/>
      <c r="J170" s="191">
        <f>ROUND(I170*H170,2)</f>
        <v>0</v>
      </c>
      <c r="K170" s="192"/>
      <c r="L170" s="35"/>
      <c r="M170" s="193" t="s">
        <v>1</v>
      </c>
      <c r="N170" s="194" t="s">
        <v>41</v>
      </c>
      <c r="O170" s="78"/>
      <c r="P170" s="195">
        <f>O170*H170</f>
        <v>0</v>
      </c>
      <c r="Q170" s="195">
        <v>0</v>
      </c>
      <c r="R170" s="195">
        <f>Q170*H170</f>
        <v>0</v>
      </c>
      <c r="S170" s="195">
        <v>0.088999999999999996</v>
      </c>
      <c r="T170" s="196">
        <f>S170*H170</f>
        <v>2.2071999999999998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148</v>
      </c>
      <c r="AT170" s="197" t="s">
        <v>144</v>
      </c>
      <c r="AU170" s="197" t="s">
        <v>88</v>
      </c>
      <c r="AY170" s="15" t="s">
        <v>141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88</v>
      </c>
      <c r="BK170" s="198">
        <f>ROUND(I170*H170,2)</f>
        <v>0</v>
      </c>
      <c r="BL170" s="15" t="s">
        <v>148</v>
      </c>
      <c r="BM170" s="197" t="s">
        <v>484</v>
      </c>
    </row>
    <row r="171" s="2" customFormat="1" ht="16.5" customHeight="1">
      <c r="A171" s="34"/>
      <c r="B171" s="184"/>
      <c r="C171" s="185" t="s">
        <v>304</v>
      </c>
      <c r="D171" s="185" t="s">
        <v>144</v>
      </c>
      <c r="E171" s="186" t="s">
        <v>485</v>
      </c>
      <c r="F171" s="187" t="s">
        <v>486</v>
      </c>
      <c r="G171" s="188" t="s">
        <v>435</v>
      </c>
      <c r="H171" s="189">
        <v>1</v>
      </c>
      <c r="I171" s="190"/>
      <c r="J171" s="191">
        <f>ROUND(I171*H171,2)</f>
        <v>0</v>
      </c>
      <c r="K171" s="192"/>
      <c r="L171" s="35"/>
      <c r="M171" s="193" t="s">
        <v>1</v>
      </c>
      <c r="N171" s="194" t="s">
        <v>41</v>
      </c>
      <c r="O171" s="78"/>
      <c r="P171" s="195">
        <f>O171*H171</f>
        <v>0</v>
      </c>
      <c r="Q171" s="195">
        <v>0</v>
      </c>
      <c r="R171" s="195">
        <f>Q171*H171</f>
        <v>0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148</v>
      </c>
      <c r="AT171" s="197" t="s">
        <v>144</v>
      </c>
      <c r="AU171" s="197" t="s">
        <v>88</v>
      </c>
      <c r="AY171" s="15" t="s">
        <v>141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88</v>
      </c>
      <c r="BK171" s="198">
        <f>ROUND(I171*H171,2)</f>
        <v>0</v>
      </c>
      <c r="BL171" s="15" t="s">
        <v>148</v>
      </c>
      <c r="BM171" s="197" t="s">
        <v>487</v>
      </c>
    </row>
    <row r="172" s="2" customFormat="1" ht="24.15" customHeight="1">
      <c r="A172" s="34"/>
      <c r="B172" s="184"/>
      <c r="C172" s="185" t="s">
        <v>308</v>
      </c>
      <c r="D172" s="185" t="s">
        <v>144</v>
      </c>
      <c r="E172" s="186" t="s">
        <v>176</v>
      </c>
      <c r="F172" s="187" t="s">
        <v>177</v>
      </c>
      <c r="G172" s="188" t="s">
        <v>173</v>
      </c>
      <c r="H172" s="189">
        <v>9.9220000000000006</v>
      </c>
      <c r="I172" s="190"/>
      <c r="J172" s="191">
        <f>ROUND(I172*H172,2)</f>
        <v>0</v>
      </c>
      <c r="K172" s="192"/>
      <c r="L172" s="35"/>
      <c r="M172" s="193" t="s">
        <v>1</v>
      </c>
      <c r="N172" s="194" t="s">
        <v>41</v>
      </c>
      <c r="O172" s="78"/>
      <c r="P172" s="195">
        <f>O172*H172</f>
        <v>0</v>
      </c>
      <c r="Q172" s="195">
        <v>0</v>
      </c>
      <c r="R172" s="195">
        <f>Q172*H172</f>
        <v>0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148</v>
      </c>
      <c r="AT172" s="197" t="s">
        <v>144</v>
      </c>
      <c r="AU172" s="197" t="s">
        <v>88</v>
      </c>
      <c r="AY172" s="15" t="s">
        <v>141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88</v>
      </c>
      <c r="BK172" s="198">
        <f>ROUND(I172*H172,2)</f>
        <v>0</v>
      </c>
      <c r="BL172" s="15" t="s">
        <v>148</v>
      </c>
      <c r="BM172" s="197" t="s">
        <v>488</v>
      </c>
    </row>
    <row r="173" s="2" customFormat="1" ht="21.75" customHeight="1">
      <c r="A173" s="34"/>
      <c r="B173" s="184"/>
      <c r="C173" s="185" t="s">
        <v>312</v>
      </c>
      <c r="D173" s="185" t="s">
        <v>144</v>
      </c>
      <c r="E173" s="186" t="s">
        <v>179</v>
      </c>
      <c r="F173" s="187" t="s">
        <v>180</v>
      </c>
      <c r="G173" s="188" t="s">
        <v>173</v>
      </c>
      <c r="H173" s="189">
        <v>9.9220000000000006</v>
      </c>
      <c r="I173" s="190"/>
      <c r="J173" s="191">
        <f>ROUND(I173*H173,2)</f>
        <v>0</v>
      </c>
      <c r="K173" s="192"/>
      <c r="L173" s="35"/>
      <c r="M173" s="193" t="s">
        <v>1</v>
      </c>
      <c r="N173" s="194" t="s">
        <v>41</v>
      </c>
      <c r="O173" s="78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148</v>
      </c>
      <c r="AT173" s="197" t="s">
        <v>144</v>
      </c>
      <c r="AU173" s="197" t="s">
        <v>88</v>
      </c>
      <c r="AY173" s="15" t="s">
        <v>141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88</v>
      </c>
      <c r="BK173" s="198">
        <f>ROUND(I173*H173,2)</f>
        <v>0</v>
      </c>
      <c r="BL173" s="15" t="s">
        <v>148</v>
      </c>
      <c r="BM173" s="197" t="s">
        <v>489</v>
      </c>
    </row>
    <row r="174" s="2" customFormat="1" ht="24.15" customHeight="1">
      <c r="A174" s="34"/>
      <c r="B174" s="184"/>
      <c r="C174" s="185" t="s">
        <v>316</v>
      </c>
      <c r="D174" s="185" t="s">
        <v>144</v>
      </c>
      <c r="E174" s="186" t="s">
        <v>183</v>
      </c>
      <c r="F174" s="187" t="s">
        <v>184</v>
      </c>
      <c r="G174" s="188" t="s">
        <v>173</v>
      </c>
      <c r="H174" s="189">
        <v>39.688000000000002</v>
      </c>
      <c r="I174" s="190"/>
      <c r="J174" s="191">
        <f>ROUND(I174*H174,2)</f>
        <v>0</v>
      </c>
      <c r="K174" s="192"/>
      <c r="L174" s="35"/>
      <c r="M174" s="193" t="s">
        <v>1</v>
      </c>
      <c r="N174" s="194" t="s">
        <v>41</v>
      </c>
      <c r="O174" s="78"/>
      <c r="P174" s="195">
        <f>O174*H174</f>
        <v>0</v>
      </c>
      <c r="Q174" s="195">
        <v>0</v>
      </c>
      <c r="R174" s="195">
        <f>Q174*H174</f>
        <v>0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148</v>
      </c>
      <c r="AT174" s="197" t="s">
        <v>144</v>
      </c>
      <c r="AU174" s="197" t="s">
        <v>88</v>
      </c>
      <c r="AY174" s="15" t="s">
        <v>141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88</v>
      </c>
      <c r="BK174" s="198">
        <f>ROUND(I174*H174,2)</f>
        <v>0</v>
      </c>
      <c r="BL174" s="15" t="s">
        <v>148</v>
      </c>
      <c r="BM174" s="197" t="s">
        <v>490</v>
      </c>
    </row>
    <row r="175" s="2" customFormat="1" ht="24.15" customHeight="1">
      <c r="A175" s="34"/>
      <c r="B175" s="184"/>
      <c r="C175" s="185" t="s">
        <v>320</v>
      </c>
      <c r="D175" s="185" t="s">
        <v>144</v>
      </c>
      <c r="E175" s="186" t="s">
        <v>187</v>
      </c>
      <c r="F175" s="187" t="s">
        <v>188</v>
      </c>
      <c r="G175" s="188" t="s">
        <v>173</v>
      </c>
      <c r="H175" s="189">
        <v>9.9220000000000006</v>
      </c>
      <c r="I175" s="190"/>
      <c r="J175" s="191">
        <f>ROUND(I175*H175,2)</f>
        <v>0</v>
      </c>
      <c r="K175" s="192"/>
      <c r="L175" s="35"/>
      <c r="M175" s="193" t="s">
        <v>1</v>
      </c>
      <c r="N175" s="194" t="s">
        <v>41</v>
      </c>
      <c r="O175" s="78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148</v>
      </c>
      <c r="AT175" s="197" t="s">
        <v>144</v>
      </c>
      <c r="AU175" s="197" t="s">
        <v>88</v>
      </c>
      <c r="AY175" s="15" t="s">
        <v>141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88</v>
      </c>
      <c r="BK175" s="198">
        <f>ROUND(I175*H175,2)</f>
        <v>0</v>
      </c>
      <c r="BL175" s="15" t="s">
        <v>148</v>
      </c>
      <c r="BM175" s="197" t="s">
        <v>491</v>
      </c>
    </row>
    <row r="176" s="2" customFormat="1" ht="24.15" customHeight="1">
      <c r="A176" s="34"/>
      <c r="B176" s="184"/>
      <c r="C176" s="185" t="s">
        <v>324</v>
      </c>
      <c r="D176" s="185" t="s">
        <v>144</v>
      </c>
      <c r="E176" s="186" t="s">
        <v>191</v>
      </c>
      <c r="F176" s="187" t="s">
        <v>192</v>
      </c>
      <c r="G176" s="188" t="s">
        <v>173</v>
      </c>
      <c r="H176" s="189">
        <v>9.9220000000000006</v>
      </c>
      <c r="I176" s="190"/>
      <c r="J176" s="191">
        <f>ROUND(I176*H176,2)</f>
        <v>0</v>
      </c>
      <c r="K176" s="192"/>
      <c r="L176" s="35"/>
      <c r="M176" s="193" t="s">
        <v>1</v>
      </c>
      <c r="N176" s="194" t="s">
        <v>41</v>
      </c>
      <c r="O176" s="78"/>
      <c r="P176" s="195">
        <f>O176*H176</f>
        <v>0</v>
      </c>
      <c r="Q176" s="195">
        <v>0</v>
      </c>
      <c r="R176" s="195">
        <f>Q176*H176</f>
        <v>0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148</v>
      </c>
      <c r="AT176" s="197" t="s">
        <v>144</v>
      </c>
      <c r="AU176" s="197" t="s">
        <v>88</v>
      </c>
      <c r="AY176" s="15" t="s">
        <v>141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88</v>
      </c>
      <c r="BK176" s="198">
        <f>ROUND(I176*H176,2)</f>
        <v>0</v>
      </c>
      <c r="BL176" s="15" t="s">
        <v>148</v>
      </c>
      <c r="BM176" s="197" t="s">
        <v>492</v>
      </c>
    </row>
    <row r="177" s="2" customFormat="1" ht="24.15" customHeight="1">
      <c r="A177" s="34"/>
      <c r="B177" s="184"/>
      <c r="C177" s="185" t="s">
        <v>328</v>
      </c>
      <c r="D177" s="185" t="s">
        <v>144</v>
      </c>
      <c r="E177" s="186" t="s">
        <v>195</v>
      </c>
      <c r="F177" s="187" t="s">
        <v>196</v>
      </c>
      <c r="G177" s="188" t="s">
        <v>173</v>
      </c>
      <c r="H177" s="189">
        <v>9.9220000000000006</v>
      </c>
      <c r="I177" s="190"/>
      <c r="J177" s="191">
        <f>ROUND(I177*H177,2)</f>
        <v>0</v>
      </c>
      <c r="K177" s="192"/>
      <c r="L177" s="35"/>
      <c r="M177" s="193" t="s">
        <v>1</v>
      </c>
      <c r="N177" s="194" t="s">
        <v>41</v>
      </c>
      <c r="O177" s="78"/>
      <c r="P177" s="195">
        <f>O177*H177</f>
        <v>0</v>
      </c>
      <c r="Q177" s="195">
        <v>0</v>
      </c>
      <c r="R177" s="195">
        <f>Q177*H177</f>
        <v>0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148</v>
      </c>
      <c r="AT177" s="197" t="s">
        <v>144</v>
      </c>
      <c r="AU177" s="197" t="s">
        <v>88</v>
      </c>
      <c r="AY177" s="15" t="s">
        <v>141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88</v>
      </c>
      <c r="BK177" s="198">
        <f>ROUND(I177*H177,2)</f>
        <v>0</v>
      </c>
      <c r="BL177" s="15" t="s">
        <v>148</v>
      </c>
      <c r="BM177" s="197" t="s">
        <v>493</v>
      </c>
    </row>
    <row r="178" s="12" customFormat="1" ht="22.8" customHeight="1">
      <c r="A178" s="12"/>
      <c r="B178" s="171"/>
      <c r="C178" s="12"/>
      <c r="D178" s="172" t="s">
        <v>74</v>
      </c>
      <c r="E178" s="182" t="s">
        <v>198</v>
      </c>
      <c r="F178" s="182" t="s">
        <v>199</v>
      </c>
      <c r="G178" s="12"/>
      <c r="H178" s="12"/>
      <c r="I178" s="174"/>
      <c r="J178" s="183">
        <f>BK178</f>
        <v>0</v>
      </c>
      <c r="K178" s="12"/>
      <c r="L178" s="171"/>
      <c r="M178" s="176"/>
      <c r="N178" s="177"/>
      <c r="O178" s="177"/>
      <c r="P178" s="178">
        <f>P179</f>
        <v>0</v>
      </c>
      <c r="Q178" s="177"/>
      <c r="R178" s="178">
        <f>R179</f>
        <v>0</v>
      </c>
      <c r="S178" s="177"/>
      <c r="T178" s="179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72" t="s">
        <v>82</v>
      </c>
      <c r="AT178" s="180" t="s">
        <v>74</v>
      </c>
      <c r="AU178" s="180" t="s">
        <v>82</v>
      </c>
      <c r="AY178" s="172" t="s">
        <v>141</v>
      </c>
      <c r="BK178" s="181">
        <f>BK179</f>
        <v>0</v>
      </c>
    </row>
    <row r="179" s="2" customFormat="1" ht="24.15" customHeight="1">
      <c r="A179" s="34"/>
      <c r="B179" s="184"/>
      <c r="C179" s="185" t="s">
        <v>332</v>
      </c>
      <c r="D179" s="185" t="s">
        <v>144</v>
      </c>
      <c r="E179" s="186" t="s">
        <v>201</v>
      </c>
      <c r="F179" s="187" t="s">
        <v>202</v>
      </c>
      <c r="G179" s="188" t="s">
        <v>173</v>
      </c>
      <c r="H179" s="189">
        <v>81.852999999999994</v>
      </c>
      <c r="I179" s="190"/>
      <c r="J179" s="191">
        <f>ROUND(I179*H179,2)</f>
        <v>0</v>
      </c>
      <c r="K179" s="192"/>
      <c r="L179" s="35"/>
      <c r="M179" s="193" t="s">
        <v>1</v>
      </c>
      <c r="N179" s="194" t="s">
        <v>41</v>
      </c>
      <c r="O179" s="78"/>
      <c r="P179" s="195">
        <f>O179*H179</f>
        <v>0</v>
      </c>
      <c r="Q179" s="195">
        <v>0</v>
      </c>
      <c r="R179" s="195">
        <f>Q179*H179</f>
        <v>0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148</v>
      </c>
      <c r="AT179" s="197" t="s">
        <v>144</v>
      </c>
      <c r="AU179" s="197" t="s">
        <v>88</v>
      </c>
      <c r="AY179" s="15" t="s">
        <v>141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88</v>
      </c>
      <c r="BK179" s="198">
        <f>ROUND(I179*H179,2)</f>
        <v>0</v>
      </c>
      <c r="BL179" s="15" t="s">
        <v>148</v>
      </c>
      <c r="BM179" s="197" t="s">
        <v>494</v>
      </c>
    </row>
    <row r="180" s="12" customFormat="1" ht="25.92" customHeight="1">
      <c r="A180" s="12"/>
      <c r="B180" s="171"/>
      <c r="C180" s="12"/>
      <c r="D180" s="172" t="s">
        <v>74</v>
      </c>
      <c r="E180" s="173" t="s">
        <v>204</v>
      </c>
      <c r="F180" s="173" t="s">
        <v>205</v>
      </c>
      <c r="G180" s="12"/>
      <c r="H180" s="12"/>
      <c r="I180" s="174"/>
      <c r="J180" s="175">
        <f>BK180</f>
        <v>0</v>
      </c>
      <c r="K180" s="12"/>
      <c r="L180" s="171"/>
      <c r="M180" s="176"/>
      <c r="N180" s="177"/>
      <c r="O180" s="177"/>
      <c r="P180" s="178">
        <f>P181+P184+P189</f>
        <v>0</v>
      </c>
      <c r="Q180" s="177"/>
      <c r="R180" s="178">
        <f>R181+R184+R189</f>
        <v>0.028898800000000002</v>
      </c>
      <c r="S180" s="177"/>
      <c r="T180" s="179">
        <f>T181+T184+T189</f>
        <v>0.002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72" t="s">
        <v>88</v>
      </c>
      <c r="AT180" s="180" t="s">
        <v>74</v>
      </c>
      <c r="AU180" s="180" t="s">
        <v>75</v>
      </c>
      <c r="AY180" s="172" t="s">
        <v>141</v>
      </c>
      <c r="BK180" s="181">
        <f>BK181+BK184+BK189</f>
        <v>0</v>
      </c>
    </row>
    <row r="181" s="12" customFormat="1" ht="22.8" customHeight="1">
      <c r="A181" s="12"/>
      <c r="B181" s="171"/>
      <c r="C181" s="12"/>
      <c r="D181" s="172" t="s">
        <v>74</v>
      </c>
      <c r="E181" s="182" t="s">
        <v>206</v>
      </c>
      <c r="F181" s="182" t="s">
        <v>207</v>
      </c>
      <c r="G181" s="12"/>
      <c r="H181" s="12"/>
      <c r="I181" s="174"/>
      <c r="J181" s="183">
        <f>BK181</f>
        <v>0</v>
      </c>
      <c r="K181" s="12"/>
      <c r="L181" s="171"/>
      <c r="M181" s="176"/>
      <c r="N181" s="177"/>
      <c r="O181" s="177"/>
      <c r="P181" s="178">
        <f>SUM(P182:P183)</f>
        <v>0</v>
      </c>
      <c r="Q181" s="177"/>
      <c r="R181" s="178">
        <f>SUM(R182:R183)</f>
        <v>0.010450000000000001</v>
      </c>
      <c r="S181" s="177"/>
      <c r="T181" s="179">
        <f>SUM(T182:T183)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72" t="s">
        <v>88</v>
      </c>
      <c r="AT181" s="180" t="s">
        <v>74</v>
      </c>
      <c r="AU181" s="180" t="s">
        <v>82</v>
      </c>
      <c r="AY181" s="172" t="s">
        <v>141</v>
      </c>
      <c r="BK181" s="181">
        <f>SUM(BK182:BK183)</f>
        <v>0</v>
      </c>
    </row>
    <row r="182" s="2" customFormat="1" ht="33" customHeight="1">
      <c r="A182" s="34"/>
      <c r="B182" s="184"/>
      <c r="C182" s="185" t="s">
        <v>336</v>
      </c>
      <c r="D182" s="185" t="s">
        <v>144</v>
      </c>
      <c r="E182" s="186" t="s">
        <v>495</v>
      </c>
      <c r="F182" s="187" t="s">
        <v>496</v>
      </c>
      <c r="G182" s="188" t="s">
        <v>158</v>
      </c>
      <c r="H182" s="189">
        <v>2.2000000000000002</v>
      </c>
      <c r="I182" s="190"/>
      <c r="J182" s="191">
        <f>ROUND(I182*H182,2)</f>
        <v>0</v>
      </c>
      <c r="K182" s="192"/>
      <c r="L182" s="35"/>
      <c r="M182" s="193" t="s">
        <v>1</v>
      </c>
      <c r="N182" s="194" t="s">
        <v>41</v>
      </c>
      <c r="O182" s="78"/>
      <c r="P182" s="195">
        <f>O182*H182</f>
        <v>0</v>
      </c>
      <c r="Q182" s="195">
        <v>0.0047499999999999999</v>
      </c>
      <c r="R182" s="195">
        <f>Q182*H182</f>
        <v>0.010450000000000001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211</v>
      </c>
      <c r="AT182" s="197" t="s">
        <v>144</v>
      </c>
      <c r="AU182" s="197" t="s">
        <v>88</v>
      </c>
      <c r="AY182" s="15" t="s">
        <v>141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88</v>
      </c>
      <c r="BK182" s="198">
        <f>ROUND(I182*H182,2)</f>
        <v>0</v>
      </c>
      <c r="BL182" s="15" t="s">
        <v>211</v>
      </c>
      <c r="BM182" s="197" t="s">
        <v>497</v>
      </c>
    </row>
    <row r="183" s="2" customFormat="1" ht="24.15" customHeight="1">
      <c r="A183" s="34"/>
      <c r="B183" s="184"/>
      <c r="C183" s="185" t="s">
        <v>340</v>
      </c>
      <c r="D183" s="185" t="s">
        <v>144</v>
      </c>
      <c r="E183" s="186" t="s">
        <v>217</v>
      </c>
      <c r="F183" s="187" t="s">
        <v>218</v>
      </c>
      <c r="G183" s="188" t="s">
        <v>219</v>
      </c>
      <c r="H183" s="199"/>
      <c r="I183" s="190"/>
      <c r="J183" s="191">
        <f>ROUND(I183*H183,2)</f>
        <v>0</v>
      </c>
      <c r="K183" s="192"/>
      <c r="L183" s="35"/>
      <c r="M183" s="193" t="s">
        <v>1</v>
      </c>
      <c r="N183" s="194" t="s">
        <v>41</v>
      </c>
      <c r="O183" s="78"/>
      <c r="P183" s="195">
        <f>O183*H183</f>
        <v>0</v>
      </c>
      <c r="Q183" s="195">
        <v>0</v>
      </c>
      <c r="R183" s="195">
        <f>Q183*H183</f>
        <v>0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211</v>
      </c>
      <c r="AT183" s="197" t="s">
        <v>144</v>
      </c>
      <c r="AU183" s="197" t="s">
        <v>88</v>
      </c>
      <c r="AY183" s="15" t="s">
        <v>141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88</v>
      </c>
      <c r="BK183" s="198">
        <f>ROUND(I183*H183,2)</f>
        <v>0</v>
      </c>
      <c r="BL183" s="15" t="s">
        <v>211</v>
      </c>
      <c r="BM183" s="197" t="s">
        <v>498</v>
      </c>
    </row>
    <row r="184" s="12" customFormat="1" ht="22.8" customHeight="1">
      <c r="A184" s="12"/>
      <c r="B184" s="171"/>
      <c r="C184" s="12"/>
      <c r="D184" s="172" t="s">
        <v>74</v>
      </c>
      <c r="E184" s="182" t="s">
        <v>348</v>
      </c>
      <c r="F184" s="182" t="s">
        <v>349</v>
      </c>
      <c r="G184" s="12"/>
      <c r="H184" s="12"/>
      <c r="I184" s="174"/>
      <c r="J184" s="183">
        <f>BK184</f>
        <v>0</v>
      </c>
      <c r="K184" s="12"/>
      <c r="L184" s="171"/>
      <c r="M184" s="176"/>
      <c r="N184" s="177"/>
      <c r="O184" s="177"/>
      <c r="P184" s="178">
        <f>SUM(P185:P188)</f>
        <v>0</v>
      </c>
      <c r="Q184" s="177"/>
      <c r="R184" s="178">
        <f>SUM(R185:R188)</f>
        <v>5.0000000000000002E-05</v>
      </c>
      <c r="S184" s="177"/>
      <c r="T184" s="179">
        <f>SUM(T185:T188)</f>
        <v>0.002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72" t="s">
        <v>88</v>
      </c>
      <c r="AT184" s="180" t="s">
        <v>74</v>
      </c>
      <c r="AU184" s="180" t="s">
        <v>82</v>
      </c>
      <c r="AY184" s="172" t="s">
        <v>141</v>
      </c>
      <c r="BK184" s="181">
        <f>SUM(BK185:BK188)</f>
        <v>0</v>
      </c>
    </row>
    <row r="185" s="2" customFormat="1" ht="16.5" customHeight="1">
      <c r="A185" s="34"/>
      <c r="B185" s="184"/>
      <c r="C185" s="185" t="s">
        <v>344</v>
      </c>
      <c r="D185" s="185" t="s">
        <v>144</v>
      </c>
      <c r="E185" s="186" t="s">
        <v>499</v>
      </c>
      <c r="F185" s="187" t="s">
        <v>500</v>
      </c>
      <c r="G185" s="188" t="s">
        <v>243</v>
      </c>
      <c r="H185" s="189">
        <v>1</v>
      </c>
      <c r="I185" s="190"/>
      <c r="J185" s="191">
        <f>ROUND(I185*H185,2)</f>
        <v>0</v>
      </c>
      <c r="K185" s="192"/>
      <c r="L185" s="35"/>
      <c r="M185" s="193" t="s">
        <v>1</v>
      </c>
      <c r="N185" s="194" t="s">
        <v>41</v>
      </c>
      <c r="O185" s="78"/>
      <c r="P185" s="195">
        <f>O185*H185</f>
        <v>0</v>
      </c>
      <c r="Q185" s="195">
        <v>0</v>
      </c>
      <c r="R185" s="195">
        <f>Q185*H185</f>
        <v>0</v>
      </c>
      <c r="S185" s="195">
        <v>0.001</v>
      </c>
      <c r="T185" s="196">
        <f>S185*H185</f>
        <v>0.001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211</v>
      </c>
      <c r="AT185" s="197" t="s">
        <v>144</v>
      </c>
      <c r="AU185" s="197" t="s">
        <v>88</v>
      </c>
      <c r="AY185" s="15" t="s">
        <v>141</v>
      </c>
      <c r="BE185" s="198">
        <f>IF(N185="základná",J185,0)</f>
        <v>0</v>
      </c>
      <c r="BF185" s="198">
        <f>IF(N185="znížená",J185,0)</f>
        <v>0</v>
      </c>
      <c r="BG185" s="198">
        <f>IF(N185="zákl. prenesená",J185,0)</f>
        <v>0</v>
      </c>
      <c r="BH185" s="198">
        <f>IF(N185="zníž. prenesená",J185,0)</f>
        <v>0</v>
      </c>
      <c r="BI185" s="198">
        <f>IF(N185="nulová",J185,0)</f>
        <v>0</v>
      </c>
      <c r="BJ185" s="15" t="s">
        <v>88</v>
      </c>
      <c r="BK185" s="198">
        <f>ROUND(I185*H185,2)</f>
        <v>0</v>
      </c>
      <c r="BL185" s="15" t="s">
        <v>211</v>
      </c>
      <c r="BM185" s="197" t="s">
        <v>501</v>
      </c>
    </row>
    <row r="186" s="2" customFormat="1" ht="16.5" customHeight="1">
      <c r="A186" s="34"/>
      <c r="B186" s="184"/>
      <c r="C186" s="185" t="s">
        <v>350</v>
      </c>
      <c r="D186" s="185" t="s">
        <v>144</v>
      </c>
      <c r="E186" s="186" t="s">
        <v>502</v>
      </c>
      <c r="F186" s="187" t="s">
        <v>503</v>
      </c>
      <c r="G186" s="188" t="s">
        <v>504</v>
      </c>
      <c r="H186" s="189">
        <v>1</v>
      </c>
      <c r="I186" s="190"/>
      <c r="J186" s="191">
        <f>ROUND(I186*H186,2)</f>
        <v>0</v>
      </c>
      <c r="K186" s="192"/>
      <c r="L186" s="35"/>
      <c r="M186" s="193" t="s">
        <v>1</v>
      </c>
      <c r="N186" s="194" t="s">
        <v>41</v>
      </c>
      <c r="O186" s="78"/>
      <c r="P186" s="195">
        <f>O186*H186</f>
        <v>0</v>
      </c>
      <c r="Q186" s="195">
        <v>5.0000000000000002E-05</v>
      </c>
      <c r="R186" s="195">
        <f>Q186*H186</f>
        <v>5.0000000000000002E-05</v>
      </c>
      <c r="S186" s="195">
        <v>0.001</v>
      </c>
      <c r="T186" s="196">
        <f>S186*H186</f>
        <v>0.001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211</v>
      </c>
      <c r="AT186" s="197" t="s">
        <v>144</v>
      </c>
      <c r="AU186" s="197" t="s">
        <v>88</v>
      </c>
      <c r="AY186" s="15" t="s">
        <v>141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88</v>
      </c>
      <c r="BK186" s="198">
        <f>ROUND(I186*H186,2)</f>
        <v>0</v>
      </c>
      <c r="BL186" s="15" t="s">
        <v>211</v>
      </c>
      <c r="BM186" s="197" t="s">
        <v>505</v>
      </c>
    </row>
    <row r="187" s="2" customFormat="1" ht="33" customHeight="1">
      <c r="A187" s="34"/>
      <c r="B187" s="184"/>
      <c r="C187" s="185" t="s">
        <v>354</v>
      </c>
      <c r="D187" s="185" t="s">
        <v>144</v>
      </c>
      <c r="E187" s="186" t="s">
        <v>506</v>
      </c>
      <c r="F187" s="187" t="s">
        <v>507</v>
      </c>
      <c r="G187" s="188" t="s">
        <v>508</v>
      </c>
      <c r="H187" s="189">
        <v>3.7450000000000001</v>
      </c>
      <c r="I187" s="190"/>
      <c r="J187" s="191">
        <f>ROUND(I187*H187,2)</f>
        <v>0</v>
      </c>
      <c r="K187" s="192"/>
      <c r="L187" s="35"/>
      <c r="M187" s="193" t="s">
        <v>1</v>
      </c>
      <c r="N187" s="194" t="s">
        <v>41</v>
      </c>
      <c r="O187" s="78"/>
      <c r="P187" s="195">
        <f>O187*H187</f>
        <v>0</v>
      </c>
      <c r="Q187" s="195">
        <v>0</v>
      </c>
      <c r="R187" s="195">
        <f>Q187*H187</f>
        <v>0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211</v>
      </c>
      <c r="AT187" s="197" t="s">
        <v>144</v>
      </c>
      <c r="AU187" s="197" t="s">
        <v>88</v>
      </c>
      <c r="AY187" s="15" t="s">
        <v>141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5" t="s">
        <v>88</v>
      </c>
      <c r="BK187" s="198">
        <f>ROUND(I187*H187,2)</f>
        <v>0</v>
      </c>
      <c r="BL187" s="15" t="s">
        <v>211</v>
      </c>
      <c r="BM187" s="197" t="s">
        <v>509</v>
      </c>
    </row>
    <row r="188" s="2" customFormat="1" ht="24.15" customHeight="1">
      <c r="A188" s="34"/>
      <c r="B188" s="184"/>
      <c r="C188" s="185" t="s">
        <v>360</v>
      </c>
      <c r="D188" s="185" t="s">
        <v>144</v>
      </c>
      <c r="E188" s="186" t="s">
        <v>510</v>
      </c>
      <c r="F188" s="187" t="s">
        <v>356</v>
      </c>
      <c r="G188" s="188" t="s">
        <v>219</v>
      </c>
      <c r="H188" s="199"/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211</v>
      </c>
      <c r="AT188" s="197" t="s">
        <v>144</v>
      </c>
      <c r="AU188" s="197" t="s">
        <v>88</v>
      </c>
      <c r="AY188" s="15" t="s">
        <v>141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88</v>
      </c>
      <c r="BK188" s="198">
        <f>ROUND(I188*H188,2)</f>
        <v>0</v>
      </c>
      <c r="BL188" s="15" t="s">
        <v>211</v>
      </c>
      <c r="BM188" s="197" t="s">
        <v>511</v>
      </c>
    </row>
    <row r="189" s="12" customFormat="1" ht="22.8" customHeight="1">
      <c r="A189" s="12"/>
      <c r="B189" s="171"/>
      <c r="C189" s="12"/>
      <c r="D189" s="172" t="s">
        <v>74</v>
      </c>
      <c r="E189" s="182" t="s">
        <v>512</v>
      </c>
      <c r="F189" s="182" t="s">
        <v>513</v>
      </c>
      <c r="G189" s="12"/>
      <c r="H189" s="12"/>
      <c r="I189" s="174"/>
      <c r="J189" s="183">
        <f>BK189</f>
        <v>0</v>
      </c>
      <c r="K189" s="12"/>
      <c r="L189" s="171"/>
      <c r="M189" s="176"/>
      <c r="N189" s="177"/>
      <c r="O189" s="177"/>
      <c r="P189" s="178">
        <f>SUM(P190:P192)</f>
        <v>0</v>
      </c>
      <c r="Q189" s="177"/>
      <c r="R189" s="178">
        <f>SUM(R190:R192)</f>
        <v>0.0183988</v>
      </c>
      <c r="S189" s="177"/>
      <c r="T189" s="179">
        <f>SUM(T190:T192)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72" t="s">
        <v>88</v>
      </c>
      <c r="AT189" s="180" t="s">
        <v>74</v>
      </c>
      <c r="AU189" s="180" t="s">
        <v>82</v>
      </c>
      <c r="AY189" s="172" t="s">
        <v>141</v>
      </c>
      <c r="BK189" s="181">
        <f>SUM(BK190:BK192)</f>
        <v>0</v>
      </c>
    </row>
    <row r="190" s="2" customFormat="1" ht="24.15" customHeight="1">
      <c r="A190" s="34"/>
      <c r="B190" s="184"/>
      <c r="C190" s="185" t="s">
        <v>364</v>
      </c>
      <c r="D190" s="185" t="s">
        <v>144</v>
      </c>
      <c r="E190" s="186" t="s">
        <v>514</v>
      </c>
      <c r="F190" s="187" t="s">
        <v>515</v>
      </c>
      <c r="G190" s="188" t="s">
        <v>147</v>
      </c>
      <c r="H190" s="189">
        <v>0.69999999999999996</v>
      </c>
      <c r="I190" s="190"/>
      <c r="J190" s="191">
        <f>ROUND(I190*H190,2)</f>
        <v>0</v>
      </c>
      <c r="K190" s="192"/>
      <c r="L190" s="35"/>
      <c r="M190" s="193" t="s">
        <v>1</v>
      </c>
      <c r="N190" s="194" t="s">
        <v>41</v>
      </c>
      <c r="O190" s="78"/>
      <c r="P190" s="195">
        <f>O190*H190</f>
        <v>0</v>
      </c>
      <c r="Q190" s="195">
        <v>0.0030699999999999998</v>
      </c>
      <c r="R190" s="195">
        <f>Q190*H190</f>
        <v>0.0021489999999999999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211</v>
      </c>
      <c r="AT190" s="197" t="s">
        <v>144</v>
      </c>
      <c r="AU190" s="197" t="s">
        <v>88</v>
      </c>
      <c r="AY190" s="15" t="s">
        <v>141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88</v>
      </c>
      <c r="BK190" s="198">
        <f>ROUND(I190*H190,2)</f>
        <v>0</v>
      </c>
      <c r="BL190" s="15" t="s">
        <v>211</v>
      </c>
      <c r="BM190" s="197" t="s">
        <v>516</v>
      </c>
    </row>
    <row r="191" s="2" customFormat="1" ht="16.5" customHeight="1">
      <c r="A191" s="34"/>
      <c r="B191" s="184"/>
      <c r="C191" s="200" t="s">
        <v>517</v>
      </c>
      <c r="D191" s="200" t="s">
        <v>228</v>
      </c>
      <c r="E191" s="201" t="s">
        <v>518</v>
      </c>
      <c r="F191" s="202" t="s">
        <v>519</v>
      </c>
      <c r="G191" s="203" t="s">
        <v>147</v>
      </c>
      <c r="H191" s="204">
        <v>0.74199999999999999</v>
      </c>
      <c r="I191" s="205"/>
      <c r="J191" s="206">
        <f>ROUND(I191*H191,2)</f>
        <v>0</v>
      </c>
      <c r="K191" s="207"/>
      <c r="L191" s="208"/>
      <c r="M191" s="209" t="s">
        <v>1</v>
      </c>
      <c r="N191" s="210" t="s">
        <v>41</v>
      </c>
      <c r="O191" s="78"/>
      <c r="P191" s="195">
        <f>O191*H191</f>
        <v>0</v>
      </c>
      <c r="Q191" s="195">
        <v>0.021899999999999999</v>
      </c>
      <c r="R191" s="195">
        <f>Q191*H191</f>
        <v>0.016249799999999998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231</v>
      </c>
      <c r="AT191" s="197" t="s">
        <v>228</v>
      </c>
      <c r="AU191" s="197" t="s">
        <v>88</v>
      </c>
      <c r="AY191" s="15" t="s">
        <v>141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5" t="s">
        <v>88</v>
      </c>
      <c r="BK191" s="198">
        <f>ROUND(I191*H191,2)</f>
        <v>0</v>
      </c>
      <c r="BL191" s="15" t="s">
        <v>211</v>
      </c>
      <c r="BM191" s="197" t="s">
        <v>520</v>
      </c>
    </row>
    <row r="192" s="2" customFormat="1" ht="24.15" customHeight="1">
      <c r="A192" s="34"/>
      <c r="B192" s="184"/>
      <c r="C192" s="185" t="s">
        <v>521</v>
      </c>
      <c r="D192" s="185" t="s">
        <v>144</v>
      </c>
      <c r="E192" s="186" t="s">
        <v>522</v>
      </c>
      <c r="F192" s="187" t="s">
        <v>523</v>
      </c>
      <c r="G192" s="188" t="s">
        <v>219</v>
      </c>
      <c r="H192" s="199"/>
      <c r="I192" s="190"/>
      <c r="J192" s="191">
        <f>ROUND(I192*H192,2)</f>
        <v>0</v>
      </c>
      <c r="K192" s="192"/>
      <c r="L192" s="35"/>
      <c r="M192" s="211" t="s">
        <v>1</v>
      </c>
      <c r="N192" s="212" t="s">
        <v>41</v>
      </c>
      <c r="O192" s="213"/>
      <c r="P192" s="214">
        <f>O192*H192</f>
        <v>0</v>
      </c>
      <c r="Q192" s="214">
        <v>0</v>
      </c>
      <c r="R192" s="214">
        <f>Q192*H192</f>
        <v>0</v>
      </c>
      <c r="S192" s="214">
        <v>0</v>
      </c>
      <c r="T192" s="215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211</v>
      </c>
      <c r="AT192" s="197" t="s">
        <v>144</v>
      </c>
      <c r="AU192" s="197" t="s">
        <v>88</v>
      </c>
      <c r="AY192" s="15" t="s">
        <v>141</v>
      </c>
      <c r="BE192" s="198">
        <f>IF(N192="základná",J192,0)</f>
        <v>0</v>
      </c>
      <c r="BF192" s="198">
        <f>IF(N192="znížená",J192,0)</f>
        <v>0</v>
      </c>
      <c r="BG192" s="198">
        <f>IF(N192="zákl. prenesená",J192,0)</f>
        <v>0</v>
      </c>
      <c r="BH192" s="198">
        <f>IF(N192="zníž. prenesená",J192,0)</f>
        <v>0</v>
      </c>
      <c r="BI192" s="198">
        <f>IF(N192="nulová",J192,0)</f>
        <v>0</v>
      </c>
      <c r="BJ192" s="15" t="s">
        <v>88</v>
      </c>
      <c r="BK192" s="198">
        <f>ROUND(I192*H192,2)</f>
        <v>0</v>
      </c>
      <c r="BL192" s="15" t="s">
        <v>211</v>
      </c>
      <c r="BM192" s="197" t="s">
        <v>524</v>
      </c>
    </row>
    <row r="193" s="2" customFormat="1" ht="6.96" customHeight="1">
      <c r="A193" s="34"/>
      <c r="B193" s="61"/>
      <c r="C193" s="62"/>
      <c r="D193" s="62"/>
      <c r="E193" s="62"/>
      <c r="F193" s="62"/>
      <c r="G193" s="62"/>
      <c r="H193" s="62"/>
      <c r="I193" s="62"/>
      <c r="J193" s="62"/>
      <c r="K193" s="62"/>
      <c r="L193" s="35"/>
      <c r="M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</row>
  </sheetData>
  <autoFilter ref="C128:K19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108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0" t="str">
        <f>'Rekapitulácia stavby'!K6</f>
        <v xml:space="preserve">Zníženie energetickej náročnosti  budovy technických služieb v Trenčianskych  Tepliciach</v>
      </c>
      <c r="F7" s="28"/>
      <c r="G7" s="28"/>
      <c r="H7" s="28"/>
      <c r="L7" s="18"/>
    </row>
    <row r="8" s="1" customFormat="1" ht="12" customHeight="1">
      <c r="B8" s="18"/>
      <c r="D8" s="28" t="s">
        <v>109</v>
      </c>
      <c r="L8" s="18"/>
    </row>
    <row r="9" s="2" customFormat="1" ht="23.25" customHeight="1">
      <c r="A9" s="34"/>
      <c r="B9" s="35"/>
      <c r="C9" s="34"/>
      <c r="D9" s="34"/>
      <c r="E9" s="130" t="s">
        <v>110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111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30" customHeight="1">
      <c r="A11" s="34"/>
      <c r="B11" s="35"/>
      <c r="C11" s="34"/>
      <c r="D11" s="34"/>
      <c r="E11" s="68" t="s">
        <v>525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33</v>
      </c>
      <c r="G14" s="34"/>
      <c r="H14" s="34"/>
      <c r="I14" s="28" t="s">
        <v>21</v>
      </c>
      <c r="J14" s="70" t="str">
        <f>'Rekapitulácia stavby'!AN8</f>
        <v>2. 11. 2021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tr">
        <f>IF('Rekapitulácia stavby'!AN10="","",'Rekapitulácia stavby'!AN10)</f>
        <v/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tr">
        <f>IF('Rekapitulácia stavby'!E11="","",'Rekapitulácia stavby'!E11)</f>
        <v>Mesto Trenčianske Teplice so sídlom GEN. M.R.Štefá</v>
      </c>
      <c r="F17" s="34"/>
      <c r="G17" s="34"/>
      <c r="H17" s="34"/>
      <c r="I17" s="28" t="s">
        <v>26</v>
      </c>
      <c r="J17" s="23" t="str">
        <f>IF('Rekapitulácia stavby'!AN11="","",'Rekapitulácia stavby'!AN11)</f>
        <v/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tr">
        <f>IF('Rekapitulácia stavby'!E17="","",'Rekapitulácia stavby'!E17)</f>
        <v>Ing. Ladislav Balog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ROUND(J127,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ROUND((SUM(BE127:BE179)),  2)</f>
        <v>0</v>
      </c>
      <c r="G35" s="137"/>
      <c r="H35" s="137"/>
      <c r="I35" s="138">
        <v>0.20000000000000001</v>
      </c>
      <c r="J35" s="136">
        <f>ROUND(((SUM(BE127:BE179))*I35),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ROUND((SUM(BF127:BF179)),  2)</f>
        <v>0</v>
      </c>
      <c r="G36" s="137"/>
      <c r="H36" s="137"/>
      <c r="I36" s="138">
        <v>0.20000000000000001</v>
      </c>
      <c r="J36" s="136">
        <f>ROUND(((SUM(BF127:BF179))*I36),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ROUND((SUM(BG127:BG179)),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ROUND((SUM(BH127:BH179)),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ROUND((SUM(BI127:BI179)),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0" t="str">
        <f>E7</f>
        <v xml:space="preserve">Zníženie energetickej náročnosti  budovy technických služieb v Trenčianskych  Tepliciach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109</v>
      </c>
      <c r="L86" s="18"/>
    </row>
    <row r="87" s="2" customFormat="1" ht="23.25" customHeight="1">
      <c r="A87" s="34"/>
      <c r="B87" s="35"/>
      <c r="C87" s="34"/>
      <c r="D87" s="34"/>
      <c r="E87" s="130" t="s">
        <v>110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111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30" customHeight="1">
      <c r="A89" s="34"/>
      <c r="B89" s="35"/>
      <c r="C89" s="34"/>
      <c r="D89" s="34"/>
      <c r="E89" s="68" t="str">
        <f>E11</f>
        <v xml:space="preserve">04 -  ARCHITEKTONICKO – STAVEBNÉ RIEŠENIE / STRECHA /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 xml:space="preserve"> </v>
      </c>
      <c r="G91" s="34"/>
      <c r="H91" s="34"/>
      <c r="I91" s="28" t="s">
        <v>21</v>
      </c>
      <c r="J91" s="70" t="str">
        <f>IF(J14="","",J14)</f>
        <v>2. 11. 2021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Trenčianske Teplice so sídlom GEN. M.R.Štefá</v>
      </c>
      <c r="G93" s="34"/>
      <c r="H93" s="34"/>
      <c r="I93" s="28" t="s">
        <v>29</v>
      </c>
      <c r="J93" s="32" t="str">
        <f>E23</f>
        <v>Ing. Ladislav Balog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114</v>
      </c>
      <c r="D96" s="141"/>
      <c r="E96" s="141"/>
      <c r="F96" s="141"/>
      <c r="G96" s="141"/>
      <c r="H96" s="141"/>
      <c r="I96" s="141"/>
      <c r="J96" s="150" t="s">
        <v>115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116</v>
      </c>
      <c r="D98" s="34"/>
      <c r="E98" s="34"/>
      <c r="F98" s="34"/>
      <c r="G98" s="34"/>
      <c r="H98" s="34"/>
      <c r="I98" s="34"/>
      <c r="J98" s="97">
        <f>J127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117</v>
      </c>
    </row>
    <row r="99" s="9" customFormat="1" ht="24.96" customHeight="1">
      <c r="A99" s="9"/>
      <c r="B99" s="152"/>
      <c r="C99" s="9"/>
      <c r="D99" s="153" t="s">
        <v>118</v>
      </c>
      <c r="E99" s="154"/>
      <c r="F99" s="154"/>
      <c r="G99" s="154"/>
      <c r="H99" s="154"/>
      <c r="I99" s="154"/>
      <c r="J99" s="155">
        <f>J128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120</v>
      </c>
      <c r="E100" s="158"/>
      <c r="F100" s="158"/>
      <c r="G100" s="158"/>
      <c r="H100" s="158"/>
      <c r="I100" s="158"/>
      <c r="J100" s="159">
        <f>J129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121</v>
      </c>
      <c r="E101" s="158"/>
      <c r="F101" s="158"/>
      <c r="G101" s="158"/>
      <c r="H101" s="158"/>
      <c r="I101" s="158"/>
      <c r="J101" s="159">
        <f>J138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52"/>
      <c r="C102" s="9"/>
      <c r="D102" s="153" t="s">
        <v>122</v>
      </c>
      <c r="E102" s="154"/>
      <c r="F102" s="154"/>
      <c r="G102" s="154"/>
      <c r="H102" s="154"/>
      <c r="I102" s="154"/>
      <c r="J102" s="155">
        <f>J140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6"/>
      <c r="C103" s="10"/>
      <c r="D103" s="157" t="s">
        <v>526</v>
      </c>
      <c r="E103" s="158"/>
      <c r="F103" s="158"/>
      <c r="G103" s="158"/>
      <c r="H103" s="158"/>
      <c r="I103" s="158"/>
      <c r="J103" s="159">
        <f>J141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527</v>
      </c>
      <c r="E104" s="158"/>
      <c r="F104" s="158"/>
      <c r="G104" s="158"/>
      <c r="H104" s="158"/>
      <c r="I104" s="158"/>
      <c r="J104" s="159">
        <f>J166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6"/>
      <c r="C105" s="10"/>
      <c r="D105" s="157" t="s">
        <v>123</v>
      </c>
      <c r="E105" s="158"/>
      <c r="F105" s="158"/>
      <c r="G105" s="158"/>
      <c r="H105" s="158"/>
      <c r="I105" s="158"/>
      <c r="J105" s="159">
        <f>J176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127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6.25" customHeight="1">
      <c r="A115" s="34"/>
      <c r="B115" s="35"/>
      <c r="C115" s="34"/>
      <c r="D115" s="34"/>
      <c r="E115" s="130" t="str">
        <f>E7</f>
        <v xml:space="preserve">Zníženie energetickej náročnosti  budovy technických služieb v Trenčianskych  Tepliciach</v>
      </c>
      <c r="F115" s="28"/>
      <c r="G115" s="28"/>
      <c r="H115" s="28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" customFormat="1" ht="12" customHeight="1">
      <c r="B116" s="18"/>
      <c r="C116" s="28" t="s">
        <v>109</v>
      </c>
      <c r="L116" s="18"/>
    </row>
    <row r="117" s="2" customFormat="1" ht="23.25" customHeight="1">
      <c r="A117" s="34"/>
      <c r="B117" s="35"/>
      <c r="C117" s="34"/>
      <c r="D117" s="34"/>
      <c r="E117" s="130" t="s">
        <v>110</v>
      </c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111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30" customHeight="1">
      <c r="A119" s="34"/>
      <c r="B119" s="35"/>
      <c r="C119" s="34"/>
      <c r="D119" s="34"/>
      <c r="E119" s="68" t="str">
        <f>E11</f>
        <v xml:space="preserve">04 -  ARCHITEKTONICKO – STAVEBNÉ RIEŠENIE / STRECHA /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19</v>
      </c>
      <c r="D121" s="34"/>
      <c r="E121" s="34"/>
      <c r="F121" s="23" t="str">
        <f>F14</f>
        <v xml:space="preserve"> </v>
      </c>
      <c r="G121" s="34"/>
      <c r="H121" s="34"/>
      <c r="I121" s="28" t="s">
        <v>21</v>
      </c>
      <c r="J121" s="70" t="str">
        <f>IF(J14="","",J14)</f>
        <v>2. 11. 2021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23</v>
      </c>
      <c r="D123" s="34"/>
      <c r="E123" s="34"/>
      <c r="F123" s="23" t="str">
        <f>E17</f>
        <v>Mesto Trenčianske Teplice so sídlom GEN. M.R.Štefá</v>
      </c>
      <c r="G123" s="34"/>
      <c r="H123" s="34"/>
      <c r="I123" s="28" t="s">
        <v>29</v>
      </c>
      <c r="J123" s="32" t="str">
        <f>E23</f>
        <v>Ing. Ladislav Balog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5.15" customHeight="1">
      <c r="A124" s="34"/>
      <c r="B124" s="35"/>
      <c r="C124" s="28" t="s">
        <v>27</v>
      </c>
      <c r="D124" s="34"/>
      <c r="E124" s="34"/>
      <c r="F124" s="23" t="str">
        <f>IF(E20="","",E20)</f>
        <v>Vyplň údaj</v>
      </c>
      <c r="G124" s="34"/>
      <c r="H124" s="34"/>
      <c r="I124" s="28" t="s">
        <v>32</v>
      </c>
      <c r="J124" s="32" t="str">
        <f>E26</f>
        <v xml:space="preserve"> 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0.32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11" customFormat="1" ht="29.28" customHeight="1">
      <c r="A126" s="160"/>
      <c r="B126" s="161"/>
      <c r="C126" s="162" t="s">
        <v>128</v>
      </c>
      <c r="D126" s="163" t="s">
        <v>60</v>
      </c>
      <c r="E126" s="163" t="s">
        <v>56</v>
      </c>
      <c r="F126" s="163" t="s">
        <v>57</v>
      </c>
      <c r="G126" s="163" t="s">
        <v>129</v>
      </c>
      <c r="H126" s="163" t="s">
        <v>130</v>
      </c>
      <c r="I126" s="163" t="s">
        <v>131</v>
      </c>
      <c r="J126" s="164" t="s">
        <v>115</v>
      </c>
      <c r="K126" s="165" t="s">
        <v>132</v>
      </c>
      <c r="L126" s="166"/>
      <c r="M126" s="87" t="s">
        <v>1</v>
      </c>
      <c r="N126" s="88" t="s">
        <v>39</v>
      </c>
      <c r="O126" s="88" t="s">
        <v>133</v>
      </c>
      <c r="P126" s="88" t="s">
        <v>134</v>
      </c>
      <c r="Q126" s="88" t="s">
        <v>135</v>
      </c>
      <c r="R126" s="88" t="s">
        <v>136</v>
      </c>
      <c r="S126" s="88" t="s">
        <v>137</v>
      </c>
      <c r="T126" s="89" t="s">
        <v>138</v>
      </c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</row>
    <row r="127" s="2" customFormat="1" ht="22.8" customHeight="1">
      <c r="A127" s="34"/>
      <c r="B127" s="35"/>
      <c r="C127" s="94" t="s">
        <v>116</v>
      </c>
      <c r="D127" s="34"/>
      <c r="E127" s="34"/>
      <c r="F127" s="34"/>
      <c r="G127" s="34"/>
      <c r="H127" s="34"/>
      <c r="I127" s="34"/>
      <c r="J127" s="167">
        <f>BK127</f>
        <v>0</v>
      </c>
      <c r="K127" s="34"/>
      <c r="L127" s="35"/>
      <c r="M127" s="90"/>
      <c r="N127" s="74"/>
      <c r="O127" s="91"/>
      <c r="P127" s="168">
        <f>P128+P140</f>
        <v>0</v>
      </c>
      <c r="Q127" s="91"/>
      <c r="R127" s="168">
        <f>R128+R140</f>
        <v>23.179652579999996</v>
      </c>
      <c r="S127" s="91"/>
      <c r="T127" s="169">
        <f>T128+T140</f>
        <v>0.37559000000000003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5" t="s">
        <v>74</v>
      </c>
      <c r="AU127" s="15" t="s">
        <v>117</v>
      </c>
      <c r="BK127" s="170">
        <f>BK128+BK140</f>
        <v>0</v>
      </c>
    </row>
    <row r="128" s="12" customFormat="1" ht="25.92" customHeight="1">
      <c r="A128" s="12"/>
      <c r="B128" s="171"/>
      <c r="C128" s="12"/>
      <c r="D128" s="172" t="s">
        <v>74</v>
      </c>
      <c r="E128" s="173" t="s">
        <v>139</v>
      </c>
      <c r="F128" s="173" t="s">
        <v>140</v>
      </c>
      <c r="G128" s="12"/>
      <c r="H128" s="12"/>
      <c r="I128" s="174"/>
      <c r="J128" s="175">
        <f>BK128</f>
        <v>0</v>
      </c>
      <c r="K128" s="12"/>
      <c r="L128" s="171"/>
      <c r="M128" s="176"/>
      <c r="N128" s="177"/>
      <c r="O128" s="177"/>
      <c r="P128" s="178">
        <f>P129+P138</f>
        <v>0</v>
      </c>
      <c r="Q128" s="177"/>
      <c r="R128" s="178">
        <f>R129+R138</f>
        <v>0</v>
      </c>
      <c r="S128" s="177"/>
      <c r="T128" s="179">
        <f>T129+T138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2" t="s">
        <v>82</v>
      </c>
      <c r="AT128" s="180" t="s">
        <v>74</v>
      </c>
      <c r="AU128" s="180" t="s">
        <v>75</v>
      </c>
      <c r="AY128" s="172" t="s">
        <v>141</v>
      </c>
      <c r="BK128" s="181">
        <f>BK129+BK138</f>
        <v>0</v>
      </c>
    </row>
    <row r="129" s="12" customFormat="1" ht="22.8" customHeight="1">
      <c r="A129" s="12"/>
      <c r="B129" s="171"/>
      <c r="C129" s="12"/>
      <c r="D129" s="172" t="s">
        <v>74</v>
      </c>
      <c r="E129" s="182" t="s">
        <v>153</v>
      </c>
      <c r="F129" s="182" t="s">
        <v>154</v>
      </c>
      <c r="G129" s="12"/>
      <c r="H129" s="12"/>
      <c r="I129" s="174"/>
      <c r="J129" s="183">
        <f>BK129</f>
        <v>0</v>
      </c>
      <c r="K129" s="12"/>
      <c r="L129" s="171"/>
      <c r="M129" s="176"/>
      <c r="N129" s="177"/>
      <c r="O129" s="177"/>
      <c r="P129" s="178">
        <f>SUM(P130:P137)</f>
        <v>0</v>
      </c>
      <c r="Q129" s="177"/>
      <c r="R129" s="178">
        <f>SUM(R130:R137)</f>
        <v>0</v>
      </c>
      <c r="S129" s="177"/>
      <c r="T129" s="179">
        <f>SUM(T130:T137)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2" t="s">
        <v>82</v>
      </c>
      <c r="AT129" s="180" t="s">
        <v>74</v>
      </c>
      <c r="AU129" s="180" t="s">
        <v>82</v>
      </c>
      <c r="AY129" s="172" t="s">
        <v>141</v>
      </c>
      <c r="BK129" s="181">
        <f>SUM(BK130:BK137)</f>
        <v>0</v>
      </c>
    </row>
    <row r="130" s="2" customFormat="1" ht="16.5" customHeight="1">
      <c r="A130" s="34"/>
      <c r="B130" s="184"/>
      <c r="C130" s="185" t="s">
        <v>82</v>
      </c>
      <c r="D130" s="185" t="s">
        <v>144</v>
      </c>
      <c r="E130" s="186" t="s">
        <v>528</v>
      </c>
      <c r="F130" s="187" t="s">
        <v>529</v>
      </c>
      <c r="G130" s="188" t="s">
        <v>147</v>
      </c>
      <c r="H130" s="189">
        <v>751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148</v>
      </c>
      <c r="AT130" s="197" t="s">
        <v>144</v>
      </c>
      <c r="AU130" s="197" t="s">
        <v>88</v>
      </c>
      <c r="AY130" s="15" t="s">
        <v>141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148</v>
      </c>
      <c r="BM130" s="197" t="s">
        <v>530</v>
      </c>
    </row>
    <row r="131" s="2" customFormat="1" ht="24.15" customHeight="1">
      <c r="A131" s="34"/>
      <c r="B131" s="184"/>
      <c r="C131" s="185" t="s">
        <v>88</v>
      </c>
      <c r="D131" s="185" t="s">
        <v>144</v>
      </c>
      <c r="E131" s="186" t="s">
        <v>171</v>
      </c>
      <c r="F131" s="187" t="s">
        <v>172</v>
      </c>
      <c r="G131" s="188" t="s">
        <v>173</v>
      </c>
      <c r="H131" s="189">
        <v>0.376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148</v>
      </c>
      <c r="AT131" s="197" t="s">
        <v>144</v>
      </c>
      <c r="AU131" s="197" t="s">
        <v>88</v>
      </c>
      <c r="AY131" s="15" t="s">
        <v>141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148</v>
      </c>
      <c r="BM131" s="197" t="s">
        <v>531</v>
      </c>
    </row>
    <row r="132" s="2" customFormat="1" ht="24.15" customHeight="1">
      <c r="A132" s="34"/>
      <c r="B132" s="184"/>
      <c r="C132" s="185" t="s">
        <v>155</v>
      </c>
      <c r="D132" s="185" t="s">
        <v>144</v>
      </c>
      <c r="E132" s="186" t="s">
        <v>176</v>
      </c>
      <c r="F132" s="187" t="s">
        <v>177</v>
      </c>
      <c r="G132" s="188" t="s">
        <v>173</v>
      </c>
      <c r="H132" s="189">
        <v>0.376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148</v>
      </c>
      <c r="AT132" s="197" t="s">
        <v>144</v>
      </c>
      <c r="AU132" s="197" t="s">
        <v>88</v>
      </c>
      <c r="AY132" s="15" t="s">
        <v>141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148</v>
      </c>
      <c r="BM132" s="197" t="s">
        <v>532</v>
      </c>
    </row>
    <row r="133" s="2" customFormat="1" ht="21.75" customHeight="1">
      <c r="A133" s="34"/>
      <c r="B133" s="184"/>
      <c r="C133" s="185" t="s">
        <v>148</v>
      </c>
      <c r="D133" s="185" t="s">
        <v>144</v>
      </c>
      <c r="E133" s="186" t="s">
        <v>179</v>
      </c>
      <c r="F133" s="187" t="s">
        <v>180</v>
      </c>
      <c r="G133" s="188" t="s">
        <v>173</v>
      </c>
      <c r="H133" s="189">
        <v>0.376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148</v>
      </c>
      <c r="AT133" s="197" t="s">
        <v>144</v>
      </c>
      <c r="AU133" s="197" t="s">
        <v>88</v>
      </c>
      <c r="AY133" s="15" t="s">
        <v>141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148</v>
      </c>
      <c r="BM133" s="197" t="s">
        <v>533</v>
      </c>
    </row>
    <row r="134" s="2" customFormat="1" ht="24.15" customHeight="1">
      <c r="A134" s="34"/>
      <c r="B134" s="184"/>
      <c r="C134" s="185" t="s">
        <v>163</v>
      </c>
      <c r="D134" s="185" t="s">
        <v>144</v>
      </c>
      <c r="E134" s="186" t="s">
        <v>183</v>
      </c>
      <c r="F134" s="187" t="s">
        <v>184</v>
      </c>
      <c r="G134" s="188" t="s">
        <v>173</v>
      </c>
      <c r="H134" s="189">
        <v>1.504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148</v>
      </c>
      <c r="AT134" s="197" t="s">
        <v>144</v>
      </c>
      <c r="AU134" s="197" t="s">
        <v>88</v>
      </c>
      <c r="AY134" s="15" t="s">
        <v>141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148</v>
      </c>
      <c r="BM134" s="197" t="s">
        <v>534</v>
      </c>
    </row>
    <row r="135" s="2" customFormat="1" ht="24.15" customHeight="1">
      <c r="A135" s="34"/>
      <c r="B135" s="184"/>
      <c r="C135" s="185" t="s">
        <v>142</v>
      </c>
      <c r="D135" s="185" t="s">
        <v>144</v>
      </c>
      <c r="E135" s="186" t="s">
        <v>187</v>
      </c>
      <c r="F135" s="187" t="s">
        <v>188</v>
      </c>
      <c r="G135" s="188" t="s">
        <v>173</v>
      </c>
      <c r="H135" s="189">
        <v>0.376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148</v>
      </c>
      <c r="AT135" s="197" t="s">
        <v>144</v>
      </c>
      <c r="AU135" s="197" t="s">
        <v>88</v>
      </c>
      <c r="AY135" s="15" t="s">
        <v>141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148</v>
      </c>
      <c r="BM135" s="197" t="s">
        <v>535</v>
      </c>
    </row>
    <row r="136" s="2" customFormat="1" ht="24.15" customHeight="1">
      <c r="A136" s="34"/>
      <c r="B136" s="184"/>
      <c r="C136" s="185" t="s">
        <v>170</v>
      </c>
      <c r="D136" s="185" t="s">
        <v>144</v>
      </c>
      <c r="E136" s="186" t="s">
        <v>191</v>
      </c>
      <c r="F136" s="187" t="s">
        <v>192</v>
      </c>
      <c r="G136" s="188" t="s">
        <v>173</v>
      </c>
      <c r="H136" s="189">
        <v>0.376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148</v>
      </c>
      <c r="AT136" s="197" t="s">
        <v>144</v>
      </c>
      <c r="AU136" s="197" t="s">
        <v>88</v>
      </c>
      <c r="AY136" s="15" t="s">
        <v>141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148</v>
      </c>
      <c r="BM136" s="197" t="s">
        <v>536</v>
      </c>
    </row>
    <row r="137" s="2" customFormat="1" ht="24.15" customHeight="1">
      <c r="A137" s="34"/>
      <c r="B137" s="184"/>
      <c r="C137" s="185" t="s">
        <v>175</v>
      </c>
      <c r="D137" s="185" t="s">
        <v>144</v>
      </c>
      <c r="E137" s="186" t="s">
        <v>195</v>
      </c>
      <c r="F137" s="187" t="s">
        <v>196</v>
      </c>
      <c r="G137" s="188" t="s">
        <v>173</v>
      </c>
      <c r="H137" s="189">
        <v>0.376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148</v>
      </c>
      <c r="AT137" s="197" t="s">
        <v>144</v>
      </c>
      <c r="AU137" s="197" t="s">
        <v>88</v>
      </c>
      <c r="AY137" s="15" t="s">
        <v>141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148</v>
      </c>
      <c r="BM137" s="197" t="s">
        <v>537</v>
      </c>
    </row>
    <row r="138" s="12" customFormat="1" ht="22.8" customHeight="1">
      <c r="A138" s="12"/>
      <c r="B138" s="171"/>
      <c r="C138" s="12"/>
      <c r="D138" s="172" t="s">
        <v>74</v>
      </c>
      <c r="E138" s="182" t="s">
        <v>198</v>
      </c>
      <c r="F138" s="182" t="s">
        <v>199</v>
      </c>
      <c r="G138" s="12"/>
      <c r="H138" s="12"/>
      <c r="I138" s="174"/>
      <c r="J138" s="183">
        <f>BK138</f>
        <v>0</v>
      </c>
      <c r="K138" s="12"/>
      <c r="L138" s="171"/>
      <c r="M138" s="176"/>
      <c r="N138" s="177"/>
      <c r="O138" s="177"/>
      <c r="P138" s="178">
        <f>P139</f>
        <v>0</v>
      </c>
      <c r="Q138" s="177"/>
      <c r="R138" s="178">
        <f>R139</f>
        <v>0</v>
      </c>
      <c r="S138" s="177"/>
      <c r="T138" s="179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2" t="s">
        <v>82</v>
      </c>
      <c r="AT138" s="180" t="s">
        <v>74</v>
      </c>
      <c r="AU138" s="180" t="s">
        <v>82</v>
      </c>
      <c r="AY138" s="172" t="s">
        <v>141</v>
      </c>
      <c r="BK138" s="181">
        <f>BK139</f>
        <v>0</v>
      </c>
    </row>
    <row r="139" s="2" customFormat="1" ht="24.15" customHeight="1">
      <c r="A139" s="34"/>
      <c r="B139" s="184"/>
      <c r="C139" s="185" t="s">
        <v>153</v>
      </c>
      <c r="D139" s="185" t="s">
        <v>144</v>
      </c>
      <c r="E139" s="186" t="s">
        <v>201</v>
      </c>
      <c r="F139" s="187" t="s">
        <v>202</v>
      </c>
      <c r="G139" s="188" t="s">
        <v>173</v>
      </c>
      <c r="H139" s="189">
        <v>0.30199999999999999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148</v>
      </c>
      <c r="AT139" s="197" t="s">
        <v>144</v>
      </c>
      <c r="AU139" s="197" t="s">
        <v>88</v>
      </c>
      <c r="AY139" s="15" t="s">
        <v>141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148</v>
      </c>
      <c r="BM139" s="197" t="s">
        <v>538</v>
      </c>
    </row>
    <row r="140" s="12" customFormat="1" ht="25.92" customHeight="1">
      <c r="A140" s="12"/>
      <c r="B140" s="171"/>
      <c r="C140" s="12"/>
      <c r="D140" s="172" t="s">
        <v>74</v>
      </c>
      <c r="E140" s="173" t="s">
        <v>204</v>
      </c>
      <c r="F140" s="173" t="s">
        <v>205</v>
      </c>
      <c r="G140" s="12"/>
      <c r="H140" s="12"/>
      <c r="I140" s="174"/>
      <c r="J140" s="175">
        <f>BK140</f>
        <v>0</v>
      </c>
      <c r="K140" s="12"/>
      <c r="L140" s="171"/>
      <c r="M140" s="176"/>
      <c r="N140" s="177"/>
      <c r="O140" s="177"/>
      <c r="P140" s="178">
        <f>P141+P166+P176</f>
        <v>0</v>
      </c>
      <c r="Q140" s="177"/>
      <c r="R140" s="178">
        <f>R141+R166+R176</f>
        <v>23.179652579999996</v>
      </c>
      <c r="S140" s="177"/>
      <c r="T140" s="179">
        <f>T141+T166+T176</f>
        <v>0.37559000000000003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2" t="s">
        <v>88</v>
      </c>
      <c r="AT140" s="180" t="s">
        <v>74</v>
      </c>
      <c r="AU140" s="180" t="s">
        <v>75</v>
      </c>
      <c r="AY140" s="172" t="s">
        <v>141</v>
      </c>
      <c r="BK140" s="181">
        <f>BK141+BK166+BK176</f>
        <v>0</v>
      </c>
    </row>
    <row r="141" s="12" customFormat="1" ht="22.8" customHeight="1">
      <c r="A141" s="12"/>
      <c r="B141" s="171"/>
      <c r="C141" s="12"/>
      <c r="D141" s="172" t="s">
        <v>74</v>
      </c>
      <c r="E141" s="182" t="s">
        <v>539</v>
      </c>
      <c r="F141" s="182" t="s">
        <v>540</v>
      </c>
      <c r="G141" s="12"/>
      <c r="H141" s="12"/>
      <c r="I141" s="174"/>
      <c r="J141" s="183">
        <f>BK141</f>
        <v>0</v>
      </c>
      <c r="K141" s="12"/>
      <c r="L141" s="171"/>
      <c r="M141" s="176"/>
      <c r="N141" s="177"/>
      <c r="O141" s="177"/>
      <c r="P141" s="178">
        <f>SUM(P142:P165)</f>
        <v>0</v>
      </c>
      <c r="Q141" s="177"/>
      <c r="R141" s="178">
        <f>SUM(R142:R165)</f>
        <v>6.1377375800000005</v>
      </c>
      <c r="S141" s="177"/>
      <c r="T141" s="179">
        <f>SUM(T142:T165)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72" t="s">
        <v>88</v>
      </c>
      <c r="AT141" s="180" t="s">
        <v>74</v>
      </c>
      <c r="AU141" s="180" t="s">
        <v>82</v>
      </c>
      <c r="AY141" s="172" t="s">
        <v>141</v>
      </c>
      <c r="BK141" s="181">
        <f>SUM(BK142:BK165)</f>
        <v>0</v>
      </c>
    </row>
    <row r="142" s="2" customFormat="1" ht="16.5" customHeight="1">
      <c r="A142" s="34"/>
      <c r="B142" s="184"/>
      <c r="C142" s="185" t="s">
        <v>182</v>
      </c>
      <c r="D142" s="185" t="s">
        <v>144</v>
      </c>
      <c r="E142" s="186" t="s">
        <v>541</v>
      </c>
      <c r="F142" s="187" t="s">
        <v>542</v>
      </c>
      <c r="G142" s="188" t="s">
        <v>147</v>
      </c>
      <c r="H142" s="189">
        <v>751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0.00064000000000000005</v>
      </c>
      <c r="R142" s="195">
        <f>Q142*H142</f>
        <v>0.48064000000000001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211</v>
      </c>
      <c r="AT142" s="197" t="s">
        <v>144</v>
      </c>
      <c r="AU142" s="197" t="s">
        <v>88</v>
      </c>
      <c r="AY142" s="15" t="s">
        <v>141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211</v>
      </c>
      <c r="BM142" s="197" t="s">
        <v>543</v>
      </c>
    </row>
    <row r="143" s="2" customFormat="1" ht="37.8" customHeight="1">
      <c r="A143" s="34"/>
      <c r="B143" s="184"/>
      <c r="C143" s="185" t="s">
        <v>186</v>
      </c>
      <c r="D143" s="185" t="s">
        <v>144</v>
      </c>
      <c r="E143" s="186" t="s">
        <v>544</v>
      </c>
      <c r="F143" s="187" t="s">
        <v>545</v>
      </c>
      <c r="G143" s="188" t="s">
        <v>147</v>
      </c>
      <c r="H143" s="189">
        <v>751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211</v>
      </c>
      <c r="AT143" s="197" t="s">
        <v>144</v>
      </c>
      <c r="AU143" s="197" t="s">
        <v>88</v>
      </c>
      <c r="AY143" s="15" t="s">
        <v>141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211</v>
      </c>
      <c r="BM143" s="197" t="s">
        <v>546</v>
      </c>
    </row>
    <row r="144" s="2" customFormat="1" ht="24.15" customHeight="1">
      <c r="A144" s="34"/>
      <c r="B144" s="184"/>
      <c r="C144" s="200" t="s">
        <v>190</v>
      </c>
      <c r="D144" s="200" t="s">
        <v>228</v>
      </c>
      <c r="E144" s="201" t="s">
        <v>547</v>
      </c>
      <c r="F144" s="202" t="s">
        <v>548</v>
      </c>
      <c r="G144" s="203" t="s">
        <v>147</v>
      </c>
      <c r="H144" s="204">
        <v>901.20000000000005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41</v>
      </c>
      <c r="O144" s="78"/>
      <c r="P144" s="195">
        <f>O144*H144</f>
        <v>0</v>
      </c>
      <c r="Q144" s="195">
        <v>0.0023</v>
      </c>
      <c r="R144" s="195">
        <f>Q144*H144</f>
        <v>2.0727600000000002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231</v>
      </c>
      <c r="AT144" s="197" t="s">
        <v>228</v>
      </c>
      <c r="AU144" s="197" t="s">
        <v>88</v>
      </c>
      <c r="AY144" s="15" t="s">
        <v>141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211</v>
      </c>
      <c r="BM144" s="197" t="s">
        <v>549</v>
      </c>
    </row>
    <row r="145" s="2" customFormat="1" ht="21.75" customHeight="1">
      <c r="A145" s="34"/>
      <c r="B145" s="184"/>
      <c r="C145" s="200" t="s">
        <v>194</v>
      </c>
      <c r="D145" s="200" t="s">
        <v>228</v>
      </c>
      <c r="E145" s="201" t="s">
        <v>550</v>
      </c>
      <c r="F145" s="202" t="s">
        <v>551</v>
      </c>
      <c r="G145" s="203" t="s">
        <v>243</v>
      </c>
      <c r="H145" s="204">
        <v>751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41</v>
      </c>
      <c r="O145" s="78"/>
      <c r="P145" s="195">
        <f>O145*H145</f>
        <v>0</v>
      </c>
      <c r="Q145" s="195">
        <v>0.00014999999999999999</v>
      </c>
      <c r="R145" s="195">
        <f>Q145*H145</f>
        <v>0.11264999999999999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231</v>
      </c>
      <c r="AT145" s="197" t="s">
        <v>228</v>
      </c>
      <c r="AU145" s="197" t="s">
        <v>88</v>
      </c>
      <c r="AY145" s="15" t="s">
        <v>141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211</v>
      </c>
      <c r="BM145" s="197" t="s">
        <v>552</v>
      </c>
    </row>
    <row r="146" s="2" customFormat="1" ht="49.05" customHeight="1">
      <c r="A146" s="34"/>
      <c r="B146" s="184"/>
      <c r="C146" s="185" t="s">
        <v>200</v>
      </c>
      <c r="D146" s="185" t="s">
        <v>144</v>
      </c>
      <c r="E146" s="186" t="s">
        <v>553</v>
      </c>
      <c r="F146" s="187" t="s">
        <v>554</v>
      </c>
      <c r="G146" s="188" t="s">
        <v>147</v>
      </c>
      <c r="H146" s="189">
        <v>125.22799999999999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211</v>
      </c>
      <c r="AT146" s="197" t="s">
        <v>144</v>
      </c>
      <c r="AU146" s="197" t="s">
        <v>88</v>
      </c>
      <c r="AY146" s="15" t="s">
        <v>141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211</v>
      </c>
      <c r="BM146" s="197" t="s">
        <v>555</v>
      </c>
    </row>
    <row r="147" s="2" customFormat="1" ht="24.15" customHeight="1">
      <c r="A147" s="34"/>
      <c r="B147" s="184"/>
      <c r="C147" s="200" t="s">
        <v>208</v>
      </c>
      <c r="D147" s="200" t="s">
        <v>228</v>
      </c>
      <c r="E147" s="201" t="s">
        <v>547</v>
      </c>
      <c r="F147" s="202" t="s">
        <v>548</v>
      </c>
      <c r="G147" s="203" t="s">
        <v>147</v>
      </c>
      <c r="H147" s="204">
        <v>144.012</v>
      </c>
      <c r="I147" s="205"/>
      <c r="J147" s="206">
        <f>ROUND(I147*H147,2)</f>
        <v>0</v>
      </c>
      <c r="K147" s="207"/>
      <c r="L147" s="208"/>
      <c r="M147" s="209" t="s">
        <v>1</v>
      </c>
      <c r="N147" s="210" t="s">
        <v>41</v>
      </c>
      <c r="O147" s="78"/>
      <c r="P147" s="195">
        <f>O147*H147</f>
        <v>0</v>
      </c>
      <c r="Q147" s="195">
        <v>0.0023</v>
      </c>
      <c r="R147" s="195">
        <f>Q147*H147</f>
        <v>0.33122760000000001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231</v>
      </c>
      <c r="AT147" s="197" t="s">
        <v>228</v>
      </c>
      <c r="AU147" s="197" t="s">
        <v>88</v>
      </c>
      <c r="AY147" s="15" t="s">
        <v>141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211</v>
      </c>
      <c r="BM147" s="197" t="s">
        <v>556</v>
      </c>
    </row>
    <row r="148" s="2" customFormat="1" ht="21.75" customHeight="1">
      <c r="A148" s="34"/>
      <c r="B148" s="184"/>
      <c r="C148" s="200" t="s">
        <v>211</v>
      </c>
      <c r="D148" s="200" t="s">
        <v>228</v>
      </c>
      <c r="E148" s="201" t="s">
        <v>550</v>
      </c>
      <c r="F148" s="202" t="s">
        <v>551</v>
      </c>
      <c r="G148" s="203" t="s">
        <v>243</v>
      </c>
      <c r="H148" s="204">
        <v>509.678</v>
      </c>
      <c r="I148" s="205"/>
      <c r="J148" s="206">
        <f>ROUND(I148*H148,2)</f>
        <v>0</v>
      </c>
      <c r="K148" s="207"/>
      <c r="L148" s="208"/>
      <c r="M148" s="209" t="s">
        <v>1</v>
      </c>
      <c r="N148" s="210" t="s">
        <v>41</v>
      </c>
      <c r="O148" s="78"/>
      <c r="P148" s="195">
        <f>O148*H148</f>
        <v>0</v>
      </c>
      <c r="Q148" s="195">
        <v>0.00014999999999999999</v>
      </c>
      <c r="R148" s="195">
        <f>Q148*H148</f>
        <v>0.076451699999999997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231</v>
      </c>
      <c r="AT148" s="197" t="s">
        <v>228</v>
      </c>
      <c r="AU148" s="197" t="s">
        <v>88</v>
      </c>
      <c r="AY148" s="15" t="s">
        <v>141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211</v>
      </c>
      <c r="BM148" s="197" t="s">
        <v>557</v>
      </c>
    </row>
    <row r="149" s="2" customFormat="1" ht="24.15" customHeight="1">
      <c r="A149" s="34"/>
      <c r="B149" s="184"/>
      <c r="C149" s="185" t="s">
        <v>216</v>
      </c>
      <c r="D149" s="185" t="s">
        <v>144</v>
      </c>
      <c r="E149" s="186" t="s">
        <v>558</v>
      </c>
      <c r="F149" s="187" t="s">
        <v>559</v>
      </c>
      <c r="G149" s="188" t="s">
        <v>243</v>
      </c>
      <c r="H149" s="189">
        <v>4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6.0000000000000002E-05</v>
      </c>
      <c r="R149" s="195">
        <f>Q149*H149</f>
        <v>0.00024000000000000001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211</v>
      </c>
      <c r="AT149" s="197" t="s">
        <v>144</v>
      </c>
      <c r="AU149" s="197" t="s">
        <v>88</v>
      </c>
      <c r="AY149" s="15" t="s">
        <v>141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211</v>
      </c>
      <c r="BM149" s="197" t="s">
        <v>560</v>
      </c>
    </row>
    <row r="150" s="2" customFormat="1" ht="24.15" customHeight="1">
      <c r="A150" s="34"/>
      <c r="B150" s="184"/>
      <c r="C150" s="200" t="s">
        <v>223</v>
      </c>
      <c r="D150" s="200" t="s">
        <v>228</v>
      </c>
      <c r="E150" s="201" t="s">
        <v>561</v>
      </c>
      <c r="F150" s="202" t="s">
        <v>562</v>
      </c>
      <c r="G150" s="203" t="s">
        <v>243</v>
      </c>
      <c r="H150" s="204">
        <v>4</v>
      </c>
      <c r="I150" s="205"/>
      <c r="J150" s="206">
        <f>ROUND(I150*H150,2)</f>
        <v>0</v>
      </c>
      <c r="K150" s="207"/>
      <c r="L150" s="208"/>
      <c r="M150" s="209" t="s">
        <v>1</v>
      </c>
      <c r="N150" s="210" t="s">
        <v>41</v>
      </c>
      <c r="O150" s="78"/>
      <c r="P150" s="195">
        <f>O150*H150</f>
        <v>0</v>
      </c>
      <c r="Q150" s="195">
        <v>0.00064999999999999997</v>
      </c>
      <c r="R150" s="195">
        <f>Q150*H150</f>
        <v>0.0025999999999999999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231</v>
      </c>
      <c r="AT150" s="197" t="s">
        <v>228</v>
      </c>
      <c r="AU150" s="197" t="s">
        <v>88</v>
      </c>
      <c r="AY150" s="15" t="s">
        <v>141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211</v>
      </c>
      <c r="BM150" s="197" t="s">
        <v>563</v>
      </c>
    </row>
    <row r="151" s="2" customFormat="1" ht="16.5" customHeight="1">
      <c r="A151" s="34"/>
      <c r="B151" s="184"/>
      <c r="C151" s="200" t="s">
        <v>227</v>
      </c>
      <c r="D151" s="200" t="s">
        <v>228</v>
      </c>
      <c r="E151" s="201" t="s">
        <v>564</v>
      </c>
      <c r="F151" s="202" t="s">
        <v>565</v>
      </c>
      <c r="G151" s="203" t="s">
        <v>243</v>
      </c>
      <c r="H151" s="204">
        <v>20</v>
      </c>
      <c r="I151" s="205"/>
      <c r="J151" s="206">
        <f>ROUND(I151*H151,2)</f>
        <v>0</v>
      </c>
      <c r="K151" s="207"/>
      <c r="L151" s="208"/>
      <c r="M151" s="209" t="s">
        <v>1</v>
      </c>
      <c r="N151" s="210" t="s">
        <v>41</v>
      </c>
      <c r="O151" s="78"/>
      <c r="P151" s="195">
        <f>O151*H151</f>
        <v>0</v>
      </c>
      <c r="Q151" s="195">
        <v>0.00035</v>
      </c>
      <c r="R151" s="195">
        <f>Q151*H151</f>
        <v>0.0070000000000000001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231</v>
      </c>
      <c r="AT151" s="197" t="s">
        <v>228</v>
      </c>
      <c r="AU151" s="197" t="s">
        <v>88</v>
      </c>
      <c r="AY151" s="15" t="s">
        <v>141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211</v>
      </c>
      <c r="BM151" s="197" t="s">
        <v>566</v>
      </c>
    </row>
    <row r="152" s="2" customFormat="1" ht="37.8" customHeight="1">
      <c r="A152" s="34"/>
      <c r="B152" s="184"/>
      <c r="C152" s="185" t="s">
        <v>7</v>
      </c>
      <c r="D152" s="185" t="s">
        <v>144</v>
      </c>
      <c r="E152" s="186" t="s">
        <v>567</v>
      </c>
      <c r="F152" s="187" t="s">
        <v>568</v>
      </c>
      <c r="G152" s="188" t="s">
        <v>158</v>
      </c>
      <c r="H152" s="189">
        <v>161.25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5.0000000000000002E-05</v>
      </c>
      <c r="R152" s="195">
        <f>Q152*H152</f>
        <v>0.0080625000000000002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211</v>
      </c>
      <c r="AT152" s="197" t="s">
        <v>144</v>
      </c>
      <c r="AU152" s="197" t="s">
        <v>88</v>
      </c>
      <c r="AY152" s="15" t="s">
        <v>141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211</v>
      </c>
      <c r="BM152" s="197" t="s">
        <v>569</v>
      </c>
    </row>
    <row r="153" s="2" customFormat="1" ht="16.5" customHeight="1">
      <c r="A153" s="34"/>
      <c r="B153" s="184"/>
      <c r="C153" s="200" t="s">
        <v>236</v>
      </c>
      <c r="D153" s="200" t="s">
        <v>228</v>
      </c>
      <c r="E153" s="201" t="s">
        <v>564</v>
      </c>
      <c r="F153" s="202" t="s">
        <v>565</v>
      </c>
      <c r="G153" s="203" t="s">
        <v>243</v>
      </c>
      <c r="H153" s="204">
        <v>1290</v>
      </c>
      <c r="I153" s="205"/>
      <c r="J153" s="206">
        <f>ROUND(I153*H153,2)</f>
        <v>0</v>
      </c>
      <c r="K153" s="207"/>
      <c r="L153" s="208"/>
      <c r="M153" s="209" t="s">
        <v>1</v>
      </c>
      <c r="N153" s="210" t="s">
        <v>41</v>
      </c>
      <c r="O153" s="78"/>
      <c r="P153" s="195">
        <f>O153*H153</f>
        <v>0</v>
      </c>
      <c r="Q153" s="195">
        <v>0.00035</v>
      </c>
      <c r="R153" s="195">
        <f>Q153*H153</f>
        <v>0.45150000000000001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231</v>
      </c>
      <c r="AT153" s="197" t="s">
        <v>228</v>
      </c>
      <c r="AU153" s="197" t="s">
        <v>88</v>
      </c>
      <c r="AY153" s="15" t="s">
        <v>141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88</v>
      </c>
      <c r="BK153" s="198">
        <f>ROUND(I153*H153,2)</f>
        <v>0</v>
      </c>
      <c r="BL153" s="15" t="s">
        <v>211</v>
      </c>
      <c r="BM153" s="197" t="s">
        <v>570</v>
      </c>
    </row>
    <row r="154" s="2" customFormat="1" ht="33" customHeight="1">
      <c r="A154" s="34"/>
      <c r="B154" s="184"/>
      <c r="C154" s="185" t="s">
        <v>240</v>
      </c>
      <c r="D154" s="185" t="s">
        <v>144</v>
      </c>
      <c r="E154" s="186" t="s">
        <v>571</v>
      </c>
      <c r="F154" s="187" t="s">
        <v>572</v>
      </c>
      <c r="G154" s="188" t="s">
        <v>158</v>
      </c>
      <c r="H154" s="189">
        <v>161.25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5.0000000000000002E-05</v>
      </c>
      <c r="R154" s="195">
        <f>Q154*H154</f>
        <v>0.0080625000000000002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211</v>
      </c>
      <c r="AT154" s="197" t="s">
        <v>144</v>
      </c>
      <c r="AU154" s="197" t="s">
        <v>88</v>
      </c>
      <c r="AY154" s="15" t="s">
        <v>141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88</v>
      </c>
      <c r="BK154" s="198">
        <f>ROUND(I154*H154,2)</f>
        <v>0</v>
      </c>
      <c r="BL154" s="15" t="s">
        <v>211</v>
      </c>
      <c r="BM154" s="197" t="s">
        <v>573</v>
      </c>
    </row>
    <row r="155" s="2" customFormat="1" ht="16.5" customHeight="1">
      <c r="A155" s="34"/>
      <c r="B155" s="184"/>
      <c r="C155" s="200" t="s">
        <v>245</v>
      </c>
      <c r="D155" s="200" t="s">
        <v>228</v>
      </c>
      <c r="E155" s="201" t="s">
        <v>564</v>
      </c>
      <c r="F155" s="202" t="s">
        <v>565</v>
      </c>
      <c r="G155" s="203" t="s">
        <v>243</v>
      </c>
      <c r="H155" s="204">
        <v>1290</v>
      </c>
      <c r="I155" s="205"/>
      <c r="J155" s="206">
        <f>ROUND(I155*H155,2)</f>
        <v>0</v>
      </c>
      <c r="K155" s="207"/>
      <c r="L155" s="208"/>
      <c r="M155" s="209" t="s">
        <v>1</v>
      </c>
      <c r="N155" s="210" t="s">
        <v>41</v>
      </c>
      <c r="O155" s="78"/>
      <c r="P155" s="195">
        <f>O155*H155</f>
        <v>0</v>
      </c>
      <c r="Q155" s="195">
        <v>0.00035</v>
      </c>
      <c r="R155" s="195">
        <f>Q155*H155</f>
        <v>0.45150000000000001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231</v>
      </c>
      <c r="AT155" s="197" t="s">
        <v>228</v>
      </c>
      <c r="AU155" s="197" t="s">
        <v>88</v>
      </c>
      <c r="AY155" s="15" t="s">
        <v>141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88</v>
      </c>
      <c r="BK155" s="198">
        <f>ROUND(I155*H155,2)</f>
        <v>0</v>
      </c>
      <c r="BL155" s="15" t="s">
        <v>211</v>
      </c>
      <c r="BM155" s="197" t="s">
        <v>574</v>
      </c>
    </row>
    <row r="156" s="2" customFormat="1" ht="37.8" customHeight="1">
      <c r="A156" s="34"/>
      <c r="B156" s="184"/>
      <c r="C156" s="185" t="s">
        <v>249</v>
      </c>
      <c r="D156" s="185" t="s">
        <v>144</v>
      </c>
      <c r="E156" s="186" t="s">
        <v>575</v>
      </c>
      <c r="F156" s="187" t="s">
        <v>576</v>
      </c>
      <c r="G156" s="188" t="s">
        <v>158</v>
      </c>
      <c r="H156" s="189">
        <v>18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0.00013229999999999999</v>
      </c>
      <c r="R156" s="195">
        <f>Q156*H156</f>
        <v>0.0023813999999999997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211</v>
      </c>
      <c r="AT156" s="197" t="s">
        <v>144</v>
      </c>
      <c r="AU156" s="197" t="s">
        <v>88</v>
      </c>
      <c r="AY156" s="15" t="s">
        <v>141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88</v>
      </c>
      <c r="BK156" s="198">
        <f>ROUND(I156*H156,2)</f>
        <v>0</v>
      </c>
      <c r="BL156" s="15" t="s">
        <v>211</v>
      </c>
      <c r="BM156" s="197" t="s">
        <v>577</v>
      </c>
    </row>
    <row r="157" s="2" customFormat="1" ht="16.5" customHeight="1">
      <c r="A157" s="34"/>
      <c r="B157" s="184"/>
      <c r="C157" s="200" t="s">
        <v>253</v>
      </c>
      <c r="D157" s="200" t="s">
        <v>228</v>
      </c>
      <c r="E157" s="201" t="s">
        <v>564</v>
      </c>
      <c r="F157" s="202" t="s">
        <v>565</v>
      </c>
      <c r="G157" s="203" t="s">
        <v>243</v>
      </c>
      <c r="H157" s="204">
        <v>144</v>
      </c>
      <c r="I157" s="205"/>
      <c r="J157" s="206">
        <f>ROUND(I157*H157,2)</f>
        <v>0</v>
      </c>
      <c r="K157" s="207"/>
      <c r="L157" s="208"/>
      <c r="M157" s="209" t="s">
        <v>1</v>
      </c>
      <c r="N157" s="210" t="s">
        <v>41</v>
      </c>
      <c r="O157" s="78"/>
      <c r="P157" s="195">
        <f>O157*H157</f>
        <v>0</v>
      </c>
      <c r="Q157" s="195">
        <v>0.00035</v>
      </c>
      <c r="R157" s="195">
        <f>Q157*H157</f>
        <v>0.0504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231</v>
      </c>
      <c r="AT157" s="197" t="s">
        <v>228</v>
      </c>
      <c r="AU157" s="197" t="s">
        <v>88</v>
      </c>
      <c r="AY157" s="15" t="s">
        <v>141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88</v>
      </c>
      <c r="BK157" s="198">
        <f>ROUND(I157*H157,2)</f>
        <v>0</v>
      </c>
      <c r="BL157" s="15" t="s">
        <v>211</v>
      </c>
      <c r="BM157" s="197" t="s">
        <v>578</v>
      </c>
    </row>
    <row r="158" s="2" customFormat="1" ht="37.8" customHeight="1">
      <c r="A158" s="34"/>
      <c r="B158" s="184"/>
      <c r="C158" s="185" t="s">
        <v>257</v>
      </c>
      <c r="D158" s="185" t="s">
        <v>144</v>
      </c>
      <c r="E158" s="186" t="s">
        <v>579</v>
      </c>
      <c r="F158" s="187" t="s">
        <v>580</v>
      </c>
      <c r="G158" s="188" t="s">
        <v>158</v>
      </c>
      <c r="H158" s="189">
        <v>163.30000000000001</v>
      </c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0.00035</v>
      </c>
      <c r="R158" s="195">
        <f>Q158*H158</f>
        <v>0.057155000000000004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211</v>
      </c>
      <c r="AT158" s="197" t="s">
        <v>144</v>
      </c>
      <c r="AU158" s="197" t="s">
        <v>88</v>
      </c>
      <c r="AY158" s="15" t="s">
        <v>141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88</v>
      </c>
      <c r="BK158" s="198">
        <f>ROUND(I158*H158,2)</f>
        <v>0</v>
      </c>
      <c r="BL158" s="15" t="s">
        <v>211</v>
      </c>
      <c r="BM158" s="197" t="s">
        <v>581</v>
      </c>
    </row>
    <row r="159" s="2" customFormat="1" ht="16.5" customHeight="1">
      <c r="A159" s="34"/>
      <c r="B159" s="184"/>
      <c r="C159" s="200" t="s">
        <v>261</v>
      </c>
      <c r="D159" s="200" t="s">
        <v>228</v>
      </c>
      <c r="E159" s="201" t="s">
        <v>564</v>
      </c>
      <c r="F159" s="202" t="s">
        <v>565</v>
      </c>
      <c r="G159" s="203" t="s">
        <v>243</v>
      </c>
      <c r="H159" s="204">
        <v>1306.4000000000001</v>
      </c>
      <c r="I159" s="205"/>
      <c r="J159" s="206">
        <f>ROUND(I159*H159,2)</f>
        <v>0</v>
      </c>
      <c r="K159" s="207"/>
      <c r="L159" s="208"/>
      <c r="M159" s="209" t="s">
        <v>1</v>
      </c>
      <c r="N159" s="210" t="s">
        <v>41</v>
      </c>
      <c r="O159" s="78"/>
      <c r="P159" s="195">
        <f>O159*H159</f>
        <v>0</v>
      </c>
      <c r="Q159" s="195">
        <v>0.00035</v>
      </c>
      <c r="R159" s="195">
        <f>Q159*H159</f>
        <v>0.45724000000000004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231</v>
      </c>
      <c r="AT159" s="197" t="s">
        <v>228</v>
      </c>
      <c r="AU159" s="197" t="s">
        <v>88</v>
      </c>
      <c r="AY159" s="15" t="s">
        <v>141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88</v>
      </c>
      <c r="BK159" s="198">
        <f>ROUND(I159*H159,2)</f>
        <v>0</v>
      </c>
      <c r="BL159" s="15" t="s">
        <v>211</v>
      </c>
      <c r="BM159" s="197" t="s">
        <v>582</v>
      </c>
    </row>
    <row r="160" s="2" customFormat="1" ht="24.15" customHeight="1">
      <c r="A160" s="34"/>
      <c r="B160" s="184"/>
      <c r="C160" s="185" t="s">
        <v>265</v>
      </c>
      <c r="D160" s="185" t="s">
        <v>144</v>
      </c>
      <c r="E160" s="186" t="s">
        <v>583</v>
      </c>
      <c r="F160" s="187" t="s">
        <v>584</v>
      </c>
      <c r="G160" s="188" t="s">
        <v>147</v>
      </c>
      <c r="H160" s="189">
        <v>876.22799999999995</v>
      </c>
      <c r="I160" s="190"/>
      <c r="J160" s="191">
        <f>ROUND(I160*H160,2)</f>
        <v>0</v>
      </c>
      <c r="K160" s="192"/>
      <c r="L160" s="35"/>
      <c r="M160" s="193" t="s">
        <v>1</v>
      </c>
      <c r="N160" s="194" t="s">
        <v>41</v>
      </c>
      <c r="O160" s="78"/>
      <c r="P160" s="195">
        <f>O160*H160</f>
        <v>0</v>
      </c>
      <c r="Q160" s="195">
        <v>0</v>
      </c>
      <c r="R160" s="195">
        <f>Q160*H160</f>
        <v>0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148</v>
      </c>
      <c r="AT160" s="197" t="s">
        <v>144</v>
      </c>
      <c r="AU160" s="197" t="s">
        <v>88</v>
      </c>
      <c r="AY160" s="15" t="s">
        <v>141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148</v>
      </c>
      <c r="BM160" s="197" t="s">
        <v>585</v>
      </c>
    </row>
    <row r="161" s="2" customFormat="1" ht="16.5" customHeight="1">
      <c r="A161" s="34"/>
      <c r="B161" s="184"/>
      <c r="C161" s="200" t="s">
        <v>269</v>
      </c>
      <c r="D161" s="200" t="s">
        <v>228</v>
      </c>
      <c r="E161" s="201" t="s">
        <v>586</v>
      </c>
      <c r="F161" s="202" t="s">
        <v>587</v>
      </c>
      <c r="G161" s="203" t="s">
        <v>147</v>
      </c>
      <c r="H161" s="204">
        <v>1007.662</v>
      </c>
      <c r="I161" s="205"/>
      <c r="J161" s="206">
        <f>ROUND(I161*H161,2)</f>
        <v>0</v>
      </c>
      <c r="K161" s="207"/>
      <c r="L161" s="208"/>
      <c r="M161" s="209" t="s">
        <v>1</v>
      </c>
      <c r="N161" s="210" t="s">
        <v>41</v>
      </c>
      <c r="O161" s="78"/>
      <c r="P161" s="195">
        <f>O161*H161</f>
        <v>0</v>
      </c>
      <c r="Q161" s="195">
        <v>0.00029999999999999997</v>
      </c>
      <c r="R161" s="195">
        <f>Q161*H161</f>
        <v>0.30229859999999997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175</v>
      </c>
      <c r="AT161" s="197" t="s">
        <v>228</v>
      </c>
      <c r="AU161" s="197" t="s">
        <v>88</v>
      </c>
      <c r="AY161" s="15" t="s">
        <v>141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148</v>
      </c>
      <c r="BM161" s="197" t="s">
        <v>588</v>
      </c>
    </row>
    <row r="162" s="2" customFormat="1" ht="33" customHeight="1">
      <c r="A162" s="34"/>
      <c r="B162" s="184"/>
      <c r="C162" s="185" t="s">
        <v>273</v>
      </c>
      <c r="D162" s="185" t="s">
        <v>144</v>
      </c>
      <c r="E162" s="186" t="s">
        <v>589</v>
      </c>
      <c r="F162" s="187" t="s">
        <v>590</v>
      </c>
      <c r="G162" s="188" t="s">
        <v>158</v>
      </c>
      <c r="H162" s="189">
        <v>143.30000000000001</v>
      </c>
      <c r="I162" s="190"/>
      <c r="J162" s="191">
        <f>ROUND(I162*H162,2)</f>
        <v>0</v>
      </c>
      <c r="K162" s="192"/>
      <c r="L162" s="35"/>
      <c r="M162" s="193" t="s">
        <v>1</v>
      </c>
      <c r="N162" s="194" t="s">
        <v>41</v>
      </c>
      <c r="O162" s="78"/>
      <c r="P162" s="195">
        <f>O162*H162</f>
        <v>0</v>
      </c>
      <c r="Q162" s="195">
        <v>3.0000000000000001E-05</v>
      </c>
      <c r="R162" s="195">
        <f>Q162*H162</f>
        <v>0.0042990000000000007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211</v>
      </c>
      <c r="AT162" s="197" t="s">
        <v>144</v>
      </c>
      <c r="AU162" s="197" t="s">
        <v>88</v>
      </c>
      <c r="AY162" s="15" t="s">
        <v>141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88</v>
      </c>
      <c r="BK162" s="198">
        <f>ROUND(I162*H162,2)</f>
        <v>0</v>
      </c>
      <c r="BL162" s="15" t="s">
        <v>211</v>
      </c>
      <c r="BM162" s="197" t="s">
        <v>591</v>
      </c>
    </row>
    <row r="163" s="2" customFormat="1" ht="16.5" customHeight="1">
      <c r="A163" s="34"/>
      <c r="B163" s="184"/>
      <c r="C163" s="200" t="s">
        <v>277</v>
      </c>
      <c r="D163" s="200" t="s">
        <v>228</v>
      </c>
      <c r="E163" s="201" t="s">
        <v>564</v>
      </c>
      <c r="F163" s="202" t="s">
        <v>565</v>
      </c>
      <c r="G163" s="203" t="s">
        <v>243</v>
      </c>
      <c r="H163" s="204">
        <v>1146.4000000000001</v>
      </c>
      <c r="I163" s="205"/>
      <c r="J163" s="206">
        <f>ROUND(I163*H163,2)</f>
        <v>0</v>
      </c>
      <c r="K163" s="207"/>
      <c r="L163" s="208"/>
      <c r="M163" s="209" t="s">
        <v>1</v>
      </c>
      <c r="N163" s="210" t="s">
        <v>41</v>
      </c>
      <c r="O163" s="78"/>
      <c r="P163" s="195">
        <f>O163*H163</f>
        <v>0</v>
      </c>
      <c r="Q163" s="195">
        <v>0.00035</v>
      </c>
      <c r="R163" s="195">
        <f>Q163*H163</f>
        <v>0.40124000000000004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231</v>
      </c>
      <c r="AT163" s="197" t="s">
        <v>228</v>
      </c>
      <c r="AU163" s="197" t="s">
        <v>88</v>
      </c>
      <c r="AY163" s="15" t="s">
        <v>141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88</v>
      </c>
      <c r="BK163" s="198">
        <f>ROUND(I163*H163,2)</f>
        <v>0</v>
      </c>
      <c r="BL163" s="15" t="s">
        <v>211</v>
      </c>
      <c r="BM163" s="197" t="s">
        <v>592</v>
      </c>
    </row>
    <row r="164" s="2" customFormat="1" ht="16.5" customHeight="1">
      <c r="A164" s="34"/>
      <c r="B164" s="184"/>
      <c r="C164" s="200" t="s">
        <v>231</v>
      </c>
      <c r="D164" s="200" t="s">
        <v>228</v>
      </c>
      <c r="E164" s="201" t="s">
        <v>593</v>
      </c>
      <c r="F164" s="202" t="s">
        <v>594</v>
      </c>
      <c r="G164" s="203" t="s">
        <v>147</v>
      </c>
      <c r="H164" s="204">
        <v>88.846000000000004</v>
      </c>
      <c r="I164" s="205"/>
      <c r="J164" s="206">
        <f>ROUND(I164*H164,2)</f>
        <v>0</v>
      </c>
      <c r="K164" s="207"/>
      <c r="L164" s="208"/>
      <c r="M164" s="209" t="s">
        <v>1</v>
      </c>
      <c r="N164" s="210" t="s">
        <v>41</v>
      </c>
      <c r="O164" s="78"/>
      <c r="P164" s="195">
        <f>O164*H164</f>
        <v>0</v>
      </c>
      <c r="Q164" s="195">
        <v>0.0096799999999999994</v>
      </c>
      <c r="R164" s="195">
        <f>Q164*H164</f>
        <v>0.86002928000000001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231</v>
      </c>
      <c r="AT164" s="197" t="s">
        <v>228</v>
      </c>
      <c r="AU164" s="197" t="s">
        <v>88</v>
      </c>
      <c r="AY164" s="15" t="s">
        <v>141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88</v>
      </c>
      <c r="BK164" s="198">
        <f>ROUND(I164*H164,2)</f>
        <v>0</v>
      </c>
      <c r="BL164" s="15" t="s">
        <v>211</v>
      </c>
      <c r="BM164" s="197" t="s">
        <v>595</v>
      </c>
    </row>
    <row r="165" s="2" customFormat="1" ht="24.15" customHeight="1">
      <c r="A165" s="34"/>
      <c r="B165" s="184"/>
      <c r="C165" s="185" t="s">
        <v>284</v>
      </c>
      <c r="D165" s="185" t="s">
        <v>144</v>
      </c>
      <c r="E165" s="186" t="s">
        <v>596</v>
      </c>
      <c r="F165" s="187" t="s">
        <v>597</v>
      </c>
      <c r="G165" s="188" t="s">
        <v>219</v>
      </c>
      <c r="H165" s="199"/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0</v>
      </c>
      <c r="R165" s="195">
        <f>Q165*H165</f>
        <v>0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211</v>
      </c>
      <c r="AT165" s="197" t="s">
        <v>144</v>
      </c>
      <c r="AU165" s="197" t="s">
        <v>88</v>
      </c>
      <c r="AY165" s="15" t="s">
        <v>141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88</v>
      </c>
      <c r="BK165" s="198">
        <f>ROUND(I165*H165,2)</f>
        <v>0</v>
      </c>
      <c r="BL165" s="15" t="s">
        <v>211</v>
      </c>
      <c r="BM165" s="197" t="s">
        <v>598</v>
      </c>
    </row>
    <row r="166" s="12" customFormat="1" ht="22.8" customHeight="1">
      <c r="A166" s="12"/>
      <c r="B166" s="171"/>
      <c r="C166" s="12"/>
      <c r="D166" s="172" t="s">
        <v>74</v>
      </c>
      <c r="E166" s="182" t="s">
        <v>599</v>
      </c>
      <c r="F166" s="182" t="s">
        <v>600</v>
      </c>
      <c r="G166" s="12"/>
      <c r="H166" s="12"/>
      <c r="I166" s="174"/>
      <c r="J166" s="183">
        <f>BK166</f>
        <v>0</v>
      </c>
      <c r="K166" s="12"/>
      <c r="L166" s="171"/>
      <c r="M166" s="176"/>
      <c r="N166" s="177"/>
      <c r="O166" s="177"/>
      <c r="P166" s="178">
        <f>SUM(P167:P175)</f>
        <v>0</v>
      </c>
      <c r="Q166" s="177"/>
      <c r="R166" s="178">
        <f>SUM(R167:R175)</f>
        <v>17.041914999999996</v>
      </c>
      <c r="S166" s="177"/>
      <c r="T166" s="179">
        <f>SUM(T167:T175)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72" t="s">
        <v>88</v>
      </c>
      <c r="AT166" s="180" t="s">
        <v>74</v>
      </c>
      <c r="AU166" s="180" t="s">
        <v>82</v>
      </c>
      <c r="AY166" s="172" t="s">
        <v>141</v>
      </c>
      <c r="BK166" s="181">
        <f>SUM(BK167:BK175)</f>
        <v>0</v>
      </c>
    </row>
    <row r="167" s="2" customFormat="1" ht="33" customHeight="1">
      <c r="A167" s="34"/>
      <c r="B167" s="184"/>
      <c r="C167" s="185" t="s">
        <v>288</v>
      </c>
      <c r="D167" s="185" t="s">
        <v>144</v>
      </c>
      <c r="E167" s="186" t="s">
        <v>601</v>
      </c>
      <c r="F167" s="187" t="s">
        <v>602</v>
      </c>
      <c r="G167" s="188" t="s">
        <v>147</v>
      </c>
      <c r="H167" s="189">
        <v>751</v>
      </c>
      <c r="I167" s="190"/>
      <c r="J167" s="191">
        <f>ROUND(I167*H167,2)</f>
        <v>0</v>
      </c>
      <c r="K167" s="192"/>
      <c r="L167" s="35"/>
      <c r="M167" s="193" t="s">
        <v>1</v>
      </c>
      <c r="N167" s="194" t="s">
        <v>41</v>
      </c>
      <c r="O167" s="78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211</v>
      </c>
      <c r="AT167" s="197" t="s">
        <v>144</v>
      </c>
      <c r="AU167" s="197" t="s">
        <v>88</v>
      </c>
      <c r="AY167" s="15" t="s">
        <v>141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88</v>
      </c>
      <c r="BK167" s="198">
        <f>ROUND(I167*H167,2)</f>
        <v>0</v>
      </c>
      <c r="BL167" s="15" t="s">
        <v>211</v>
      </c>
      <c r="BM167" s="197" t="s">
        <v>603</v>
      </c>
    </row>
    <row r="168" s="2" customFormat="1" ht="24.15" customHeight="1">
      <c r="A168" s="34"/>
      <c r="B168" s="184"/>
      <c r="C168" s="200" t="s">
        <v>292</v>
      </c>
      <c r="D168" s="200" t="s">
        <v>228</v>
      </c>
      <c r="E168" s="201" t="s">
        <v>604</v>
      </c>
      <c r="F168" s="202" t="s">
        <v>605</v>
      </c>
      <c r="G168" s="203" t="s">
        <v>147</v>
      </c>
      <c r="H168" s="204">
        <v>766.01999999999998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5">
        <f>O168*H168</f>
        <v>0</v>
      </c>
      <c r="Q168" s="195">
        <v>0.0047999999999999996</v>
      </c>
      <c r="R168" s="195">
        <f>Q168*H168</f>
        <v>3.6768959999999997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231</v>
      </c>
      <c r="AT168" s="197" t="s">
        <v>228</v>
      </c>
      <c r="AU168" s="197" t="s">
        <v>88</v>
      </c>
      <c r="AY168" s="15" t="s">
        <v>141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88</v>
      </c>
      <c r="BK168" s="198">
        <f>ROUND(I168*H168,2)</f>
        <v>0</v>
      </c>
      <c r="BL168" s="15" t="s">
        <v>211</v>
      </c>
      <c r="BM168" s="197" t="s">
        <v>606</v>
      </c>
    </row>
    <row r="169" s="2" customFormat="1" ht="24.15" customHeight="1">
      <c r="A169" s="34"/>
      <c r="B169" s="184"/>
      <c r="C169" s="185" t="s">
        <v>296</v>
      </c>
      <c r="D169" s="185" t="s">
        <v>144</v>
      </c>
      <c r="E169" s="186" t="s">
        <v>607</v>
      </c>
      <c r="F169" s="187" t="s">
        <v>608</v>
      </c>
      <c r="G169" s="188" t="s">
        <v>147</v>
      </c>
      <c r="H169" s="189">
        <v>751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0</v>
      </c>
      <c r="R169" s="195">
        <f>Q169*H169</f>
        <v>0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211</v>
      </c>
      <c r="AT169" s="197" t="s">
        <v>144</v>
      </c>
      <c r="AU169" s="197" t="s">
        <v>88</v>
      </c>
      <c r="AY169" s="15" t="s">
        <v>141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88</v>
      </c>
      <c r="BK169" s="198">
        <f>ROUND(I169*H169,2)</f>
        <v>0</v>
      </c>
      <c r="BL169" s="15" t="s">
        <v>211</v>
      </c>
      <c r="BM169" s="197" t="s">
        <v>609</v>
      </c>
    </row>
    <row r="170" s="2" customFormat="1" ht="24.15" customHeight="1">
      <c r="A170" s="34"/>
      <c r="B170" s="184"/>
      <c r="C170" s="200" t="s">
        <v>300</v>
      </c>
      <c r="D170" s="200" t="s">
        <v>228</v>
      </c>
      <c r="E170" s="201" t="s">
        <v>610</v>
      </c>
      <c r="F170" s="202" t="s">
        <v>611</v>
      </c>
      <c r="G170" s="203" t="s">
        <v>147</v>
      </c>
      <c r="H170" s="204">
        <v>1532.04</v>
      </c>
      <c r="I170" s="205"/>
      <c r="J170" s="206">
        <f>ROUND(I170*H170,2)</f>
        <v>0</v>
      </c>
      <c r="K170" s="207"/>
      <c r="L170" s="208"/>
      <c r="M170" s="209" t="s">
        <v>1</v>
      </c>
      <c r="N170" s="210" t="s">
        <v>41</v>
      </c>
      <c r="O170" s="78"/>
      <c r="P170" s="195">
        <f>O170*H170</f>
        <v>0</v>
      </c>
      <c r="Q170" s="195">
        <v>0.0077999999999999996</v>
      </c>
      <c r="R170" s="195">
        <f>Q170*H170</f>
        <v>11.949911999999999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231</v>
      </c>
      <c r="AT170" s="197" t="s">
        <v>228</v>
      </c>
      <c r="AU170" s="197" t="s">
        <v>88</v>
      </c>
      <c r="AY170" s="15" t="s">
        <v>141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88</v>
      </c>
      <c r="BK170" s="198">
        <f>ROUND(I170*H170,2)</f>
        <v>0</v>
      </c>
      <c r="BL170" s="15" t="s">
        <v>211</v>
      </c>
      <c r="BM170" s="197" t="s">
        <v>612</v>
      </c>
    </row>
    <row r="171" s="2" customFormat="1" ht="24.15" customHeight="1">
      <c r="A171" s="34"/>
      <c r="B171" s="184"/>
      <c r="C171" s="185" t="s">
        <v>304</v>
      </c>
      <c r="D171" s="185" t="s">
        <v>144</v>
      </c>
      <c r="E171" s="186" t="s">
        <v>613</v>
      </c>
      <c r="F171" s="187" t="s">
        <v>614</v>
      </c>
      <c r="G171" s="188" t="s">
        <v>147</v>
      </c>
      <c r="H171" s="189">
        <v>9</v>
      </c>
      <c r="I171" s="190"/>
      <c r="J171" s="191">
        <f>ROUND(I171*H171,2)</f>
        <v>0</v>
      </c>
      <c r="K171" s="192"/>
      <c r="L171" s="35"/>
      <c r="M171" s="193" t="s">
        <v>1</v>
      </c>
      <c r="N171" s="194" t="s">
        <v>41</v>
      </c>
      <c r="O171" s="78"/>
      <c r="P171" s="195">
        <f>O171*H171</f>
        <v>0</v>
      </c>
      <c r="Q171" s="195">
        <v>0.0040000000000000001</v>
      </c>
      <c r="R171" s="195">
        <f>Q171*H171</f>
        <v>0.036000000000000004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211</v>
      </c>
      <c r="AT171" s="197" t="s">
        <v>144</v>
      </c>
      <c r="AU171" s="197" t="s">
        <v>88</v>
      </c>
      <c r="AY171" s="15" t="s">
        <v>141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88</v>
      </c>
      <c r="BK171" s="198">
        <f>ROUND(I171*H171,2)</f>
        <v>0</v>
      </c>
      <c r="BL171" s="15" t="s">
        <v>211</v>
      </c>
      <c r="BM171" s="197" t="s">
        <v>615</v>
      </c>
    </row>
    <row r="172" s="2" customFormat="1" ht="16.5" customHeight="1">
      <c r="A172" s="34"/>
      <c r="B172" s="184"/>
      <c r="C172" s="200" t="s">
        <v>308</v>
      </c>
      <c r="D172" s="200" t="s">
        <v>228</v>
      </c>
      <c r="E172" s="201" t="s">
        <v>616</v>
      </c>
      <c r="F172" s="202" t="s">
        <v>617</v>
      </c>
      <c r="G172" s="203" t="s">
        <v>147</v>
      </c>
      <c r="H172" s="204">
        <v>9.1799999999999997</v>
      </c>
      <c r="I172" s="205"/>
      <c r="J172" s="206">
        <f>ROUND(I172*H172,2)</f>
        <v>0</v>
      </c>
      <c r="K172" s="207"/>
      <c r="L172" s="208"/>
      <c r="M172" s="209" t="s">
        <v>1</v>
      </c>
      <c r="N172" s="210" t="s">
        <v>41</v>
      </c>
      <c r="O172" s="78"/>
      <c r="P172" s="195">
        <f>O172*H172</f>
        <v>0</v>
      </c>
      <c r="Q172" s="195">
        <v>0</v>
      </c>
      <c r="R172" s="195">
        <f>Q172*H172</f>
        <v>0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231</v>
      </c>
      <c r="AT172" s="197" t="s">
        <v>228</v>
      </c>
      <c r="AU172" s="197" t="s">
        <v>88</v>
      </c>
      <c r="AY172" s="15" t="s">
        <v>141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88</v>
      </c>
      <c r="BK172" s="198">
        <f>ROUND(I172*H172,2)</f>
        <v>0</v>
      </c>
      <c r="BL172" s="15" t="s">
        <v>211</v>
      </c>
      <c r="BM172" s="197" t="s">
        <v>618</v>
      </c>
    </row>
    <row r="173" s="2" customFormat="1" ht="24.15" customHeight="1">
      <c r="A173" s="34"/>
      <c r="B173" s="184"/>
      <c r="C173" s="185" t="s">
        <v>312</v>
      </c>
      <c r="D173" s="185" t="s">
        <v>144</v>
      </c>
      <c r="E173" s="186" t="s">
        <v>619</v>
      </c>
      <c r="F173" s="187" t="s">
        <v>620</v>
      </c>
      <c r="G173" s="188" t="s">
        <v>147</v>
      </c>
      <c r="H173" s="189">
        <v>118.378</v>
      </c>
      <c r="I173" s="190"/>
      <c r="J173" s="191">
        <f>ROUND(I173*H173,2)</f>
        <v>0</v>
      </c>
      <c r="K173" s="192"/>
      <c r="L173" s="35"/>
      <c r="M173" s="193" t="s">
        <v>1</v>
      </c>
      <c r="N173" s="194" t="s">
        <v>41</v>
      </c>
      <c r="O173" s="78"/>
      <c r="P173" s="195">
        <f>O173*H173</f>
        <v>0</v>
      </c>
      <c r="Q173" s="195">
        <v>0.0040000000000000001</v>
      </c>
      <c r="R173" s="195">
        <f>Q173*H173</f>
        <v>0.47351199999999999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211</v>
      </c>
      <c r="AT173" s="197" t="s">
        <v>144</v>
      </c>
      <c r="AU173" s="197" t="s">
        <v>88</v>
      </c>
      <c r="AY173" s="15" t="s">
        <v>141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88</v>
      </c>
      <c r="BK173" s="198">
        <f>ROUND(I173*H173,2)</f>
        <v>0</v>
      </c>
      <c r="BL173" s="15" t="s">
        <v>211</v>
      </c>
      <c r="BM173" s="197" t="s">
        <v>621</v>
      </c>
    </row>
    <row r="174" s="2" customFormat="1" ht="24.15" customHeight="1">
      <c r="A174" s="34"/>
      <c r="B174" s="184"/>
      <c r="C174" s="200" t="s">
        <v>316</v>
      </c>
      <c r="D174" s="200" t="s">
        <v>228</v>
      </c>
      <c r="E174" s="201" t="s">
        <v>622</v>
      </c>
      <c r="F174" s="202" t="s">
        <v>623</v>
      </c>
      <c r="G174" s="203" t="s">
        <v>147</v>
      </c>
      <c r="H174" s="204">
        <v>120.746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41</v>
      </c>
      <c r="O174" s="78"/>
      <c r="P174" s="195">
        <f>O174*H174</f>
        <v>0</v>
      </c>
      <c r="Q174" s="195">
        <v>0.0074999999999999997</v>
      </c>
      <c r="R174" s="195">
        <f>Q174*H174</f>
        <v>0.90559499999999993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231</v>
      </c>
      <c r="AT174" s="197" t="s">
        <v>228</v>
      </c>
      <c r="AU174" s="197" t="s">
        <v>88</v>
      </c>
      <c r="AY174" s="15" t="s">
        <v>141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88</v>
      </c>
      <c r="BK174" s="198">
        <f>ROUND(I174*H174,2)</f>
        <v>0</v>
      </c>
      <c r="BL174" s="15" t="s">
        <v>211</v>
      </c>
      <c r="BM174" s="197" t="s">
        <v>624</v>
      </c>
    </row>
    <row r="175" s="2" customFormat="1" ht="24.15" customHeight="1">
      <c r="A175" s="34"/>
      <c r="B175" s="184"/>
      <c r="C175" s="185" t="s">
        <v>320</v>
      </c>
      <c r="D175" s="185" t="s">
        <v>144</v>
      </c>
      <c r="E175" s="186" t="s">
        <v>625</v>
      </c>
      <c r="F175" s="187" t="s">
        <v>626</v>
      </c>
      <c r="G175" s="188" t="s">
        <v>219</v>
      </c>
      <c r="H175" s="199"/>
      <c r="I175" s="190"/>
      <c r="J175" s="191">
        <f>ROUND(I175*H175,2)</f>
        <v>0</v>
      </c>
      <c r="K175" s="192"/>
      <c r="L175" s="35"/>
      <c r="M175" s="193" t="s">
        <v>1</v>
      </c>
      <c r="N175" s="194" t="s">
        <v>41</v>
      </c>
      <c r="O175" s="78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211</v>
      </c>
      <c r="AT175" s="197" t="s">
        <v>144</v>
      </c>
      <c r="AU175" s="197" t="s">
        <v>88</v>
      </c>
      <c r="AY175" s="15" t="s">
        <v>141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88</v>
      </c>
      <c r="BK175" s="198">
        <f>ROUND(I175*H175,2)</f>
        <v>0</v>
      </c>
      <c r="BL175" s="15" t="s">
        <v>211</v>
      </c>
      <c r="BM175" s="197" t="s">
        <v>627</v>
      </c>
    </row>
    <row r="176" s="12" customFormat="1" ht="22.8" customHeight="1">
      <c r="A176" s="12"/>
      <c r="B176" s="171"/>
      <c r="C176" s="12"/>
      <c r="D176" s="172" t="s">
        <v>74</v>
      </c>
      <c r="E176" s="182" t="s">
        <v>206</v>
      </c>
      <c r="F176" s="182" t="s">
        <v>207</v>
      </c>
      <c r="G176" s="12"/>
      <c r="H176" s="12"/>
      <c r="I176" s="174"/>
      <c r="J176" s="183">
        <f>BK176</f>
        <v>0</v>
      </c>
      <c r="K176" s="12"/>
      <c r="L176" s="171"/>
      <c r="M176" s="176"/>
      <c r="N176" s="177"/>
      <c r="O176" s="177"/>
      <c r="P176" s="178">
        <f>SUM(P177:P179)</f>
        <v>0</v>
      </c>
      <c r="Q176" s="177"/>
      <c r="R176" s="178">
        <f>SUM(R177:R179)</f>
        <v>0</v>
      </c>
      <c r="S176" s="177"/>
      <c r="T176" s="179">
        <f>SUM(T177:T179)</f>
        <v>0.37559000000000003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72" t="s">
        <v>88</v>
      </c>
      <c r="AT176" s="180" t="s">
        <v>74</v>
      </c>
      <c r="AU176" s="180" t="s">
        <v>82</v>
      </c>
      <c r="AY176" s="172" t="s">
        <v>141</v>
      </c>
      <c r="BK176" s="181">
        <f>SUM(BK177:BK179)</f>
        <v>0</v>
      </c>
    </row>
    <row r="177" s="2" customFormat="1" ht="24.15" customHeight="1">
      <c r="A177" s="34"/>
      <c r="B177" s="184"/>
      <c r="C177" s="185" t="s">
        <v>324</v>
      </c>
      <c r="D177" s="185" t="s">
        <v>144</v>
      </c>
      <c r="E177" s="186" t="s">
        <v>628</v>
      </c>
      <c r="F177" s="187" t="s">
        <v>629</v>
      </c>
      <c r="G177" s="188" t="s">
        <v>158</v>
      </c>
      <c r="H177" s="189">
        <v>163.30000000000001</v>
      </c>
      <c r="I177" s="190"/>
      <c r="J177" s="191">
        <f>ROUND(I177*H177,2)</f>
        <v>0</v>
      </c>
      <c r="K177" s="192"/>
      <c r="L177" s="35"/>
      <c r="M177" s="193" t="s">
        <v>1</v>
      </c>
      <c r="N177" s="194" t="s">
        <v>41</v>
      </c>
      <c r="O177" s="78"/>
      <c r="P177" s="195">
        <f>O177*H177</f>
        <v>0</v>
      </c>
      <c r="Q177" s="195">
        <v>0</v>
      </c>
      <c r="R177" s="195">
        <f>Q177*H177</f>
        <v>0</v>
      </c>
      <c r="S177" s="195">
        <v>0.0023</v>
      </c>
      <c r="T177" s="196">
        <f>S177*H177</f>
        <v>0.37559000000000003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211</v>
      </c>
      <c r="AT177" s="197" t="s">
        <v>144</v>
      </c>
      <c r="AU177" s="197" t="s">
        <v>88</v>
      </c>
      <c r="AY177" s="15" t="s">
        <v>141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88</v>
      </c>
      <c r="BK177" s="198">
        <f>ROUND(I177*H177,2)</f>
        <v>0</v>
      </c>
      <c r="BL177" s="15" t="s">
        <v>211</v>
      </c>
      <c r="BM177" s="197" t="s">
        <v>630</v>
      </c>
    </row>
    <row r="178" s="2" customFormat="1" ht="16.5" customHeight="1">
      <c r="A178" s="34"/>
      <c r="B178" s="184"/>
      <c r="C178" s="185" t="s">
        <v>328</v>
      </c>
      <c r="D178" s="185" t="s">
        <v>144</v>
      </c>
      <c r="E178" s="186" t="s">
        <v>631</v>
      </c>
      <c r="F178" s="187" t="s">
        <v>632</v>
      </c>
      <c r="G178" s="188" t="s">
        <v>633</v>
      </c>
      <c r="H178" s="189">
        <v>4</v>
      </c>
      <c r="I178" s="190"/>
      <c r="J178" s="191">
        <f>ROUND(I178*H178,2)</f>
        <v>0</v>
      </c>
      <c r="K178" s="192"/>
      <c r="L178" s="35"/>
      <c r="M178" s="193" t="s">
        <v>1</v>
      </c>
      <c r="N178" s="194" t="s">
        <v>41</v>
      </c>
      <c r="O178" s="78"/>
      <c r="P178" s="195">
        <f>O178*H178</f>
        <v>0</v>
      </c>
      <c r="Q178" s="195">
        <v>0</v>
      </c>
      <c r="R178" s="195">
        <f>Q178*H178</f>
        <v>0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211</v>
      </c>
      <c r="AT178" s="197" t="s">
        <v>144</v>
      </c>
      <c r="AU178" s="197" t="s">
        <v>88</v>
      </c>
      <c r="AY178" s="15" t="s">
        <v>141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88</v>
      </c>
      <c r="BK178" s="198">
        <f>ROUND(I178*H178,2)</f>
        <v>0</v>
      </c>
      <c r="BL178" s="15" t="s">
        <v>211</v>
      </c>
      <c r="BM178" s="197" t="s">
        <v>634</v>
      </c>
    </row>
    <row r="179" s="2" customFormat="1" ht="24.15" customHeight="1">
      <c r="A179" s="34"/>
      <c r="B179" s="184"/>
      <c r="C179" s="185" t="s">
        <v>332</v>
      </c>
      <c r="D179" s="185" t="s">
        <v>144</v>
      </c>
      <c r="E179" s="186" t="s">
        <v>217</v>
      </c>
      <c r="F179" s="187" t="s">
        <v>218</v>
      </c>
      <c r="G179" s="188" t="s">
        <v>219</v>
      </c>
      <c r="H179" s="199"/>
      <c r="I179" s="190"/>
      <c r="J179" s="191">
        <f>ROUND(I179*H179,2)</f>
        <v>0</v>
      </c>
      <c r="K179" s="192"/>
      <c r="L179" s="35"/>
      <c r="M179" s="211" t="s">
        <v>1</v>
      </c>
      <c r="N179" s="212" t="s">
        <v>41</v>
      </c>
      <c r="O179" s="213"/>
      <c r="P179" s="214">
        <f>O179*H179</f>
        <v>0</v>
      </c>
      <c r="Q179" s="214">
        <v>0</v>
      </c>
      <c r="R179" s="214">
        <f>Q179*H179</f>
        <v>0</v>
      </c>
      <c r="S179" s="214">
        <v>0</v>
      </c>
      <c r="T179" s="215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211</v>
      </c>
      <c r="AT179" s="197" t="s">
        <v>144</v>
      </c>
      <c r="AU179" s="197" t="s">
        <v>88</v>
      </c>
      <c r="AY179" s="15" t="s">
        <v>141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88</v>
      </c>
      <c r="BK179" s="198">
        <f>ROUND(I179*H179,2)</f>
        <v>0</v>
      </c>
      <c r="BL179" s="15" t="s">
        <v>211</v>
      </c>
      <c r="BM179" s="197" t="s">
        <v>635</v>
      </c>
    </row>
    <row r="180" s="2" customFormat="1" ht="6.96" customHeight="1">
      <c r="A180" s="34"/>
      <c r="B180" s="61"/>
      <c r="C180" s="62"/>
      <c r="D180" s="62"/>
      <c r="E180" s="62"/>
      <c r="F180" s="62"/>
      <c r="G180" s="62"/>
      <c r="H180" s="62"/>
      <c r="I180" s="62"/>
      <c r="J180" s="62"/>
      <c r="K180" s="62"/>
      <c r="L180" s="35"/>
      <c r="M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</row>
  </sheetData>
  <autoFilter ref="C126:K17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108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0" t="str">
        <f>'Rekapitulácia stavby'!K6</f>
        <v xml:space="preserve">Zníženie energetickej náročnosti  budovy technických služieb v Trenčianskych  Tepliciach</v>
      </c>
      <c r="F7" s="28"/>
      <c r="G7" s="28"/>
      <c r="H7" s="28"/>
      <c r="L7" s="18"/>
    </row>
    <row r="8" s="1" customFormat="1" ht="12" customHeight="1">
      <c r="B8" s="18"/>
      <c r="D8" s="28" t="s">
        <v>109</v>
      </c>
      <c r="L8" s="18"/>
    </row>
    <row r="9" s="2" customFormat="1" ht="23.25" customHeight="1">
      <c r="A9" s="34"/>
      <c r="B9" s="35"/>
      <c r="C9" s="34"/>
      <c r="D9" s="34"/>
      <c r="E9" s="130" t="s">
        <v>110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111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30" customHeight="1">
      <c r="A11" s="34"/>
      <c r="B11" s="35"/>
      <c r="C11" s="34"/>
      <c r="D11" s="34"/>
      <c r="E11" s="68" t="s">
        <v>636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33</v>
      </c>
      <c r="G14" s="34"/>
      <c r="H14" s="34"/>
      <c r="I14" s="28" t="s">
        <v>21</v>
      </c>
      <c r="J14" s="70" t="str">
        <f>'Rekapitulácia stavby'!AN8</f>
        <v>2. 11. 2021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tr">
        <f>IF('Rekapitulácia stavby'!AN10="","",'Rekapitulácia stavby'!AN10)</f>
        <v/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tr">
        <f>IF('Rekapitulácia stavby'!E11="","",'Rekapitulácia stavby'!E11)</f>
        <v>Mesto Trenčianske Teplice so sídlom GEN. M.R.Štefá</v>
      </c>
      <c r="F17" s="34"/>
      <c r="G17" s="34"/>
      <c r="H17" s="34"/>
      <c r="I17" s="28" t="s">
        <v>26</v>
      </c>
      <c r="J17" s="23" t="str">
        <f>IF('Rekapitulácia stavby'!AN11="","",'Rekapitulácia stavby'!AN11)</f>
        <v/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tr">
        <f>IF('Rekapitulácia stavby'!E17="","",'Rekapitulácia stavby'!E17)</f>
        <v>Ing. Ladislav Balog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ROUND(J126,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ROUND((SUM(BE126:BE153)),  2)</f>
        <v>0</v>
      </c>
      <c r="G35" s="137"/>
      <c r="H35" s="137"/>
      <c r="I35" s="138">
        <v>0.20000000000000001</v>
      </c>
      <c r="J35" s="136">
        <f>ROUND(((SUM(BE126:BE153))*I35),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ROUND((SUM(BF126:BF153)),  2)</f>
        <v>0</v>
      </c>
      <c r="G36" s="137"/>
      <c r="H36" s="137"/>
      <c r="I36" s="138">
        <v>0.20000000000000001</v>
      </c>
      <c r="J36" s="136">
        <f>ROUND(((SUM(BF126:BF153))*I36),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ROUND((SUM(BG126:BG153)),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ROUND((SUM(BH126:BH153)),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ROUND((SUM(BI126:BI153)),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0" t="str">
        <f>E7</f>
        <v xml:space="preserve">Zníženie energetickej náročnosti  budovy technických služieb v Trenčianskych  Tepliciach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109</v>
      </c>
      <c r="L86" s="18"/>
    </row>
    <row r="87" s="2" customFormat="1" ht="23.25" customHeight="1">
      <c r="A87" s="34"/>
      <c r="B87" s="35"/>
      <c r="C87" s="34"/>
      <c r="D87" s="34"/>
      <c r="E87" s="130" t="s">
        <v>110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111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30" customHeight="1">
      <c r="A89" s="34"/>
      <c r="B89" s="35"/>
      <c r="C89" s="34"/>
      <c r="D89" s="34"/>
      <c r="E89" s="68" t="str">
        <f>E11</f>
        <v xml:space="preserve">05 -  ARCHITEKTONICKO – STAVEBNÉ RIEŠENIE / OSTATNÉ /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 xml:space="preserve"> </v>
      </c>
      <c r="G91" s="34"/>
      <c r="H91" s="34"/>
      <c r="I91" s="28" t="s">
        <v>21</v>
      </c>
      <c r="J91" s="70" t="str">
        <f>IF(J14="","",J14)</f>
        <v>2. 11. 2021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Trenčianske Teplice so sídlom GEN. M.R.Štefá</v>
      </c>
      <c r="G93" s="34"/>
      <c r="H93" s="34"/>
      <c r="I93" s="28" t="s">
        <v>29</v>
      </c>
      <c r="J93" s="32" t="str">
        <f>E23</f>
        <v>Ing. Ladislav Balog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114</v>
      </c>
      <c r="D96" s="141"/>
      <c r="E96" s="141"/>
      <c r="F96" s="141"/>
      <c r="G96" s="141"/>
      <c r="H96" s="141"/>
      <c r="I96" s="141"/>
      <c r="J96" s="150" t="s">
        <v>115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116</v>
      </c>
      <c r="D98" s="34"/>
      <c r="E98" s="34"/>
      <c r="F98" s="34"/>
      <c r="G98" s="34"/>
      <c r="H98" s="34"/>
      <c r="I98" s="34"/>
      <c r="J98" s="97">
        <f>J126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117</v>
      </c>
    </row>
    <row r="99" s="9" customFormat="1" ht="24.96" customHeight="1">
      <c r="A99" s="9"/>
      <c r="B99" s="152"/>
      <c r="C99" s="9"/>
      <c r="D99" s="153" t="s">
        <v>118</v>
      </c>
      <c r="E99" s="154"/>
      <c r="F99" s="154"/>
      <c r="G99" s="154"/>
      <c r="H99" s="154"/>
      <c r="I99" s="154"/>
      <c r="J99" s="155">
        <f>J127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119</v>
      </c>
      <c r="E100" s="158"/>
      <c r="F100" s="158"/>
      <c r="G100" s="158"/>
      <c r="H100" s="158"/>
      <c r="I100" s="158"/>
      <c r="J100" s="159">
        <f>J128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120</v>
      </c>
      <c r="E101" s="158"/>
      <c r="F101" s="158"/>
      <c r="G101" s="158"/>
      <c r="H101" s="158"/>
      <c r="I101" s="158"/>
      <c r="J101" s="159">
        <f>J137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121</v>
      </c>
      <c r="E102" s="158"/>
      <c r="F102" s="158"/>
      <c r="G102" s="158"/>
      <c r="H102" s="158"/>
      <c r="I102" s="158"/>
      <c r="J102" s="159">
        <f>J146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2"/>
      <c r="C103" s="9"/>
      <c r="D103" s="153" t="s">
        <v>122</v>
      </c>
      <c r="E103" s="154"/>
      <c r="F103" s="154"/>
      <c r="G103" s="154"/>
      <c r="H103" s="154"/>
      <c r="I103" s="154"/>
      <c r="J103" s="155">
        <f>J148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6"/>
      <c r="C104" s="10"/>
      <c r="D104" s="157" t="s">
        <v>637</v>
      </c>
      <c r="E104" s="158"/>
      <c r="F104" s="158"/>
      <c r="G104" s="158"/>
      <c r="H104" s="158"/>
      <c r="I104" s="158"/>
      <c r="J104" s="159">
        <f>J149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="2" customFormat="1" ht="6.96" customHeight="1">
      <c r="A110" s="34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127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6.25" customHeight="1">
      <c r="A114" s="34"/>
      <c r="B114" s="35"/>
      <c r="C114" s="34"/>
      <c r="D114" s="34"/>
      <c r="E114" s="130" t="str">
        <f>E7</f>
        <v xml:space="preserve">Zníženie energetickej náročnosti  budovy technických služieb v Trenčianskych  Tepliciach</v>
      </c>
      <c r="F114" s="28"/>
      <c r="G114" s="28"/>
      <c r="H114" s="28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1" customFormat="1" ht="12" customHeight="1">
      <c r="B115" s="18"/>
      <c r="C115" s="28" t="s">
        <v>109</v>
      </c>
      <c r="L115" s="18"/>
    </row>
    <row r="116" s="2" customFormat="1" ht="23.25" customHeight="1">
      <c r="A116" s="34"/>
      <c r="B116" s="35"/>
      <c r="C116" s="34"/>
      <c r="D116" s="34"/>
      <c r="E116" s="130" t="s">
        <v>110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111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30" customHeight="1">
      <c r="A118" s="34"/>
      <c r="B118" s="35"/>
      <c r="C118" s="34"/>
      <c r="D118" s="34"/>
      <c r="E118" s="68" t="str">
        <f>E11</f>
        <v xml:space="preserve">05 -  ARCHITEKTONICKO – STAVEBNÉ RIEŠENIE / OSTATNÉ /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F14</f>
        <v xml:space="preserve"> </v>
      </c>
      <c r="G120" s="34"/>
      <c r="H120" s="34"/>
      <c r="I120" s="28" t="s">
        <v>21</v>
      </c>
      <c r="J120" s="70" t="str">
        <f>IF(J14="","",J14)</f>
        <v>2. 11. 2021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23</v>
      </c>
      <c r="D122" s="34"/>
      <c r="E122" s="34"/>
      <c r="F122" s="23" t="str">
        <f>E17</f>
        <v>Mesto Trenčianske Teplice so sídlom GEN. M.R.Štefá</v>
      </c>
      <c r="G122" s="34"/>
      <c r="H122" s="34"/>
      <c r="I122" s="28" t="s">
        <v>29</v>
      </c>
      <c r="J122" s="32" t="str">
        <f>E23</f>
        <v>Ing. Ladislav Balog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27</v>
      </c>
      <c r="D123" s="34"/>
      <c r="E123" s="34"/>
      <c r="F123" s="23" t="str">
        <f>IF(E20="","",E20)</f>
        <v>Vyplň údaj</v>
      </c>
      <c r="G123" s="34"/>
      <c r="H123" s="34"/>
      <c r="I123" s="28" t="s">
        <v>32</v>
      </c>
      <c r="J123" s="32" t="str">
        <f>E26</f>
        <v xml:space="preserve"> 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60"/>
      <c r="B125" s="161"/>
      <c r="C125" s="162" t="s">
        <v>128</v>
      </c>
      <c r="D125" s="163" t="s">
        <v>60</v>
      </c>
      <c r="E125" s="163" t="s">
        <v>56</v>
      </c>
      <c r="F125" s="163" t="s">
        <v>57</v>
      </c>
      <c r="G125" s="163" t="s">
        <v>129</v>
      </c>
      <c r="H125" s="163" t="s">
        <v>130</v>
      </c>
      <c r="I125" s="163" t="s">
        <v>131</v>
      </c>
      <c r="J125" s="164" t="s">
        <v>115</v>
      </c>
      <c r="K125" s="165" t="s">
        <v>132</v>
      </c>
      <c r="L125" s="166"/>
      <c r="M125" s="87" t="s">
        <v>1</v>
      </c>
      <c r="N125" s="88" t="s">
        <v>39</v>
      </c>
      <c r="O125" s="88" t="s">
        <v>133</v>
      </c>
      <c r="P125" s="88" t="s">
        <v>134</v>
      </c>
      <c r="Q125" s="88" t="s">
        <v>135</v>
      </c>
      <c r="R125" s="88" t="s">
        <v>136</v>
      </c>
      <c r="S125" s="88" t="s">
        <v>137</v>
      </c>
      <c r="T125" s="89" t="s">
        <v>138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="2" customFormat="1" ht="22.8" customHeight="1">
      <c r="A126" s="34"/>
      <c r="B126" s="35"/>
      <c r="C126" s="94" t="s">
        <v>116</v>
      </c>
      <c r="D126" s="34"/>
      <c r="E126" s="34"/>
      <c r="F126" s="34"/>
      <c r="G126" s="34"/>
      <c r="H126" s="34"/>
      <c r="I126" s="34"/>
      <c r="J126" s="167">
        <f>BK126</f>
        <v>0</v>
      </c>
      <c r="K126" s="34"/>
      <c r="L126" s="35"/>
      <c r="M126" s="90"/>
      <c r="N126" s="74"/>
      <c r="O126" s="91"/>
      <c r="P126" s="168">
        <f>P127+P148</f>
        <v>0</v>
      </c>
      <c r="Q126" s="91"/>
      <c r="R126" s="168">
        <f>R127+R148</f>
        <v>29.883718557279998</v>
      </c>
      <c r="S126" s="91"/>
      <c r="T126" s="169">
        <f>T127+T148</f>
        <v>0.90951899999999997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74</v>
      </c>
      <c r="AU126" s="15" t="s">
        <v>117</v>
      </c>
      <c r="BK126" s="170">
        <f>BK127+BK148</f>
        <v>0</v>
      </c>
    </row>
    <row r="127" s="12" customFormat="1" ht="25.92" customHeight="1">
      <c r="A127" s="12"/>
      <c r="B127" s="171"/>
      <c r="C127" s="12"/>
      <c r="D127" s="172" t="s">
        <v>74</v>
      </c>
      <c r="E127" s="173" t="s">
        <v>139</v>
      </c>
      <c r="F127" s="173" t="s">
        <v>140</v>
      </c>
      <c r="G127" s="12"/>
      <c r="H127" s="12"/>
      <c r="I127" s="174"/>
      <c r="J127" s="175">
        <f>BK127</f>
        <v>0</v>
      </c>
      <c r="K127" s="12"/>
      <c r="L127" s="171"/>
      <c r="M127" s="176"/>
      <c r="N127" s="177"/>
      <c r="O127" s="177"/>
      <c r="P127" s="178">
        <f>P128+P137+P146</f>
        <v>0</v>
      </c>
      <c r="Q127" s="177"/>
      <c r="R127" s="178">
        <f>R128+R137+R146</f>
        <v>28.883247657279998</v>
      </c>
      <c r="S127" s="177"/>
      <c r="T127" s="179">
        <f>T128+T137+T146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2" t="s">
        <v>82</v>
      </c>
      <c r="AT127" s="180" t="s">
        <v>74</v>
      </c>
      <c r="AU127" s="180" t="s">
        <v>75</v>
      </c>
      <c r="AY127" s="172" t="s">
        <v>141</v>
      </c>
      <c r="BK127" s="181">
        <f>BK128+BK137+BK146</f>
        <v>0</v>
      </c>
    </row>
    <row r="128" s="12" customFormat="1" ht="22.8" customHeight="1">
      <c r="A128" s="12"/>
      <c r="B128" s="171"/>
      <c r="C128" s="12"/>
      <c r="D128" s="172" t="s">
        <v>74</v>
      </c>
      <c r="E128" s="182" t="s">
        <v>142</v>
      </c>
      <c r="F128" s="182" t="s">
        <v>143</v>
      </c>
      <c r="G128" s="12"/>
      <c r="H128" s="12"/>
      <c r="I128" s="174"/>
      <c r="J128" s="183">
        <f>BK128</f>
        <v>0</v>
      </c>
      <c r="K128" s="12"/>
      <c r="L128" s="171"/>
      <c r="M128" s="176"/>
      <c r="N128" s="177"/>
      <c r="O128" s="177"/>
      <c r="P128" s="178">
        <f>SUM(P129:P136)</f>
        <v>0</v>
      </c>
      <c r="Q128" s="177"/>
      <c r="R128" s="178">
        <f>SUM(R129:R136)</f>
        <v>28.020399657279999</v>
      </c>
      <c r="S128" s="177"/>
      <c r="T128" s="179">
        <f>SUM(T129:T136)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2" t="s">
        <v>82</v>
      </c>
      <c r="AT128" s="180" t="s">
        <v>74</v>
      </c>
      <c r="AU128" s="180" t="s">
        <v>82</v>
      </c>
      <c r="AY128" s="172" t="s">
        <v>141</v>
      </c>
      <c r="BK128" s="181">
        <f>SUM(BK129:BK136)</f>
        <v>0</v>
      </c>
    </row>
    <row r="129" s="2" customFormat="1" ht="24.15" customHeight="1">
      <c r="A129" s="34"/>
      <c r="B129" s="184"/>
      <c r="C129" s="185" t="s">
        <v>82</v>
      </c>
      <c r="D129" s="185" t="s">
        <v>144</v>
      </c>
      <c r="E129" s="186" t="s">
        <v>638</v>
      </c>
      <c r="F129" s="187" t="s">
        <v>639</v>
      </c>
      <c r="G129" s="188" t="s">
        <v>147</v>
      </c>
      <c r="H129" s="189">
        <v>194.99799999999999</v>
      </c>
      <c r="I129" s="190"/>
      <c r="J129" s="191">
        <f>ROUND(I129*H129,2)</f>
        <v>0</v>
      </c>
      <c r="K129" s="192"/>
      <c r="L129" s="35"/>
      <c r="M129" s="193" t="s">
        <v>1</v>
      </c>
      <c r="N129" s="194" t="s">
        <v>41</v>
      </c>
      <c r="O129" s="78"/>
      <c r="P129" s="195">
        <f>O129*H129</f>
        <v>0</v>
      </c>
      <c r="Q129" s="195">
        <v>0.00019136000000000001</v>
      </c>
      <c r="R129" s="195">
        <f>Q129*H129</f>
        <v>0.037314817280000002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148</v>
      </c>
      <c r="AT129" s="197" t="s">
        <v>144</v>
      </c>
      <c r="AU129" s="197" t="s">
        <v>88</v>
      </c>
      <c r="AY129" s="15" t="s">
        <v>141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88</v>
      </c>
      <c r="BK129" s="198">
        <f>ROUND(I129*H129,2)</f>
        <v>0</v>
      </c>
      <c r="BL129" s="15" t="s">
        <v>148</v>
      </c>
      <c r="BM129" s="197" t="s">
        <v>640</v>
      </c>
    </row>
    <row r="130" s="2" customFormat="1" ht="37.8" customHeight="1">
      <c r="A130" s="34"/>
      <c r="B130" s="184"/>
      <c r="C130" s="185" t="s">
        <v>88</v>
      </c>
      <c r="D130" s="185" t="s">
        <v>144</v>
      </c>
      <c r="E130" s="186" t="s">
        <v>641</v>
      </c>
      <c r="F130" s="187" t="s">
        <v>642</v>
      </c>
      <c r="G130" s="188" t="s">
        <v>147</v>
      </c>
      <c r="H130" s="189">
        <v>938.29999999999995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0.00381</v>
      </c>
      <c r="R130" s="195">
        <f>Q130*H130</f>
        <v>3.5749229999999996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148</v>
      </c>
      <c r="AT130" s="197" t="s">
        <v>144</v>
      </c>
      <c r="AU130" s="197" t="s">
        <v>88</v>
      </c>
      <c r="AY130" s="15" t="s">
        <v>141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148</v>
      </c>
      <c r="BM130" s="197" t="s">
        <v>643</v>
      </c>
    </row>
    <row r="131" s="2" customFormat="1" ht="24.15" customHeight="1">
      <c r="A131" s="34"/>
      <c r="B131" s="184"/>
      <c r="C131" s="185" t="s">
        <v>155</v>
      </c>
      <c r="D131" s="185" t="s">
        <v>144</v>
      </c>
      <c r="E131" s="186" t="s">
        <v>644</v>
      </c>
      <c r="F131" s="187" t="s">
        <v>645</v>
      </c>
      <c r="G131" s="188" t="s">
        <v>147</v>
      </c>
      <c r="H131" s="189">
        <v>938.29999999999995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0.00040000000000000002</v>
      </c>
      <c r="R131" s="195">
        <f>Q131*H131</f>
        <v>0.37531999999999999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148</v>
      </c>
      <c r="AT131" s="197" t="s">
        <v>144</v>
      </c>
      <c r="AU131" s="197" t="s">
        <v>88</v>
      </c>
      <c r="AY131" s="15" t="s">
        <v>141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148</v>
      </c>
      <c r="BM131" s="197" t="s">
        <v>646</v>
      </c>
    </row>
    <row r="132" s="2" customFormat="1" ht="33" customHeight="1">
      <c r="A132" s="34"/>
      <c r="B132" s="184"/>
      <c r="C132" s="185" t="s">
        <v>148</v>
      </c>
      <c r="D132" s="185" t="s">
        <v>144</v>
      </c>
      <c r="E132" s="186" t="s">
        <v>647</v>
      </c>
      <c r="F132" s="187" t="s">
        <v>648</v>
      </c>
      <c r="G132" s="188" t="s">
        <v>147</v>
      </c>
      <c r="H132" s="189">
        <v>2093.4299999999998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0.010880000000000001</v>
      </c>
      <c r="R132" s="195">
        <f>Q132*H132</f>
        <v>22.7765184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148</v>
      </c>
      <c r="AT132" s="197" t="s">
        <v>144</v>
      </c>
      <c r="AU132" s="197" t="s">
        <v>88</v>
      </c>
      <c r="AY132" s="15" t="s">
        <v>141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148</v>
      </c>
      <c r="BM132" s="197" t="s">
        <v>649</v>
      </c>
    </row>
    <row r="133" s="2" customFormat="1" ht="24.15" customHeight="1">
      <c r="A133" s="34"/>
      <c r="B133" s="184"/>
      <c r="C133" s="185" t="s">
        <v>163</v>
      </c>
      <c r="D133" s="185" t="s">
        <v>144</v>
      </c>
      <c r="E133" s="186" t="s">
        <v>650</v>
      </c>
      <c r="F133" s="187" t="s">
        <v>651</v>
      </c>
      <c r="G133" s="188" t="s">
        <v>147</v>
      </c>
      <c r="H133" s="189">
        <v>2093.4299999999998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0.00040000000000000002</v>
      </c>
      <c r="R133" s="195">
        <f>Q133*H133</f>
        <v>0.83737200000000001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148</v>
      </c>
      <c r="AT133" s="197" t="s">
        <v>144</v>
      </c>
      <c r="AU133" s="197" t="s">
        <v>88</v>
      </c>
      <c r="AY133" s="15" t="s">
        <v>141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148</v>
      </c>
      <c r="BM133" s="197" t="s">
        <v>652</v>
      </c>
    </row>
    <row r="134" s="2" customFormat="1" ht="24.15" customHeight="1">
      <c r="A134" s="34"/>
      <c r="B134" s="184"/>
      <c r="C134" s="185" t="s">
        <v>142</v>
      </c>
      <c r="D134" s="185" t="s">
        <v>144</v>
      </c>
      <c r="E134" s="186" t="s">
        <v>653</v>
      </c>
      <c r="F134" s="187" t="s">
        <v>654</v>
      </c>
      <c r="G134" s="188" t="s">
        <v>147</v>
      </c>
      <c r="H134" s="189">
        <v>11.178000000000001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0.0049300000000000004</v>
      </c>
      <c r="R134" s="195">
        <f>Q134*H134</f>
        <v>0.05510754000000001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148</v>
      </c>
      <c r="AT134" s="197" t="s">
        <v>144</v>
      </c>
      <c r="AU134" s="197" t="s">
        <v>88</v>
      </c>
      <c r="AY134" s="15" t="s">
        <v>141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148</v>
      </c>
      <c r="BM134" s="197" t="s">
        <v>655</v>
      </c>
    </row>
    <row r="135" s="2" customFormat="1" ht="24.15" customHeight="1">
      <c r="A135" s="34"/>
      <c r="B135" s="184"/>
      <c r="C135" s="185" t="s">
        <v>170</v>
      </c>
      <c r="D135" s="185" t="s">
        <v>144</v>
      </c>
      <c r="E135" s="186" t="s">
        <v>656</v>
      </c>
      <c r="F135" s="187" t="s">
        <v>657</v>
      </c>
      <c r="G135" s="188" t="s">
        <v>147</v>
      </c>
      <c r="H135" s="189">
        <v>11.178000000000001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0.023619999999999999</v>
      </c>
      <c r="R135" s="195">
        <f>Q135*H135</f>
        <v>0.26402436000000001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148</v>
      </c>
      <c r="AT135" s="197" t="s">
        <v>144</v>
      </c>
      <c r="AU135" s="197" t="s">
        <v>88</v>
      </c>
      <c r="AY135" s="15" t="s">
        <v>141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148</v>
      </c>
      <c r="BM135" s="197" t="s">
        <v>658</v>
      </c>
    </row>
    <row r="136" s="2" customFormat="1" ht="24.15" customHeight="1">
      <c r="A136" s="34"/>
      <c r="B136" s="184"/>
      <c r="C136" s="185" t="s">
        <v>175</v>
      </c>
      <c r="D136" s="185" t="s">
        <v>144</v>
      </c>
      <c r="E136" s="186" t="s">
        <v>659</v>
      </c>
      <c r="F136" s="187" t="s">
        <v>660</v>
      </c>
      <c r="G136" s="188" t="s">
        <v>147</v>
      </c>
      <c r="H136" s="189">
        <v>11.178000000000001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0.0089300000000000004</v>
      </c>
      <c r="R136" s="195">
        <f>Q136*H136</f>
        <v>0.099819540000000012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148</v>
      </c>
      <c r="AT136" s="197" t="s">
        <v>144</v>
      </c>
      <c r="AU136" s="197" t="s">
        <v>88</v>
      </c>
      <c r="AY136" s="15" t="s">
        <v>141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148</v>
      </c>
      <c r="BM136" s="197" t="s">
        <v>661</v>
      </c>
    </row>
    <row r="137" s="12" customFormat="1" ht="22.8" customHeight="1">
      <c r="A137" s="12"/>
      <c r="B137" s="171"/>
      <c r="C137" s="12"/>
      <c r="D137" s="172" t="s">
        <v>74</v>
      </c>
      <c r="E137" s="182" t="s">
        <v>153</v>
      </c>
      <c r="F137" s="182" t="s">
        <v>154</v>
      </c>
      <c r="G137" s="12"/>
      <c r="H137" s="12"/>
      <c r="I137" s="174"/>
      <c r="J137" s="183">
        <f>BK137</f>
        <v>0</v>
      </c>
      <c r="K137" s="12"/>
      <c r="L137" s="171"/>
      <c r="M137" s="176"/>
      <c r="N137" s="177"/>
      <c r="O137" s="177"/>
      <c r="P137" s="178">
        <f>SUM(P138:P145)</f>
        <v>0</v>
      </c>
      <c r="Q137" s="177"/>
      <c r="R137" s="178">
        <f>SUM(R138:R145)</f>
        <v>0.86284799999999995</v>
      </c>
      <c r="S137" s="177"/>
      <c r="T137" s="179">
        <f>SUM(T138:T145)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2" t="s">
        <v>82</v>
      </c>
      <c r="AT137" s="180" t="s">
        <v>74</v>
      </c>
      <c r="AU137" s="180" t="s">
        <v>82</v>
      </c>
      <c r="AY137" s="172" t="s">
        <v>141</v>
      </c>
      <c r="BK137" s="181">
        <f>SUM(BK138:BK145)</f>
        <v>0</v>
      </c>
    </row>
    <row r="138" s="2" customFormat="1" ht="24.15" customHeight="1">
      <c r="A138" s="34"/>
      <c r="B138" s="184"/>
      <c r="C138" s="185" t="s">
        <v>153</v>
      </c>
      <c r="D138" s="185" t="s">
        <v>144</v>
      </c>
      <c r="E138" s="186" t="s">
        <v>662</v>
      </c>
      <c r="F138" s="187" t="s">
        <v>663</v>
      </c>
      <c r="G138" s="188" t="s">
        <v>147</v>
      </c>
      <c r="H138" s="189">
        <v>449.39999999999998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0.0019200000000000001</v>
      </c>
      <c r="R138" s="195">
        <f>Q138*H138</f>
        <v>0.86284799999999995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148</v>
      </c>
      <c r="AT138" s="197" t="s">
        <v>144</v>
      </c>
      <c r="AU138" s="197" t="s">
        <v>88</v>
      </c>
      <c r="AY138" s="15" t="s">
        <v>141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148</v>
      </c>
      <c r="BM138" s="197" t="s">
        <v>664</v>
      </c>
    </row>
    <row r="139" s="2" customFormat="1" ht="24.15" customHeight="1">
      <c r="A139" s="34"/>
      <c r="B139" s="184"/>
      <c r="C139" s="185" t="s">
        <v>182</v>
      </c>
      <c r="D139" s="185" t="s">
        <v>144</v>
      </c>
      <c r="E139" s="186" t="s">
        <v>171</v>
      </c>
      <c r="F139" s="187" t="s">
        <v>172</v>
      </c>
      <c r="G139" s="188" t="s">
        <v>173</v>
      </c>
      <c r="H139" s="189">
        <v>0.91000000000000003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148</v>
      </c>
      <c r="AT139" s="197" t="s">
        <v>144</v>
      </c>
      <c r="AU139" s="197" t="s">
        <v>88</v>
      </c>
      <c r="AY139" s="15" t="s">
        <v>141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148</v>
      </c>
      <c r="BM139" s="197" t="s">
        <v>665</v>
      </c>
    </row>
    <row r="140" s="2" customFormat="1" ht="24.15" customHeight="1">
      <c r="A140" s="34"/>
      <c r="B140" s="184"/>
      <c r="C140" s="185" t="s">
        <v>186</v>
      </c>
      <c r="D140" s="185" t="s">
        <v>144</v>
      </c>
      <c r="E140" s="186" t="s">
        <v>176</v>
      </c>
      <c r="F140" s="187" t="s">
        <v>177</v>
      </c>
      <c r="G140" s="188" t="s">
        <v>173</v>
      </c>
      <c r="H140" s="189">
        <v>0.91000000000000003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148</v>
      </c>
      <c r="AT140" s="197" t="s">
        <v>144</v>
      </c>
      <c r="AU140" s="197" t="s">
        <v>88</v>
      </c>
      <c r="AY140" s="15" t="s">
        <v>141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148</v>
      </c>
      <c r="BM140" s="197" t="s">
        <v>666</v>
      </c>
    </row>
    <row r="141" s="2" customFormat="1" ht="21.75" customHeight="1">
      <c r="A141" s="34"/>
      <c r="B141" s="184"/>
      <c r="C141" s="185" t="s">
        <v>190</v>
      </c>
      <c r="D141" s="185" t="s">
        <v>144</v>
      </c>
      <c r="E141" s="186" t="s">
        <v>179</v>
      </c>
      <c r="F141" s="187" t="s">
        <v>180</v>
      </c>
      <c r="G141" s="188" t="s">
        <v>173</v>
      </c>
      <c r="H141" s="189">
        <v>0.91000000000000003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148</v>
      </c>
      <c r="AT141" s="197" t="s">
        <v>144</v>
      </c>
      <c r="AU141" s="197" t="s">
        <v>88</v>
      </c>
      <c r="AY141" s="15" t="s">
        <v>141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148</v>
      </c>
      <c r="BM141" s="197" t="s">
        <v>667</v>
      </c>
    </row>
    <row r="142" s="2" customFormat="1" ht="24.15" customHeight="1">
      <c r="A142" s="34"/>
      <c r="B142" s="184"/>
      <c r="C142" s="185" t="s">
        <v>194</v>
      </c>
      <c r="D142" s="185" t="s">
        <v>144</v>
      </c>
      <c r="E142" s="186" t="s">
        <v>183</v>
      </c>
      <c r="F142" s="187" t="s">
        <v>184</v>
      </c>
      <c r="G142" s="188" t="s">
        <v>173</v>
      </c>
      <c r="H142" s="189">
        <v>3.6400000000000001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148</v>
      </c>
      <c r="AT142" s="197" t="s">
        <v>144</v>
      </c>
      <c r="AU142" s="197" t="s">
        <v>88</v>
      </c>
      <c r="AY142" s="15" t="s">
        <v>141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148</v>
      </c>
      <c r="BM142" s="197" t="s">
        <v>668</v>
      </c>
    </row>
    <row r="143" s="2" customFormat="1" ht="24.15" customHeight="1">
      <c r="A143" s="34"/>
      <c r="B143" s="184"/>
      <c r="C143" s="185" t="s">
        <v>200</v>
      </c>
      <c r="D143" s="185" t="s">
        <v>144</v>
      </c>
      <c r="E143" s="186" t="s">
        <v>187</v>
      </c>
      <c r="F143" s="187" t="s">
        <v>188</v>
      </c>
      <c r="G143" s="188" t="s">
        <v>173</v>
      </c>
      <c r="H143" s="189">
        <v>0.91000000000000003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148</v>
      </c>
      <c r="AT143" s="197" t="s">
        <v>144</v>
      </c>
      <c r="AU143" s="197" t="s">
        <v>88</v>
      </c>
      <c r="AY143" s="15" t="s">
        <v>141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148</v>
      </c>
      <c r="BM143" s="197" t="s">
        <v>669</v>
      </c>
    </row>
    <row r="144" s="2" customFormat="1" ht="24.15" customHeight="1">
      <c r="A144" s="34"/>
      <c r="B144" s="184"/>
      <c r="C144" s="185" t="s">
        <v>208</v>
      </c>
      <c r="D144" s="185" t="s">
        <v>144</v>
      </c>
      <c r="E144" s="186" t="s">
        <v>191</v>
      </c>
      <c r="F144" s="187" t="s">
        <v>192</v>
      </c>
      <c r="G144" s="188" t="s">
        <v>173</v>
      </c>
      <c r="H144" s="189">
        <v>0.91000000000000003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148</v>
      </c>
      <c r="AT144" s="197" t="s">
        <v>144</v>
      </c>
      <c r="AU144" s="197" t="s">
        <v>88</v>
      </c>
      <c r="AY144" s="15" t="s">
        <v>141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148</v>
      </c>
      <c r="BM144" s="197" t="s">
        <v>670</v>
      </c>
    </row>
    <row r="145" s="2" customFormat="1" ht="24.15" customHeight="1">
      <c r="A145" s="34"/>
      <c r="B145" s="184"/>
      <c r="C145" s="185" t="s">
        <v>211</v>
      </c>
      <c r="D145" s="185" t="s">
        <v>144</v>
      </c>
      <c r="E145" s="186" t="s">
        <v>195</v>
      </c>
      <c r="F145" s="187" t="s">
        <v>196</v>
      </c>
      <c r="G145" s="188" t="s">
        <v>173</v>
      </c>
      <c r="H145" s="189">
        <v>0.91000000000000003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148</v>
      </c>
      <c r="AT145" s="197" t="s">
        <v>144</v>
      </c>
      <c r="AU145" s="197" t="s">
        <v>88</v>
      </c>
      <c r="AY145" s="15" t="s">
        <v>141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148</v>
      </c>
      <c r="BM145" s="197" t="s">
        <v>671</v>
      </c>
    </row>
    <row r="146" s="12" customFormat="1" ht="22.8" customHeight="1">
      <c r="A146" s="12"/>
      <c r="B146" s="171"/>
      <c r="C146" s="12"/>
      <c r="D146" s="172" t="s">
        <v>74</v>
      </c>
      <c r="E146" s="182" t="s">
        <v>198</v>
      </c>
      <c r="F146" s="182" t="s">
        <v>199</v>
      </c>
      <c r="G146" s="12"/>
      <c r="H146" s="12"/>
      <c r="I146" s="174"/>
      <c r="J146" s="183">
        <f>BK146</f>
        <v>0</v>
      </c>
      <c r="K146" s="12"/>
      <c r="L146" s="171"/>
      <c r="M146" s="176"/>
      <c r="N146" s="177"/>
      <c r="O146" s="177"/>
      <c r="P146" s="178">
        <f>P147</f>
        <v>0</v>
      </c>
      <c r="Q146" s="177"/>
      <c r="R146" s="178">
        <f>R147</f>
        <v>0</v>
      </c>
      <c r="S146" s="177"/>
      <c r="T146" s="179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2" t="s">
        <v>82</v>
      </c>
      <c r="AT146" s="180" t="s">
        <v>74</v>
      </c>
      <c r="AU146" s="180" t="s">
        <v>82</v>
      </c>
      <c r="AY146" s="172" t="s">
        <v>141</v>
      </c>
      <c r="BK146" s="181">
        <f>BK147</f>
        <v>0</v>
      </c>
    </row>
    <row r="147" s="2" customFormat="1" ht="24.15" customHeight="1">
      <c r="A147" s="34"/>
      <c r="B147" s="184"/>
      <c r="C147" s="185" t="s">
        <v>216</v>
      </c>
      <c r="D147" s="185" t="s">
        <v>144</v>
      </c>
      <c r="E147" s="186" t="s">
        <v>201</v>
      </c>
      <c r="F147" s="187" t="s">
        <v>202</v>
      </c>
      <c r="G147" s="188" t="s">
        <v>173</v>
      </c>
      <c r="H147" s="189">
        <v>28.882999999999999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148</v>
      </c>
      <c r="AT147" s="197" t="s">
        <v>144</v>
      </c>
      <c r="AU147" s="197" t="s">
        <v>88</v>
      </c>
      <c r="AY147" s="15" t="s">
        <v>141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148</v>
      </c>
      <c r="BM147" s="197" t="s">
        <v>672</v>
      </c>
    </row>
    <row r="148" s="12" customFormat="1" ht="25.92" customHeight="1">
      <c r="A148" s="12"/>
      <c r="B148" s="171"/>
      <c r="C148" s="12"/>
      <c r="D148" s="172" t="s">
        <v>74</v>
      </c>
      <c r="E148" s="173" t="s">
        <v>204</v>
      </c>
      <c r="F148" s="173" t="s">
        <v>205</v>
      </c>
      <c r="G148" s="12"/>
      <c r="H148" s="12"/>
      <c r="I148" s="174"/>
      <c r="J148" s="175">
        <f>BK148</f>
        <v>0</v>
      </c>
      <c r="K148" s="12"/>
      <c r="L148" s="171"/>
      <c r="M148" s="176"/>
      <c r="N148" s="177"/>
      <c r="O148" s="177"/>
      <c r="P148" s="178">
        <f>P149</f>
        <v>0</v>
      </c>
      <c r="Q148" s="177"/>
      <c r="R148" s="178">
        <f>R149</f>
        <v>1.0004709000000001</v>
      </c>
      <c r="S148" s="177"/>
      <c r="T148" s="179">
        <f>T149</f>
        <v>0.90951899999999997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2" t="s">
        <v>88</v>
      </c>
      <c r="AT148" s="180" t="s">
        <v>74</v>
      </c>
      <c r="AU148" s="180" t="s">
        <v>75</v>
      </c>
      <c r="AY148" s="172" t="s">
        <v>141</v>
      </c>
      <c r="BK148" s="181">
        <f>BK149</f>
        <v>0</v>
      </c>
    </row>
    <row r="149" s="12" customFormat="1" ht="22.8" customHeight="1">
      <c r="A149" s="12"/>
      <c r="B149" s="171"/>
      <c r="C149" s="12"/>
      <c r="D149" s="172" t="s">
        <v>74</v>
      </c>
      <c r="E149" s="182" t="s">
        <v>358</v>
      </c>
      <c r="F149" s="182" t="s">
        <v>673</v>
      </c>
      <c r="G149" s="12"/>
      <c r="H149" s="12"/>
      <c r="I149" s="174"/>
      <c r="J149" s="183">
        <f>BK149</f>
        <v>0</v>
      </c>
      <c r="K149" s="12"/>
      <c r="L149" s="171"/>
      <c r="M149" s="176"/>
      <c r="N149" s="177"/>
      <c r="O149" s="177"/>
      <c r="P149" s="178">
        <f>SUM(P150:P153)</f>
        <v>0</v>
      </c>
      <c r="Q149" s="177"/>
      <c r="R149" s="178">
        <f>SUM(R150:R153)</f>
        <v>1.0004709000000001</v>
      </c>
      <c r="S149" s="177"/>
      <c r="T149" s="179">
        <f>SUM(T150:T153)</f>
        <v>0.90951899999999997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2" t="s">
        <v>88</v>
      </c>
      <c r="AT149" s="180" t="s">
        <v>74</v>
      </c>
      <c r="AU149" s="180" t="s">
        <v>82</v>
      </c>
      <c r="AY149" s="172" t="s">
        <v>141</v>
      </c>
      <c r="BK149" s="181">
        <f>SUM(BK150:BK153)</f>
        <v>0</v>
      </c>
    </row>
    <row r="150" s="2" customFormat="1" ht="24.15" customHeight="1">
      <c r="A150" s="34"/>
      <c r="B150" s="184"/>
      <c r="C150" s="185" t="s">
        <v>223</v>
      </c>
      <c r="D150" s="185" t="s">
        <v>144</v>
      </c>
      <c r="E150" s="186" t="s">
        <v>674</v>
      </c>
      <c r="F150" s="187" t="s">
        <v>675</v>
      </c>
      <c r="G150" s="188" t="s">
        <v>147</v>
      </c>
      <c r="H150" s="189">
        <v>3031.73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</v>
      </c>
      <c r="R150" s="195">
        <f>Q150*H150</f>
        <v>0</v>
      </c>
      <c r="S150" s="195">
        <v>0.00029999999999999997</v>
      </c>
      <c r="T150" s="196">
        <f>S150*H150</f>
        <v>0.90951899999999997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211</v>
      </c>
      <c r="AT150" s="197" t="s">
        <v>144</v>
      </c>
      <c r="AU150" s="197" t="s">
        <v>88</v>
      </c>
      <c r="AY150" s="15" t="s">
        <v>141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211</v>
      </c>
      <c r="BM150" s="197" t="s">
        <v>676</v>
      </c>
    </row>
    <row r="151" s="2" customFormat="1" ht="24.15" customHeight="1">
      <c r="A151" s="34"/>
      <c r="B151" s="184"/>
      <c r="C151" s="185" t="s">
        <v>227</v>
      </c>
      <c r="D151" s="185" t="s">
        <v>144</v>
      </c>
      <c r="E151" s="186" t="s">
        <v>361</v>
      </c>
      <c r="F151" s="187" t="s">
        <v>362</v>
      </c>
      <c r="G151" s="188" t="s">
        <v>147</v>
      </c>
      <c r="H151" s="189">
        <v>3031.73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0.00010000000000000001</v>
      </c>
      <c r="R151" s="195">
        <f>Q151*H151</f>
        <v>0.30317300000000003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211</v>
      </c>
      <c r="AT151" s="197" t="s">
        <v>144</v>
      </c>
      <c r="AU151" s="197" t="s">
        <v>88</v>
      </c>
      <c r="AY151" s="15" t="s">
        <v>141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211</v>
      </c>
      <c r="BM151" s="197" t="s">
        <v>677</v>
      </c>
    </row>
    <row r="152" s="2" customFormat="1" ht="24.15" customHeight="1">
      <c r="A152" s="34"/>
      <c r="B152" s="184"/>
      <c r="C152" s="185" t="s">
        <v>7</v>
      </c>
      <c r="D152" s="185" t="s">
        <v>144</v>
      </c>
      <c r="E152" s="186" t="s">
        <v>678</v>
      </c>
      <c r="F152" s="187" t="s">
        <v>679</v>
      </c>
      <c r="G152" s="188" t="s">
        <v>147</v>
      </c>
      <c r="H152" s="189">
        <v>938.29999999999995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211</v>
      </c>
      <c r="AT152" s="197" t="s">
        <v>144</v>
      </c>
      <c r="AU152" s="197" t="s">
        <v>88</v>
      </c>
      <c r="AY152" s="15" t="s">
        <v>141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211</v>
      </c>
      <c r="BM152" s="197" t="s">
        <v>680</v>
      </c>
    </row>
    <row r="153" s="2" customFormat="1" ht="37.8" customHeight="1">
      <c r="A153" s="34"/>
      <c r="B153" s="184"/>
      <c r="C153" s="185" t="s">
        <v>236</v>
      </c>
      <c r="D153" s="185" t="s">
        <v>144</v>
      </c>
      <c r="E153" s="186" t="s">
        <v>681</v>
      </c>
      <c r="F153" s="187" t="s">
        <v>682</v>
      </c>
      <c r="G153" s="188" t="s">
        <v>147</v>
      </c>
      <c r="H153" s="189">
        <v>3031.73</v>
      </c>
      <c r="I153" s="190"/>
      <c r="J153" s="191">
        <f>ROUND(I153*H153,2)</f>
        <v>0</v>
      </c>
      <c r="K153" s="192"/>
      <c r="L153" s="35"/>
      <c r="M153" s="211" t="s">
        <v>1</v>
      </c>
      <c r="N153" s="212" t="s">
        <v>41</v>
      </c>
      <c r="O153" s="213"/>
      <c r="P153" s="214">
        <f>O153*H153</f>
        <v>0</v>
      </c>
      <c r="Q153" s="214">
        <v>0.00023000000000000001</v>
      </c>
      <c r="R153" s="214">
        <f>Q153*H153</f>
        <v>0.69729790000000003</v>
      </c>
      <c r="S153" s="214">
        <v>0</v>
      </c>
      <c r="T153" s="215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211</v>
      </c>
      <c r="AT153" s="197" t="s">
        <v>144</v>
      </c>
      <c r="AU153" s="197" t="s">
        <v>88</v>
      </c>
      <c r="AY153" s="15" t="s">
        <v>141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88</v>
      </c>
      <c r="BK153" s="198">
        <f>ROUND(I153*H153,2)</f>
        <v>0</v>
      </c>
      <c r="BL153" s="15" t="s">
        <v>211</v>
      </c>
      <c r="BM153" s="197" t="s">
        <v>683</v>
      </c>
    </row>
    <row r="154" s="2" customFormat="1" ht="6.96" customHeight="1">
      <c r="A154" s="34"/>
      <c r="B154" s="61"/>
      <c r="C154" s="62"/>
      <c r="D154" s="62"/>
      <c r="E154" s="62"/>
      <c r="F154" s="62"/>
      <c r="G154" s="62"/>
      <c r="H154" s="62"/>
      <c r="I154" s="62"/>
      <c r="J154" s="62"/>
      <c r="K154" s="62"/>
      <c r="L154" s="35"/>
      <c r="M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</row>
  </sheetData>
  <autoFilter ref="C125:K15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108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0" t="str">
        <f>'Rekapitulácia stavby'!K6</f>
        <v xml:space="preserve">Zníženie energetickej náročnosti  budovy technických služieb v Trenčianskych  Tepliciach</v>
      </c>
      <c r="F7" s="28"/>
      <c r="G7" s="28"/>
      <c r="H7" s="28"/>
      <c r="L7" s="18"/>
    </row>
    <row r="8" s="1" customFormat="1" ht="12" customHeight="1">
      <c r="B8" s="18"/>
      <c r="D8" s="28" t="s">
        <v>109</v>
      </c>
      <c r="L8" s="18"/>
    </row>
    <row r="9" s="2" customFormat="1" ht="23.25" customHeight="1">
      <c r="A9" s="34"/>
      <c r="B9" s="35"/>
      <c r="C9" s="34"/>
      <c r="D9" s="34"/>
      <c r="E9" s="130" t="s">
        <v>110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111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684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33</v>
      </c>
      <c r="G14" s="34"/>
      <c r="H14" s="34"/>
      <c r="I14" s="28" t="s">
        <v>21</v>
      </c>
      <c r="J14" s="70" t="str">
        <f>'Rekapitulácia stavby'!AN8</f>
        <v>2. 11. 2021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tr">
        <f>IF('Rekapitulácia stavby'!AN10="","",'Rekapitulácia stavby'!AN10)</f>
        <v/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tr">
        <f>IF('Rekapitulácia stavby'!E11="","",'Rekapitulácia stavby'!E11)</f>
        <v>Mesto Trenčianske Teplice so sídlom GEN. M.R.Štefá</v>
      </c>
      <c r="F17" s="34"/>
      <c r="G17" s="34"/>
      <c r="H17" s="34"/>
      <c r="I17" s="28" t="s">
        <v>26</v>
      </c>
      <c r="J17" s="23" t="str">
        <f>IF('Rekapitulácia stavby'!AN11="","",'Rekapitulácia stavby'!AN11)</f>
        <v/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tr">
        <f>IF('Rekapitulácia stavby'!E17="","",'Rekapitulácia stavby'!E17)</f>
        <v>Ing. Ladislav Balog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ROUND(J127,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ROUND((SUM(BE127:BE240)),  2)</f>
        <v>0</v>
      </c>
      <c r="G35" s="137"/>
      <c r="H35" s="137"/>
      <c r="I35" s="138">
        <v>0.20000000000000001</v>
      </c>
      <c r="J35" s="136">
        <f>ROUND(((SUM(BE127:BE240))*I35),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ROUND((SUM(BF127:BF240)),  2)</f>
        <v>0</v>
      </c>
      <c r="G36" s="137"/>
      <c r="H36" s="137"/>
      <c r="I36" s="138">
        <v>0.20000000000000001</v>
      </c>
      <c r="J36" s="136">
        <f>ROUND(((SUM(BF127:BF240))*I36),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ROUND((SUM(BG127:BG240)),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ROUND((SUM(BH127:BH240)),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ROUND((SUM(BI127:BI240)),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0" t="str">
        <f>E7</f>
        <v xml:space="preserve">Zníženie energetickej náročnosti  budovy technických služieb v Trenčianskych  Tepliciach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109</v>
      </c>
      <c r="L86" s="18"/>
    </row>
    <row r="87" s="2" customFormat="1" ht="23.25" customHeight="1">
      <c r="A87" s="34"/>
      <c r="B87" s="35"/>
      <c r="C87" s="34"/>
      <c r="D87" s="34"/>
      <c r="E87" s="130" t="s">
        <v>110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111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06 - Vykurovanie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 xml:space="preserve"> </v>
      </c>
      <c r="G91" s="34"/>
      <c r="H91" s="34"/>
      <c r="I91" s="28" t="s">
        <v>21</v>
      </c>
      <c r="J91" s="70" t="str">
        <f>IF(J14="","",J14)</f>
        <v>2. 11. 2021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Trenčianske Teplice so sídlom GEN. M.R.Štefá</v>
      </c>
      <c r="G93" s="34"/>
      <c r="H93" s="34"/>
      <c r="I93" s="28" t="s">
        <v>29</v>
      </c>
      <c r="J93" s="32" t="str">
        <f>E23</f>
        <v>Ing. Ladislav Balog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114</v>
      </c>
      <c r="D96" s="141"/>
      <c r="E96" s="141"/>
      <c r="F96" s="141"/>
      <c r="G96" s="141"/>
      <c r="H96" s="141"/>
      <c r="I96" s="141"/>
      <c r="J96" s="150" t="s">
        <v>115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116</v>
      </c>
      <c r="D98" s="34"/>
      <c r="E98" s="34"/>
      <c r="F98" s="34"/>
      <c r="G98" s="34"/>
      <c r="H98" s="34"/>
      <c r="I98" s="34"/>
      <c r="J98" s="97">
        <f>J127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117</v>
      </c>
    </row>
    <row r="99" s="9" customFormat="1" ht="24.96" customHeight="1">
      <c r="A99" s="9"/>
      <c r="B99" s="152"/>
      <c r="C99" s="9"/>
      <c r="D99" s="153" t="s">
        <v>122</v>
      </c>
      <c r="E99" s="154"/>
      <c r="F99" s="154"/>
      <c r="G99" s="154"/>
      <c r="H99" s="154"/>
      <c r="I99" s="154"/>
      <c r="J99" s="155">
        <f>J128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527</v>
      </c>
      <c r="E100" s="158"/>
      <c r="F100" s="158"/>
      <c r="G100" s="158"/>
      <c r="H100" s="158"/>
      <c r="I100" s="158"/>
      <c r="J100" s="159">
        <f>J129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685</v>
      </c>
      <c r="E101" s="158"/>
      <c r="F101" s="158"/>
      <c r="G101" s="158"/>
      <c r="H101" s="158"/>
      <c r="I101" s="158"/>
      <c r="J101" s="159">
        <f>J140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686</v>
      </c>
      <c r="E102" s="158"/>
      <c r="F102" s="158"/>
      <c r="G102" s="158"/>
      <c r="H102" s="158"/>
      <c r="I102" s="158"/>
      <c r="J102" s="159">
        <f>J158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687</v>
      </c>
      <c r="E103" s="158"/>
      <c r="F103" s="158"/>
      <c r="G103" s="158"/>
      <c r="H103" s="158"/>
      <c r="I103" s="158"/>
      <c r="J103" s="159">
        <f>J195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688</v>
      </c>
      <c r="E104" s="158"/>
      <c r="F104" s="158"/>
      <c r="G104" s="158"/>
      <c r="H104" s="158"/>
      <c r="I104" s="158"/>
      <c r="J104" s="159">
        <f>J209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52"/>
      <c r="C105" s="9"/>
      <c r="D105" s="153" t="s">
        <v>689</v>
      </c>
      <c r="E105" s="154"/>
      <c r="F105" s="154"/>
      <c r="G105" s="154"/>
      <c r="H105" s="154"/>
      <c r="I105" s="154"/>
      <c r="J105" s="155">
        <f>J235</f>
        <v>0</v>
      </c>
      <c r="K105" s="9"/>
      <c r="L105" s="15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127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6.25" customHeight="1">
      <c r="A115" s="34"/>
      <c r="B115" s="35"/>
      <c r="C115" s="34"/>
      <c r="D115" s="34"/>
      <c r="E115" s="130" t="str">
        <f>E7</f>
        <v xml:space="preserve">Zníženie energetickej náročnosti  budovy technických služieb v Trenčianskych  Tepliciach</v>
      </c>
      <c r="F115" s="28"/>
      <c r="G115" s="28"/>
      <c r="H115" s="28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" customFormat="1" ht="12" customHeight="1">
      <c r="B116" s="18"/>
      <c r="C116" s="28" t="s">
        <v>109</v>
      </c>
      <c r="L116" s="18"/>
    </row>
    <row r="117" s="2" customFormat="1" ht="23.25" customHeight="1">
      <c r="A117" s="34"/>
      <c r="B117" s="35"/>
      <c r="C117" s="34"/>
      <c r="D117" s="34"/>
      <c r="E117" s="130" t="s">
        <v>110</v>
      </c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111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6.5" customHeight="1">
      <c r="A119" s="34"/>
      <c r="B119" s="35"/>
      <c r="C119" s="34"/>
      <c r="D119" s="34"/>
      <c r="E119" s="68" t="str">
        <f>E11</f>
        <v>06 - Vykurovanie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19</v>
      </c>
      <c r="D121" s="34"/>
      <c r="E121" s="34"/>
      <c r="F121" s="23" t="str">
        <f>F14</f>
        <v xml:space="preserve"> </v>
      </c>
      <c r="G121" s="34"/>
      <c r="H121" s="34"/>
      <c r="I121" s="28" t="s">
        <v>21</v>
      </c>
      <c r="J121" s="70" t="str">
        <f>IF(J14="","",J14)</f>
        <v>2. 11. 2021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23</v>
      </c>
      <c r="D123" s="34"/>
      <c r="E123" s="34"/>
      <c r="F123" s="23" t="str">
        <f>E17</f>
        <v>Mesto Trenčianske Teplice so sídlom GEN. M.R.Štefá</v>
      </c>
      <c r="G123" s="34"/>
      <c r="H123" s="34"/>
      <c r="I123" s="28" t="s">
        <v>29</v>
      </c>
      <c r="J123" s="32" t="str">
        <f>E23</f>
        <v>Ing. Ladislav Balog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5.15" customHeight="1">
      <c r="A124" s="34"/>
      <c r="B124" s="35"/>
      <c r="C124" s="28" t="s">
        <v>27</v>
      </c>
      <c r="D124" s="34"/>
      <c r="E124" s="34"/>
      <c r="F124" s="23" t="str">
        <f>IF(E20="","",E20)</f>
        <v>Vyplň údaj</v>
      </c>
      <c r="G124" s="34"/>
      <c r="H124" s="34"/>
      <c r="I124" s="28" t="s">
        <v>32</v>
      </c>
      <c r="J124" s="32" t="str">
        <f>E26</f>
        <v xml:space="preserve"> 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0.32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11" customFormat="1" ht="29.28" customHeight="1">
      <c r="A126" s="160"/>
      <c r="B126" s="161"/>
      <c r="C126" s="162" t="s">
        <v>128</v>
      </c>
      <c r="D126" s="163" t="s">
        <v>60</v>
      </c>
      <c r="E126" s="163" t="s">
        <v>56</v>
      </c>
      <c r="F126" s="163" t="s">
        <v>57</v>
      </c>
      <c r="G126" s="163" t="s">
        <v>129</v>
      </c>
      <c r="H126" s="163" t="s">
        <v>130</v>
      </c>
      <c r="I126" s="163" t="s">
        <v>131</v>
      </c>
      <c r="J126" s="164" t="s">
        <v>115</v>
      </c>
      <c r="K126" s="165" t="s">
        <v>132</v>
      </c>
      <c r="L126" s="166"/>
      <c r="M126" s="87" t="s">
        <v>1</v>
      </c>
      <c r="N126" s="88" t="s">
        <v>39</v>
      </c>
      <c r="O126" s="88" t="s">
        <v>133</v>
      </c>
      <c r="P126" s="88" t="s">
        <v>134</v>
      </c>
      <c r="Q126" s="88" t="s">
        <v>135</v>
      </c>
      <c r="R126" s="88" t="s">
        <v>136</v>
      </c>
      <c r="S126" s="88" t="s">
        <v>137</v>
      </c>
      <c r="T126" s="89" t="s">
        <v>138</v>
      </c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</row>
    <row r="127" s="2" customFormat="1" ht="22.8" customHeight="1">
      <c r="A127" s="34"/>
      <c r="B127" s="35"/>
      <c r="C127" s="94" t="s">
        <v>116</v>
      </c>
      <c r="D127" s="34"/>
      <c r="E127" s="34"/>
      <c r="F127" s="34"/>
      <c r="G127" s="34"/>
      <c r="H127" s="34"/>
      <c r="I127" s="34"/>
      <c r="J127" s="167">
        <f>BK127</f>
        <v>0</v>
      </c>
      <c r="K127" s="34"/>
      <c r="L127" s="35"/>
      <c r="M127" s="90"/>
      <c r="N127" s="74"/>
      <c r="O127" s="91"/>
      <c r="P127" s="168">
        <f>P128+P235</f>
        <v>0</v>
      </c>
      <c r="Q127" s="91"/>
      <c r="R127" s="168">
        <f>R128+R235</f>
        <v>6.1124495023180003</v>
      </c>
      <c r="S127" s="91"/>
      <c r="T127" s="169">
        <f>T128+T235</f>
        <v>1.512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5" t="s">
        <v>74</v>
      </c>
      <c r="AU127" s="15" t="s">
        <v>117</v>
      </c>
      <c r="BK127" s="170">
        <f>BK128+BK235</f>
        <v>0</v>
      </c>
    </row>
    <row r="128" s="12" customFormat="1" ht="25.92" customHeight="1">
      <c r="A128" s="12"/>
      <c r="B128" s="171"/>
      <c r="C128" s="12"/>
      <c r="D128" s="172" t="s">
        <v>74</v>
      </c>
      <c r="E128" s="173" t="s">
        <v>204</v>
      </c>
      <c r="F128" s="173" t="s">
        <v>205</v>
      </c>
      <c r="G128" s="12"/>
      <c r="H128" s="12"/>
      <c r="I128" s="174"/>
      <c r="J128" s="175">
        <f>BK128</f>
        <v>0</v>
      </c>
      <c r="K128" s="12"/>
      <c r="L128" s="171"/>
      <c r="M128" s="176"/>
      <c r="N128" s="177"/>
      <c r="O128" s="177"/>
      <c r="P128" s="178">
        <f>P129+P140+P158+P195+P209</f>
        <v>0</v>
      </c>
      <c r="Q128" s="177"/>
      <c r="R128" s="178">
        <f>R129+R140+R158+R195+R209</f>
        <v>6.1124495023180003</v>
      </c>
      <c r="S128" s="177"/>
      <c r="T128" s="179">
        <f>T129+T140+T158+T195+T209</f>
        <v>1.512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2" t="s">
        <v>82</v>
      </c>
      <c r="AT128" s="180" t="s">
        <v>74</v>
      </c>
      <c r="AU128" s="180" t="s">
        <v>75</v>
      </c>
      <c r="AY128" s="172" t="s">
        <v>141</v>
      </c>
      <c r="BK128" s="181">
        <f>BK129+BK140+BK158+BK195+BK209</f>
        <v>0</v>
      </c>
    </row>
    <row r="129" s="12" customFormat="1" ht="22.8" customHeight="1">
      <c r="A129" s="12"/>
      <c r="B129" s="171"/>
      <c r="C129" s="12"/>
      <c r="D129" s="172" t="s">
        <v>74</v>
      </c>
      <c r="E129" s="182" t="s">
        <v>599</v>
      </c>
      <c r="F129" s="182" t="s">
        <v>600</v>
      </c>
      <c r="G129" s="12"/>
      <c r="H129" s="12"/>
      <c r="I129" s="174"/>
      <c r="J129" s="183">
        <f>BK129</f>
        <v>0</v>
      </c>
      <c r="K129" s="12"/>
      <c r="L129" s="171"/>
      <c r="M129" s="176"/>
      <c r="N129" s="177"/>
      <c r="O129" s="177"/>
      <c r="P129" s="178">
        <f>SUM(P130:P139)</f>
        <v>0</v>
      </c>
      <c r="Q129" s="177"/>
      <c r="R129" s="178">
        <f>SUM(R130:R139)</f>
        <v>0.033315343000000004</v>
      </c>
      <c r="S129" s="177"/>
      <c r="T129" s="179">
        <f>SUM(T130:T139)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2" t="s">
        <v>82</v>
      </c>
      <c r="AT129" s="180" t="s">
        <v>74</v>
      </c>
      <c r="AU129" s="180" t="s">
        <v>82</v>
      </c>
      <c r="AY129" s="172" t="s">
        <v>141</v>
      </c>
      <c r="BK129" s="181">
        <f>SUM(BK130:BK139)</f>
        <v>0</v>
      </c>
    </row>
    <row r="130" s="2" customFormat="1" ht="24.15" customHeight="1">
      <c r="A130" s="34"/>
      <c r="B130" s="184"/>
      <c r="C130" s="185" t="s">
        <v>82</v>
      </c>
      <c r="D130" s="185" t="s">
        <v>144</v>
      </c>
      <c r="E130" s="186" t="s">
        <v>690</v>
      </c>
      <c r="F130" s="187" t="s">
        <v>691</v>
      </c>
      <c r="G130" s="188" t="s">
        <v>158</v>
      </c>
      <c r="H130" s="189">
        <v>328.15699999999998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2.0000000000000002E-05</v>
      </c>
      <c r="R130" s="195">
        <f>Q130*H130</f>
        <v>0.0065631400000000003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211</v>
      </c>
      <c r="AT130" s="197" t="s">
        <v>144</v>
      </c>
      <c r="AU130" s="197" t="s">
        <v>88</v>
      </c>
      <c r="AY130" s="15" t="s">
        <v>141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211</v>
      </c>
      <c r="BM130" s="197" t="s">
        <v>692</v>
      </c>
    </row>
    <row r="131" s="2" customFormat="1" ht="24.15" customHeight="1">
      <c r="A131" s="34"/>
      <c r="B131" s="184"/>
      <c r="C131" s="200" t="s">
        <v>88</v>
      </c>
      <c r="D131" s="200" t="s">
        <v>228</v>
      </c>
      <c r="E131" s="201" t="s">
        <v>693</v>
      </c>
      <c r="F131" s="202" t="s">
        <v>694</v>
      </c>
      <c r="G131" s="203" t="s">
        <v>158</v>
      </c>
      <c r="H131" s="204">
        <v>246.53299999999999</v>
      </c>
      <c r="I131" s="205"/>
      <c r="J131" s="206">
        <f>ROUND(I131*H131,2)</f>
        <v>0</v>
      </c>
      <c r="K131" s="207"/>
      <c r="L131" s="208"/>
      <c r="M131" s="209" t="s">
        <v>1</v>
      </c>
      <c r="N131" s="210" t="s">
        <v>41</v>
      </c>
      <c r="O131" s="78"/>
      <c r="P131" s="195">
        <f>O131*H131</f>
        <v>0</v>
      </c>
      <c r="Q131" s="195">
        <v>2.0000000000000002E-05</v>
      </c>
      <c r="R131" s="195">
        <f>Q131*H131</f>
        <v>0.0049306599999999999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231</v>
      </c>
      <c r="AT131" s="197" t="s">
        <v>228</v>
      </c>
      <c r="AU131" s="197" t="s">
        <v>88</v>
      </c>
      <c r="AY131" s="15" t="s">
        <v>141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211</v>
      </c>
      <c r="BM131" s="197" t="s">
        <v>695</v>
      </c>
    </row>
    <row r="132" s="2" customFormat="1" ht="24.15" customHeight="1">
      <c r="A132" s="34"/>
      <c r="B132" s="184"/>
      <c r="C132" s="200" t="s">
        <v>155</v>
      </c>
      <c r="D132" s="200" t="s">
        <v>228</v>
      </c>
      <c r="E132" s="201" t="s">
        <v>696</v>
      </c>
      <c r="F132" s="202" t="s">
        <v>697</v>
      </c>
      <c r="G132" s="203" t="s">
        <v>158</v>
      </c>
      <c r="H132" s="204">
        <v>20.309000000000001</v>
      </c>
      <c r="I132" s="205"/>
      <c r="J132" s="206">
        <f>ROUND(I132*H132,2)</f>
        <v>0</v>
      </c>
      <c r="K132" s="207"/>
      <c r="L132" s="208"/>
      <c r="M132" s="209" t="s">
        <v>1</v>
      </c>
      <c r="N132" s="210" t="s">
        <v>41</v>
      </c>
      <c r="O132" s="78"/>
      <c r="P132" s="195">
        <f>O132*H132</f>
        <v>0</v>
      </c>
      <c r="Q132" s="195">
        <v>0.00013999999999999999</v>
      </c>
      <c r="R132" s="195">
        <f>Q132*H132</f>
        <v>0.0028432599999999998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231</v>
      </c>
      <c r="AT132" s="197" t="s">
        <v>228</v>
      </c>
      <c r="AU132" s="197" t="s">
        <v>88</v>
      </c>
      <c r="AY132" s="15" t="s">
        <v>141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211</v>
      </c>
      <c r="BM132" s="197" t="s">
        <v>698</v>
      </c>
    </row>
    <row r="133" s="2" customFormat="1" ht="24.15" customHeight="1">
      <c r="A133" s="34"/>
      <c r="B133" s="184"/>
      <c r="C133" s="200" t="s">
        <v>148</v>
      </c>
      <c r="D133" s="200" t="s">
        <v>228</v>
      </c>
      <c r="E133" s="201" t="s">
        <v>699</v>
      </c>
      <c r="F133" s="202" t="s">
        <v>700</v>
      </c>
      <c r="G133" s="203" t="s">
        <v>158</v>
      </c>
      <c r="H133" s="204">
        <v>67.795000000000002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41</v>
      </c>
      <c r="O133" s="78"/>
      <c r="P133" s="195">
        <f>O133*H133</f>
        <v>0</v>
      </c>
      <c r="Q133" s="195">
        <v>1.0000000000000001E-05</v>
      </c>
      <c r="R133" s="195">
        <f>Q133*H133</f>
        <v>0.00067795000000000008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231</v>
      </c>
      <c r="AT133" s="197" t="s">
        <v>228</v>
      </c>
      <c r="AU133" s="197" t="s">
        <v>88</v>
      </c>
      <c r="AY133" s="15" t="s">
        <v>141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211</v>
      </c>
      <c r="BM133" s="197" t="s">
        <v>701</v>
      </c>
    </row>
    <row r="134" s="2" customFormat="1" ht="21.75" customHeight="1">
      <c r="A134" s="34"/>
      <c r="B134" s="184"/>
      <c r="C134" s="185" t="s">
        <v>163</v>
      </c>
      <c r="D134" s="185" t="s">
        <v>144</v>
      </c>
      <c r="E134" s="186" t="s">
        <v>702</v>
      </c>
      <c r="F134" s="187" t="s">
        <v>703</v>
      </c>
      <c r="G134" s="188" t="s">
        <v>158</v>
      </c>
      <c r="H134" s="189">
        <v>212.43600000000001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3.3000000000000003E-05</v>
      </c>
      <c r="R134" s="195">
        <f>Q134*H134</f>
        <v>0.0070103880000000011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211</v>
      </c>
      <c r="AT134" s="197" t="s">
        <v>144</v>
      </c>
      <c r="AU134" s="197" t="s">
        <v>88</v>
      </c>
      <c r="AY134" s="15" t="s">
        <v>141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211</v>
      </c>
      <c r="BM134" s="197" t="s">
        <v>704</v>
      </c>
    </row>
    <row r="135" s="2" customFormat="1" ht="24.15" customHeight="1">
      <c r="A135" s="34"/>
      <c r="B135" s="184"/>
      <c r="C135" s="200" t="s">
        <v>142</v>
      </c>
      <c r="D135" s="200" t="s">
        <v>228</v>
      </c>
      <c r="E135" s="201" t="s">
        <v>705</v>
      </c>
      <c r="F135" s="202" t="s">
        <v>706</v>
      </c>
      <c r="G135" s="203" t="s">
        <v>158</v>
      </c>
      <c r="H135" s="204">
        <v>80.400000000000006</v>
      </c>
      <c r="I135" s="205"/>
      <c r="J135" s="206">
        <f>ROUND(I135*H135,2)</f>
        <v>0</v>
      </c>
      <c r="K135" s="207"/>
      <c r="L135" s="208"/>
      <c r="M135" s="209" t="s">
        <v>1</v>
      </c>
      <c r="N135" s="210" t="s">
        <v>41</v>
      </c>
      <c r="O135" s="78"/>
      <c r="P135" s="195">
        <f>O135*H135</f>
        <v>0</v>
      </c>
      <c r="Q135" s="195">
        <v>6.0000000000000002E-05</v>
      </c>
      <c r="R135" s="195">
        <f>Q135*H135</f>
        <v>0.0048240000000000002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231</v>
      </c>
      <c r="AT135" s="197" t="s">
        <v>228</v>
      </c>
      <c r="AU135" s="197" t="s">
        <v>88</v>
      </c>
      <c r="AY135" s="15" t="s">
        <v>141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211</v>
      </c>
      <c r="BM135" s="197" t="s">
        <v>707</v>
      </c>
    </row>
    <row r="136" s="2" customFormat="1" ht="24.15" customHeight="1">
      <c r="A136" s="34"/>
      <c r="B136" s="184"/>
      <c r="C136" s="200" t="s">
        <v>170</v>
      </c>
      <c r="D136" s="200" t="s">
        <v>228</v>
      </c>
      <c r="E136" s="201" t="s">
        <v>708</v>
      </c>
      <c r="F136" s="202" t="s">
        <v>709</v>
      </c>
      <c r="G136" s="203" t="s">
        <v>158</v>
      </c>
      <c r="H136" s="204">
        <v>136.083</v>
      </c>
      <c r="I136" s="205"/>
      <c r="J136" s="206">
        <f>ROUND(I136*H136,2)</f>
        <v>0</v>
      </c>
      <c r="K136" s="207"/>
      <c r="L136" s="208"/>
      <c r="M136" s="209" t="s">
        <v>1</v>
      </c>
      <c r="N136" s="210" t="s">
        <v>41</v>
      </c>
      <c r="O136" s="78"/>
      <c r="P136" s="195">
        <f>O136*H136</f>
        <v>0</v>
      </c>
      <c r="Q136" s="195">
        <v>4.0000000000000003E-05</v>
      </c>
      <c r="R136" s="195">
        <f>Q136*H136</f>
        <v>0.0054433200000000006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231</v>
      </c>
      <c r="AT136" s="197" t="s">
        <v>228</v>
      </c>
      <c r="AU136" s="197" t="s">
        <v>88</v>
      </c>
      <c r="AY136" s="15" t="s">
        <v>141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211</v>
      </c>
      <c r="BM136" s="197" t="s">
        <v>710</v>
      </c>
    </row>
    <row r="137" s="2" customFormat="1" ht="21.75" customHeight="1">
      <c r="A137" s="34"/>
      <c r="B137" s="184"/>
      <c r="C137" s="185" t="s">
        <v>175</v>
      </c>
      <c r="D137" s="185" t="s">
        <v>144</v>
      </c>
      <c r="E137" s="186" t="s">
        <v>711</v>
      </c>
      <c r="F137" s="187" t="s">
        <v>712</v>
      </c>
      <c r="G137" s="188" t="s">
        <v>158</v>
      </c>
      <c r="H137" s="189">
        <v>4.7249999999999996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3.3000000000000003E-05</v>
      </c>
      <c r="R137" s="195">
        <f>Q137*H137</f>
        <v>0.00015592500000000001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211</v>
      </c>
      <c r="AT137" s="197" t="s">
        <v>144</v>
      </c>
      <c r="AU137" s="197" t="s">
        <v>88</v>
      </c>
      <c r="AY137" s="15" t="s">
        <v>141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88</v>
      </c>
      <c r="BK137" s="198">
        <f>ROUND(I137*H137,2)</f>
        <v>0</v>
      </c>
      <c r="BL137" s="15" t="s">
        <v>211</v>
      </c>
      <c r="BM137" s="197" t="s">
        <v>713</v>
      </c>
    </row>
    <row r="138" s="2" customFormat="1" ht="24.15" customHeight="1">
      <c r="A138" s="34"/>
      <c r="B138" s="184"/>
      <c r="C138" s="200" t="s">
        <v>153</v>
      </c>
      <c r="D138" s="200" t="s">
        <v>228</v>
      </c>
      <c r="E138" s="201" t="s">
        <v>714</v>
      </c>
      <c r="F138" s="202" t="s">
        <v>715</v>
      </c>
      <c r="G138" s="203" t="s">
        <v>158</v>
      </c>
      <c r="H138" s="204">
        <v>4.8150000000000004</v>
      </c>
      <c r="I138" s="205"/>
      <c r="J138" s="206">
        <f>ROUND(I138*H138,2)</f>
        <v>0</v>
      </c>
      <c r="K138" s="207"/>
      <c r="L138" s="208"/>
      <c r="M138" s="209" t="s">
        <v>1</v>
      </c>
      <c r="N138" s="210" t="s">
        <v>41</v>
      </c>
      <c r="O138" s="78"/>
      <c r="P138" s="195">
        <f>O138*H138</f>
        <v>0</v>
      </c>
      <c r="Q138" s="195">
        <v>0.00018000000000000001</v>
      </c>
      <c r="R138" s="195">
        <f>Q138*H138</f>
        <v>0.00086670000000000009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231</v>
      </c>
      <c r="AT138" s="197" t="s">
        <v>228</v>
      </c>
      <c r="AU138" s="197" t="s">
        <v>88</v>
      </c>
      <c r="AY138" s="15" t="s">
        <v>141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211</v>
      </c>
      <c r="BM138" s="197" t="s">
        <v>716</v>
      </c>
    </row>
    <row r="139" s="2" customFormat="1" ht="24.15" customHeight="1">
      <c r="A139" s="34"/>
      <c r="B139" s="184"/>
      <c r="C139" s="185" t="s">
        <v>182</v>
      </c>
      <c r="D139" s="185" t="s">
        <v>144</v>
      </c>
      <c r="E139" s="186" t="s">
        <v>717</v>
      </c>
      <c r="F139" s="187" t="s">
        <v>718</v>
      </c>
      <c r="G139" s="188" t="s">
        <v>219</v>
      </c>
      <c r="H139" s="199"/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211</v>
      </c>
      <c r="AT139" s="197" t="s">
        <v>144</v>
      </c>
      <c r="AU139" s="197" t="s">
        <v>88</v>
      </c>
      <c r="AY139" s="15" t="s">
        <v>141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211</v>
      </c>
      <c r="BM139" s="197" t="s">
        <v>719</v>
      </c>
    </row>
    <row r="140" s="12" customFormat="1" ht="22.8" customHeight="1">
      <c r="A140" s="12"/>
      <c r="B140" s="171"/>
      <c r="C140" s="12"/>
      <c r="D140" s="172" t="s">
        <v>74</v>
      </c>
      <c r="E140" s="182" t="s">
        <v>720</v>
      </c>
      <c r="F140" s="182" t="s">
        <v>721</v>
      </c>
      <c r="G140" s="12"/>
      <c r="H140" s="12"/>
      <c r="I140" s="174"/>
      <c r="J140" s="183">
        <f>BK140</f>
        <v>0</v>
      </c>
      <c r="K140" s="12"/>
      <c r="L140" s="171"/>
      <c r="M140" s="176"/>
      <c r="N140" s="177"/>
      <c r="O140" s="177"/>
      <c r="P140" s="178">
        <f>SUM(P141:P157)</f>
        <v>0</v>
      </c>
      <c r="Q140" s="177"/>
      <c r="R140" s="178">
        <f>SUM(R141:R157)</f>
        <v>0.074414240000000006</v>
      </c>
      <c r="S140" s="177"/>
      <c r="T140" s="179">
        <f>SUM(T141:T157)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2" t="s">
        <v>82</v>
      </c>
      <c r="AT140" s="180" t="s">
        <v>74</v>
      </c>
      <c r="AU140" s="180" t="s">
        <v>82</v>
      </c>
      <c r="AY140" s="172" t="s">
        <v>141</v>
      </c>
      <c r="BK140" s="181">
        <f>SUM(BK141:BK157)</f>
        <v>0</v>
      </c>
    </row>
    <row r="141" s="2" customFormat="1" ht="16.5" customHeight="1">
      <c r="A141" s="34"/>
      <c r="B141" s="184"/>
      <c r="C141" s="185" t="s">
        <v>186</v>
      </c>
      <c r="D141" s="185" t="s">
        <v>144</v>
      </c>
      <c r="E141" s="186" t="s">
        <v>722</v>
      </c>
      <c r="F141" s="187" t="s">
        <v>723</v>
      </c>
      <c r="G141" s="188" t="s">
        <v>243</v>
      </c>
      <c r="H141" s="189">
        <v>7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3.0000000000000001E-05</v>
      </c>
      <c r="R141" s="195">
        <f>Q141*H141</f>
        <v>0.00021000000000000001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211</v>
      </c>
      <c r="AT141" s="197" t="s">
        <v>144</v>
      </c>
      <c r="AU141" s="197" t="s">
        <v>88</v>
      </c>
      <c r="AY141" s="15" t="s">
        <v>141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211</v>
      </c>
      <c r="BM141" s="197" t="s">
        <v>724</v>
      </c>
    </row>
    <row r="142" s="2" customFormat="1" ht="24.15" customHeight="1">
      <c r="A142" s="34"/>
      <c r="B142" s="184"/>
      <c r="C142" s="200" t="s">
        <v>190</v>
      </c>
      <c r="D142" s="200" t="s">
        <v>228</v>
      </c>
      <c r="E142" s="201" t="s">
        <v>725</v>
      </c>
      <c r="F142" s="202" t="s">
        <v>726</v>
      </c>
      <c r="G142" s="203" t="s">
        <v>243</v>
      </c>
      <c r="H142" s="204">
        <v>7</v>
      </c>
      <c r="I142" s="205"/>
      <c r="J142" s="206">
        <f>ROUND(I142*H142,2)</f>
        <v>0</v>
      </c>
      <c r="K142" s="207"/>
      <c r="L142" s="208"/>
      <c r="M142" s="209" t="s">
        <v>1</v>
      </c>
      <c r="N142" s="210" t="s">
        <v>41</v>
      </c>
      <c r="O142" s="78"/>
      <c r="P142" s="195">
        <f>O142*H142</f>
        <v>0</v>
      </c>
      <c r="Q142" s="195">
        <v>5.0000000000000002E-05</v>
      </c>
      <c r="R142" s="195">
        <f>Q142*H142</f>
        <v>0.00035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231</v>
      </c>
      <c r="AT142" s="197" t="s">
        <v>228</v>
      </c>
      <c r="AU142" s="197" t="s">
        <v>88</v>
      </c>
      <c r="AY142" s="15" t="s">
        <v>141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211</v>
      </c>
      <c r="BM142" s="197" t="s">
        <v>727</v>
      </c>
    </row>
    <row r="143" s="2" customFormat="1" ht="16.5" customHeight="1">
      <c r="A143" s="34"/>
      <c r="B143" s="184"/>
      <c r="C143" s="185" t="s">
        <v>194</v>
      </c>
      <c r="D143" s="185" t="s">
        <v>144</v>
      </c>
      <c r="E143" s="186" t="s">
        <v>728</v>
      </c>
      <c r="F143" s="187" t="s">
        <v>729</v>
      </c>
      <c r="G143" s="188" t="s">
        <v>243</v>
      </c>
      <c r="H143" s="189">
        <v>13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2.0000000000000002E-05</v>
      </c>
      <c r="R143" s="195">
        <f>Q143*H143</f>
        <v>0.00026000000000000003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148</v>
      </c>
      <c r="AT143" s="197" t="s">
        <v>144</v>
      </c>
      <c r="AU143" s="197" t="s">
        <v>88</v>
      </c>
      <c r="AY143" s="15" t="s">
        <v>141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148</v>
      </c>
      <c r="BM143" s="197" t="s">
        <v>730</v>
      </c>
    </row>
    <row r="144" s="2" customFormat="1" ht="33" customHeight="1">
      <c r="A144" s="34"/>
      <c r="B144" s="184"/>
      <c r="C144" s="200" t="s">
        <v>200</v>
      </c>
      <c r="D144" s="200" t="s">
        <v>228</v>
      </c>
      <c r="E144" s="201" t="s">
        <v>731</v>
      </c>
      <c r="F144" s="202" t="s">
        <v>732</v>
      </c>
      <c r="G144" s="203" t="s">
        <v>243</v>
      </c>
      <c r="H144" s="204">
        <v>9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41</v>
      </c>
      <c r="O144" s="78"/>
      <c r="P144" s="195">
        <f>O144*H144</f>
        <v>0</v>
      </c>
      <c r="Q144" s="195">
        <v>0.0012999999999999999</v>
      </c>
      <c r="R144" s="195">
        <f>Q144*H144</f>
        <v>0.011699999999999999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231</v>
      </c>
      <c r="AT144" s="197" t="s">
        <v>228</v>
      </c>
      <c r="AU144" s="197" t="s">
        <v>88</v>
      </c>
      <c r="AY144" s="15" t="s">
        <v>141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211</v>
      </c>
      <c r="BM144" s="197" t="s">
        <v>733</v>
      </c>
    </row>
    <row r="145" s="2" customFormat="1" ht="33" customHeight="1">
      <c r="A145" s="34"/>
      <c r="B145" s="184"/>
      <c r="C145" s="200" t="s">
        <v>208</v>
      </c>
      <c r="D145" s="200" t="s">
        <v>228</v>
      </c>
      <c r="E145" s="201" t="s">
        <v>734</v>
      </c>
      <c r="F145" s="202" t="s">
        <v>735</v>
      </c>
      <c r="G145" s="203" t="s">
        <v>243</v>
      </c>
      <c r="H145" s="204">
        <v>4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41</v>
      </c>
      <c r="O145" s="78"/>
      <c r="P145" s="195">
        <f>O145*H145</f>
        <v>0</v>
      </c>
      <c r="Q145" s="195">
        <v>0.00017000000000000001</v>
      </c>
      <c r="R145" s="195">
        <f>Q145*H145</f>
        <v>0.00068000000000000005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231</v>
      </c>
      <c r="AT145" s="197" t="s">
        <v>228</v>
      </c>
      <c r="AU145" s="197" t="s">
        <v>88</v>
      </c>
      <c r="AY145" s="15" t="s">
        <v>141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211</v>
      </c>
      <c r="BM145" s="197" t="s">
        <v>736</v>
      </c>
    </row>
    <row r="146" s="2" customFormat="1" ht="16.5" customHeight="1">
      <c r="A146" s="34"/>
      <c r="B146" s="184"/>
      <c r="C146" s="185" t="s">
        <v>211</v>
      </c>
      <c r="D146" s="185" t="s">
        <v>144</v>
      </c>
      <c r="E146" s="186" t="s">
        <v>737</v>
      </c>
      <c r="F146" s="187" t="s">
        <v>738</v>
      </c>
      <c r="G146" s="188" t="s">
        <v>243</v>
      </c>
      <c r="H146" s="189">
        <v>6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3.0000000000000001E-05</v>
      </c>
      <c r="R146" s="195">
        <f>Q146*H146</f>
        <v>0.00018000000000000001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148</v>
      </c>
      <c r="AT146" s="197" t="s">
        <v>144</v>
      </c>
      <c r="AU146" s="197" t="s">
        <v>88</v>
      </c>
      <c r="AY146" s="15" t="s">
        <v>141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148</v>
      </c>
      <c r="BM146" s="197" t="s">
        <v>739</v>
      </c>
    </row>
    <row r="147" s="2" customFormat="1" ht="33" customHeight="1">
      <c r="A147" s="34"/>
      <c r="B147" s="184"/>
      <c r="C147" s="200" t="s">
        <v>216</v>
      </c>
      <c r="D147" s="200" t="s">
        <v>228</v>
      </c>
      <c r="E147" s="201" t="s">
        <v>740</v>
      </c>
      <c r="F147" s="202" t="s">
        <v>741</v>
      </c>
      <c r="G147" s="203" t="s">
        <v>243</v>
      </c>
      <c r="H147" s="204">
        <v>6</v>
      </c>
      <c r="I147" s="205"/>
      <c r="J147" s="206">
        <f>ROUND(I147*H147,2)</f>
        <v>0</v>
      </c>
      <c r="K147" s="207"/>
      <c r="L147" s="208"/>
      <c r="M147" s="209" t="s">
        <v>1</v>
      </c>
      <c r="N147" s="210" t="s">
        <v>41</v>
      </c>
      <c r="O147" s="78"/>
      <c r="P147" s="195">
        <f>O147*H147</f>
        <v>0</v>
      </c>
      <c r="Q147" s="195">
        <v>0.0014599999999999999</v>
      </c>
      <c r="R147" s="195">
        <f>Q147*H147</f>
        <v>0.0087600000000000004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175</v>
      </c>
      <c r="AT147" s="197" t="s">
        <v>228</v>
      </c>
      <c r="AU147" s="197" t="s">
        <v>88</v>
      </c>
      <c r="AY147" s="15" t="s">
        <v>141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148</v>
      </c>
      <c r="BM147" s="197" t="s">
        <v>742</v>
      </c>
    </row>
    <row r="148" s="2" customFormat="1" ht="16.5" customHeight="1">
      <c r="A148" s="34"/>
      <c r="B148" s="184"/>
      <c r="C148" s="185" t="s">
        <v>223</v>
      </c>
      <c r="D148" s="185" t="s">
        <v>144</v>
      </c>
      <c r="E148" s="186" t="s">
        <v>743</v>
      </c>
      <c r="F148" s="187" t="s">
        <v>744</v>
      </c>
      <c r="G148" s="188" t="s">
        <v>243</v>
      </c>
      <c r="H148" s="189">
        <v>3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5.1740000000000003E-05</v>
      </c>
      <c r="R148" s="195">
        <f>Q148*H148</f>
        <v>0.00015522000000000002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211</v>
      </c>
      <c r="AT148" s="197" t="s">
        <v>144</v>
      </c>
      <c r="AU148" s="197" t="s">
        <v>88</v>
      </c>
      <c r="AY148" s="15" t="s">
        <v>141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211</v>
      </c>
      <c r="BM148" s="197" t="s">
        <v>745</v>
      </c>
    </row>
    <row r="149" s="2" customFormat="1" ht="24.15" customHeight="1">
      <c r="A149" s="34"/>
      <c r="B149" s="184"/>
      <c r="C149" s="200" t="s">
        <v>227</v>
      </c>
      <c r="D149" s="200" t="s">
        <v>228</v>
      </c>
      <c r="E149" s="201" t="s">
        <v>746</v>
      </c>
      <c r="F149" s="202" t="s">
        <v>747</v>
      </c>
      <c r="G149" s="203" t="s">
        <v>243</v>
      </c>
      <c r="H149" s="204">
        <v>3</v>
      </c>
      <c r="I149" s="205"/>
      <c r="J149" s="206">
        <f>ROUND(I149*H149,2)</f>
        <v>0</v>
      </c>
      <c r="K149" s="207"/>
      <c r="L149" s="208"/>
      <c r="M149" s="209" t="s">
        <v>1</v>
      </c>
      <c r="N149" s="210" t="s">
        <v>41</v>
      </c>
      <c r="O149" s="78"/>
      <c r="P149" s="195">
        <f>O149*H149</f>
        <v>0</v>
      </c>
      <c r="Q149" s="195">
        <v>0.000825</v>
      </c>
      <c r="R149" s="195">
        <f>Q149*H149</f>
        <v>0.0024749999999999998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231</v>
      </c>
      <c r="AT149" s="197" t="s">
        <v>228</v>
      </c>
      <c r="AU149" s="197" t="s">
        <v>88</v>
      </c>
      <c r="AY149" s="15" t="s">
        <v>141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211</v>
      </c>
      <c r="BM149" s="197" t="s">
        <v>748</v>
      </c>
    </row>
    <row r="150" s="2" customFormat="1" ht="16.5" customHeight="1">
      <c r="A150" s="34"/>
      <c r="B150" s="184"/>
      <c r="C150" s="185" t="s">
        <v>7</v>
      </c>
      <c r="D150" s="185" t="s">
        <v>144</v>
      </c>
      <c r="E150" s="186" t="s">
        <v>749</v>
      </c>
      <c r="F150" s="187" t="s">
        <v>750</v>
      </c>
      <c r="G150" s="188" t="s">
        <v>243</v>
      </c>
      <c r="H150" s="189">
        <v>4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1.3699999999999999E-05</v>
      </c>
      <c r="R150" s="195">
        <f>Q150*H150</f>
        <v>5.4799999999999997E-05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148</v>
      </c>
      <c r="AT150" s="197" t="s">
        <v>144</v>
      </c>
      <c r="AU150" s="197" t="s">
        <v>88</v>
      </c>
      <c r="AY150" s="15" t="s">
        <v>141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88</v>
      </c>
      <c r="BK150" s="198">
        <f>ROUND(I150*H150,2)</f>
        <v>0</v>
      </c>
      <c r="BL150" s="15" t="s">
        <v>148</v>
      </c>
      <c r="BM150" s="197" t="s">
        <v>751</v>
      </c>
    </row>
    <row r="151" s="2" customFormat="1" ht="24.15" customHeight="1">
      <c r="A151" s="34"/>
      <c r="B151" s="184"/>
      <c r="C151" s="200" t="s">
        <v>236</v>
      </c>
      <c r="D151" s="200" t="s">
        <v>228</v>
      </c>
      <c r="E151" s="201" t="s">
        <v>752</v>
      </c>
      <c r="F151" s="202" t="s">
        <v>753</v>
      </c>
      <c r="G151" s="203" t="s">
        <v>243</v>
      </c>
      <c r="H151" s="204">
        <v>4</v>
      </c>
      <c r="I151" s="205"/>
      <c r="J151" s="206">
        <f>ROUND(I151*H151,2)</f>
        <v>0</v>
      </c>
      <c r="K151" s="207"/>
      <c r="L151" s="208"/>
      <c r="M151" s="209" t="s">
        <v>1</v>
      </c>
      <c r="N151" s="210" t="s">
        <v>41</v>
      </c>
      <c r="O151" s="78"/>
      <c r="P151" s="195">
        <f>O151*H151</f>
        <v>0</v>
      </c>
      <c r="Q151" s="195">
        <v>0.00025000000000000001</v>
      </c>
      <c r="R151" s="195">
        <f>Q151*H151</f>
        <v>0.001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175</v>
      </c>
      <c r="AT151" s="197" t="s">
        <v>228</v>
      </c>
      <c r="AU151" s="197" t="s">
        <v>88</v>
      </c>
      <c r="AY151" s="15" t="s">
        <v>141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148</v>
      </c>
      <c r="BM151" s="197" t="s">
        <v>754</v>
      </c>
    </row>
    <row r="152" s="2" customFormat="1" ht="24.15" customHeight="1">
      <c r="A152" s="34"/>
      <c r="B152" s="184"/>
      <c r="C152" s="185" t="s">
        <v>240</v>
      </c>
      <c r="D152" s="185" t="s">
        <v>144</v>
      </c>
      <c r="E152" s="186" t="s">
        <v>755</v>
      </c>
      <c r="F152" s="187" t="s">
        <v>756</v>
      </c>
      <c r="G152" s="188" t="s">
        <v>243</v>
      </c>
      <c r="H152" s="189">
        <v>5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0.00048999999999999998</v>
      </c>
      <c r="R152" s="195">
        <f>Q152*H152</f>
        <v>0.0024499999999999999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211</v>
      </c>
      <c r="AT152" s="197" t="s">
        <v>144</v>
      </c>
      <c r="AU152" s="197" t="s">
        <v>88</v>
      </c>
      <c r="AY152" s="15" t="s">
        <v>141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211</v>
      </c>
      <c r="BM152" s="197" t="s">
        <v>757</v>
      </c>
    </row>
    <row r="153" s="2" customFormat="1" ht="16.5" customHeight="1">
      <c r="A153" s="34"/>
      <c r="B153" s="184"/>
      <c r="C153" s="185" t="s">
        <v>245</v>
      </c>
      <c r="D153" s="185" t="s">
        <v>144</v>
      </c>
      <c r="E153" s="186" t="s">
        <v>758</v>
      </c>
      <c r="F153" s="187" t="s">
        <v>759</v>
      </c>
      <c r="G153" s="188" t="s">
        <v>243</v>
      </c>
      <c r="H153" s="189">
        <v>3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5.1740000000000003E-05</v>
      </c>
      <c r="R153" s="195">
        <f>Q153*H153</f>
        <v>0.00015522000000000002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211</v>
      </c>
      <c r="AT153" s="197" t="s">
        <v>144</v>
      </c>
      <c r="AU153" s="197" t="s">
        <v>88</v>
      </c>
      <c r="AY153" s="15" t="s">
        <v>141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88</v>
      </c>
      <c r="BK153" s="198">
        <f>ROUND(I153*H153,2)</f>
        <v>0</v>
      </c>
      <c r="BL153" s="15" t="s">
        <v>211</v>
      </c>
      <c r="BM153" s="197" t="s">
        <v>760</v>
      </c>
    </row>
    <row r="154" s="2" customFormat="1" ht="24.15" customHeight="1">
      <c r="A154" s="34"/>
      <c r="B154" s="184"/>
      <c r="C154" s="200" t="s">
        <v>249</v>
      </c>
      <c r="D154" s="200" t="s">
        <v>228</v>
      </c>
      <c r="E154" s="201" t="s">
        <v>761</v>
      </c>
      <c r="F154" s="202" t="s">
        <v>762</v>
      </c>
      <c r="G154" s="203" t="s">
        <v>243</v>
      </c>
      <c r="H154" s="204">
        <v>3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41</v>
      </c>
      <c r="O154" s="78"/>
      <c r="P154" s="195">
        <f>O154*H154</f>
        <v>0</v>
      </c>
      <c r="Q154" s="195">
        <v>0.010330000000000001</v>
      </c>
      <c r="R154" s="195">
        <f>Q154*H154</f>
        <v>0.030990000000000004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231</v>
      </c>
      <c r="AT154" s="197" t="s">
        <v>228</v>
      </c>
      <c r="AU154" s="197" t="s">
        <v>88</v>
      </c>
      <c r="AY154" s="15" t="s">
        <v>141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88</v>
      </c>
      <c r="BK154" s="198">
        <f>ROUND(I154*H154,2)</f>
        <v>0</v>
      </c>
      <c r="BL154" s="15" t="s">
        <v>211</v>
      </c>
      <c r="BM154" s="197" t="s">
        <v>763</v>
      </c>
    </row>
    <row r="155" s="2" customFormat="1" ht="16.5" customHeight="1">
      <c r="A155" s="34"/>
      <c r="B155" s="184"/>
      <c r="C155" s="185" t="s">
        <v>253</v>
      </c>
      <c r="D155" s="185" t="s">
        <v>144</v>
      </c>
      <c r="E155" s="186" t="s">
        <v>764</v>
      </c>
      <c r="F155" s="187" t="s">
        <v>765</v>
      </c>
      <c r="G155" s="188" t="s">
        <v>243</v>
      </c>
      <c r="H155" s="189">
        <v>10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0.0012894</v>
      </c>
      <c r="R155" s="195">
        <f>Q155*H155</f>
        <v>0.012893999999999999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211</v>
      </c>
      <c r="AT155" s="197" t="s">
        <v>144</v>
      </c>
      <c r="AU155" s="197" t="s">
        <v>88</v>
      </c>
      <c r="AY155" s="15" t="s">
        <v>141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88</v>
      </c>
      <c r="BK155" s="198">
        <f>ROUND(I155*H155,2)</f>
        <v>0</v>
      </c>
      <c r="BL155" s="15" t="s">
        <v>211</v>
      </c>
      <c r="BM155" s="197" t="s">
        <v>766</v>
      </c>
    </row>
    <row r="156" s="2" customFormat="1" ht="24.15" customHeight="1">
      <c r="A156" s="34"/>
      <c r="B156" s="184"/>
      <c r="C156" s="200" t="s">
        <v>257</v>
      </c>
      <c r="D156" s="200" t="s">
        <v>228</v>
      </c>
      <c r="E156" s="201" t="s">
        <v>767</v>
      </c>
      <c r="F156" s="202" t="s">
        <v>768</v>
      </c>
      <c r="G156" s="203" t="s">
        <v>243</v>
      </c>
      <c r="H156" s="204">
        <v>10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41</v>
      </c>
      <c r="O156" s="78"/>
      <c r="P156" s="195">
        <f>O156*H156</f>
        <v>0</v>
      </c>
      <c r="Q156" s="195">
        <v>0.00021000000000000001</v>
      </c>
      <c r="R156" s="195">
        <f>Q156*H156</f>
        <v>0.0021000000000000003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231</v>
      </c>
      <c r="AT156" s="197" t="s">
        <v>228</v>
      </c>
      <c r="AU156" s="197" t="s">
        <v>88</v>
      </c>
      <c r="AY156" s="15" t="s">
        <v>141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88</v>
      </c>
      <c r="BK156" s="198">
        <f>ROUND(I156*H156,2)</f>
        <v>0</v>
      </c>
      <c r="BL156" s="15" t="s">
        <v>211</v>
      </c>
      <c r="BM156" s="197" t="s">
        <v>769</v>
      </c>
    </row>
    <row r="157" s="2" customFormat="1" ht="21.75" customHeight="1">
      <c r="A157" s="34"/>
      <c r="B157" s="184"/>
      <c r="C157" s="185" t="s">
        <v>261</v>
      </c>
      <c r="D157" s="185" t="s">
        <v>144</v>
      </c>
      <c r="E157" s="186" t="s">
        <v>770</v>
      </c>
      <c r="F157" s="187" t="s">
        <v>771</v>
      </c>
      <c r="G157" s="188" t="s">
        <v>219</v>
      </c>
      <c r="H157" s="199"/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211</v>
      </c>
      <c r="AT157" s="197" t="s">
        <v>144</v>
      </c>
      <c r="AU157" s="197" t="s">
        <v>88</v>
      </c>
      <c r="AY157" s="15" t="s">
        <v>141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88</v>
      </c>
      <c r="BK157" s="198">
        <f>ROUND(I157*H157,2)</f>
        <v>0</v>
      </c>
      <c r="BL157" s="15" t="s">
        <v>211</v>
      </c>
      <c r="BM157" s="197" t="s">
        <v>772</v>
      </c>
    </row>
    <row r="158" s="12" customFormat="1" ht="22.8" customHeight="1">
      <c r="A158" s="12"/>
      <c r="B158" s="171"/>
      <c r="C158" s="12"/>
      <c r="D158" s="172" t="s">
        <v>74</v>
      </c>
      <c r="E158" s="182" t="s">
        <v>773</v>
      </c>
      <c r="F158" s="182" t="s">
        <v>774</v>
      </c>
      <c r="G158" s="12"/>
      <c r="H158" s="12"/>
      <c r="I158" s="174"/>
      <c r="J158" s="183">
        <f>BK158</f>
        <v>0</v>
      </c>
      <c r="K158" s="12"/>
      <c r="L158" s="171"/>
      <c r="M158" s="176"/>
      <c r="N158" s="177"/>
      <c r="O158" s="177"/>
      <c r="P158" s="178">
        <f>SUM(P159:P194)</f>
        <v>0</v>
      </c>
      <c r="Q158" s="177"/>
      <c r="R158" s="178">
        <f>SUM(R159:R194)</f>
        <v>3.9870728200000003</v>
      </c>
      <c r="S158" s="177"/>
      <c r="T158" s="179">
        <f>SUM(T159:T194)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72" t="s">
        <v>82</v>
      </c>
      <c r="AT158" s="180" t="s">
        <v>74</v>
      </c>
      <c r="AU158" s="180" t="s">
        <v>82</v>
      </c>
      <c r="AY158" s="172" t="s">
        <v>141</v>
      </c>
      <c r="BK158" s="181">
        <f>SUM(BK159:BK194)</f>
        <v>0</v>
      </c>
    </row>
    <row r="159" s="2" customFormat="1" ht="16.5" customHeight="1">
      <c r="A159" s="34"/>
      <c r="B159" s="184"/>
      <c r="C159" s="185" t="s">
        <v>265</v>
      </c>
      <c r="D159" s="185" t="s">
        <v>144</v>
      </c>
      <c r="E159" s="186" t="s">
        <v>775</v>
      </c>
      <c r="F159" s="187" t="s">
        <v>776</v>
      </c>
      <c r="G159" s="188" t="s">
        <v>243</v>
      </c>
      <c r="H159" s="189">
        <v>1</v>
      </c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0.00198782</v>
      </c>
      <c r="R159" s="195">
        <f>Q159*H159</f>
        <v>0.00198782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211</v>
      </c>
      <c r="AT159" s="197" t="s">
        <v>144</v>
      </c>
      <c r="AU159" s="197" t="s">
        <v>88</v>
      </c>
      <c r="AY159" s="15" t="s">
        <v>141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88</v>
      </c>
      <c r="BK159" s="198">
        <f>ROUND(I159*H159,2)</f>
        <v>0</v>
      </c>
      <c r="BL159" s="15" t="s">
        <v>211</v>
      </c>
      <c r="BM159" s="197" t="s">
        <v>777</v>
      </c>
    </row>
    <row r="160" s="2" customFormat="1" ht="24.15" customHeight="1">
      <c r="A160" s="34"/>
      <c r="B160" s="184"/>
      <c r="C160" s="200" t="s">
        <v>269</v>
      </c>
      <c r="D160" s="200" t="s">
        <v>228</v>
      </c>
      <c r="E160" s="201" t="s">
        <v>778</v>
      </c>
      <c r="F160" s="202" t="s">
        <v>779</v>
      </c>
      <c r="G160" s="203" t="s">
        <v>243</v>
      </c>
      <c r="H160" s="204">
        <v>1</v>
      </c>
      <c r="I160" s="205"/>
      <c r="J160" s="206">
        <f>ROUND(I160*H160,2)</f>
        <v>0</v>
      </c>
      <c r="K160" s="207"/>
      <c r="L160" s="208"/>
      <c r="M160" s="209" t="s">
        <v>1</v>
      </c>
      <c r="N160" s="210" t="s">
        <v>41</v>
      </c>
      <c r="O160" s="78"/>
      <c r="P160" s="195">
        <f>O160*H160</f>
        <v>0</v>
      </c>
      <c r="Q160" s="195">
        <v>0.01</v>
      </c>
      <c r="R160" s="195">
        <f>Q160*H160</f>
        <v>0.01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231</v>
      </c>
      <c r="AT160" s="197" t="s">
        <v>228</v>
      </c>
      <c r="AU160" s="197" t="s">
        <v>88</v>
      </c>
      <c r="AY160" s="15" t="s">
        <v>141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211</v>
      </c>
      <c r="BM160" s="197" t="s">
        <v>780</v>
      </c>
    </row>
    <row r="161" s="2" customFormat="1" ht="16.5" customHeight="1">
      <c r="A161" s="34"/>
      <c r="B161" s="184"/>
      <c r="C161" s="200" t="s">
        <v>273</v>
      </c>
      <c r="D161" s="200" t="s">
        <v>228</v>
      </c>
      <c r="E161" s="201" t="s">
        <v>781</v>
      </c>
      <c r="F161" s="202" t="s">
        <v>782</v>
      </c>
      <c r="G161" s="203" t="s">
        <v>243</v>
      </c>
      <c r="H161" s="204">
        <v>1</v>
      </c>
      <c r="I161" s="205"/>
      <c r="J161" s="206">
        <f>ROUND(I161*H161,2)</f>
        <v>0</v>
      </c>
      <c r="K161" s="207"/>
      <c r="L161" s="208"/>
      <c r="M161" s="209" t="s">
        <v>1</v>
      </c>
      <c r="N161" s="210" t="s">
        <v>41</v>
      </c>
      <c r="O161" s="78"/>
      <c r="P161" s="195">
        <f>O161*H161</f>
        <v>0</v>
      </c>
      <c r="Q161" s="195">
        <v>0.0028800000000000002</v>
      </c>
      <c r="R161" s="195">
        <f>Q161*H161</f>
        <v>0.0028800000000000002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231</v>
      </c>
      <c r="AT161" s="197" t="s">
        <v>228</v>
      </c>
      <c r="AU161" s="197" t="s">
        <v>88</v>
      </c>
      <c r="AY161" s="15" t="s">
        <v>141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211</v>
      </c>
      <c r="BM161" s="197" t="s">
        <v>783</v>
      </c>
    </row>
    <row r="162" s="2" customFormat="1" ht="24.15" customHeight="1">
      <c r="A162" s="34"/>
      <c r="B162" s="184"/>
      <c r="C162" s="185" t="s">
        <v>277</v>
      </c>
      <c r="D162" s="185" t="s">
        <v>144</v>
      </c>
      <c r="E162" s="186" t="s">
        <v>784</v>
      </c>
      <c r="F162" s="187" t="s">
        <v>785</v>
      </c>
      <c r="G162" s="188" t="s">
        <v>243</v>
      </c>
      <c r="H162" s="189">
        <v>1</v>
      </c>
      <c r="I162" s="190"/>
      <c r="J162" s="191">
        <f>ROUND(I162*H162,2)</f>
        <v>0</v>
      </c>
      <c r="K162" s="192"/>
      <c r="L162" s="35"/>
      <c r="M162" s="193" t="s">
        <v>1</v>
      </c>
      <c r="N162" s="194" t="s">
        <v>41</v>
      </c>
      <c r="O162" s="78"/>
      <c r="P162" s="195">
        <f>O162*H162</f>
        <v>0</v>
      </c>
      <c r="Q162" s="195">
        <v>0</v>
      </c>
      <c r="R162" s="195">
        <f>Q162*H162</f>
        <v>0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148</v>
      </c>
      <c r="AT162" s="197" t="s">
        <v>144</v>
      </c>
      <c r="AU162" s="197" t="s">
        <v>88</v>
      </c>
      <c r="AY162" s="15" t="s">
        <v>141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88</v>
      </c>
      <c r="BK162" s="198">
        <f>ROUND(I162*H162,2)</f>
        <v>0</v>
      </c>
      <c r="BL162" s="15" t="s">
        <v>148</v>
      </c>
      <c r="BM162" s="197" t="s">
        <v>786</v>
      </c>
    </row>
    <row r="163" s="2" customFormat="1" ht="21.75" customHeight="1">
      <c r="A163" s="34"/>
      <c r="B163" s="184"/>
      <c r="C163" s="200" t="s">
        <v>231</v>
      </c>
      <c r="D163" s="200" t="s">
        <v>228</v>
      </c>
      <c r="E163" s="201" t="s">
        <v>787</v>
      </c>
      <c r="F163" s="202" t="s">
        <v>788</v>
      </c>
      <c r="G163" s="203" t="s">
        <v>243</v>
      </c>
      <c r="H163" s="204">
        <v>1</v>
      </c>
      <c r="I163" s="205"/>
      <c r="J163" s="206">
        <f>ROUND(I163*H163,2)</f>
        <v>0</v>
      </c>
      <c r="K163" s="207"/>
      <c r="L163" s="208"/>
      <c r="M163" s="209" t="s">
        <v>1</v>
      </c>
      <c r="N163" s="210" t="s">
        <v>41</v>
      </c>
      <c r="O163" s="78"/>
      <c r="P163" s="195">
        <f>O163*H163</f>
        <v>0</v>
      </c>
      <c r="Q163" s="195">
        <v>0.12</v>
      </c>
      <c r="R163" s="195">
        <f>Q163*H163</f>
        <v>0.12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175</v>
      </c>
      <c r="AT163" s="197" t="s">
        <v>228</v>
      </c>
      <c r="AU163" s="197" t="s">
        <v>88</v>
      </c>
      <c r="AY163" s="15" t="s">
        <v>141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88</v>
      </c>
      <c r="BK163" s="198">
        <f>ROUND(I163*H163,2)</f>
        <v>0</v>
      </c>
      <c r="BL163" s="15" t="s">
        <v>148</v>
      </c>
      <c r="BM163" s="197" t="s">
        <v>789</v>
      </c>
    </row>
    <row r="164" s="2" customFormat="1" ht="24.15" customHeight="1">
      <c r="A164" s="34"/>
      <c r="B164" s="184"/>
      <c r="C164" s="185" t="s">
        <v>284</v>
      </c>
      <c r="D164" s="185" t="s">
        <v>144</v>
      </c>
      <c r="E164" s="186" t="s">
        <v>790</v>
      </c>
      <c r="F164" s="187" t="s">
        <v>791</v>
      </c>
      <c r="G164" s="188" t="s">
        <v>243</v>
      </c>
      <c r="H164" s="189">
        <v>1</v>
      </c>
      <c r="I164" s="190"/>
      <c r="J164" s="191">
        <f>ROUND(I164*H164,2)</f>
        <v>0</v>
      </c>
      <c r="K164" s="192"/>
      <c r="L164" s="35"/>
      <c r="M164" s="193" t="s">
        <v>1</v>
      </c>
      <c r="N164" s="194" t="s">
        <v>41</v>
      </c>
      <c r="O164" s="78"/>
      <c r="P164" s="195">
        <f>O164*H164</f>
        <v>0</v>
      </c>
      <c r="Q164" s="195">
        <v>0</v>
      </c>
      <c r="R164" s="195">
        <f>Q164*H164</f>
        <v>0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148</v>
      </c>
      <c r="AT164" s="197" t="s">
        <v>144</v>
      </c>
      <c r="AU164" s="197" t="s">
        <v>88</v>
      </c>
      <c r="AY164" s="15" t="s">
        <v>141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88</v>
      </c>
      <c r="BK164" s="198">
        <f>ROUND(I164*H164,2)</f>
        <v>0</v>
      </c>
      <c r="BL164" s="15" t="s">
        <v>148</v>
      </c>
      <c r="BM164" s="197" t="s">
        <v>792</v>
      </c>
    </row>
    <row r="165" s="2" customFormat="1" ht="33" customHeight="1">
      <c r="A165" s="34"/>
      <c r="B165" s="184"/>
      <c r="C165" s="200" t="s">
        <v>288</v>
      </c>
      <c r="D165" s="200" t="s">
        <v>228</v>
      </c>
      <c r="E165" s="201" t="s">
        <v>793</v>
      </c>
      <c r="F165" s="202" t="s">
        <v>794</v>
      </c>
      <c r="G165" s="203" t="s">
        <v>243</v>
      </c>
      <c r="H165" s="204">
        <v>1</v>
      </c>
      <c r="I165" s="205"/>
      <c r="J165" s="206">
        <f>ROUND(I165*H165,2)</f>
        <v>0</v>
      </c>
      <c r="K165" s="207"/>
      <c r="L165" s="208"/>
      <c r="M165" s="209" t="s">
        <v>1</v>
      </c>
      <c r="N165" s="210" t="s">
        <v>41</v>
      </c>
      <c r="O165" s="78"/>
      <c r="P165" s="195">
        <f>O165*H165</f>
        <v>0</v>
      </c>
      <c r="Q165" s="195">
        <v>0.0087500000000000008</v>
      </c>
      <c r="R165" s="195">
        <f>Q165*H165</f>
        <v>0.0087500000000000008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175</v>
      </c>
      <c r="AT165" s="197" t="s">
        <v>228</v>
      </c>
      <c r="AU165" s="197" t="s">
        <v>88</v>
      </c>
      <c r="AY165" s="15" t="s">
        <v>141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88</v>
      </c>
      <c r="BK165" s="198">
        <f>ROUND(I165*H165,2)</f>
        <v>0</v>
      </c>
      <c r="BL165" s="15" t="s">
        <v>148</v>
      </c>
      <c r="BM165" s="197" t="s">
        <v>795</v>
      </c>
    </row>
    <row r="166" s="2" customFormat="1" ht="24.15" customHeight="1">
      <c r="A166" s="34"/>
      <c r="B166" s="184"/>
      <c r="C166" s="185" t="s">
        <v>292</v>
      </c>
      <c r="D166" s="185" t="s">
        <v>144</v>
      </c>
      <c r="E166" s="186" t="s">
        <v>796</v>
      </c>
      <c r="F166" s="187" t="s">
        <v>797</v>
      </c>
      <c r="G166" s="188" t="s">
        <v>243</v>
      </c>
      <c r="H166" s="189">
        <v>3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211</v>
      </c>
      <c r="AT166" s="197" t="s">
        <v>144</v>
      </c>
      <c r="AU166" s="197" t="s">
        <v>88</v>
      </c>
      <c r="AY166" s="15" t="s">
        <v>141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88</v>
      </c>
      <c r="BK166" s="198">
        <f>ROUND(I166*H166,2)</f>
        <v>0</v>
      </c>
      <c r="BL166" s="15" t="s">
        <v>211</v>
      </c>
      <c r="BM166" s="197" t="s">
        <v>798</v>
      </c>
    </row>
    <row r="167" s="2" customFormat="1" ht="33" customHeight="1">
      <c r="A167" s="34"/>
      <c r="B167" s="184"/>
      <c r="C167" s="200" t="s">
        <v>296</v>
      </c>
      <c r="D167" s="200" t="s">
        <v>228</v>
      </c>
      <c r="E167" s="201" t="s">
        <v>799</v>
      </c>
      <c r="F167" s="202" t="s">
        <v>800</v>
      </c>
      <c r="G167" s="203" t="s">
        <v>243</v>
      </c>
      <c r="H167" s="204">
        <v>3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5">
        <f>O167*H167</f>
        <v>0</v>
      </c>
      <c r="Q167" s="195">
        <v>0.0035999999999999999</v>
      </c>
      <c r="R167" s="195">
        <f>Q167*H167</f>
        <v>0.010800000000000001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231</v>
      </c>
      <c r="AT167" s="197" t="s">
        <v>228</v>
      </c>
      <c r="AU167" s="197" t="s">
        <v>88</v>
      </c>
      <c r="AY167" s="15" t="s">
        <v>141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88</v>
      </c>
      <c r="BK167" s="198">
        <f>ROUND(I167*H167,2)</f>
        <v>0</v>
      </c>
      <c r="BL167" s="15" t="s">
        <v>211</v>
      </c>
      <c r="BM167" s="197" t="s">
        <v>801</v>
      </c>
    </row>
    <row r="168" s="2" customFormat="1" ht="16.5" customHeight="1">
      <c r="A168" s="34"/>
      <c r="B168" s="184"/>
      <c r="C168" s="200" t="s">
        <v>300</v>
      </c>
      <c r="D168" s="200" t="s">
        <v>228</v>
      </c>
      <c r="E168" s="201" t="s">
        <v>802</v>
      </c>
      <c r="F168" s="202" t="s">
        <v>803</v>
      </c>
      <c r="G168" s="203" t="s">
        <v>243</v>
      </c>
      <c r="H168" s="204">
        <v>3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5">
        <f>O168*H168</f>
        <v>0</v>
      </c>
      <c r="Q168" s="195">
        <v>0.00089999999999999998</v>
      </c>
      <c r="R168" s="195">
        <f>Q168*H168</f>
        <v>0.0027000000000000001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231</v>
      </c>
      <c r="AT168" s="197" t="s">
        <v>228</v>
      </c>
      <c r="AU168" s="197" t="s">
        <v>88</v>
      </c>
      <c r="AY168" s="15" t="s">
        <v>141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88</v>
      </c>
      <c r="BK168" s="198">
        <f>ROUND(I168*H168,2)</f>
        <v>0</v>
      </c>
      <c r="BL168" s="15" t="s">
        <v>211</v>
      </c>
      <c r="BM168" s="197" t="s">
        <v>804</v>
      </c>
    </row>
    <row r="169" s="2" customFormat="1" ht="24.15" customHeight="1">
      <c r="A169" s="34"/>
      <c r="B169" s="184"/>
      <c r="C169" s="185" t="s">
        <v>304</v>
      </c>
      <c r="D169" s="185" t="s">
        <v>144</v>
      </c>
      <c r="E169" s="186" t="s">
        <v>805</v>
      </c>
      <c r="F169" s="187" t="s">
        <v>806</v>
      </c>
      <c r="G169" s="188" t="s">
        <v>807</v>
      </c>
      <c r="H169" s="189">
        <v>1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0.0083164999999999992</v>
      </c>
      <c r="R169" s="195">
        <f>Q169*H169</f>
        <v>0.0083164999999999992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211</v>
      </c>
      <c r="AT169" s="197" t="s">
        <v>144</v>
      </c>
      <c r="AU169" s="197" t="s">
        <v>88</v>
      </c>
      <c r="AY169" s="15" t="s">
        <v>141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88</v>
      </c>
      <c r="BK169" s="198">
        <f>ROUND(I169*H169,2)</f>
        <v>0</v>
      </c>
      <c r="BL169" s="15" t="s">
        <v>211</v>
      </c>
      <c r="BM169" s="197" t="s">
        <v>808</v>
      </c>
    </row>
    <row r="170" s="2" customFormat="1" ht="24.15" customHeight="1">
      <c r="A170" s="34"/>
      <c r="B170" s="184"/>
      <c r="C170" s="185" t="s">
        <v>308</v>
      </c>
      <c r="D170" s="185" t="s">
        <v>144</v>
      </c>
      <c r="E170" s="186" t="s">
        <v>809</v>
      </c>
      <c r="F170" s="187" t="s">
        <v>810</v>
      </c>
      <c r="G170" s="188" t="s">
        <v>807</v>
      </c>
      <c r="H170" s="189">
        <v>1</v>
      </c>
      <c r="I170" s="190"/>
      <c r="J170" s="191">
        <f>ROUND(I170*H170,2)</f>
        <v>0</v>
      </c>
      <c r="K170" s="192"/>
      <c r="L170" s="35"/>
      <c r="M170" s="193" t="s">
        <v>1</v>
      </c>
      <c r="N170" s="194" t="s">
        <v>41</v>
      </c>
      <c r="O170" s="78"/>
      <c r="P170" s="195">
        <f>O170*H170</f>
        <v>0</v>
      </c>
      <c r="Q170" s="195">
        <v>0.0027285</v>
      </c>
      <c r="R170" s="195">
        <f>Q170*H170</f>
        <v>0.0027285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211</v>
      </c>
      <c r="AT170" s="197" t="s">
        <v>144</v>
      </c>
      <c r="AU170" s="197" t="s">
        <v>88</v>
      </c>
      <c r="AY170" s="15" t="s">
        <v>141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88</v>
      </c>
      <c r="BK170" s="198">
        <f>ROUND(I170*H170,2)</f>
        <v>0</v>
      </c>
      <c r="BL170" s="15" t="s">
        <v>211</v>
      </c>
      <c r="BM170" s="197" t="s">
        <v>811</v>
      </c>
    </row>
    <row r="171" s="2" customFormat="1" ht="24.15" customHeight="1">
      <c r="A171" s="34"/>
      <c r="B171" s="184"/>
      <c r="C171" s="185" t="s">
        <v>312</v>
      </c>
      <c r="D171" s="185" t="s">
        <v>144</v>
      </c>
      <c r="E171" s="186" t="s">
        <v>812</v>
      </c>
      <c r="F171" s="187" t="s">
        <v>813</v>
      </c>
      <c r="G171" s="188" t="s">
        <v>243</v>
      </c>
      <c r="H171" s="189">
        <v>1</v>
      </c>
      <c r="I171" s="190"/>
      <c r="J171" s="191">
        <f>ROUND(I171*H171,2)</f>
        <v>0</v>
      </c>
      <c r="K171" s="192"/>
      <c r="L171" s="35"/>
      <c r="M171" s="193" t="s">
        <v>1</v>
      </c>
      <c r="N171" s="194" t="s">
        <v>41</v>
      </c>
      <c r="O171" s="78"/>
      <c r="P171" s="195">
        <f>O171*H171</f>
        <v>0</v>
      </c>
      <c r="Q171" s="195">
        <v>0</v>
      </c>
      <c r="R171" s="195">
        <f>Q171*H171</f>
        <v>0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211</v>
      </c>
      <c r="AT171" s="197" t="s">
        <v>144</v>
      </c>
      <c r="AU171" s="197" t="s">
        <v>88</v>
      </c>
      <c r="AY171" s="15" t="s">
        <v>141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88</v>
      </c>
      <c r="BK171" s="198">
        <f>ROUND(I171*H171,2)</f>
        <v>0</v>
      </c>
      <c r="BL171" s="15" t="s">
        <v>211</v>
      </c>
      <c r="BM171" s="197" t="s">
        <v>814</v>
      </c>
    </row>
    <row r="172" s="2" customFormat="1" ht="16.5" customHeight="1">
      <c r="A172" s="34"/>
      <c r="B172" s="184"/>
      <c r="C172" s="200" t="s">
        <v>316</v>
      </c>
      <c r="D172" s="200" t="s">
        <v>228</v>
      </c>
      <c r="E172" s="201" t="s">
        <v>815</v>
      </c>
      <c r="F172" s="202" t="s">
        <v>816</v>
      </c>
      <c r="G172" s="203" t="s">
        <v>243</v>
      </c>
      <c r="H172" s="204">
        <v>1</v>
      </c>
      <c r="I172" s="205"/>
      <c r="J172" s="206">
        <f>ROUND(I172*H172,2)</f>
        <v>0</v>
      </c>
      <c r="K172" s="207"/>
      <c r="L172" s="208"/>
      <c r="M172" s="209" t="s">
        <v>1</v>
      </c>
      <c r="N172" s="210" t="s">
        <v>41</v>
      </c>
      <c r="O172" s="78"/>
      <c r="P172" s="195">
        <f>O172*H172</f>
        <v>0</v>
      </c>
      <c r="Q172" s="195">
        <v>0.11</v>
      </c>
      <c r="R172" s="195">
        <f>Q172*H172</f>
        <v>0.11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231</v>
      </c>
      <c r="AT172" s="197" t="s">
        <v>228</v>
      </c>
      <c r="AU172" s="197" t="s">
        <v>88</v>
      </c>
      <c r="AY172" s="15" t="s">
        <v>141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88</v>
      </c>
      <c r="BK172" s="198">
        <f>ROUND(I172*H172,2)</f>
        <v>0</v>
      </c>
      <c r="BL172" s="15" t="s">
        <v>211</v>
      </c>
      <c r="BM172" s="197" t="s">
        <v>817</v>
      </c>
    </row>
    <row r="173" s="2" customFormat="1" ht="16.5" customHeight="1">
      <c r="A173" s="34"/>
      <c r="B173" s="184"/>
      <c r="C173" s="185" t="s">
        <v>320</v>
      </c>
      <c r="D173" s="185" t="s">
        <v>144</v>
      </c>
      <c r="E173" s="186" t="s">
        <v>818</v>
      </c>
      <c r="F173" s="187" t="s">
        <v>819</v>
      </c>
      <c r="G173" s="188" t="s">
        <v>243</v>
      </c>
      <c r="H173" s="189">
        <v>2</v>
      </c>
      <c r="I173" s="190"/>
      <c r="J173" s="191">
        <f>ROUND(I173*H173,2)</f>
        <v>0</v>
      </c>
      <c r="K173" s="192"/>
      <c r="L173" s="35"/>
      <c r="M173" s="193" t="s">
        <v>1</v>
      </c>
      <c r="N173" s="194" t="s">
        <v>41</v>
      </c>
      <c r="O173" s="78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211</v>
      </c>
      <c r="AT173" s="197" t="s">
        <v>144</v>
      </c>
      <c r="AU173" s="197" t="s">
        <v>88</v>
      </c>
      <c r="AY173" s="15" t="s">
        <v>141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88</v>
      </c>
      <c r="BK173" s="198">
        <f>ROUND(I173*H173,2)</f>
        <v>0</v>
      </c>
      <c r="BL173" s="15" t="s">
        <v>211</v>
      </c>
      <c r="BM173" s="197" t="s">
        <v>820</v>
      </c>
    </row>
    <row r="174" s="2" customFormat="1" ht="24.15" customHeight="1">
      <c r="A174" s="34"/>
      <c r="B174" s="184"/>
      <c r="C174" s="200" t="s">
        <v>324</v>
      </c>
      <c r="D174" s="200" t="s">
        <v>228</v>
      </c>
      <c r="E174" s="201" t="s">
        <v>821</v>
      </c>
      <c r="F174" s="202" t="s">
        <v>822</v>
      </c>
      <c r="G174" s="203" t="s">
        <v>243</v>
      </c>
      <c r="H174" s="204">
        <v>2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41</v>
      </c>
      <c r="O174" s="78"/>
      <c r="P174" s="195">
        <f>O174*H174</f>
        <v>0</v>
      </c>
      <c r="Q174" s="195">
        <v>0</v>
      </c>
      <c r="R174" s="195">
        <f>Q174*H174</f>
        <v>0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231</v>
      </c>
      <c r="AT174" s="197" t="s">
        <v>228</v>
      </c>
      <c r="AU174" s="197" t="s">
        <v>88</v>
      </c>
      <c r="AY174" s="15" t="s">
        <v>141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88</v>
      </c>
      <c r="BK174" s="198">
        <f>ROUND(I174*H174,2)</f>
        <v>0</v>
      </c>
      <c r="BL174" s="15" t="s">
        <v>211</v>
      </c>
      <c r="BM174" s="197" t="s">
        <v>823</v>
      </c>
    </row>
    <row r="175" s="2" customFormat="1" ht="16.5" customHeight="1">
      <c r="A175" s="34"/>
      <c r="B175" s="184"/>
      <c r="C175" s="200" t="s">
        <v>328</v>
      </c>
      <c r="D175" s="200" t="s">
        <v>228</v>
      </c>
      <c r="E175" s="201" t="s">
        <v>824</v>
      </c>
      <c r="F175" s="202" t="s">
        <v>782</v>
      </c>
      <c r="G175" s="203" t="s">
        <v>243</v>
      </c>
      <c r="H175" s="204">
        <v>2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41</v>
      </c>
      <c r="O175" s="78"/>
      <c r="P175" s="195">
        <f>O175*H175</f>
        <v>0</v>
      </c>
      <c r="Q175" s="195">
        <v>0.0028800000000000002</v>
      </c>
      <c r="R175" s="195">
        <f>Q175*H175</f>
        <v>0.0057600000000000004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231</v>
      </c>
      <c r="AT175" s="197" t="s">
        <v>228</v>
      </c>
      <c r="AU175" s="197" t="s">
        <v>88</v>
      </c>
      <c r="AY175" s="15" t="s">
        <v>141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88</v>
      </c>
      <c r="BK175" s="198">
        <f>ROUND(I175*H175,2)</f>
        <v>0</v>
      </c>
      <c r="BL175" s="15" t="s">
        <v>211</v>
      </c>
      <c r="BM175" s="197" t="s">
        <v>825</v>
      </c>
    </row>
    <row r="176" s="2" customFormat="1" ht="16.5" customHeight="1">
      <c r="A176" s="34"/>
      <c r="B176" s="184"/>
      <c r="C176" s="200" t="s">
        <v>332</v>
      </c>
      <c r="D176" s="200" t="s">
        <v>228</v>
      </c>
      <c r="E176" s="201" t="s">
        <v>826</v>
      </c>
      <c r="F176" s="202" t="s">
        <v>827</v>
      </c>
      <c r="G176" s="203" t="s">
        <v>243</v>
      </c>
      <c r="H176" s="204">
        <v>1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41</v>
      </c>
      <c r="O176" s="78"/>
      <c r="P176" s="195">
        <f>O176*H176</f>
        <v>0</v>
      </c>
      <c r="Q176" s="195">
        <v>0.0030000000000000001</v>
      </c>
      <c r="R176" s="195">
        <f>Q176*H176</f>
        <v>0.0030000000000000001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231</v>
      </c>
      <c r="AT176" s="197" t="s">
        <v>228</v>
      </c>
      <c r="AU176" s="197" t="s">
        <v>88</v>
      </c>
      <c r="AY176" s="15" t="s">
        <v>141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88</v>
      </c>
      <c r="BK176" s="198">
        <f>ROUND(I176*H176,2)</f>
        <v>0</v>
      </c>
      <c r="BL176" s="15" t="s">
        <v>211</v>
      </c>
      <c r="BM176" s="197" t="s">
        <v>828</v>
      </c>
    </row>
    <row r="177" s="2" customFormat="1" ht="16.5" customHeight="1">
      <c r="A177" s="34"/>
      <c r="B177" s="184"/>
      <c r="C177" s="200" t="s">
        <v>336</v>
      </c>
      <c r="D177" s="200" t="s">
        <v>228</v>
      </c>
      <c r="E177" s="201" t="s">
        <v>829</v>
      </c>
      <c r="F177" s="202" t="s">
        <v>830</v>
      </c>
      <c r="G177" s="203" t="s">
        <v>243</v>
      </c>
      <c r="H177" s="204">
        <v>3</v>
      </c>
      <c r="I177" s="205"/>
      <c r="J177" s="206">
        <f>ROUND(I177*H177,2)</f>
        <v>0</v>
      </c>
      <c r="K177" s="207"/>
      <c r="L177" s="208"/>
      <c r="M177" s="209" t="s">
        <v>1</v>
      </c>
      <c r="N177" s="210" t="s">
        <v>41</v>
      </c>
      <c r="O177" s="78"/>
      <c r="P177" s="195">
        <f>O177*H177</f>
        <v>0</v>
      </c>
      <c r="Q177" s="195">
        <v>0.002</v>
      </c>
      <c r="R177" s="195">
        <f>Q177*H177</f>
        <v>0.0060000000000000001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231</v>
      </c>
      <c r="AT177" s="197" t="s">
        <v>228</v>
      </c>
      <c r="AU177" s="197" t="s">
        <v>88</v>
      </c>
      <c r="AY177" s="15" t="s">
        <v>141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88</v>
      </c>
      <c r="BK177" s="198">
        <f>ROUND(I177*H177,2)</f>
        <v>0</v>
      </c>
      <c r="BL177" s="15" t="s">
        <v>211</v>
      </c>
      <c r="BM177" s="197" t="s">
        <v>831</v>
      </c>
    </row>
    <row r="178" s="2" customFormat="1" ht="24.15" customHeight="1">
      <c r="A178" s="34"/>
      <c r="B178" s="184"/>
      <c r="C178" s="200" t="s">
        <v>340</v>
      </c>
      <c r="D178" s="200" t="s">
        <v>228</v>
      </c>
      <c r="E178" s="201" t="s">
        <v>832</v>
      </c>
      <c r="F178" s="202" t="s">
        <v>833</v>
      </c>
      <c r="G178" s="203" t="s">
        <v>243</v>
      </c>
      <c r="H178" s="204">
        <v>2</v>
      </c>
      <c r="I178" s="205"/>
      <c r="J178" s="206">
        <f>ROUND(I178*H178,2)</f>
        <v>0</v>
      </c>
      <c r="K178" s="207"/>
      <c r="L178" s="208"/>
      <c r="M178" s="209" t="s">
        <v>1</v>
      </c>
      <c r="N178" s="210" t="s">
        <v>41</v>
      </c>
      <c r="O178" s="78"/>
      <c r="P178" s="195">
        <f>O178*H178</f>
        <v>0</v>
      </c>
      <c r="Q178" s="195">
        <v>0.00050000000000000001</v>
      </c>
      <c r="R178" s="195">
        <f>Q178*H178</f>
        <v>0.001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231</v>
      </c>
      <c r="AT178" s="197" t="s">
        <v>228</v>
      </c>
      <c r="AU178" s="197" t="s">
        <v>88</v>
      </c>
      <c r="AY178" s="15" t="s">
        <v>141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88</v>
      </c>
      <c r="BK178" s="198">
        <f>ROUND(I178*H178,2)</f>
        <v>0</v>
      </c>
      <c r="BL178" s="15" t="s">
        <v>211</v>
      </c>
      <c r="BM178" s="197" t="s">
        <v>834</v>
      </c>
    </row>
    <row r="179" s="2" customFormat="1" ht="24.15" customHeight="1">
      <c r="A179" s="34"/>
      <c r="B179" s="184"/>
      <c r="C179" s="200" t="s">
        <v>344</v>
      </c>
      <c r="D179" s="200" t="s">
        <v>228</v>
      </c>
      <c r="E179" s="201" t="s">
        <v>835</v>
      </c>
      <c r="F179" s="202" t="s">
        <v>836</v>
      </c>
      <c r="G179" s="203" t="s">
        <v>243</v>
      </c>
      <c r="H179" s="204">
        <v>1</v>
      </c>
      <c r="I179" s="205"/>
      <c r="J179" s="206">
        <f>ROUND(I179*H179,2)</f>
        <v>0</v>
      </c>
      <c r="K179" s="207"/>
      <c r="L179" s="208"/>
      <c r="M179" s="209" t="s">
        <v>1</v>
      </c>
      <c r="N179" s="210" t="s">
        <v>41</v>
      </c>
      <c r="O179" s="78"/>
      <c r="P179" s="195">
        <f>O179*H179</f>
        <v>0</v>
      </c>
      <c r="Q179" s="195">
        <v>0.00014999999999999999</v>
      </c>
      <c r="R179" s="195">
        <f>Q179*H179</f>
        <v>0.00014999999999999999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231</v>
      </c>
      <c r="AT179" s="197" t="s">
        <v>228</v>
      </c>
      <c r="AU179" s="197" t="s">
        <v>88</v>
      </c>
      <c r="AY179" s="15" t="s">
        <v>141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88</v>
      </c>
      <c r="BK179" s="198">
        <f>ROUND(I179*H179,2)</f>
        <v>0</v>
      </c>
      <c r="BL179" s="15" t="s">
        <v>211</v>
      </c>
      <c r="BM179" s="197" t="s">
        <v>837</v>
      </c>
    </row>
    <row r="180" s="2" customFormat="1" ht="16.5" customHeight="1">
      <c r="A180" s="34"/>
      <c r="B180" s="184"/>
      <c r="C180" s="185" t="s">
        <v>350</v>
      </c>
      <c r="D180" s="185" t="s">
        <v>144</v>
      </c>
      <c r="E180" s="186" t="s">
        <v>838</v>
      </c>
      <c r="F180" s="187" t="s">
        <v>839</v>
      </c>
      <c r="G180" s="188" t="s">
        <v>243</v>
      </c>
      <c r="H180" s="189">
        <v>3</v>
      </c>
      <c r="I180" s="190"/>
      <c r="J180" s="191">
        <f>ROUND(I180*H180,2)</f>
        <v>0</v>
      </c>
      <c r="K180" s="192"/>
      <c r="L180" s="35"/>
      <c r="M180" s="193" t="s">
        <v>1</v>
      </c>
      <c r="N180" s="194" t="s">
        <v>41</v>
      </c>
      <c r="O180" s="78"/>
      <c r="P180" s="195">
        <f>O180*H180</f>
        <v>0</v>
      </c>
      <c r="Q180" s="195">
        <v>0.01</v>
      </c>
      <c r="R180" s="195">
        <f>Q180*H180</f>
        <v>0.029999999999999999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211</v>
      </c>
      <c r="AT180" s="197" t="s">
        <v>144</v>
      </c>
      <c r="AU180" s="197" t="s">
        <v>88</v>
      </c>
      <c r="AY180" s="15" t="s">
        <v>141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88</v>
      </c>
      <c r="BK180" s="198">
        <f>ROUND(I180*H180,2)</f>
        <v>0</v>
      </c>
      <c r="BL180" s="15" t="s">
        <v>211</v>
      </c>
      <c r="BM180" s="197" t="s">
        <v>840</v>
      </c>
    </row>
    <row r="181" s="2" customFormat="1" ht="21.75" customHeight="1">
      <c r="A181" s="34"/>
      <c r="B181" s="184"/>
      <c r="C181" s="200" t="s">
        <v>354</v>
      </c>
      <c r="D181" s="200" t="s">
        <v>228</v>
      </c>
      <c r="E181" s="201" t="s">
        <v>841</v>
      </c>
      <c r="F181" s="202" t="s">
        <v>842</v>
      </c>
      <c r="G181" s="203" t="s">
        <v>243</v>
      </c>
      <c r="H181" s="204">
        <v>3</v>
      </c>
      <c r="I181" s="205"/>
      <c r="J181" s="206">
        <f>ROUND(I181*H181,2)</f>
        <v>0</v>
      </c>
      <c r="K181" s="207"/>
      <c r="L181" s="208"/>
      <c r="M181" s="209" t="s">
        <v>1</v>
      </c>
      <c r="N181" s="210" t="s">
        <v>41</v>
      </c>
      <c r="O181" s="78"/>
      <c r="P181" s="195">
        <f>O181*H181</f>
        <v>0</v>
      </c>
      <c r="Q181" s="195">
        <v>0</v>
      </c>
      <c r="R181" s="195">
        <f>Q181*H181</f>
        <v>0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231</v>
      </c>
      <c r="AT181" s="197" t="s">
        <v>228</v>
      </c>
      <c r="AU181" s="197" t="s">
        <v>88</v>
      </c>
      <c r="AY181" s="15" t="s">
        <v>141</v>
      </c>
      <c r="BE181" s="198">
        <f>IF(N181="základná",J181,0)</f>
        <v>0</v>
      </c>
      <c r="BF181" s="198">
        <f>IF(N181="znížená",J181,0)</f>
        <v>0</v>
      </c>
      <c r="BG181" s="198">
        <f>IF(N181="zákl. prenesená",J181,0)</f>
        <v>0</v>
      </c>
      <c r="BH181" s="198">
        <f>IF(N181="zníž. prenesená",J181,0)</f>
        <v>0</v>
      </c>
      <c r="BI181" s="198">
        <f>IF(N181="nulová",J181,0)</f>
        <v>0</v>
      </c>
      <c r="BJ181" s="15" t="s">
        <v>88</v>
      </c>
      <c r="BK181" s="198">
        <f>ROUND(I181*H181,2)</f>
        <v>0</v>
      </c>
      <c r="BL181" s="15" t="s">
        <v>211</v>
      </c>
      <c r="BM181" s="197" t="s">
        <v>843</v>
      </c>
    </row>
    <row r="182" s="2" customFormat="1" ht="16.5" customHeight="1">
      <c r="A182" s="34"/>
      <c r="B182" s="184"/>
      <c r="C182" s="200" t="s">
        <v>360</v>
      </c>
      <c r="D182" s="200" t="s">
        <v>228</v>
      </c>
      <c r="E182" s="201" t="s">
        <v>844</v>
      </c>
      <c r="F182" s="202" t="s">
        <v>845</v>
      </c>
      <c r="G182" s="203" t="s">
        <v>243</v>
      </c>
      <c r="H182" s="204">
        <v>3</v>
      </c>
      <c r="I182" s="205"/>
      <c r="J182" s="206">
        <f>ROUND(I182*H182,2)</f>
        <v>0</v>
      </c>
      <c r="K182" s="207"/>
      <c r="L182" s="208"/>
      <c r="M182" s="209" t="s">
        <v>1</v>
      </c>
      <c r="N182" s="210" t="s">
        <v>41</v>
      </c>
      <c r="O182" s="78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231</v>
      </c>
      <c r="AT182" s="197" t="s">
        <v>228</v>
      </c>
      <c r="AU182" s="197" t="s">
        <v>88</v>
      </c>
      <c r="AY182" s="15" t="s">
        <v>141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88</v>
      </c>
      <c r="BK182" s="198">
        <f>ROUND(I182*H182,2)</f>
        <v>0</v>
      </c>
      <c r="BL182" s="15" t="s">
        <v>211</v>
      </c>
      <c r="BM182" s="197" t="s">
        <v>846</v>
      </c>
    </row>
    <row r="183" s="2" customFormat="1" ht="21.75" customHeight="1">
      <c r="A183" s="34"/>
      <c r="B183" s="184"/>
      <c r="C183" s="200" t="s">
        <v>364</v>
      </c>
      <c r="D183" s="200" t="s">
        <v>228</v>
      </c>
      <c r="E183" s="201" t="s">
        <v>847</v>
      </c>
      <c r="F183" s="202" t="s">
        <v>848</v>
      </c>
      <c r="G183" s="203" t="s">
        <v>243</v>
      </c>
      <c r="H183" s="204">
        <v>3</v>
      </c>
      <c r="I183" s="205"/>
      <c r="J183" s="206">
        <f>ROUND(I183*H183,2)</f>
        <v>0</v>
      </c>
      <c r="K183" s="207"/>
      <c r="L183" s="208"/>
      <c r="M183" s="209" t="s">
        <v>1</v>
      </c>
      <c r="N183" s="210" t="s">
        <v>41</v>
      </c>
      <c r="O183" s="78"/>
      <c r="P183" s="195">
        <f>O183*H183</f>
        <v>0</v>
      </c>
      <c r="Q183" s="195">
        <v>0.91500000000000004</v>
      </c>
      <c r="R183" s="195">
        <f>Q183*H183</f>
        <v>2.7450000000000001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231</v>
      </c>
      <c r="AT183" s="197" t="s">
        <v>228</v>
      </c>
      <c r="AU183" s="197" t="s">
        <v>88</v>
      </c>
      <c r="AY183" s="15" t="s">
        <v>141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88</v>
      </c>
      <c r="BK183" s="198">
        <f>ROUND(I183*H183,2)</f>
        <v>0</v>
      </c>
      <c r="BL183" s="15" t="s">
        <v>211</v>
      </c>
      <c r="BM183" s="197" t="s">
        <v>849</v>
      </c>
    </row>
    <row r="184" s="2" customFormat="1" ht="16.5" customHeight="1">
      <c r="A184" s="34"/>
      <c r="B184" s="184"/>
      <c r="C184" s="185" t="s">
        <v>517</v>
      </c>
      <c r="D184" s="185" t="s">
        <v>144</v>
      </c>
      <c r="E184" s="186" t="s">
        <v>850</v>
      </c>
      <c r="F184" s="187" t="s">
        <v>851</v>
      </c>
      <c r="G184" s="188" t="s">
        <v>243</v>
      </c>
      <c r="H184" s="189">
        <v>6</v>
      </c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211</v>
      </c>
      <c r="AT184" s="197" t="s">
        <v>144</v>
      </c>
      <c r="AU184" s="197" t="s">
        <v>88</v>
      </c>
      <c r="AY184" s="15" t="s">
        <v>141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88</v>
      </c>
      <c r="BK184" s="198">
        <f>ROUND(I184*H184,2)</f>
        <v>0</v>
      </c>
      <c r="BL184" s="15" t="s">
        <v>211</v>
      </c>
      <c r="BM184" s="197" t="s">
        <v>852</v>
      </c>
    </row>
    <row r="185" s="2" customFormat="1" ht="16.5" customHeight="1">
      <c r="A185" s="34"/>
      <c r="B185" s="184"/>
      <c r="C185" s="200" t="s">
        <v>521</v>
      </c>
      <c r="D185" s="200" t="s">
        <v>228</v>
      </c>
      <c r="E185" s="201" t="s">
        <v>853</v>
      </c>
      <c r="F185" s="202" t="s">
        <v>854</v>
      </c>
      <c r="G185" s="203" t="s">
        <v>243</v>
      </c>
      <c r="H185" s="204">
        <v>3</v>
      </c>
      <c r="I185" s="205"/>
      <c r="J185" s="206">
        <f>ROUND(I185*H185,2)</f>
        <v>0</v>
      </c>
      <c r="K185" s="207"/>
      <c r="L185" s="208"/>
      <c r="M185" s="209" t="s">
        <v>1</v>
      </c>
      <c r="N185" s="210" t="s">
        <v>41</v>
      </c>
      <c r="O185" s="78"/>
      <c r="P185" s="195">
        <f>O185*H185</f>
        <v>0</v>
      </c>
      <c r="Q185" s="195">
        <v>0</v>
      </c>
      <c r="R185" s="195">
        <f>Q185*H185</f>
        <v>0</v>
      </c>
      <c r="S185" s="195">
        <v>0</v>
      </c>
      <c r="T185" s="19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231</v>
      </c>
      <c r="AT185" s="197" t="s">
        <v>228</v>
      </c>
      <c r="AU185" s="197" t="s">
        <v>88</v>
      </c>
      <c r="AY185" s="15" t="s">
        <v>141</v>
      </c>
      <c r="BE185" s="198">
        <f>IF(N185="základná",J185,0)</f>
        <v>0</v>
      </c>
      <c r="BF185" s="198">
        <f>IF(N185="znížená",J185,0)</f>
        <v>0</v>
      </c>
      <c r="BG185" s="198">
        <f>IF(N185="zákl. prenesená",J185,0)</f>
        <v>0</v>
      </c>
      <c r="BH185" s="198">
        <f>IF(N185="zníž. prenesená",J185,0)</f>
        <v>0</v>
      </c>
      <c r="BI185" s="198">
        <f>IF(N185="nulová",J185,0)</f>
        <v>0</v>
      </c>
      <c r="BJ185" s="15" t="s">
        <v>88</v>
      </c>
      <c r="BK185" s="198">
        <f>ROUND(I185*H185,2)</f>
        <v>0</v>
      </c>
      <c r="BL185" s="15" t="s">
        <v>211</v>
      </c>
      <c r="BM185" s="197" t="s">
        <v>855</v>
      </c>
    </row>
    <row r="186" s="2" customFormat="1" ht="16.5" customHeight="1">
      <c r="A186" s="34"/>
      <c r="B186" s="184"/>
      <c r="C186" s="200" t="s">
        <v>856</v>
      </c>
      <c r="D186" s="200" t="s">
        <v>228</v>
      </c>
      <c r="E186" s="201" t="s">
        <v>857</v>
      </c>
      <c r="F186" s="202" t="s">
        <v>858</v>
      </c>
      <c r="G186" s="203" t="s">
        <v>243</v>
      </c>
      <c r="H186" s="204">
        <v>1</v>
      </c>
      <c r="I186" s="205"/>
      <c r="J186" s="206">
        <f>ROUND(I186*H186,2)</f>
        <v>0</v>
      </c>
      <c r="K186" s="207"/>
      <c r="L186" s="208"/>
      <c r="M186" s="209" t="s">
        <v>1</v>
      </c>
      <c r="N186" s="210" t="s">
        <v>41</v>
      </c>
      <c r="O186" s="78"/>
      <c r="P186" s="195">
        <f>O186*H186</f>
        <v>0</v>
      </c>
      <c r="Q186" s="195">
        <v>0.91500000000000004</v>
      </c>
      <c r="R186" s="195">
        <f>Q186*H186</f>
        <v>0.91500000000000004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231</v>
      </c>
      <c r="AT186" s="197" t="s">
        <v>228</v>
      </c>
      <c r="AU186" s="197" t="s">
        <v>88</v>
      </c>
      <c r="AY186" s="15" t="s">
        <v>141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88</v>
      </c>
      <c r="BK186" s="198">
        <f>ROUND(I186*H186,2)</f>
        <v>0</v>
      </c>
      <c r="BL186" s="15" t="s">
        <v>211</v>
      </c>
      <c r="BM186" s="197" t="s">
        <v>859</v>
      </c>
    </row>
    <row r="187" s="2" customFormat="1" ht="16.5" customHeight="1">
      <c r="A187" s="34"/>
      <c r="B187" s="184"/>
      <c r="C187" s="200" t="s">
        <v>860</v>
      </c>
      <c r="D187" s="200" t="s">
        <v>228</v>
      </c>
      <c r="E187" s="201" t="s">
        <v>861</v>
      </c>
      <c r="F187" s="202" t="s">
        <v>862</v>
      </c>
      <c r="G187" s="203" t="s">
        <v>243</v>
      </c>
      <c r="H187" s="204">
        <v>2</v>
      </c>
      <c r="I187" s="205"/>
      <c r="J187" s="206">
        <f>ROUND(I187*H187,2)</f>
        <v>0</v>
      </c>
      <c r="K187" s="207"/>
      <c r="L187" s="208"/>
      <c r="M187" s="209" t="s">
        <v>1</v>
      </c>
      <c r="N187" s="210" t="s">
        <v>41</v>
      </c>
      <c r="O187" s="78"/>
      <c r="P187" s="195">
        <f>O187*H187</f>
        <v>0</v>
      </c>
      <c r="Q187" s="195">
        <v>0</v>
      </c>
      <c r="R187" s="195">
        <f>Q187*H187</f>
        <v>0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231</v>
      </c>
      <c r="AT187" s="197" t="s">
        <v>228</v>
      </c>
      <c r="AU187" s="197" t="s">
        <v>88</v>
      </c>
      <c r="AY187" s="15" t="s">
        <v>141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5" t="s">
        <v>88</v>
      </c>
      <c r="BK187" s="198">
        <f>ROUND(I187*H187,2)</f>
        <v>0</v>
      </c>
      <c r="BL187" s="15" t="s">
        <v>211</v>
      </c>
      <c r="BM187" s="197" t="s">
        <v>863</v>
      </c>
    </row>
    <row r="188" s="2" customFormat="1" ht="16.5" customHeight="1">
      <c r="A188" s="34"/>
      <c r="B188" s="184"/>
      <c r="C188" s="185" t="s">
        <v>864</v>
      </c>
      <c r="D188" s="185" t="s">
        <v>144</v>
      </c>
      <c r="E188" s="186" t="s">
        <v>865</v>
      </c>
      <c r="F188" s="187" t="s">
        <v>866</v>
      </c>
      <c r="G188" s="188" t="s">
        <v>243</v>
      </c>
      <c r="H188" s="189">
        <v>1</v>
      </c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211</v>
      </c>
      <c r="AT188" s="197" t="s">
        <v>144</v>
      </c>
      <c r="AU188" s="197" t="s">
        <v>88</v>
      </c>
      <c r="AY188" s="15" t="s">
        <v>141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88</v>
      </c>
      <c r="BK188" s="198">
        <f>ROUND(I188*H188,2)</f>
        <v>0</v>
      </c>
      <c r="BL188" s="15" t="s">
        <v>211</v>
      </c>
      <c r="BM188" s="197" t="s">
        <v>867</v>
      </c>
    </row>
    <row r="189" s="2" customFormat="1" ht="16.5" customHeight="1">
      <c r="A189" s="34"/>
      <c r="B189" s="184"/>
      <c r="C189" s="200" t="s">
        <v>868</v>
      </c>
      <c r="D189" s="200" t="s">
        <v>228</v>
      </c>
      <c r="E189" s="201" t="s">
        <v>869</v>
      </c>
      <c r="F189" s="202" t="s">
        <v>870</v>
      </c>
      <c r="G189" s="203" t="s">
        <v>243</v>
      </c>
      <c r="H189" s="204">
        <v>1</v>
      </c>
      <c r="I189" s="205"/>
      <c r="J189" s="206">
        <f>ROUND(I189*H189,2)</f>
        <v>0</v>
      </c>
      <c r="K189" s="207"/>
      <c r="L189" s="208"/>
      <c r="M189" s="209" t="s">
        <v>1</v>
      </c>
      <c r="N189" s="210" t="s">
        <v>41</v>
      </c>
      <c r="O189" s="78"/>
      <c r="P189" s="195">
        <f>O189*H189</f>
        <v>0</v>
      </c>
      <c r="Q189" s="195">
        <v>0.0030000000000000001</v>
      </c>
      <c r="R189" s="195">
        <f>Q189*H189</f>
        <v>0.0030000000000000001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231</v>
      </c>
      <c r="AT189" s="197" t="s">
        <v>228</v>
      </c>
      <c r="AU189" s="197" t="s">
        <v>88</v>
      </c>
      <c r="AY189" s="15" t="s">
        <v>141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5" t="s">
        <v>88</v>
      </c>
      <c r="BK189" s="198">
        <f>ROUND(I189*H189,2)</f>
        <v>0</v>
      </c>
      <c r="BL189" s="15" t="s">
        <v>211</v>
      </c>
      <c r="BM189" s="197" t="s">
        <v>871</v>
      </c>
    </row>
    <row r="190" s="2" customFormat="1" ht="16.5" customHeight="1">
      <c r="A190" s="34"/>
      <c r="B190" s="184"/>
      <c r="C190" s="185" t="s">
        <v>872</v>
      </c>
      <c r="D190" s="185" t="s">
        <v>144</v>
      </c>
      <c r="E190" s="186" t="s">
        <v>873</v>
      </c>
      <c r="F190" s="187" t="s">
        <v>874</v>
      </c>
      <c r="G190" s="188" t="s">
        <v>243</v>
      </c>
      <c r="H190" s="189">
        <v>1</v>
      </c>
      <c r="I190" s="190"/>
      <c r="J190" s="191">
        <f>ROUND(I190*H190,2)</f>
        <v>0</v>
      </c>
      <c r="K190" s="192"/>
      <c r="L190" s="35"/>
      <c r="M190" s="193" t="s">
        <v>1</v>
      </c>
      <c r="N190" s="194" t="s">
        <v>41</v>
      </c>
      <c r="O190" s="78"/>
      <c r="P190" s="195">
        <f>O190*H190</f>
        <v>0</v>
      </c>
      <c r="Q190" s="195">
        <v>0</v>
      </c>
      <c r="R190" s="195">
        <f>Q190*H190</f>
        <v>0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211</v>
      </c>
      <c r="AT190" s="197" t="s">
        <v>144</v>
      </c>
      <c r="AU190" s="197" t="s">
        <v>88</v>
      </c>
      <c r="AY190" s="15" t="s">
        <v>141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88</v>
      </c>
      <c r="BK190" s="198">
        <f>ROUND(I190*H190,2)</f>
        <v>0</v>
      </c>
      <c r="BL190" s="15" t="s">
        <v>211</v>
      </c>
      <c r="BM190" s="197" t="s">
        <v>875</v>
      </c>
    </row>
    <row r="191" s="2" customFormat="1" ht="16.5" customHeight="1">
      <c r="A191" s="34"/>
      <c r="B191" s="184"/>
      <c r="C191" s="185" t="s">
        <v>876</v>
      </c>
      <c r="D191" s="185" t="s">
        <v>144</v>
      </c>
      <c r="E191" s="186" t="s">
        <v>877</v>
      </c>
      <c r="F191" s="187" t="s">
        <v>878</v>
      </c>
      <c r="G191" s="188" t="s">
        <v>243</v>
      </c>
      <c r="H191" s="189">
        <v>3</v>
      </c>
      <c r="I191" s="190"/>
      <c r="J191" s="191">
        <f>ROUND(I191*H191,2)</f>
        <v>0</v>
      </c>
      <c r="K191" s="192"/>
      <c r="L191" s="35"/>
      <c r="M191" s="193" t="s">
        <v>1</v>
      </c>
      <c r="N191" s="194" t="s">
        <v>41</v>
      </c>
      <c r="O191" s="78"/>
      <c r="P191" s="195">
        <f>O191*H191</f>
        <v>0</v>
      </c>
      <c r="Q191" s="195">
        <v>0</v>
      </c>
      <c r="R191" s="195">
        <f>Q191*H191</f>
        <v>0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211</v>
      </c>
      <c r="AT191" s="197" t="s">
        <v>144</v>
      </c>
      <c r="AU191" s="197" t="s">
        <v>88</v>
      </c>
      <c r="AY191" s="15" t="s">
        <v>141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5" t="s">
        <v>88</v>
      </c>
      <c r="BK191" s="198">
        <f>ROUND(I191*H191,2)</f>
        <v>0</v>
      </c>
      <c r="BL191" s="15" t="s">
        <v>211</v>
      </c>
      <c r="BM191" s="197" t="s">
        <v>879</v>
      </c>
    </row>
    <row r="192" s="2" customFormat="1" ht="16.5" customHeight="1">
      <c r="A192" s="34"/>
      <c r="B192" s="184"/>
      <c r="C192" s="185" t="s">
        <v>880</v>
      </c>
      <c r="D192" s="185" t="s">
        <v>144</v>
      </c>
      <c r="E192" s="186" t="s">
        <v>881</v>
      </c>
      <c r="F192" s="187" t="s">
        <v>882</v>
      </c>
      <c r="G192" s="188" t="s">
        <v>243</v>
      </c>
      <c r="H192" s="189">
        <v>1</v>
      </c>
      <c r="I192" s="190"/>
      <c r="J192" s="191">
        <f>ROUND(I192*H192,2)</f>
        <v>0</v>
      </c>
      <c r="K192" s="192"/>
      <c r="L192" s="35"/>
      <c r="M192" s="193" t="s">
        <v>1</v>
      </c>
      <c r="N192" s="194" t="s">
        <v>41</v>
      </c>
      <c r="O192" s="78"/>
      <c r="P192" s="195">
        <f>O192*H192</f>
        <v>0</v>
      </c>
      <c r="Q192" s="195">
        <v>0</v>
      </c>
      <c r="R192" s="195">
        <f>Q192*H192</f>
        <v>0</v>
      </c>
      <c r="S192" s="195">
        <v>0</v>
      </c>
      <c r="T192" s="19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211</v>
      </c>
      <c r="AT192" s="197" t="s">
        <v>144</v>
      </c>
      <c r="AU192" s="197" t="s">
        <v>88</v>
      </c>
      <c r="AY192" s="15" t="s">
        <v>141</v>
      </c>
      <c r="BE192" s="198">
        <f>IF(N192="základná",J192,0)</f>
        <v>0</v>
      </c>
      <c r="BF192" s="198">
        <f>IF(N192="znížená",J192,0)</f>
        <v>0</v>
      </c>
      <c r="BG192" s="198">
        <f>IF(N192="zákl. prenesená",J192,0)</f>
        <v>0</v>
      </c>
      <c r="BH192" s="198">
        <f>IF(N192="zníž. prenesená",J192,0)</f>
        <v>0</v>
      </c>
      <c r="BI192" s="198">
        <f>IF(N192="nulová",J192,0)</f>
        <v>0</v>
      </c>
      <c r="BJ192" s="15" t="s">
        <v>88</v>
      </c>
      <c r="BK192" s="198">
        <f>ROUND(I192*H192,2)</f>
        <v>0</v>
      </c>
      <c r="BL192" s="15" t="s">
        <v>211</v>
      </c>
      <c r="BM192" s="197" t="s">
        <v>883</v>
      </c>
    </row>
    <row r="193" s="2" customFormat="1" ht="16.5" customHeight="1">
      <c r="A193" s="34"/>
      <c r="B193" s="184"/>
      <c r="C193" s="185" t="s">
        <v>884</v>
      </c>
      <c r="D193" s="185" t="s">
        <v>144</v>
      </c>
      <c r="E193" s="186" t="s">
        <v>885</v>
      </c>
      <c r="F193" s="187" t="s">
        <v>886</v>
      </c>
      <c r="G193" s="188" t="s">
        <v>243</v>
      </c>
      <c r="H193" s="189">
        <v>3</v>
      </c>
      <c r="I193" s="190"/>
      <c r="J193" s="191">
        <f>ROUND(I193*H193,2)</f>
        <v>0</v>
      </c>
      <c r="K193" s="192"/>
      <c r="L193" s="35"/>
      <c r="M193" s="193" t="s">
        <v>1</v>
      </c>
      <c r="N193" s="194" t="s">
        <v>41</v>
      </c>
      <c r="O193" s="78"/>
      <c r="P193" s="195">
        <f>O193*H193</f>
        <v>0</v>
      </c>
      <c r="Q193" s="195">
        <v>0</v>
      </c>
      <c r="R193" s="195">
        <f>Q193*H193</f>
        <v>0</v>
      </c>
      <c r="S193" s="195">
        <v>0</v>
      </c>
      <c r="T193" s="19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7" t="s">
        <v>211</v>
      </c>
      <c r="AT193" s="197" t="s">
        <v>144</v>
      </c>
      <c r="AU193" s="197" t="s">
        <v>88</v>
      </c>
      <c r="AY193" s="15" t="s">
        <v>141</v>
      </c>
      <c r="BE193" s="198">
        <f>IF(N193="základná",J193,0)</f>
        <v>0</v>
      </c>
      <c r="BF193" s="198">
        <f>IF(N193="znížená",J193,0)</f>
        <v>0</v>
      </c>
      <c r="BG193" s="198">
        <f>IF(N193="zákl. prenesená",J193,0)</f>
        <v>0</v>
      </c>
      <c r="BH193" s="198">
        <f>IF(N193="zníž. prenesená",J193,0)</f>
        <v>0</v>
      </c>
      <c r="BI193" s="198">
        <f>IF(N193="nulová",J193,0)</f>
        <v>0</v>
      </c>
      <c r="BJ193" s="15" t="s">
        <v>88</v>
      </c>
      <c r="BK193" s="198">
        <f>ROUND(I193*H193,2)</f>
        <v>0</v>
      </c>
      <c r="BL193" s="15" t="s">
        <v>211</v>
      </c>
      <c r="BM193" s="197" t="s">
        <v>887</v>
      </c>
    </row>
    <row r="194" s="2" customFormat="1" ht="24.15" customHeight="1">
      <c r="A194" s="34"/>
      <c r="B194" s="184"/>
      <c r="C194" s="185" t="s">
        <v>888</v>
      </c>
      <c r="D194" s="185" t="s">
        <v>144</v>
      </c>
      <c r="E194" s="186" t="s">
        <v>889</v>
      </c>
      <c r="F194" s="187" t="s">
        <v>890</v>
      </c>
      <c r="G194" s="188" t="s">
        <v>219</v>
      </c>
      <c r="H194" s="199"/>
      <c r="I194" s="190"/>
      <c r="J194" s="191">
        <f>ROUND(I194*H194,2)</f>
        <v>0</v>
      </c>
      <c r="K194" s="192"/>
      <c r="L194" s="35"/>
      <c r="M194" s="193" t="s">
        <v>1</v>
      </c>
      <c r="N194" s="194" t="s">
        <v>41</v>
      </c>
      <c r="O194" s="78"/>
      <c r="P194" s="195">
        <f>O194*H194</f>
        <v>0</v>
      </c>
      <c r="Q194" s="195">
        <v>0</v>
      </c>
      <c r="R194" s="195">
        <f>Q194*H194</f>
        <v>0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211</v>
      </c>
      <c r="AT194" s="197" t="s">
        <v>144</v>
      </c>
      <c r="AU194" s="197" t="s">
        <v>88</v>
      </c>
      <c r="AY194" s="15" t="s">
        <v>141</v>
      </c>
      <c r="BE194" s="198">
        <f>IF(N194="základná",J194,0)</f>
        <v>0</v>
      </c>
      <c r="BF194" s="198">
        <f>IF(N194="znížená",J194,0)</f>
        <v>0</v>
      </c>
      <c r="BG194" s="198">
        <f>IF(N194="zákl. prenesená",J194,0)</f>
        <v>0</v>
      </c>
      <c r="BH194" s="198">
        <f>IF(N194="zníž. prenesená",J194,0)</f>
        <v>0</v>
      </c>
      <c r="BI194" s="198">
        <f>IF(N194="nulová",J194,0)</f>
        <v>0</v>
      </c>
      <c r="BJ194" s="15" t="s">
        <v>88</v>
      </c>
      <c r="BK194" s="198">
        <f>ROUND(I194*H194,2)</f>
        <v>0</v>
      </c>
      <c r="BL194" s="15" t="s">
        <v>211</v>
      </c>
      <c r="BM194" s="197" t="s">
        <v>891</v>
      </c>
    </row>
    <row r="195" s="12" customFormat="1" ht="22.8" customHeight="1">
      <c r="A195" s="12"/>
      <c r="B195" s="171"/>
      <c r="C195" s="12"/>
      <c r="D195" s="172" t="s">
        <v>74</v>
      </c>
      <c r="E195" s="182" t="s">
        <v>892</v>
      </c>
      <c r="F195" s="182" t="s">
        <v>893</v>
      </c>
      <c r="G195" s="12"/>
      <c r="H195" s="12"/>
      <c r="I195" s="174"/>
      <c r="J195" s="183">
        <f>BK195</f>
        <v>0</v>
      </c>
      <c r="K195" s="12"/>
      <c r="L195" s="171"/>
      <c r="M195" s="176"/>
      <c r="N195" s="177"/>
      <c r="O195" s="177"/>
      <c r="P195" s="178">
        <f>SUM(P196:P208)</f>
        <v>0</v>
      </c>
      <c r="Q195" s="177"/>
      <c r="R195" s="178">
        <f>SUM(R196:R208)</f>
        <v>0.64376509931800008</v>
      </c>
      <c r="S195" s="177"/>
      <c r="T195" s="179">
        <f>SUM(T196:T208)</f>
        <v>1.512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72" t="s">
        <v>88</v>
      </c>
      <c r="AT195" s="180" t="s">
        <v>74</v>
      </c>
      <c r="AU195" s="180" t="s">
        <v>82</v>
      </c>
      <c r="AY195" s="172" t="s">
        <v>141</v>
      </c>
      <c r="BK195" s="181">
        <f>SUM(BK196:BK208)</f>
        <v>0</v>
      </c>
    </row>
    <row r="196" s="2" customFormat="1" ht="16.5" customHeight="1">
      <c r="A196" s="34"/>
      <c r="B196" s="184"/>
      <c r="C196" s="185" t="s">
        <v>894</v>
      </c>
      <c r="D196" s="185" t="s">
        <v>144</v>
      </c>
      <c r="E196" s="186" t="s">
        <v>895</v>
      </c>
      <c r="F196" s="187" t="s">
        <v>896</v>
      </c>
      <c r="G196" s="188" t="s">
        <v>897</v>
      </c>
      <c r="H196" s="189">
        <v>1</v>
      </c>
      <c r="I196" s="190"/>
      <c r="J196" s="191">
        <f>ROUND(I196*H196,2)</f>
        <v>0</v>
      </c>
      <c r="K196" s="192"/>
      <c r="L196" s="35"/>
      <c r="M196" s="193" t="s">
        <v>1</v>
      </c>
      <c r="N196" s="194" t="s">
        <v>41</v>
      </c>
      <c r="O196" s="78"/>
      <c r="P196" s="195">
        <f>O196*H196</f>
        <v>0</v>
      </c>
      <c r="Q196" s="195">
        <v>1.0000000000000001E-05</v>
      </c>
      <c r="R196" s="195">
        <f>Q196*H196</f>
        <v>1.0000000000000001E-05</v>
      </c>
      <c r="S196" s="195">
        <v>1.512</v>
      </c>
      <c r="T196" s="196">
        <f>S196*H196</f>
        <v>1.512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211</v>
      </c>
      <c r="AT196" s="197" t="s">
        <v>144</v>
      </c>
      <c r="AU196" s="197" t="s">
        <v>88</v>
      </c>
      <c r="AY196" s="15" t="s">
        <v>141</v>
      </c>
      <c r="BE196" s="198">
        <f>IF(N196="základná",J196,0)</f>
        <v>0</v>
      </c>
      <c r="BF196" s="198">
        <f>IF(N196="znížená",J196,0)</f>
        <v>0</v>
      </c>
      <c r="BG196" s="198">
        <f>IF(N196="zákl. prenesená",J196,0)</f>
        <v>0</v>
      </c>
      <c r="BH196" s="198">
        <f>IF(N196="zníž. prenesená",J196,0)</f>
        <v>0</v>
      </c>
      <c r="BI196" s="198">
        <f>IF(N196="nulová",J196,0)</f>
        <v>0</v>
      </c>
      <c r="BJ196" s="15" t="s">
        <v>88</v>
      </c>
      <c r="BK196" s="198">
        <f>ROUND(I196*H196,2)</f>
        <v>0</v>
      </c>
      <c r="BL196" s="15" t="s">
        <v>211</v>
      </c>
      <c r="BM196" s="197" t="s">
        <v>898</v>
      </c>
    </row>
    <row r="197" s="2" customFormat="1" ht="24.15" customHeight="1">
      <c r="A197" s="34"/>
      <c r="B197" s="184"/>
      <c r="C197" s="185" t="s">
        <v>899</v>
      </c>
      <c r="D197" s="185" t="s">
        <v>144</v>
      </c>
      <c r="E197" s="186" t="s">
        <v>900</v>
      </c>
      <c r="F197" s="187" t="s">
        <v>901</v>
      </c>
      <c r="G197" s="188" t="s">
        <v>158</v>
      </c>
      <c r="H197" s="189">
        <v>241.69999999999999</v>
      </c>
      <c r="I197" s="190"/>
      <c r="J197" s="191">
        <f>ROUND(I197*H197,2)</f>
        <v>0</v>
      </c>
      <c r="K197" s="192"/>
      <c r="L197" s="35"/>
      <c r="M197" s="193" t="s">
        <v>1</v>
      </c>
      <c r="N197" s="194" t="s">
        <v>41</v>
      </c>
      <c r="O197" s="78"/>
      <c r="P197" s="195">
        <f>O197*H197</f>
        <v>0</v>
      </c>
      <c r="Q197" s="195">
        <v>0.00070419000000000005</v>
      </c>
      <c r="R197" s="195">
        <f>Q197*H197</f>
        <v>0.170202723</v>
      </c>
      <c r="S197" s="195">
        <v>0</v>
      </c>
      <c r="T197" s="19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211</v>
      </c>
      <c r="AT197" s="197" t="s">
        <v>144</v>
      </c>
      <c r="AU197" s="197" t="s">
        <v>88</v>
      </c>
      <c r="AY197" s="15" t="s">
        <v>141</v>
      </c>
      <c r="BE197" s="198">
        <f>IF(N197="základná",J197,0)</f>
        <v>0</v>
      </c>
      <c r="BF197" s="198">
        <f>IF(N197="znížená",J197,0)</f>
        <v>0</v>
      </c>
      <c r="BG197" s="198">
        <f>IF(N197="zákl. prenesená",J197,0)</f>
        <v>0</v>
      </c>
      <c r="BH197" s="198">
        <f>IF(N197="zníž. prenesená",J197,0)</f>
        <v>0</v>
      </c>
      <c r="BI197" s="198">
        <f>IF(N197="nulová",J197,0)</f>
        <v>0</v>
      </c>
      <c r="BJ197" s="15" t="s">
        <v>88</v>
      </c>
      <c r="BK197" s="198">
        <f>ROUND(I197*H197,2)</f>
        <v>0</v>
      </c>
      <c r="BL197" s="15" t="s">
        <v>211</v>
      </c>
      <c r="BM197" s="197" t="s">
        <v>902</v>
      </c>
    </row>
    <row r="198" s="2" customFormat="1" ht="24.15" customHeight="1">
      <c r="A198" s="34"/>
      <c r="B198" s="184"/>
      <c r="C198" s="185" t="s">
        <v>903</v>
      </c>
      <c r="D198" s="185" t="s">
        <v>144</v>
      </c>
      <c r="E198" s="186" t="s">
        <v>904</v>
      </c>
      <c r="F198" s="187" t="s">
        <v>905</v>
      </c>
      <c r="G198" s="188" t="s">
        <v>158</v>
      </c>
      <c r="H198" s="189">
        <v>19.928999999999998</v>
      </c>
      <c r="I198" s="190"/>
      <c r="J198" s="191">
        <f>ROUND(I198*H198,2)</f>
        <v>0</v>
      </c>
      <c r="K198" s="192"/>
      <c r="L198" s="35"/>
      <c r="M198" s="193" t="s">
        <v>1</v>
      </c>
      <c r="N198" s="194" t="s">
        <v>41</v>
      </c>
      <c r="O198" s="78"/>
      <c r="P198" s="195">
        <f>O198*H198</f>
        <v>0</v>
      </c>
      <c r="Q198" s="195">
        <v>0.00083148</v>
      </c>
      <c r="R198" s="195">
        <f>Q198*H198</f>
        <v>0.016570564919999999</v>
      </c>
      <c r="S198" s="195">
        <v>0</v>
      </c>
      <c r="T198" s="19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211</v>
      </c>
      <c r="AT198" s="197" t="s">
        <v>144</v>
      </c>
      <c r="AU198" s="197" t="s">
        <v>88</v>
      </c>
      <c r="AY198" s="15" t="s">
        <v>141</v>
      </c>
      <c r="BE198" s="198">
        <f>IF(N198="základná",J198,0)</f>
        <v>0</v>
      </c>
      <c r="BF198" s="198">
        <f>IF(N198="znížená",J198,0)</f>
        <v>0</v>
      </c>
      <c r="BG198" s="198">
        <f>IF(N198="zákl. prenesená",J198,0)</f>
        <v>0</v>
      </c>
      <c r="BH198" s="198">
        <f>IF(N198="zníž. prenesená",J198,0)</f>
        <v>0</v>
      </c>
      <c r="BI198" s="198">
        <f>IF(N198="nulová",J198,0)</f>
        <v>0</v>
      </c>
      <c r="BJ198" s="15" t="s">
        <v>88</v>
      </c>
      <c r="BK198" s="198">
        <f>ROUND(I198*H198,2)</f>
        <v>0</v>
      </c>
      <c r="BL198" s="15" t="s">
        <v>211</v>
      </c>
      <c r="BM198" s="197" t="s">
        <v>906</v>
      </c>
    </row>
    <row r="199" s="2" customFormat="1" ht="24.15" customHeight="1">
      <c r="A199" s="34"/>
      <c r="B199" s="184"/>
      <c r="C199" s="185" t="s">
        <v>907</v>
      </c>
      <c r="D199" s="185" t="s">
        <v>144</v>
      </c>
      <c r="E199" s="186" t="s">
        <v>908</v>
      </c>
      <c r="F199" s="187" t="s">
        <v>909</v>
      </c>
      <c r="G199" s="188" t="s">
        <v>158</v>
      </c>
      <c r="H199" s="189">
        <v>66.528000000000006</v>
      </c>
      <c r="I199" s="190"/>
      <c r="J199" s="191">
        <f>ROUND(I199*H199,2)</f>
        <v>0</v>
      </c>
      <c r="K199" s="192"/>
      <c r="L199" s="35"/>
      <c r="M199" s="193" t="s">
        <v>1</v>
      </c>
      <c r="N199" s="194" t="s">
        <v>41</v>
      </c>
      <c r="O199" s="78"/>
      <c r="P199" s="195">
        <f>O199*H199</f>
        <v>0</v>
      </c>
      <c r="Q199" s="195">
        <v>0.001187022</v>
      </c>
      <c r="R199" s="195">
        <f>Q199*H199</f>
        <v>0.078970199616000006</v>
      </c>
      <c r="S199" s="195">
        <v>0</v>
      </c>
      <c r="T199" s="19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7" t="s">
        <v>211</v>
      </c>
      <c r="AT199" s="197" t="s">
        <v>144</v>
      </c>
      <c r="AU199" s="197" t="s">
        <v>88</v>
      </c>
      <c r="AY199" s="15" t="s">
        <v>141</v>
      </c>
      <c r="BE199" s="198">
        <f>IF(N199="základná",J199,0)</f>
        <v>0</v>
      </c>
      <c r="BF199" s="198">
        <f>IF(N199="znížená",J199,0)</f>
        <v>0</v>
      </c>
      <c r="BG199" s="198">
        <f>IF(N199="zákl. prenesená",J199,0)</f>
        <v>0</v>
      </c>
      <c r="BH199" s="198">
        <f>IF(N199="zníž. prenesená",J199,0)</f>
        <v>0</v>
      </c>
      <c r="BI199" s="198">
        <f>IF(N199="nulová",J199,0)</f>
        <v>0</v>
      </c>
      <c r="BJ199" s="15" t="s">
        <v>88</v>
      </c>
      <c r="BK199" s="198">
        <f>ROUND(I199*H199,2)</f>
        <v>0</v>
      </c>
      <c r="BL199" s="15" t="s">
        <v>211</v>
      </c>
      <c r="BM199" s="197" t="s">
        <v>910</v>
      </c>
    </row>
    <row r="200" s="2" customFormat="1" ht="24.15" customHeight="1">
      <c r="A200" s="34"/>
      <c r="B200" s="184"/>
      <c r="C200" s="185" t="s">
        <v>911</v>
      </c>
      <c r="D200" s="185" t="s">
        <v>144</v>
      </c>
      <c r="E200" s="186" t="s">
        <v>912</v>
      </c>
      <c r="F200" s="187" t="s">
        <v>913</v>
      </c>
      <c r="G200" s="188" t="s">
        <v>158</v>
      </c>
      <c r="H200" s="189">
        <v>78.897000000000006</v>
      </c>
      <c r="I200" s="190"/>
      <c r="J200" s="191">
        <f>ROUND(I200*H200,2)</f>
        <v>0</v>
      </c>
      <c r="K200" s="192"/>
      <c r="L200" s="35"/>
      <c r="M200" s="193" t="s">
        <v>1</v>
      </c>
      <c r="N200" s="194" t="s">
        <v>41</v>
      </c>
      <c r="O200" s="78"/>
      <c r="P200" s="195">
        <f>O200*H200</f>
        <v>0</v>
      </c>
      <c r="Q200" s="195">
        <v>0.001506096</v>
      </c>
      <c r="R200" s="195">
        <f>Q200*H200</f>
        <v>0.118826456112</v>
      </c>
      <c r="S200" s="195">
        <v>0</v>
      </c>
      <c r="T200" s="19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7" t="s">
        <v>211</v>
      </c>
      <c r="AT200" s="197" t="s">
        <v>144</v>
      </c>
      <c r="AU200" s="197" t="s">
        <v>88</v>
      </c>
      <c r="AY200" s="15" t="s">
        <v>141</v>
      </c>
      <c r="BE200" s="198">
        <f>IF(N200="základná",J200,0)</f>
        <v>0</v>
      </c>
      <c r="BF200" s="198">
        <f>IF(N200="znížená",J200,0)</f>
        <v>0</v>
      </c>
      <c r="BG200" s="198">
        <f>IF(N200="zákl. prenesená",J200,0)</f>
        <v>0</v>
      </c>
      <c r="BH200" s="198">
        <f>IF(N200="zníž. prenesená",J200,0)</f>
        <v>0</v>
      </c>
      <c r="BI200" s="198">
        <f>IF(N200="nulová",J200,0)</f>
        <v>0</v>
      </c>
      <c r="BJ200" s="15" t="s">
        <v>88</v>
      </c>
      <c r="BK200" s="198">
        <f>ROUND(I200*H200,2)</f>
        <v>0</v>
      </c>
      <c r="BL200" s="15" t="s">
        <v>211</v>
      </c>
      <c r="BM200" s="197" t="s">
        <v>914</v>
      </c>
    </row>
    <row r="201" s="2" customFormat="1" ht="24.15" customHeight="1">
      <c r="A201" s="34"/>
      <c r="B201" s="184"/>
      <c r="C201" s="185" t="s">
        <v>915</v>
      </c>
      <c r="D201" s="185" t="s">
        <v>144</v>
      </c>
      <c r="E201" s="186" t="s">
        <v>916</v>
      </c>
      <c r="F201" s="187" t="s">
        <v>917</v>
      </c>
      <c r="G201" s="188" t="s">
        <v>158</v>
      </c>
      <c r="H201" s="189">
        <v>123.039</v>
      </c>
      <c r="I201" s="190"/>
      <c r="J201" s="191">
        <f>ROUND(I201*H201,2)</f>
        <v>0</v>
      </c>
      <c r="K201" s="192"/>
      <c r="L201" s="35"/>
      <c r="M201" s="193" t="s">
        <v>1</v>
      </c>
      <c r="N201" s="194" t="s">
        <v>41</v>
      </c>
      <c r="O201" s="78"/>
      <c r="P201" s="195">
        <f>O201*H201</f>
        <v>0</v>
      </c>
      <c r="Q201" s="195">
        <v>0.00191223</v>
      </c>
      <c r="R201" s="195">
        <f>Q201*H201</f>
        <v>0.23527886697</v>
      </c>
      <c r="S201" s="195">
        <v>0</v>
      </c>
      <c r="T201" s="19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211</v>
      </c>
      <c r="AT201" s="197" t="s">
        <v>144</v>
      </c>
      <c r="AU201" s="197" t="s">
        <v>88</v>
      </c>
      <c r="AY201" s="15" t="s">
        <v>141</v>
      </c>
      <c r="BE201" s="198">
        <f>IF(N201="základná",J201,0)</f>
        <v>0</v>
      </c>
      <c r="BF201" s="198">
        <f>IF(N201="znížená",J201,0)</f>
        <v>0</v>
      </c>
      <c r="BG201" s="198">
        <f>IF(N201="zákl. prenesená",J201,0)</f>
        <v>0</v>
      </c>
      <c r="BH201" s="198">
        <f>IF(N201="zníž. prenesená",J201,0)</f>
        <v>0</v>
      </c>
      <c r="BI201" s="198">
        <f>IF(N201="nulová",J201,0)</f>
        <v>0</v>
      </c>
      <c r="BJ201" s="15" t="s">
        <v>88</v>
      </c>
      <c r="BK201" s="198">
        <f>ROUND(I201*H201,2)</f>
        <v>0</v>
      </c>
      <c r="BL201" s="15" t="s">
        <v>211</v>
      </c>
      <c r="BM201" s="197" t="s">
        <v>918</v>
      </c>
    </row>
    <row r="202" s="2" customFormat="1" ht="24.15" customHeight="1">
      <c r="A202" s="34"/>
      <c r="B202" s="184"/>
      <c r="C202" s="185" t="s">
        <v>919</v>
      </c>
      <c r="D202" s="185" t="s">
        <v>144</v>
      </c>
      <c r="E202" s="186" t="s">
        <v>920</v>
      </c>
      <c r="F202" s="187" t="s">
        <v>921</v>
      </c>
      <c r="G202" s="188" t="s">
        <v>158</v>
      </c>
      <c r="H202" s="189">
        <v>0.52500000000000002</v>
      </c>
      <c r="I202" s="190"/>
      <c r="J202" s="191">
        <f>ROUND(I202*H202,2)</f>
        <v>0</v>
      </c>
      <c r="K202" s="192"/>
      <c r="L202" s="35"/>
      <c r="M202" s="193" t="s">
        <v>1</v>
      </c>
      <c r="N202" s="194" t="s">
        <v>41</v>
      </c>
      <c r="O202" s="78"/>
      <c r="P202" s="195">
        <f>O202*H202</f>
        <v>0</v>
      </c>
      <c r="Q202" s="195">
        <v>0.0022249800000000001</v>
      </c>
      <c r="R202" s="195">
        <f>Q202*H202</f>
        <v>0.0011681145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211</v>
      </c>
      <c r="AT202" s="197" t="s">
        <v>144</v>
      </c>
      <c r="AU202" s="197" t="s">
        <v>88</v>
      </c>
      <c r="AY202" s="15" t="s">
        <v>141</v>
      </c>
      <c r="BE202" s="198">
        <f>IF(N202="základná",J202,0)</f>
        <v>0</v>
      </c>
      <c r="BF202" s="198">
        <f>IF(N202="znížená",J202,0)</f>
        <v>0</v>
      </c>
      <c r="BG202" s="198">
        <f>IF(N202="zákl. prenesená",J202,0)</f>
        <v>0</v>
      </c>
      <c r="BH202" s="198">
        <f>IF(N202="zníž. prenesená",J202,0)</f>
        <v>0</v>
      </c>
      <c r="BI202" s="198">
        <f>IF(N202="nulová",J202,0)</f>
        <v>0</v>
      </c>
      <c r="BJ202" s="15" t="s">
        <v>88</v>
      </c>
      <c r="BK202" s="198">
        <f>ROUND(I202*H202,2)</f>
        <v>0</v>
      </c>
      <c r="BL202" s="15" t="s">
        <v>211</v>
      </c>
      <c r="BM202" s="197" t="s">
        <v>922</v>
      </c>
    </row>
    <row r="203" s="2" customFormat="1" ht="24.15" customHeight="1">
      <c r="A203" s="34"/>
      <c r="B203" s="184"/>
      <c r="C203" s="185" t="s">
        <v>923</v>
      </c>
      <c r="D203" s="185" t="s">
        <v>144</v>
      </c>
      <c r="E203" s="186" t="s">
        <v>924</v>
      </c>
      <c r="F203" s="187" t="s">
        <v>925</v>
      </c>
      <c r="G203" s="188" t="s">
        <v>158</v>
      </c>
      <c r="H203" s="189">
        <v>530.61800000000005</v>
      </c>
      <c r="I203" s="190"/>
      <c r="J203" s="191">
        <f>ROUND(I203*H203,2)</f>
        <v>0</v>
      </c>
      <c r="K203" s="192"/>
      <c r="L203" s="35"/>
      <c r="M203" s="193" t="s">
        <v>1</v>
      </c>
      <c r="N203" s="194" t="s">
        <v>41</v>
      </c>
      <c r="O203" s="78"/>
      <c r="P203" s="195">
        <f>O203*H203</f>
        <v>0</v>
      </c>
      <c r="Q203" s="195">
        <v>0</v>
      </c>
      <c r="R203" s="195">
        <f>Q203*H203</f>
        <v>0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211</v>
      </c>
      <c r="AT203" s="197" t="s">
        <v>144</v>
      </c>
      <c r="AU203" s="197" t="s">
        <v>88</v>
      </c>
      <c r="AY203" s="15" t="s">
        <v>141</v>
      </c>
      <c r="BE203" s="198">
        <f>IF(N203="základná",J203,0)</f>
        <v>0</v>
      </c>
      <c r="BF203" s="198">
        <f>IF(N203="znížená",J203,0)</f>
        <v>0</v>
      </c>
      <c r="BG203" s="198">
        <f>IF(N203="zákl. prenesená",J203,0)</f>
        <v>0</v>
      </c>
      <c r="BH203" s="198">
        <f>IF(N203="zníž. prenesená",J203,0)</f>
        <v>0</v>
      </c>
      <c r="BI203" s="198">
        <f>IF(N203="nulová",J203,0)</f>
        <v>0</v>
      </c>
      <c r="BJ203" s="15" t="s">
        <v>88</v>
      </c>
      <c r="BK203" s="198">
        <f>ROUND(I203*H203,2)</f>
        <v>0</v>
      </c>
      <c r="BL203" s="15" t="s">
        <v>211</v>
      </c>
      <c r="BM203" s="197" t="s">
        <v>926</v>
      </c>
    </row>
    <row r="204" s="2" customFormat="1" ht="24.15" customHeight="1">
      <c r="A204" s="34"/>
      <c r="B204" s="184"/>
      <c r="C204" s="185" t="s">
        <v>927</v>
      </c>
      <c r="D204" s="185" t="s">
        <v>144</v>
      </c>
      <c r="E204" s="186" t="s">
        <v>928</v>
      </c>
      <c r="F204" s="187" t="s">
        <v>929</v>
      </c>
      <c r="G204" s="188" t="s">
        <v>158</v>
      </c>
      <c r="H204" s="189">
        <v>10.5</v>
      </c>
      <c r="I204" s="190"/>
      <c r="J204" s="191">
        <f>ROUND(I204*H204,2)</f>
        <v>0</v>
      </c>
      <c r="K204" s="192"/>
      <c r="L204" s="35"/>
      <c r="M204" s="193" t="s">
        <v>1</v>
      </c>
      <c r="N204" s="194" t="s">
        <v>41</v>
      </c>
      <c r="O204" s="78"/>
      <c r="P204" s="195">
        <f>O204*H204</f>
        <v>0</v>
      </c>
      <c r="Q204" s="195">
        <v>0.0014598059999999999</v>
      </c>
      <c r="R204" s="195">
        <f>Q204*H204</f>
        <v>0.015327962999999998</v>
      </c>
      <c r="S204" s="195">
        <v>0</v>
      </c>
      <c r="T204" s="19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7" t="s">
        <v>211</v>
      </c>
      <c r="AT204" s="197" t="s">
        <v>144</v>
      </c>
      <c r="AU204" s="197" t="s">
        <v>88</v>
      </c>
      <c r="AY204" s="15" t="s">
        <v>141</v>
      </c>
      <c r="BE204" s="198">
        <f>IF(N204="základná",J204,0)</f>
        <v>0</v>
      </c>
      <c r="BF204" s="198">
        <f>IF(N204="znížená",J204,0)</f>
        <v>0</v>
      </c>
      <c r="BG204" s="198">
        <f>IF(N204="zákl. prenesená",J204,0)</f>
        <v>0</v>
      </c>
      <c r="BH204" s="198">
        <f>IF(N204="zníž. prenesená",J204,0)</f>
        <v>0</v>
      </c>
      <c r="BI204" s="198">
        <f>IF(N204="nulová",J204,0)</f>
        <v>0</v>
      </c>
      <c r="BJ204" s="15" t="s">
        <v>88</v>
      </c>
      <c r="BK204" s="198">
        <f>ROUND(I204*H204,2)</f>
        <v>0</v>
      </c>
      <c r="BL204" s="15" t="s">
        <v>211</v>
      </c>
      <c r="BM204" s="197" t="s">
        <v>930</v>
      </c>
    </row>
    <row r="205" s="2" customFormat="1" ht="24.15" customHeight="1">
      <c r="A205" s="34"/>
      <c r="B205" s="184"/>
      <c r="C205" s="185" t="s">
        <v>931</v>
      </c>
      <c r="D205" s="185" t="s">
        <v>144</v>
      </c>
      <c r="E205" s="186" t="s">
        <v>932</v>
      </c>
      <c r="F205" s="187" t="s">
        <v>933</v>
      </c>
      <c r="G205" s="188" t="s">
        <v>158</v>
      </c>
      <c r="H205" s="189">
        <v>4.2000000000000002</v>
      </c>
      <c r="I205" s="190"/>
      <c r="J205" s="191">
        <f>ROUND(I205*H205,2)</f>
        <v>0</v>
      </c>
      <c r="K205" s="192"/>
      <c r="L205" s="35"/>
      <c r="M205" s="193" t="s">
        <v>1</v>
      </c>
      <c r="N205" s="194" t="s">
        <v>41</v>
      </c>
      <c r="O205" s="78"/>
      <c r="P205" s="195">
        <f>O205*H205</f>
        <v>0</v>
      </c>
      <c r="Q205" s="195">
        <v>0.001764336</v>
      </c>
      <c r="R205" s="195">
        <f>Q205*H205</f>
        <v>0.0074102112000000008</v>
      </c>
      <c r="S205" s="195">
        <v>0</v>
      </c>
      <c r="T205" s="19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211</v>
      </c>
      <c r="AT205" s="197" t="s">
        <v>144</v>
      </c>
      <c r="AU205" s="197" t="s">
        <v>88</v>
      </c>
      <c r="AY205" s="15" t="s">
        <v>141</v>
      </c>
      <c r="BE205" s="198">
        <f>IF(N205="základná",J205,0)</f>
        <v>0</v>
      </c>
      <c r="BF205" s="198">
        <f>IF(N205="znížená",J205,0)</f>
        <v>0</v>
      </c>
      <c r="BG205" s="198">
        <f>IF(N205="zákl. prenesená",J205,0)</f>
        <v>0</v>
      </c>
      <c r="BH205" s="198">
        <f>IF(N205="zníž. prenesená",J205,0)</f>
        <v>0</v>
      </c>
      <c r="BI205" s="198">
        <f>IF(N205="nulová",J205,0)</f>
        <v>0</v>
      </c>
      <c r="BJ205" s="15" t="s">
        <v>88</v>
      </c>
      <c r="BK205" s="198">
        <f>ROUND(I205*H205,2)</f>
        <v>0</v>
      </c>
      <c r="BL205" s="15" t="s">
        <v>211</v>
      </c>
      <c r="BM205" s="197" t="s">
        <v>934</v>
      </c>
    </row>
    <row r="206" s="2" customFormat="1" ht="21.75" customHeight="1">
      <c r="A206" s="34"/>
      <c r="B206" s="184"/>
      <c r="C206" s="185" t="s">
        <v>935</v>
      </c>
      <c r="D206" s="185" t="s">
        <v>144</v>
      </c>
      <c r="E206" s="186" t="s">
        <v>936</v>
      </c>
      <c r="F206" s="187" t="s">
        <v>937</v>
      </c>
      <c r="G206" s="188" t="s">
        <v>158</v>
      </c>
      <c r="H206" s="189">
        <v>10.5</v>
      </c>
      <c r="I206" s="190"/>
      <c r="J206" s="191">
        <f>ROUND(I206*H206,2)</f>
        <v>0</v>
      </c>
      <c r="K206" s="192"/>
      <c r="L206" s="35"/>
      <c r="M206" s="193" t="s">
        <v>1</v>
      </c>
      <c r="N206" s="194" t="s">
        <v>41</v>
      </c>
      <c r="O206" s="78"/>
      <c r="P206" s="195">
        <f>O206*H206</f>
        <v>0</v>
      </c>
      <c r="Q206" s="195">
        <v>0</v>
      </c>
      <c r="R206" s="195">
        <f>Q206*H206</f>
        <v>0</v>
      </c>
      <c r="S206" s="195">
        <v>0</v>
      </c>
      <c r="T206" s="19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211</v>
      </c>
      <c r="AT206" s="197" t="s">
        <v>144</v>
      </c>
      <c r="AU206" s="197" t="s">
        <v>88</v>
      </c>
      <c r="AY206" s="15" t="s">
        <v>141</v>
      </c>
      <c r="BE206" s="198">
        <f>IF(N206="základná",J206,0)</f>
        <v>0</v>
      </c>
      <c r="BF206" s="198">
        <f>IF(N206="znížená",J206,0)</f>
        <v>0</v>
      </c>
      <c r="BG206" s="198">
        <f>IF(N206="zákl. prenesená",J206,0)</f>
        <v>0</v>
      </c>
      <c r="BH206" s="198">
        <f>IF(N206="zníž. prenesená",J206,0)</f>
        <v>0</v>
      </c>
      <c r="BI206" s="198">
        <f>IF(N206="nulová",J206,0)</f>
        <v>0</v>
      </c>
      <c r="BJ206" s="15" t="s">
        <v>88</v>
      </c>
      <c r="BK206" s="198">
        <f>ROUND(I206*H206,2)</f>
        <v>0</v>
      </c>
      <c r="BL206" s="15" t="s">
        <v>211</v>
      </c>
      <c r="BM206" s="197" t="s">
        <v>938</v>
      </c>
    </row>
    <row r="207" s="2" customFormat="1" ht="21.75" customHeight="1">
      <c r="A207" s="34"/>
      <c r="B207" s="184"/>
      <c r="C207" s="185" t="s">
        <v>939</v>
      </c>
      <c r="D207" s="185" t="s">
        <v>144</v>
      </c>
      <c r="E207" s="186" t="s">
        <v>940</v>
      </c>
      <c r="F207" s="187" t="s">
        <v>941</v>
      </c>
      <c r="G207" s="188" t="s">
        <v>158</v>
      </c>
      <c r="H207" s="189">
        <v>4.4000000000000004</v>
      </c>
      <c r="I207" s="190"/>
      <c r="J207" s="191">
        <f>ROUND(I207*H207,2)</f>
        <v>0</v>
      </c>
      <c r="K207" s="192"/>
      <c r="L207" s="35"/>
      <c r="M207" s="193" t="s">
        <v>1</v>
      </c>
      <c r="N207" s="194" t="s">
        <v>41</v>
      </c>
      <c r="O207" s="78"/>
      <c r="P207" s="195">
        <f>O207*H207</f>
        <v>0</v>
      </c>
      <c r="Q207" s="195">
        <v>0</v>
      </c>
      <c r="R207" s="195">
        <f>Q207*H207</f>
        <v>0</v>
      </c>
      <c r="S207" s="195">
        <v>0</v>
      </c>
      <c r="T207" s="19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211</v>
      </c>
      <c r="AT207" s="197" t="s">
        <v>144</v>
      </c>
      <c r="AU207" s="197" t="s">
        <v>88</v>
      </c>
      <c r="AY207" s="15" t="s">
        <v>141</v>
      </c>
      <c r="BE207" s="198">
        <f>IF(N207="základná",J207,0)</f>
        <v>0</v>
      </c>
      <c r="BF207" s="198">
        <f>IF(N207="znížená",J207,0)</f>
        <v>0</v>
      </c>
      <c r="BG207" s="198">
        <f>IF(N207="zákl. prenesená",J207,0)</f>
        <v>0</v>
      </c>
      <c r="BH207" s="198">
        <f>IF(N207="zníž. prenesená",J207,0)</f>
        <v>0</v>
      </c>
      <c r="BI207" s="198">
        <f>IF(N207="nulová",J207,0)</f>
        <v>0</v>
      </c>
      <c r="BJ207" s="15" t="s">
        <v>88</v>
      </c>
      <c r="BK207" s="198">
        <f>ROUND(I207*H207,2)</f>
        <v>0</v>
      </c>
      <c r="BL207" s="15" t="s">
        <v>211</v>
      </c>
      <c r="BM207" s="197" t="s">
        <v>942</v>
      </c>
    </row>
    <row r="208" s="2" customFormat="1" ht="24.15" customHeight="1">
      <c r="A208" s="34"/>
      <c r="B208" s="184"/>
      <c r="C208" s="185" t="s">
        <v>943</v>
      </c>
      <c r="D208" s="185" t="s">
        <v>144</v>
      </c>
      <c r="E208" s="186" t="s">
        <v>944</v>
      </c>
      <c r="F208" s="187" t="s">
        <v>945</v>
      </c>
      <c r="G208" s="188" t="s">
        <v>219</v>
      </c>
      <c r="H208" s="199"/>
      <c r="I208" s="190"/>
      <c r="J208" s="191">
        <f>ROUND(I208*H208,2)</f>
        <v>0</v>
      </c>
      <c r="K208" s="192"/>
      <c r="L208" s="35"/>
      <c r="M208" s="193" t="s">
        <v>1</v>
      </c>
      <c r="N208" s="194" t="s">
        <v>41</v>
      </c>
      <c r="O208" s="78"/>
      <c r="P208" s="195">
        <f>O208*H208</f>
        <v>0</v>
      </c>
      <c r="Q208" s="195">
        <v>0</v>
      </c>
      <c r="R208" s="195">
        <f>Q208*H208</f>
        <v>0</v>
      </c>
      <c r="S208" s="195">
        <v>0</v>
      </c>
      <c r="T208" s="19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211</v>
      </c>
      <c r="AT208" s="197" t="s">
        <v>144</v>
      </c>
      <c r="AU208" s="197" t="s">
        <v>88</v>
      </c>
      <c r="AY208" s="15" t="s">
        <v>141</v>
      </c>
      <c r="BE208" s="198">
        <f>IF(N208="základná",J208,0)</f>
        <v>0</v>
      </c>
      <c r="BF208" s="198">
        <f>IF(N208="znížená",J208,0)</f>
        <v>0</v>
      </c>
      <c r="BG208" s="198">
        <f>IF(N208="zákl. prenesená",J208,0)</f>
        <v>0</v>
      </c>
      <c r="BH208" s="198">
        <f>IF(N208="zníž. prenesená",J208,0)</f>
        <v>0</v>
      </c>
      <c r="BI208" s="198">
        <f>IF(N208="nulová",J208,0)</f>
        <v>0</v>
      </c>
      <c r="BJ208" s="15" t="s">
        <v>88</v>
      </c>
      <c r="BK208" s="198">
        <f>ROUND(I208*H208,2)</f>
        <v>0</v>
      </c>
      <c r="BL208" s="15" t="s">
        <v>211</v>
      </c>
      <c r="BM208" s="197" t="s">
        <v>946</v>
      </c>
    </row>
    <row r="209" s="12" customFormat="1" ht="22.8" customHeight="1">
      <c r="A209" s="12"/>
      <c r="B209" s="171"/>
      <c r="C209" s="12"/>
      <c r="D209" s="172" t="s">
        <v>74</v>
      </c>
      <c r="E209" s="182" t="s">
        <v>947</v>
      </c>
      <c r="F209" s="182" t="s">
        <v>948</v>
      </c>
      <c r="G209" s="12"/>
      <c r="H209" s="12"/>
      <c r="I209" s="174"/>
      <c r="J209" s="183">
        <f>BK209</f>
        <v>0</v>
      </c>
      <c r="K209" s="12"/>
      <c r="L209" s="171"/>
      <c r="M209" s="176"/>
      <c r="N209" s="177"/>
      <c r="O209" s="177"/>
      <c r="P209" s="178">
        <f>SUM(P210:P234)</f>
        <v>0</v>
      </c>
      <c r="Q209" s="177"/>
      <c r="R209" s="178">
        <f>SUM(R210:R234)</f>
        <v>1.3738820000000001</v>
      </c>
      <c r="S209" s="177"/>
      <c r="T209" s="179">
        <f>SUM(T210:T234)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172" t="s">
        <v>88</v>
      </c>
      <c r="AT209" s="180" t="s">
        <v>74</v>
      </c>
      <c r="AU209" s="180" t="s">
        <v>82</v>
      </c>
      <c r="AY209" s="172" t="s">
        <v>141</v>
      </c>
      <c r="BK209" s="181">
        <f>SUM(BK210:BK234)</f>
        <v>0</v>
      </c>
    </row>
    <row r="210" s="2" customFormat="1" ht="16.5" customHeight="1">
      <c r="A210" s="34"/>
      <c r="B210" s="184"/>
      <c r="C210" s="185" t="s">
        <v>949</v>
      </c>
      <c r="D210" s="185" t="s">
        <v>144</v>
      </c>
      <c r="E210" s="186" t="s">
        <v>950</v>
      </c>
      <c r="F210" s="187" t="s">
        <v>951</v>
      </c>
      <c r="G210" s="188" t="s">
        <v>243</v>
      </c>
      <c r="H210" s="189">
        <v>92</v>
      </c>
      <c r="I210" s="190"/>
      <c r="J210" s="191">
        <f>ROUND(I210*H210,2)</f>
        <v>0</v>
      </c>
      <c r="K210" s="192"/>
      <c r="L210" s="35"/>
      <c r="M210" s="193" t="s">
        <v>1</v>
      </c>
      <c r="N210" s="194" t="s">
        <v>41</v>
      </c>
      <c r="O210" s="78"/>
      <c r="P210" s="195">
        <f>O210*H210</f>
        <v>0</v>
      </c>
      <c r="Q210" s="195">
        <v>2.0000000000000002E-05</v>
      </c>
      <c r="R210" s="195">
        <f>Q210*H210</f>
        <v>0.0018400000000000001</v>
      </c>
      <c r="S210" s="195">
        <v>0</v>
      </c>
      <c r="T210" s="19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211</v>
      </c>
      <c r="AT210" s="197" t="s">
        <v>144</v>
      </c>
      <c r="AU210" s="197" t="s">
        <v>88</v>
      </c>
      <c r="AY210" s="15" t="s">
        <v>141</v>
      </c>
      <c r="BE210" s="198">
        <f>IF(N210="základná",J210,0)</f>
        <v>0</v>
      </c>
      <c r="BF210" s="198">
        <f>IF(N210="znížená",J210,0)</f>
        <v>0</v>
      </c>
      <c r="BG210" s="198">
        <f>IF(N210="zákl. prenesená",J210,0)</f>
        <v>0</v>
      </c>
      <c r="BH210" s="198">
        <f>IF(N210="zníž. prenesená",J210,0)</f>
        <v>0</v>
      </c>
      <c r="BI210" s="198">
        <f>IF(N210="nulová",J210,0)</f>
        <v>0</v>
      </c>
      <c r="BJ210" s="15" t="s">
        <v>88</v>
      </c>
      <c r="BK210" s="198">
        <f>ROUND(I210*H210,2)</f>
        <v>0</v>
      </c>
      <c r="BL210" s="15" t="s">
        <v>211</v>
      </c>
      <c r="BM210" s="197" t="s">
        <v>952</v>
      </c>
    </row>
    <row r="211" s="2" customFormat="1" ht="49.05" customHeight="1">
      <c r="A211" s="34"/>
      <c r="B211" s="184"/>
      <c r="C211" s="200" t="s">
        <v>953</v>
      </c>
      <c r="D211" s="200" t="s">
        <v>228</v>
      </c>
      <c r="E211" s="201" t="s">
        <v>954</v>
      </c>
      <c r="F211" s="202" t="s">
        <v>955</v>
      </c>
      <c r="G211" s="203" t="s">
        <v>243</v>
      </c>
      <c r="H211" s="204">
        <v>46</v>
      </c>
      <c r="I211" s="205"/>
      <c r="J211" s="206">
        <f>ROUND(I211*H211,2)</f>
        <v>0</v>
      </c>
      <c r="K211" s="207"/>
      <c r="L211" s="208"/>
      <c r="M211" s="209" t="s">
        <v>1</v>
      </c>
      <c r="N211" s="210" t="s">
        <v>41</v>
      </c>
      <c r="O211" s="78"/>
      <c r="P211" s="195">
        <f>O211*H211</f>
        <v>0</v>
      </c>
      <c r="Q211" s="195">
        <v>0.00025999999999999998</v>
      </c>
      <c r="R211" s="195">
        <f>Q211*H211</f>
        <v>0.011959999999999998</v>
      </c>
      <c r="S211" s="195">
        <v>0</v>
      </c>
      <c r="T211" s="19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231</v>
      </c>
      <c r="AT211" s="197" t="s">
        <v>228</v>
      </c>
      <c r="AU211" s="197" t="s">
        <v>88</v>
      </c>
      <c r="AY211" s="15" t="s">
        <v>141</v>
      </c>
      <c r="BE211" s="198">
        <f>IF(N211="základná",J211,0)</f>
        <v>0</v>
      </c>
      <c r="BF211" s="198">
        <f>IF(N211="znížená",J211,0)</f>
        <v>0</v>
      </c>
      <c r="BG211" s="198">
        <f>IF(N211="zákl. prenesená",J211,0)</f>
        <v>0</v>
      </c>
      <c r="BH211" s="198">
        <f>IF(N211="zníž. prenesená",J211,0)</f>
        <v>0</v>
      </c>
      <c r="BI211" s="198">
        <f>IF(N211="nulová",J211,0)</f>
        <v>0</v>
      </c>
      <c r="BJ211" s="15" t="s">
        <v>88</v>
      </c>
      <c r="BK211" s="198">
        <f>ROUND(I211*H211,2)</f>
        <v>0</v>
      </c>
      <c r="BL211" s="15" t="s">
        <v>211</v>
      </c>
      <c r="BM211" s="197" t="s">
        <v>956</v>
      </c>
    </row>
    <row r="212" s="2" customFormat="1" ht="55.5" customHeight="1">
      <c r="A212" s="34"/>
      <c r="B212" s="184"/>
      <c r="C212" s="200" t="s">
        <v>957</v>
      </c>
      <c r="D212" s="200" t="s">
        <v>228</v>
      </c>
      <c r="E212" s="201" t="s">
        <v>958</v>
      </c>
      <c r="F212" s="202" t="s">
        <v>959</v>
      </c>
      <c r="G212" s="203" t="s">
        <v>243</v>
      </c>
      <c r="H212" s="204">
        <v>46</v>
      </c>
      <c r="I212" s="205"/>
      <c r="J212" s="206">
        <f>ROUND(I212*H212,2)</f>
        <v>0</v>
      </c>
      <c r="K212" s="207"/>
      <c r="L212" s="208"/>
      <c r="M212" s="209" t="s">
        <v>1</v>
      </c>
      <c r="N212" s="210" t="s">
        <v>41</v>
      </c>
      <c r="O212" s="78"/>
      <c r="P212" s="195">
        <f>O212*H212</f>
        <v>0</v>
      </c>
      <c r="Q212" s="195">
        <v>0.00021000000000000001</v>
      </c>
      <c r="R212" s="195">
        <f>Q212*H212</f>
        <v>0.0096600000000000002</v>
      </c>
      <c r="S212" s="195">
        <v>0</v>
      </c>
      <c r="T212" s="19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7" t="s">
        <v>231</v>
      </c>
      <c r="AT212" s="197" t="s">
        <v>228</v>
      </c>
      <c r="AU212" s="197" t="s">
        <v>88</v>
      </c>
      <c r="AY212" s="15" t="s">
        <v>141</v>
      </c>
      <c r="BE212" s="198">
        <f>IF(N212="základná",J212,0)</f>
        <v>0</v>
      </c>
      <c r="BF212" s="198">
        <f>IF(N212="znížená",J212,0)</f>
        <v>0</v>
      </c>
      <c r="BG212" s="198">
        <f>IF(N212="zákl. prenesená",J212,0)</f>
        <v>0</v>
      </c>
      <c r="BH212" s="198">
        <f>IF(N212="zníž. prenesená",J212,0)</f>
        <v>0</v>
      </c>
      <c r="BI212" s="198">
        <f>IF(N212="nulová",J212,0)</f>
        <v>0</v>
      </c>
      <c r="BJ212" s="15" t="s">
        <v>88</v>
      </c>
      <c r="BK212" s="198">
        <f>ROUND(I212*H212,2)</f>
        <v>0</v>
      </c>
      <c r="BL212" s="15" t="s">
        <v>211</v>
      </c>
      <c r="BM212" s="197" t="s">
        <v>960</v>
      </c>
    </row>
    <row r="213" s="2" customFormat="1" ht="16.5" customHeight="1">
      <c r="A213" s="34"/>
      <c r="B213" s="184"/>
      <c r="C213" s="200" t="s">
        <v>961</v>
      </c>
      <c r="D213" s="200" t="s">
        <v>228</v>
      </c>
      <c r="E213" s="201" t="s">
        <v>962</v>
      </c>
      <c r="F213" s="202" t="s">
        <v>963</v>
      </c>
      <c r="G213" s="203" t="s">
        <v>243</v>
      </c>
      <c r="H213" s="204">
        <v>44</v>
      </c>
      <c r="I213" s="205"/>
      <c r="J213" s="206">
        <f>ROUND(I213*H213,2)</f>
        <v>0</v>
      </c>
      <c r="K213" s="207"/>
      <c r="L213" s="208"/>
      <c r="M213" s="209" t="s">
        <v>1</v>
      </c>
      <c r="N213" s="210" t="s">
        <v>41</v>
      </c>
      <c r="O213" s="78"/>
      <c r="P213" s="195">
        <f>O213*H213</f>
        <v>0</v>
      </c>
      <c r="Q213" s="195">
        <v>0</v>
      </c>
      <c r="R213" s="195">
        <f>Q213*H213</f>
        <v>0</v>
      </c>
      <c r="S213" s="195">
        <v>0</v>
      </c>
      <c r="T213" s="19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231</v>
      </c>
      <c r="AT213" s="197" t="s">
        <v>228</v>
      </c>
      <c r="AU213" s="197" t="s">
        <v>88</v>
      </c>
      <c r="AY213" s="15" t="s">
        <v>141</v>
      </c>
      <c r="BE213" s="198">
        <f>IF(N213="základná",J213,0)</f>
        <v>0</v>
      </c>
      <c r="BF213" s="198">
        <f>IF(N213="znížená",J213,0)</f>
        <v>0</v>
      </c>
      <c r="BG213" s="198">
        <f>IF(N213="zákl. prenesená",J213,0)</f>
        <v>0</v>
      </c>
      <c r="BH213" s="198">
        <f>IF(N213="zníž. prenesená",J213,0)</f>
        <v>0</v>
      </c>
      <c r="BI213" s="198">
        <f>IF(N213="nulová",J213,0)</f>
        <v>0</v>
      </c>
      <c r="BJ213" s="15" t="s">
        <v>88</v>
      </c>
      <c r="BK213" s="198">
        <f>ROUND(I213*H213,2)</f>
        <v>0</v>
      </c>
      <c r="BL213" s="15" t="s">
        <v>211</v>
      </c>
      <c r="BM213" s="197" t="s">
        <v>964</v>
      </c>
    </row>
    <row r="214" s="2" customFormat="1" ht="16.5" customHeight="1">
      <c r="A214" s="34"/>
      <c r="B214" s="184"/>
      <c r="C214" s="185" t="s">
        <v>965</v>
      </c>
      <c r="D214" s="185" t="s">
        <v>144</v>
      </c>
      <c r="E214" s="186" t="s">
        <v>966</v>
      </c>
      <c r="F214" s="187" t="s">
        <v>967</v>
      </c>
      <c r="G214" s="188" t="s">
        <v>897</v>
      </c>
      <c r="H214" s="189">
        <v>1</v>
      </c>
      <c r="I214" s="190"/>
      <c r="J214" s="191">
        <f>ROUND(I214*H214,2)</f>
        <v>0</v>
      </c>
      <c r="K214" s="192"/>
      <c r="L214" s="35"/>
      <c r="M214" s="193" t="s">
        <v>1</v>
      </c>
      <c r="N214" s="194" t="s">
        <v>41</v>
      </c>
      <c r="O214" s="78"/>
      <c r="P214" s="195">
        <f>O214*H214</f>
        <v>0</v>
      </c>
      <c r="Q214" s="195">
        <v>0</v>
      </c>
      <c r="R214" s="195">
        <f>Q214*H214</f>
        <v>0</v>
      </c>
      <c r="S214" s="195">
        <v>0</v>
      </c>
      <c r="T214" s="19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7" t="s">
        <v>211</v>
      </c>
      <c r="AT214" s="197" t="s">
        <v>144</v>
      </c>
      <c r="AU214" s="197" t="s">
        <v>88</v>
      </c>
      <c r="AY214" s="15" t="s">
        <v>141</v>
      </c>
      <c r="BE214" s="198">
        <f>IF(N214="základná",J214,0)</f>
        <v>0</v>
      </c>
      <c r="BF214" s="198">
        <f>IF(N214="znížená",J214,0)</f>
        <v>0</v>
      </c>
      <c r="BG214" s="198">
        <f>IF(N214="zákl. prenesená",J214,0)</f>
        <v>0</v>
      </c>
      <c r="BH214" s="198">
        <f>IF(N214="zníž. prenesená",J214,0)</f>
        <v>0</v>
      </c>
      <c r="BI214" s="198">
        <f>IF(N214="nulová",J214,0)</f>
        <v>0</v>
      </c>
      <c r="BJ214" s="15" t="s">
        <v>88</v>
      </c>
      <c r="BK214" s="198">
        <f>ROUND(I214*H214,2)</f>
        <v>0</v>
      </c>
      <c r="BL214" s="15" t="s">
        <v>211</v>
      </c>
      <c r="BM214" s="197" t="s">
        <v>968</v>
      </c>
    </row>
    <row r="215" s="2" customFormat="1" ht="24.15" customHeight="1">
      <c r="A215" s="34"/>
      <c r="B215" s="184"/>
      <c r="C215" s="185" t="s">
        <v>969</v>
      </c>
      <c r="D215" s="185" t="s">
        <v>144</v>
      </c>
      <c r="E215" s="186" t="s">
        <v>970</v>
      </c>
      <c r="F215" s="187" t="s">
        <v>971</v>
      </c>
      <c r="G215" s="188" t="s">
        <v>243</v>
      </c>
      <c r="H215" s="189">
        <v>8</v>
      </c>
      <c r="I215" s="190"/>
      <c r="J215" s="191">
        <f>ROUND(I215*H215,2)</f>
        <v>0</v>
      </c>
      <c r="K215" s="192"/>
      <c r="L215" s="35"/>
      <c r="M215" s="193" t="s">
        <v>1</v>
      </c>
      <c r="N215" s="194" t="s">
        <v>41</v>
      </c>
      <c r="O215" s="78"/>
      <c r="P215" s="195">
        <f>O215*H215</f>
        <v>0</v>
      </c>
      <c r="Q215" s="195">
        <v>2.5999999999999998E-05</v>
      </c>
      <c r="R215" s="195">
        <f>Q215*H215</f>
        <v>0.00020799999999999999</v>
      </c>
      <c r="S215" s="195">
        <v>0</v>
      </c>
      <c r="T215" s="196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7" t="s">
        <v>211</v>
      </c>
      <c r="AT215" s="197" t="s">
        <v>144</v>
      </c>
      <c r="AU215" s="197" t="s">
        <v>88</v>
      </c>
      <c r="AY215" s="15" t="s">
        <v>141</v>
      </c>
      <c r="BE215" s="198">
        <f>IF(N215="základná",J215,0)</f>
        <v>0</v>
      </c>
      <c r="BF215" s="198">
        <f>IF(N215="znížená",J215,0)</f>
        <v>0</v>
      </c>
      <c r="BG215" s="198">
        <f>IF(N215="zákl. prenesená",J215,0)</f>
        <v>0</v>
      </c>
      <c r="BH215" s="198">
        <f>IF(N215="zníž. prenesená",J215,0)</f>
        <v>0</v>
      </c>
      <c r="BI215" s="198">
        <f>IF(N215="nulová",J215,0)</f>
        <v>0</v>
      </c>
      <c r="BJ215" s="15" t="s">
        <v>88</v>
      </c>
      <c r="BK215" s="198">
        <f>ROUND(I215*H215,2)</f>
        <v>0</v>
      </c>
      <c r="BL215" s="15" t="s">
        <v>211</v>
      </c>
      <c r="BM215" s="197" t="s">
        <v>972</v>
      </c>
    </row>
    <row r="216" s="2" customFormat="1" ht="37.8" customHeight="1">
      <c r="A216" s="34"/>
      <c r="B216" s="184"/>
      <c r="C216" s="200" t="s">
        <v>973</v>
      </c>
      <c r="D216" s="200" t="s">
        <v>228</v>
      </c>
      <c r="E216" s="201" t="s">
        <v>974</v>
      </c>
      <c r="F216" s="202" t="s">
        <v>975</v>
      </c>
      <c r="G216" s="203" t="s">
        <v>243</v>
      </c>
      <c r="H216" s="204">
        <v>8</v>
      </c>
      <c r="I216" s="205"/>
      <c r="J216" s="206">
        <f>ROUND(I216*H216,2)</f>
        <v>0</v>
      </c>
      <c r="K216" s="207"/>
      <c r="L216" s="208"/>
      <c r="M216" s="209" t="s">
        <v>1</v>
      </c>
      <c r="N216" s="210" t="s">
        <v>41</v>
      </c>
      <c r="O216" s="78"/>
      <c r="P216" s="195">
        <f>O216*H216</f>
        <v>0</v>
      </c>
      <c r="Q216" s="195">
        <v>0.01316</v>
      </c>
      <c r="R216" s="195">
        <f>Q216*H216</f>
        <v>0.10528</v>
      </c>
      <c r="S216" s="195">
        <v>0</v>
      </c>
      <c r="T216" s="19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231</v>
      </c>
      <c r="AT216" s="197" t="s">
        <v>228</v>
      </c>
      <c r="AU216" s="197" t="s">
        <v>88</v>
      </c>
      <c r="AY216" s="15" t="s">
        <v>141</v>
      </c>
      <c r="BE216" s="198">
        <f>IF(N216="základná",J216,0)</f>
        <v>0</v>
      </c>
      <c r="BF216" s="198">
        <f>IF(N216="znížená",J216,0)</f>
        <v>0</v>
      </c>
      <c r="BG216" s="198">
        <f>IF(N216="zákl. prenesená",J216,0)</f>
        <v>0</v>
      </c>
      <c r="BH216" s="198">
        <f>IF(N216="zníž. prenesená",J216,0)</f>
        <v>0</v>
      </c>
      <c r="BI216" s="198">
        <f>IF(N216="nulová",J216,0)</f>
        <v>0</v>
      </c>
      <c r="BJ216" s="15" t="s">
        <v>88</v>
      </c>
      <c r="BK216" s="198">
        <f>ROUND(I216*H216,2)</f>
        <v>0</v>
      </c>
      <c r="BL216" s="15" t="s">
        <v>211</v>
      </c>
      <c r="BM216" s="197" t="s">
        <v>976</v>
      </c>
    </row>
    <row r="217" s="2" customFormat="1" ht="24.15" customHeight="1">
      <c r="A217" s="34"/>
      <c r="B217" s="184"/>
      <c r="C217" s="185" t="s">
        <v>977</v>
      </c>
      <c r="D217" s="185" t="s">
        <v>144</v>
      </c>
      <c r="E217" s="186" t="s">
        <v>978</v>
      </c>
      <c r="F217" s="187" t="s">
        <v>979</v>
      </c>
      <c r="G217" s="188" t="s">
        <v>243</v>
      </c>
      <c r="H217" s="189">
        <v>7</v>
      </c>
      <c r="I217" s="190"/>
      <c r="J217" s="191">
        <f>ROUND(I217*H217,2)</f>
        <v>0</v>
      </c>
      <c r="K217" s="192"/>
      <c r="L217" s="35"/>
      <c r="M217" s="193" t="s">
        <v>1</v>
      </c>
      <c r="N217" s="194" t="s">
        <v>41</v>
      </c>
      <c r="O217" s="78"/>
      <c r="P217" s="195">
        <f>O217*H217</f>
        <v>0</v>
      </c>
      <c r="Q217" s="195">
        <v>2.5999999999999998E-05</v>
      </c>
      <c r="R217" s="195">
        <f>Q217*H217</f>
        <v>0.00018199999999999998</v>
      </c>
      <c r="S217" s="195">
        <v>0</v>
      </c>
      <c r="T217" s="196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7" t="s">
        <v>211</v>
      </c>
      <c r="AT217" s="197" t="s">
        <v>144</v>
      </c>
      <c r="AU217" s="197" t="s">
        <v>88</v>
      </c>
      <c r="AY217" s="15" t="s">
        <v>141</v>
      </c>
      <c r="BE217" s="198">
        <f>IF(N217="základná",J217,0)</f>
        <v>0</v>
      </c>
      <c r="BF217" s="198">
        <f>IF(N217="znížená",J217,0)</f>
        <v>0</v>
      </c>
      <c r="BG217" s="198">
        <f>IF(N217="zákl. prenesená",J217,0)</f>
        <v>0</v>
      </c>
      <c r="BH217" s="198">
        <f>IF(N217="zníž. prenesená",J217,0)</f>
        <v>0</v>
      </c>
      <c r="BI217" s="198">
        <f>IF(N217="nulová",J217,0)</f>
        <v>0</v>
      </c>
      <c r="BJ217" s="15" t="s">
        <v>88</v>
      </c>
      <c r="BK217" s="198">
        <f>ROUND(I217*H217,2)</f>
        <v>0</v>
      </c>
      <c r="BL217" s="15" t="s">
        <v>211</v>
      </c>
      <c r="BM217" s="197" t="s">
        <v>980</v>
      </c>
    </row>
    <row r="218" s="2" customFormat="1" ht="37.8" customHeight="1">
      <c r="A218" s="34"/>
      <c r="B218" s="184"/>
      <c r="C218" s="200" t="s">
        <v>981</v>
      </c>
      <c r="D218" s="200" t="s">
        <v>228</v>
      </c>
      <c r="E218" s="201" t="s">
        <v>982</v>
      </c>
      <c r="F218" s="202" t="s">
        <v>983</v>
      </c>
      <c r="G218" s="203" t="s">
        <v>243</v>
      </c>
      <c r="H218" s="204">
        <v>3</v>
      </c>
      <c r="I218" s="205"/>
      <c r="J218" s="206">
        <f>ROUND(I218*H218,2)</f>
        <v>0</v>
      </c>
      <c r="K218" s="207"/>
      <c r="L218" s="208"/>
      <c r="M218" s="209" t="s">
        <v>1</v>
      </c>
      <c r="N218" s="210" t="s">
        <v>41</v>
      </c>
      <c r="O218" s="78"/>
      <c r="P218" s="195">
        <f>O218*H218</f>
        <v>0</v>
      </c>
      <c r="Q218" s="195">
        <v>0.017860000000000001</v>
      </c>
      <c r="R218" s="195">
        <f>Q218*H218</f>
        <v>0.053580000000000003</v>
      </c>
      <c r="S218" s="195">
        <v>0</v>
      </c>
      <c r="T218" s="19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231</v>
      </c>
      <c r="AT218" s="197" t="s">
        <v>228</v>
      </c>
      <c r="AU218" s="197" t="s">
        <v>88</v>
      </c>
      <c r="AY218" s="15" t="s">
        <v>141</v>
      </c>
      <c r="BE218" s="198">
        <f>IF(N218="základná",J218,0)</f>
        <v>0</v>
      </c>
      <c r="BF218" s="198">
        <f>IF(N218="znížená",J218,0)</f>
        <v>0</v>
      </c>
      <c r="BG218" s="198">
        <f>IF(N218="zákl. prenesená",J218,0)</f>
        <v>0</v>
      </c>
      <c r="BH218" s="198">
        <f>IF(N218="zníž. prenesená",J218,0)</f>
        <v>0</v>
      </c>
      <c r="BI218" s="198">
        <f>IF(N218="nulová",J218,0)</f>
        <v>0</v>
      </c>
      <c r="BJ218" s="15" t="s">
        <v>88</v>
      </c>
      <c r="BK218" s="198">
        <f>ROUND(I218*H218,2)</f>
        <v>0</v>
      </c>
      <c r="BL218" s="15" t="s">
        <v>211</v>
      </c>
      <c r="BM218" s="197" t="s">
        <v>984</v>
      </c>
    </row>
    <row r="219" s="2" customFormat="1" ht="37.8" customHeight="1">
      <c r="A219" s="34"/>
      <c r="B219" s="184"/>
      <c r="C219" s="200" t="s">
        <v>985</v>
      </c>
      <c r="D219" s="200" t="s">
        <v>228</v>
      </c>
      <c r="E219" s="201" t="s">
        <v>986</v>
      </c>
      <c r="F219" s="202" t="s">
        <v>987</v>
      </c>
      <c r="G219" s="203" t="s">
        <v>243</v>
      </c>
      <c r="H219" s="204">
        <v>2</v>
      </c>
      <c r="I219" s="205"/>
      <c r="J219" s="206">
        <f>ROUND(I219*H219,2)</f>
        <v>0</v>
      </c>
      <c r="K219" s="207"/>
      <c r="L219" s="208"/>
      <c r="M219" s="209" t="s">
        <v>1</v>
      </c>
      <c r="N219" s="210" t="s">
        <v>41</v>
      </c>
      <c r="O219" s="78"/>
      <c r="P219" s="195">
        <f>O219*H219</f>
        <v>0</v>
      </c>
      <c r="Q219" s="195">
        <v>0.02017</v>
      </c>
      <c r="R219" s="195">
        <f>Q219*H219</f>
        <v>0.040340000000000001</v>
      </c>
      <c r="S219" s="195">
        <v>0</v>
      </c>
      <c r="T219" s="19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7" t="s">
        <v>231</v>
      </c>
      <c r="AT219" s="197" t="s">
        <v>228</v>
      </c>
      <c r="AU219" s="197" t="s">
        <v>88</v>
      </c>
      <c r="AY219" s="15" t="s">
        <v>141</v>
      </c>
      <c r="BE219" s="198">
        <f>IF(N219="základná",J219,0)</f>
        <v>0</v>
      </c>
      <c r="BF219" s="198">
        <f>IF(N219="znížená",J219,0)</f>
        <v>0</v>
      </c>
      <c r="BG219" s="198">
        <f>IF(N219="zákl. prenesená",J219,0)</f>
        <v>0</v>
      </c>
      <c r="BH219" s="198">
        <f>IF(N219="zníž. prenesená",J219,0)</f>
        <v>0</v>
      </c>
      <c r="BI219" s="198">
        <f>IF(N219="nulová",J219,0)</f>
        <v>0</v>
      </c>
      <c r="BJ219" s="15" t="s">
        <v>88</v>
      </c>
      <c r="BK219" s="198">
        <f>ROUND(I219*H219,2)</f>
        <v>0</v>
      </c>
      <c r="BL219" s="15" t="s">
        <v>211</v>
      </c>
      <c r="BM219" s="197" t="s">
        <v>988</v>
      </c>
    </row>
    <row r="220" s="2" customFormat="1" ht="37.8" customHeight="1">
      <c r="A220" s="34"/>
      <c r="B220" s="184"/>
      <c r="C220" s="200" t="s">
        <v>989</v>
      </c>
      <c r="D220" s="200" t="s">
        <v>228</v>
      </c>
      <c r="E220" s="201" t="s">
        <v>990</v>
      </c>
      <c r="F220" s="202" t="s">
        <v>991</v>
      </c>
      <c r="G220" s="203" t="s">
        <v>243</v>
      </c>
      <c r="H220" s="204">
        <v>2</v>
      </c>
      <c r="I220" s="205"/>
      <c r="J220" s="206">
        <f>ROUND(I220*H220,2)</f>
        <v>0</v>
      </c>
      <c r="K220" s="207"/>
      <c r="L220" s="208"/>
      <c r="M220" s="209" t="s">
        <v>1</v>
      </c>
      <c r="N220" s="210" t="s">
        <v>41</v>
      </c>
      <c r="O220" s="78"/>
      <c r="P220" s="195">
        <f>O220*H220</f>
        <v>0</v>
      </c>
      <c r="Q220" s="195">
        <v>0.022460000000000001</v>
      </c>
      <c r="R220" s="195">
        <f>Q220*H220</f>
        <v>0.044920000000000002</v>
      </c>
      <c r="S220" s="195">
        <v>0</v>
      </c>
      <c r="T220" s="19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231</v>
      </c>
      <c r="AT220" s="197" t="s">
        <v>228</v>
      </c>
      <c r="AU220" s="197" t="s">
        <v>88</v>
      </c>
      <c r="AY220" s="15" t="s">
        <v>141</v>
      </c>
      <c r="BE220" s="198">
        <f>IF(N220="základná",J220,0)</f>
        <v>0</v>
      </c>
      <c r="BF220" s="198">
        <f>IF(N220="znížená",J220,0)</f>
        <v>0</v>
      </c>
      <c r="BG220" s="198">
        <f>IF(N220="zákl. prenesená",J220,0)</f>
        <v>0</v>
      </c>
      <c r="BH220" s="198">
        <f>IF(N220="zníž. prenesená",J220,0)</f>
        <v>0</v>
      </c>
      <c r="BI220" s="198">
        <f>IF(N220="nulová",J220,0)</f>
        <v>0</v>
      </c>
      <c r="BJ220" s="15" t="s">
        <v>88</v>
      </c>
      <c r="BK220" s="198">
        <f>ROUND(I220*H220,2)</f>
        <v>0</v>
      </c>
      <c r="BL220" s="15" t="s">
        <v>211</v>
      </c>
      <c r="BM220" s="197" t="s">
        <v>992</v>
      </c>
    </row>
    <row r="221" s="2" customFormat="1" ht="33" customHeight="1">
      <c r="A221" s="34"/>
      <c r="B221" s="184"/>
      <c r="C221" s="185" t="s">
        <v>993</v>
      </c>
      <c r="D221" s="185" t="s">
        <v>144</v>
      </c>
      <c r="E221" s="186" t="s">
        <v>994</v>
      </c>
      <c r="F221" s="187" t="s">
        <v>995</v>
      </c>
      <c r="G221" s="188" t="s">
        <v>243</v>
      </c>
      <c r="H221" s="189">
        <v>12</v>
      </c>
      <c r="I221" s="190"/>
      <c r="J221" s="191">
        <f>ROUND(I221*H221,2)</f>
        <v>0</v>
      </c>
      <c r="K221" s="192"/>
      <c r="L221" s="35"/>
      <c r="M221" s="193" t="s">
        <v>1</v>
      </c>
      <c r="N221" s="194" t="s">
        <v>41</v>
      </c>
      <c r="O221" s="78"/>
      <c r="P221" s="195">
        <f>O221*H221</f>
        <v>0</v>
      </c>
      <c r="Q221" s="195">
        <v>2.5999999999999998E-05</v>
      </c>
      <c r="R221" s="195">
        <f>Q221*H221</f>
        <v>0.00031199999999999999</v>
      </c>
      <c r="S221" s="195">
        <v>0</v>
      </c>
      <c r="T221" s="196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7" t="s">
        <v>211</v>
      </c>
      <c r="AT221" s="197" t="s">
        <v>144</v>
      </c>
      <c r="AU221" s="197" t="s">
        <v>88</v>
      </c>
      <c r="AY221" s="15" t="s">
        <v>141</v>
      </c>
      <c r="BE221" s="198">
        <f>IF(N221="základná",J221,0)</f>
        <v>0</v>
      </c>
      <c r="BF221" s="198">
        <f>IF(N221="znížená",J221,0)</f>
        <v>0</v>
      </c>
      <c r="BG221" s="198">
        <f>IF(N221="zákl. prenesená",J221,0)</f>
        <v>0</v>
      </c>
      <c r="BH221" s="198">
        <f>IF(N221="zníž. prenesená",J221,0)</f>
        <v>0</v>
      </c>
      <c r="BI221" s="198">
        <f>IF(N221="nulová",J221,0)</f>
        <v>0</v>
      </c>
      <c r="BJ221" s="15" t="s">
        <v>88</v>
      </c>
      <c r="BK221" s="198">
        <f>ROUND(I221*H221,2)</f>
        <v>0</v>
      </c>
      <c r="BL221" s="15" t="s">
        <v>211</v>
      </c>
      <c r="BM221" s="197" t="s">
        <v>996</v>
      </c>
    </row>
    <row r="222" s="2" customFormat="1" ht="37.8" customHeight="1">
      <c r="A222" s="34"/>
      <c r="B222" s="184"/>
      <c r="C222" s="200" t="s">
        <v>997</v>
      </c>
      <c r="D222" s="200" t="s">
        <v>228</v>
      </c>
      <c r="E222" s="201" t="s">
        <v>998</v>
      </c>
      <c r="F222" s="202" t="s">
        <v>999</v>
      </c>
      <c r="G222" s="203" t="s">
        <v>243</v>
      </c>
      <c r="H222" s="204">
        <v>6</v>
      </c>
      <c r="I222" s="205"/>
      <c r="J222" s="206">
        <f>ROUND(I222*H222,2)</f>
        <v>0</v>
      </c>
      <c r="K222" s="207"/>
      <c r="L222" s="208"/>
      <c r="M222" s="209" t="s">
        <v>1</v>
      </c>
      <c r="N222" s="210" t="s">
        <v>41</v>
      </c>
      <c r="O222" s="78"/>
      <c r="P222" s="195">
        <f>O222*H222</f>
        <v>0</v>
      </c>
      <c r="Q222" s="195">
        <v>0.024889999999999999</v>
      </c>
      <c r="R222" s="195">
        <f>Q222*H222</f>
        <v>0.14934</v>
      </c>
      <c r="S222" s="195">
        <v>0</v>
      </c>
      <c r="T222" s="19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7" t="s">
        <v>231</v>
      </c>
      <c r="AT222" s="197" t="s">
        <v>228</v>
      </c>
      <c r="AU222" s="197" t="s">
        <v>88</v>
      </c>
      <c r="AY222" s="15" t="s">
        <v>141</v>
      </c>
      <c r="BE222" s="198">
        <f>IF(N222="základná",J222,0)</f>
        <v>0</v>
      </c>
      <c r="BF222" s="198">
        <f>IF(N222="znížená",J222,0)</f>
        <v>0</v>
      </c>
      <c r="BG222" s="198">
        <f>IF(N222="zákl. prenesená",J222,0)</f>
        <v>0</v>
      </c>
      <c r="BH222" s="198">
        <f>IF(N222="zníž. prenesená",J222,0)</f>
        <v>0</v>
      </c>
      <c r="BI222" s="198">
        <f>IF(N222="nulová",J222,0)</f>
        <v>0</v>
      </c>
      <c r="BJ222" s="15" t="s">
        <v>88</v>
      </c>
      <c r="BK222" s="198">
        <f>ROUND(I222*H222,2)</f>
        <v>0</v>
      </c>
      <c r="BL222" s="15" t="s">
        <v>211</v>
      </c>
      <c r="BM222" s="197" t="s">
        <v>1000</v>
      </c>
    </row>
    <row r="223" s="2" customFormat="1" ht="37.8" customHeight="1">
      <c r="A223" s="34"/>
      <c r="B223" s="184"/>
      <c r="C223" s="200" t="s">
        <v>1001</v>
      </c>
      <c r="D223" s="200" t="s">
        <v>228</v>
      </c>
      <c r="E223" s="201" t="s">
        <v>1002</v>
      </c>
      <c r="F223" s="202" t="s">
        <v>1003</v>
      </c>
      <c r="G223" s="203" t="s">
        <v>243</v>
      </c>
      <c r="H223" s="204">
        <v>6</v>
      </c>
      <c r="I223" s="205"/>
      <c r="J223" s="206">
        <f>ROUND(I223*H223,2)</f>
        <v>0</v>
      </c>
      <c r="K223" s="207"/>
      <c r="L223" s="208"/>
      <c r="M223" s="209" t="s">
        <v>1</v>
      </c>
      <c r="N223" s="210" t="s">
        <v>41</v>
      </c>
      <c r="O223" s="78"/>
      <c r="P223" s="195">
        <f>O223*H223</f>
        <v>0</v>
      </c>
      <c r="Q223" s="195">
        <v>0.02963</v>
      </c>
      <c r="R223" s="195">
        <f>Q223*H223</f>
        <v>0.17777999999999999</v>
      </c>
      <c r="S223" s="195">
        <v>0</v>
      </c>
      <c r="T223" s="19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7" t="s">
        <v>231</v>
      </c>
      <c r="AT223" s="197" t="s">
        <v>228</v>
      </c>
      <c r="AU223" s="197" t="s">
        <v>88</v>
      </c>
      <c r="AY223" s="15" t="s">
        <v>141</v>
      </c>
      <c r="BE223" s="198">
        <f>IF(N223="základná",J223,0)</f>
        <v>0</v>
      </c>
      <c r="BF223" s="198">
        <f>IF(N223="znížená",J223,0)</f>
        <v>0</v>
      </c>
      <c r="BG223" s="198">
        <f>IF(N223="zákl. prenesená",J223,0)</f>
        <v>0</v>
      </c>
      <c r="BH223" s="198">
        <f>IF(N223="zníž. prenesená",J223,0)</f>
        <v>0</v>
      </c>
      <c r="BI223" s="198">
        <f>IF(N223="nulová",J223,0)</f>
        <v>0</v>
      </c>
      <c r="BJ223" s="15" t="s">
        <v>88</v>
      </c>
      <c r="BK223" s="198">
        <f>ROUND(I223*H223,2)</f>
        <v>0</v>
      </c>
      <c r="BL223" s="15" t="s">
        <v>211</v>
      </c>
      <c r="BM223" s="197" t="s">
        <v>1004</v>
      </c>
    </row>
    <row r="224" s="2" customFormat="1" ht="33" customHeight="1">
      <c r="A224" s="34"/>
      <c r="B224" s="184"/>
      <c r="C224" s="185" t="s">
        <v>1005</v>
      </c>
      <c r="D224" s="185" t="s">
        <v>144</v>
      </c>
      <c r="E224" s="186" t="s">
        <v>1006</v>
      </c>
      <c r="F224" s="187" t="s">
        <v>1007</v>
      </c>
      <c r="G224" s="188" t="s">
        <v>243</v>
      </c>
      <c r="H224" s="189">
        <v>17</v>
      </c>
      <c r="I224" s="190"/>
      <c r="J224" s="191">
        <f>ROUND(I224*H224,2)</f>
        <v>0</v>
      </c>
      <c r="K224" s="192"/>
      <c r="L224" s="35"/>
      <c r="M224" s="193" t="s">
        <v>1</v>
      </c>
      <c r="N224" s="194" t="s">
        <v>41</v>
      </c>
      <c r="O224" s="78"/>
      <c r="P224" s="195">
        <f>O224*H224</f>
        <v>0</v>
      </c>
      <c r="Q224" s="195">
        <v>2.5999999999999998E-05</v>
      </c>
      <c r="R224" s="195">
        <f>Q224*H224</f>
        <v>0.00044199999999999996</v>
      </c>
      <c r="S224" s="195">
        <v>0</v>
      </c>
      <c r="T224" s="196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7" t="s">
        <v>211</v>
      </c>
      <c r="AT224" s="197" t="s">
        <v>144</v>
      </c>
      <c r="AU224" s="197" t="s">
        <v>88</v>
      </c>
      <c r="AY224" s="15" t="s">
        <v>141</v>
      </c>
      <c r="BE224" s="198">
        <f>IF(N224="základná",J224,0)</f>
        <v>0</v>
      </c>
      <c r="BF224" s="198">
        <f>IF(N224="znížená",J224,0)</f>
        <v>0</v>
      </c>
      <c r="BG224" s="198">
        <f>IF(N224="zákl. prenesená",J224,0)</f>
        <v>0</v>
      </c>
      <c r="BH224" s="198">
        <f>IF(N224="zníž. prenesená",J224,0)</f>
        <v>0</v>
      </c>
      <c r="BI224" s="198">
        <f>IF(N224="nulová",J224,0)</f>
        <v>0</v>
      </c>
      <c r="BJ224" s="15" t="s">
        <v>88</v>
      </c>
      <c r="BK224" s="198">
        <f>ROUND(I224*H224,2)</f>
        <v>0</v>
      </c>
      <c r="BL224" s="15" t="s">
        <v>211</v>
      </c>
      <c r="BM224" s="197" t="s">
        <v>1008</v>
      </c>
    </row>
    <row r="225" s="2" customFormat="1" ht="37.8" customHeight="1">
      <c r="A225" s="34"/>
      <c r="B225" s="184"/>
      <c r="C225" s="200" t="s">
        <v>1009</v>
      </c>
      <c r="D225" s="200" t="s">
        <v>228</v>
      </c>
      <c r="E225" s="201" t="s">
        <v>1010</v>
      </c>
      <c r="F225" s="202" t="s">
        <v>1011</v>
      </c>
      <c r="G225" s="203" t="s">
        <v>243</v>
      </c>
      <c r="H225" s="204">
        <v>7</v>
      </c>
      <c r="I225" s="205"/>
      <c r="J225" s="206">
        <f>ROUND(I225*H225,2)</f>
        <v>0</v>
      </c>
      <c r="K225" s="207"/>
      <c r="L225" s="208"/>
      <c r="M225" s="209" t="s">
        <v>1</v>
      </c>
      <c r="N225" s="210" t="s">
        <v>41</v>
      </c>
      <c r="O225" s="78"/>
      <c r="P225" s="195">
        <f>O225*H225</f>
        <v>0</v>
      </c>
      <c r="Q225" s="195">
        <v>0.034299999999999997</v>
      </c>
      <c r="R225" s="195">
        <f>Q225*H225</f>
        <v>0.24009999999999998</v>
      </c>
      <c r="S225" s="195">
        <v>0</v>
      </c>
      <c r="T225" s="19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7" t="s">
        <v>231</v>
      </c>
      <c r="AT225" s="197" t="s">
        <v>228</v>
      </c>
      <c r="AU225" s="197" t="s">
        <v>88</v>
      </c>
      <c r="AY225" s="15" t="s">
        <v>141</v>
      </c>
      <c r="BE225" s="198">
        <f>IF(N225="základná",J225,0)</f>
        <v>0</v>
      </c>
      <c r="BF225" s="198">
        <f>IF(N225="znížená",J225,0)</f>
        <v>0</v>
      </c>
      <c r="BG225" s="198">
        <f>IF(N225="zákl. prenesená",J225,0)</f>
        <v>0</v>
      </c>
      <c r="BH225" s="198">
        <f>IF(N225="zníž. prenesená",J225,0)</f>
        <v>0</v>
      </c>
      <c r="BI225" s="198">
        <f>IF(N225="nulová",J225,0)</f>
        <v>0</v>
      </c>
      <c r="BJ225" s="15" t="s">
        <v>88</v>
      </c>
      <c r="BK225" s="198">
        <f>ROUND(I225*H225,2)</f>
        <v>0</v>
      </c>
      <c r="BL225" s="15" t="s">
        <v>211</v>
      </c>
      <c r="BM225" s="197" t="s">
        <v>1012</v>
      </c>
    </row>
    <row r="226" s="2" customFormat="1" ht="37.8" customHeight="1">
      <c r="A226" s="34"/>
      <c r="B226" s="184"/>
      <c r="C226" s="200" t="s">
        <v>1013</v>
      </c>
      <c r="D226" s="200" t="s">
        <v>228</v>
      </c>
      <c r="E226" s="201" t="s">
        <v>1014</v>
      </c>
      <c r="F226" s="202" t="s">
        <v>1015</v>
      </c>
      <c r="G226" s="203" t="s">
        <v>243</v>
      </c>
      <c r="H226" s="204">
        <v>7</v>
      </c>
      <c r="I226" s="205"/>
      <c r="J226" s="206">
        <f>ROUND(I226*H226,2)</f>
        <v>0</v>
      </c>
      <c r="K226" s="207"/>
      <c r="L226" s="208"/>
      <c r="M226" s="209" t="s">
        <v>1</v>
      </c>
      <c r="N226" s="210" t="s">
        <v>41</v>
      </c>
      <c r="O226" s="78"/>
      <c r="P226" s="195">
        <f>O226*H226</f>
        <v>0</v>
      </c>
      <c r="Q226" s="195">
        <v>0.038679999999999999</v>
      </c>
      <c r="R226" s="195">
        <f>Q226*H226</f>
        <v>0.27076</v>
      </c>
      <c r="S226" s="195">
        <v>0</v>
      </c>
      <c r="T226" s="19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7" t="s">
        <v>231</v>
      </c>
      <c r="AT226" s="197" t="s">
        <v>228</v>
      </c>
      <c r="AU226" s="197" t="s">
        <v>88</v>
      </c>
      <c r="AY226" s="15" t="s">
        <v>141</v>
      </c>
      <c r="BE226" s="198">
        <f>IF(N226="základná",J226,0)</f>
        <v>0</v>
      </c>
      <c r="BF226" s="198">
        <f>IF(N226="znížená",J226,0)</f>
        <v>0</v>
      </c>
      <c r="BG226" s="198">
        <f>IF(N226="zákl. prenesená",J226,0)</f>
        <v>0</v>
      </c>
      <c r="BH226" s="198">
        <f>IF(N226="zníž. prenesená",J226,0)</f>
        <v>0</v>
      </c>
      <c r="BI226" s="198">
        <f>IF(N226="nulová",J226,0)</f>
        <v>0</v>
      </c>
      <c r="BJ226" s="15" t="s">
        <v>88</v>
      </c>
      <c r="BK226" s="198">
        <f>ROUND(I226*H226,2)</f>
        <v>0</v>
      </c>
      <c r="BL226" s="15" t="s">
        <v>211</v>
      </c>
      <c r="BM226" s="197" t="s">
        <v>1016</v>
      </c>
    </row>
    <row r="227" s="2" customFormat="1" ht="37.8" customHeight="1">
      <c r="A227" s="34"/>
      <c r="B227" s="184"/>
      <c r="C227" s="200" t="s">
        <v>1017</v>
      </c>
      <c r="D227" s="200" t="s">
        <v>228</v>
      </c>
      <c r="E227" s="201" t="s">
        <v>1018</v>
      </c>
      <c r="F227" s="202" t="s">
        <v>1019</v>
      </c>
      <c r="G227" s="203" t="s">
        <v>243</v>
      </c>
      <c r="H227" s="204">
        <v>3</v>
      </c>
      <c r="I227" s="205"/>
      <c r="J227" s="206">
        <f>ROUND(I227*H227,2)</f>
        <v>0</v>
      </c>
      <c r="K227" s="207"/>
      <c r="L227" s="208"/>
      <c r="M227" s="209" t="s">
        <v>1</v>
      </c>
      <c r="N227" s="210" t="s">
        <v>41</v>
      </c>
      <c r="O227" s="78"/>
      <c r="P227" s="195">
        <f>O227*H227</f>
        <v>0</v>
      </c>
      <c r="Q227" s="195">
        <v>0.043639999999999998</v>
      </c>
      <c r="R227" s="195">
        <f>Q227*H227</f>
        <v>0.13091999999999998</v>
      </c>
      <c r="S227" s="195">
        <v>0</v>
      </c>
      <c r="T227" s="19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7" t="s">
        <v>231</v>
      </c>
      <c r="AT227" s="197" t="s">
        <v>228</v>
      </c>
      <c r="AU227" s="197" t="s">
        <v>88</v>
      </c>
      <c r="AY227" s="15" t="s">
        <v>141</v>
      </c>
      <c r="BE227" s="198">
        <f>IF(N227="základná",J227,0)</f>
        <v>0</v>
      </c>
      <c r="BF227" s="198">
        <f>IF(N227="znížená",J227,0)</f>
        <v>0</v>
      </c>
      <c r="BG227" s="198">
        <f>IF(N227="zákl. prenesená",J227,0)</f>
        <v>0</v>
      </c>
      <c r="BH227" s="198">
        <f>IF(N227="zníž. prenesená",J227,0)</f>
        <v>0</v>
      </c>
      <c r="BI227" s="198">
        <f>IF(N227="nulová",J227,0)</f>
        <v>0</v>
      </c>
      <c r="BJ227" s="15" t="s">
        <v>88</v>
      </c>
      <c r="BK227" s="198">
        <f>ROUND(I227*H227,2)</f>
        <v>0</v>
      </c>
      <c r="BL227" s="15" t="s">
        <v>211</v>
      </c>
      <c r="BM227" s="197" t="s">
        <v>1020</v>
      </c>
    </row>
    <row r="228" s="2" customFormat="1" ht="33" customHeight="1">
      <c r="A228" s="34"/>
      <c r="B228" s="184"/>
      <c r="C228" s="185" t="s">
        <v>1021</v>
      </c>
      <c r="D228" s="185" t="s">
        <v>144</v>
      </c>
      <c r="E228" s="186" t="s">
        <v>1022</v>
      </c>
      <c r="F228" s="187" t="s">
        <v>1023</v>
      </c>
      <c r="G228" s="188" t="s">
        <v>243</v>
      </c>
      <c r="H228" s="189">
        <v>1</v>
      </c>
      <c r="I228" s="190"/>
      <c r="J228" s="191">
        <f>ROUND(I228*H228,2)</f>
        <v>0</v>
      </c>
      <c r="K228" s="192"/>
      <c r="L228" s="35"/>
      <c r="M228" s="193" t="s">
        <v>1</v>
      </c>
      <c r="N228" s="194" t="s">
        <v>41</v>
      </c>
      <c r="O228" s="78"/>
      <c r="P228" s="195">
        <f>O228*H228</f>
        <v>0</v>
      </c>
      <c r="Q228" s="195">
        <v>2.5999999999999998E-05</v>
      </c>
      <c r="R228" s="195">
        <f>Q228*H228</f>
        <v>2.5999999999999998E-05</v>
      </c>
      <c r="S228" s="195">
        <v>0</v>
      </c>
      <c r="T228" s="19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211</v>
      </c>
      <c r="AT228" s="197" t="s">
        <v>144</v>
      </c>
      <c r="AU228" s="197" t="s">
        <v>88</v>
      </c>
      <c r="AY228" s="15" t="s">
        <v>141</v>
      </c>
      <c r="BE228" s="198">
        <f>IF(N228="základná",J228,0)</f>
        <v>0</v>
      </c>
      <c r="BF228" s="198">
        <f>IF(N228="znížená",J228,0)</f>
        <v>0</v>
      </c>
      <c r="BG228" s="198">
        <f>IF(N228="zákl. prenesená",J228,0)</f>
        <v>0</v>
      </c>
      <c r="BH228" s="198">
        <f>IF(N228="zníž. prenesená",J228,0)</f>
        <v>0</v>
      </c>
      <c r="BI228" s="198">
        <f>IF(N228="nulová",J228,0)</f>
        <v>0</v>
      </c>
      <c r="BJ228" s="15" t="s">
        <v>88</v>
      </c>
      <c r="BK228" s="198">
        <f>ROUND(I228*H228,2)</f>
        <v>0</v>
      </c>
      <c r="BL228" s="15" t="s">
        <v>211</v>
      </c>
      <c r="BM228" s="197" t="s">
        <v>1024</v>
      </c>
    </row>
    <row r="229" s="2" customFormat="1" ht="37.8" customHeight="1">
      <c r="A229" s="34"/>
      <c r="B229" s="184"/>
      <c r="C229" s="200" t="s">
        <v>1025</v>
      </c>
      <c r="D229" s="200" t="s">
        <v>228</v>
      </c>
      <c r="E229" s="201" t="s">
        <v>1026</v>
      </c>
      <c r="F229" s="202" t="s">
        <v>1027</v>
      </c>
      <c r="G229" s="203" t="s">
        <v>243</v>
      </c>
      <c r="H229" s="204">
        <v>1</v>
      </c>
      <c r="I229" s="205"/>
      <c r="J229" s="206">
        <f>ROUND(I229*H229,2)</f>
        <v>0</v>
      </c>
      <c r="K229" s="207"/>
      <c r="L229" s="208"/>
      <c r="M229" s="209" t="s">
        <v>1</v>
      </c>
      <c r="N229" s="210" t="s">
        <v>41</v>
      </c>
      <c r="O229" s="78"/>
      <c r="P229" s="195">
        <f>O229*H229</f>
        <v>0</v>
      </c>
      <c r="Q229" s="195">
        <v>0.04258</v>
      </c>
      <c r="R229" s="195">
        <f>Q229*H229</f>
        <v>0.04258</v>
      </c>
      <c r="S229" s="195">
        <v>0</v>
      </c>
      <c r="T229" s="19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7" t="s">
        <v>231</v>
      </c>
      <c r="AT229" s="197" t="s">
        <v>228</v>
      </c>
      <c r="AU229" s="197" t="s">
        <v>88</v>
      </c>
      <c r="AY229" s="15" t="s">
        <v>141</v>
      </c>
      <c r="BE229" s="198">
        <f>IF(N229="základná",J229,0)</f>
        <v>0</v>
      </c>
      <c r="BF229" s="198">
        <f>IF(N229="znížená",J229,0)</f>
        <v>0</v>
      </c>
      <c r="BG229" s="198">
        <f>IF(N229="zákl. prenesená",J229,0)</f>
        <v>0</v>
      </c>
      <c r="BH229" s="198">
        <f>IF(N229="zníž. prenesená",J229,0)</f>
        <v>0</v>
      </c>
      <c r="BI229" s="198">
        <f>IF(N229="nulová",J229,0)</f>
        <v>0</v>
      </c>
      <c r="BJ229" s="15" t="s">
        <v>88</v>
      </c>
      <c r="BK229" s="198">
        <f>ROUND(I229*H229,2)</f>
        <v>0</v>
      </c>
      <c r="BL229" s="15" t="s">
        <v>211</v>
      </c>
      <c r="BM229" s="197" t="s">
        <v>1028</v>
      </c>
    </row>
    <row r="230" s="2" customFormat="1" ht="33" customHeight="1">
      <c r="A230" s="34"/>
      <c r="B230" s="184"/>
      <c r="C230" s="185" t="s">
        <v>1029</v>
      </c>
      <c r="D230" s="185" t="s">
        <v>144</v>
      </c>
      <c r="E230" s="186" t="s">
        <v>1030</v>
      </c>
      <c r="F230" s="187" t="s">
        <v>1031</v>
      </c>
      <c r="G230" s="188" t="s">
        <v>243</v>
      </c>
      <c r="H230" s="189">
        <v>2</v>
      </c>
      <c r="I230" s="190"/>
      <c r="J230" s="191">
        <f>ROUND(I230*H230,2)</f>
        <v>0</v>
      </c>
      <c r="K230" s="192"/>
      <c r="L230" s="35"/>
      <c r="M230" s="193" t="s">
        <v>1</v>
      </c>
      <c r="N230" s="194" t="s">
        <v>41</v>
      </c>
      <c r="O230" s="78"/>
      <c r="P230" s="195">
        <f>O230*H230</f>
        <v>0</v>
      </c>
      <c r="Q230" s="195">
        <v>2.5999999999999998E-05</v>
      </c>
      <c r="R230" s="195">
        <f>Q230*H230</f>
        <v>5.1999999999999997E-05</v>
      </c>
      <c r="S230" s="195">
        <v>0</v>
      </c>
      <c r="T230" s="196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7" t="s">
        <v>211</v>
      </c>
      <c r="AT230" s="197" t="s">
        <v>144</v>
      </c>
      <c r="AU230" s="197" t="s">
        <v>88</v>
      </c>
      <c r="AY230" s="15" t="s">
        <v>141</v>
      </c>
      <c r="BE230" s="198">
        <f>IF(N230="základná",J230,0)</f>
        <v>0</v>
      </c>
      <c r="BF230" s="198">
        <f>IF(N230="znížená",J230,0)</f>
        <v>0</v>
      </c>
      <c r="BG230" s="198">
        <f>IF(N230="zákl. prenesená",J230,0)</f>
        <v>0</v>
      </c>
      <c r="BH230" s="198">
        <f>IF(N230="zníž. prenesená",J230,0)</f>
        <v>0</v>
      </c>
      <c r="BI230" s="198">
        <f>IF(N230="nulová",J230,0)</f>
        <v>0</v>
      </c>
      <c r="BJ230" s="15" t="s">
        <v>88</v>
      </c>
      <c r="BK230" s="198">
        <f>ROUND(I230*H230,2)</f>
        <v>0</v>
      </c>
      <c r="BL230" s="15" t="s">
        <v>211</v>
      </c>
      <c r="BM230" s="197" t="s">
        <v>1032</v>
      </c>
    </row>
    <row r="231" s="2" customFormat="1" ht="37.8" customHeight="1">
      <c r="A231" s="34"/>
      <c r="B231" s="184"/>
      <c r="C231" s="200" t="s">
        <v>1033</v>
      </c>
      <c r="D231" s="200" t="s">
        <v>228</v>
      </c>
      <c r="E231" s="201" t="s">
        <v>1034</v>
      </c>
      <c r="F231" s="202" t="s">
        <v>1035</v>
      </c>
      <c r="G231" s="203" t="s">
        <v>243</v>
      </c>
      <c r="H231" s="204">
        <v>2</v>
      </c>
      <c r="I231" s="205"/>
      <c r="J231" s="206">
        <f>ROUND(I231*H231,2)</f>
        <v>0</v>
      </c>
      <c r="K231" s="207"/>
      <c r="L231" s="208"/>
      <c r="M231" s="209" t="s">
        <v>1</v>
      </c>
      <c r="N231" s="210" t="s">
        <v>41</v>
      </c>
      <c r="O231" s="78"/>
      <c r="P231" s="195">
        <f>O231*H231</f>
        <v>0</v>
      </c>
      <c r="Q231" s="195">
        <v>0.046800000000000001</v>
      </c>
      <c r="R231" s="195">
        <f>Q231*H231</f>
        <v>0.093600000000000003</v>
      </c>
      <c r="S231" s="195">
        <v>0</v>
      </c>
      <c r="T231" s="196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7" t="s">
        <v>231</v>
      </c>
      <c r="AT231" s="197" t="s">
        <v>228</v>
      </c>
      <c r="AU231" s="197" t="s">
        <v>88</v>
      </c>
      <c r="AY231" s="15" t="s">
        <v>141</v>
      </c>
      <c r="BE231" s="198">
        <f>IF(N231="základná",J231,0)</f>
        <v>0</v>
      </c>
      <c r="BF231" s="198">
        <f>IF(N231="znížená",J231,0)</f>
        <v>0</v>
      </c>
      <c r="BG231" s="198">
        <f>IF(N231="zákl. prenesená",J231,0)</f>
        <v>0</v>
      </c>
      <c r="BH231" s="198">
        <f>IF(N231="zníž. prenesená",J231,0)</f>
        <v>0</v>
      </c>
      <c r="BI231" s="198">
        <f>IF(N231="nulová",J231,0)</f>
        <v>0</v>
      </c>
      <c r="BJ231" s="15" t="s">
        <v>88</v>
      </c>
      <c r="BK231" s="198">
        <f>ROUND(I231*H231,2)</f>
        <v>0</v>
      </c>
      <c r="BL231" s="15" t="s">
        <v>211</v>
      </c>
      <c r="BM231" s="197" t="s">
        <v>1036</v>
      </c>
    </row>
    <row r="232" s="2" customFormat="1" ht="24.15" customHeight="1">
      <c r="A232" s="34"/>
      <c r="B232" s="184"/>
      <c r="C232" s="185" t="s">
        <v>198</v>
      </c>
      <c r="D232" s="185" t="s">
        <v>144</v>
      </c>
      <c r="E232" s="186" t="s">
        <v>1037</v>
      </c>
      <c r="F232" s="187" t="s">
        <v>1038</v>
      </c>
      <c r="G232" s="188" t="s">
        <v>243</v>
      </c>
      <c r="H232" s="189">
        <v>43</v>
      </c>
      <c r="I232" s="190"/>
      <c r="J232" s="191">
        <f>ROUND(I232*H232,2)</f>
        <v>0</v>
      </c>
      <c r="K232" s="192"/>
      <c r="L232" s="35"/>
      <c r="M232" s="193" t="s">
        <v>1</v>
      </c>
      <c r="N232" s="194" t="s">
        <v>41</v>
      </c>
      <c r="O232" s="78"/>
      <c r="P232" s="195">
        <f>O232*H232</f>
        <v>0</v>
      </c>
      <c r="Q232" s="195">
        <v>0</v>
      </c>
      <c r="R232" s="195">
        <f>Q232*H232</f>
        <v>0</v>
      </c>
      <c r="S232" s="195">
        <v>0</v>
      </c>
      <c r="T232" s="196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7" t="s">
        <v>211</v>
      </c>
      <c r="AT232" s="197" t="s">
        <v>144</v>
      </c>
      <c r="AU232" s="197" t="s">
        <v>88</v>
      </c>
      <c r="AY232" s="15" t="s">
        <v>141</v>
      </c>
      <c r="BE232" s="198">
        <f>IF(N232="základná",J232,0)</f>
        <v>0</v>
      </c>
      <c r="BF232" s="198">
        <f>IF(N232="znížená",J232,0)</f>
        <v>0</v>
      </c>
      <c r="BG232" s="198">
        <f>IF(N232="zákl. prenesená",J232,0)</f>
        <v>0</v>
      </c>
      <c r="BH232" s="198">
        <f>IF(N232="zníž. prenesená",J232,0)</f>
        <v>0</v>
      </c>
      <c r="BI232" s="198">
        <f>IF(N232="nulová",J232,0)</f>
        <v>0</v>
      </c>
      <c r="BJ232" s="15" t="s">
        <v>88</v>
      </c>
      <c r="BK232" s="198">
        <f>ROUND(I232*H232,2)</f>
        <v>0</v>
      </c>
      <c r="BL232" s="15" t="s">
        <v>211</v>
      </c>
      <c r="BM232" s="197" t="s">
        <v>1039</v>
      </c>
    </row>
    <row r="233" s="2" customFormat="1" ht="24.15" customHeight="1">
      <c r="A233" s="34"/>
      <c r="B233" s="184"/>
      <c r="C233" s="185" t="s">
        <v>1040</v>
      </c>
      <c r="D233" s="185" t="s">
        <v>144</v>
      </c>
      <c r="E233" s="186" t="s">
        <v>1041</v>
      </c>
      <c r="F233" s="187" t="s">
        <v>1042</v>
      </c>
      <c r="G233" s="188" t="s">
        <v>243</v>
      </c>
      <c r="H233" s="189">
        <v>3</v>
      </c>
      <c r="I233" s="190"/>
      <c r="J233" s="191">
        <f>ROUND(I233*H233,2)</f>
        <v>0</v>
      </c>
      <c r="K233" s="192"/>
      <c r="L233" s="35"/>
      <c r="M233" s="193" t="s">
        <v>1</v>
      </c>
      <c r="N233" s="194" t="s">
        <v>41</v>
      </c>
      <c r="O233" s="78"/>
      <c r="P233" s="195">
        <f>O233*H233</f>
        <v>0</v>
      </c>
      <c r="Q233" s="195">
        <v>0</v>
      </c>
      <c r="R233" s="195">
        <f>Q233*H233</f>
        <v>0</v>
      </c>
      <c r="S233" s="195">
        <v>0</v>
      </c>
      <c r="T233" s="19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7" t="s">
        <v>211</v>
      </c>
      <c r="AT233" s="197" t="s">
        <v>144</v>
      </c>
      <c r="AU233" s="197" t="s">
        <v>88</v>
      </c>
      <c r="AY233" s="15" t="s">
        <v>141</v>
      </c>
      <c r="BE233" s="198">
        <f>IF(N233="základná",J233,0)</f>
        <v>0</v>
      </c>
      <c r="BF233" s="198">
        <f>IF(N233="znížená",J233,0)</f>
        <v>0</v>
      </c>
      <c r="BG233" s="198">
        <f>IF(N233="zákl. prenesená",J233,0)</f>
        <v>0</v>
      </c>
      <c r="BH233" s="198">
        <f>IF(N233="zníž. prenesená",J233,0)</f>
        <v>0</v>
      </c>
      <c r="BI233" s="198">
        <f>IF(N233="nulová",J233,0)</f>
        <v>0</v>
      </c>
      <c r="BJ233" s="15" t="s">
        <v>88</v>
      </c>
      <c r="BK233" s="198">
        <f>ROUND(I233*H233,2)</f>
        <v>0</v>
      </c>
      <c r="BL233" s="15" t="s">
        <v>211</v>
      </c>
      <c r="BM233" s="197" t="s">
        <v>1043</v>
      </c>
    </row>
    <row r="234" s="2" customFormat="1" ht="24.15" customHeight="1">
      <c r="A234" s="34"/>
      <c r="B234" s="184"/>
      <c r="C234" s="185" t="s">
        <v>1044</v>
      </c>
      <c r="D234" s="185" t="s">
        <v>144</v>
      </c>
      <c r="E234" s="186" t="s">
        <v>1045</v>
      </c>
      <c r="F234" s="187" t="s">
        <v>1046</v>
      </c>
      <c r="G234" s="188" t="s">
        <v>219</v>
      </c>
      <c r="H234" s="199"/>
      <c r="I234" s="190"/>
      <c r="J234" s="191">
        <f>ROUND(I234*H234,2)</f>
        <v>0</v>
      </c>
      <c r="K234" s="192"/>
      <c r="L234" s="35"/>
      <c r="M234" s="193" t="s">
        <v>1</v>
      </c>
      <c r="N234" s="194" t="s">
        <v>41</v>
      </c>
      <c r="O234" s="78"/>
      <c r="P234" s="195">
        <f>O234*H234</f>
        <v>0</v>
      </c>
      <c r="Q234" s="195">
        <v>0</v>
      </c>
      <c r="R234" s="195">
        <f>Q234*H234</f>
        <v>0</v>
      </c>
      <c r="S234" s="195">
        <v>0</v>
      </c>
      <c r="T234" s="196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7" t="s">
        <v>211</v>
      </c>
      <c r="AT234" s="197" t="s">
        <v>144</v>
      </c>
      <c r="AU234" s="197" t="s">
        <v>88</v>
      </c>
      <c r="AY234" s="15" t="s">
        <v>141</v>
      </c>
      <c r="BE234" s="198">
        <f>IF(N234="základná",J234,0)</f>
        <v>0</v>
      </c>
      <c r="BF234" s="198">
        <f>IF(N234="znížená",J234,0)</f>
        <v>0</v>
      </c>
      <c r="BG234" s="198">
        <f>IF(N234="zákl. prenesená",J234,0)</f>
        <v>0</v>
      </c>
      <c r="BH234" s="198">
        <f>IF(N234="zníž. prenesená",J234,0)</f>
        <v>0</v>
      </c>
      <c r="BI234" s="198">
        <f>IF(N234="nulová",J234,0)</f>
        <v>0</v>
      </c>
      <c r="BJ234" s="15" t="s">
        <v>88</v>
      </c>
      <c r="BK234" s="198">
        <f>ROUND(I234*H234,2)</f>
        <v>0</v>
      </c>
      <c r="BL234" s="15" t="s">
        <v>211</v>
      </c>
      <c r="BM234" s="197" t="s">
        <v>1047</v>
      </c>
    </row>
    <row r="235" s="12" customFormat="1" ht="25.92" customHeight="1">
      <c r="A235" s="12"/>
      <c r="B235" s="171"/>
      <c r="C235" s="12"/>
      <c r="D235" s="172" t="s">
        <v>74</v>
      </c>
      <c r="E235" s="173" t="s">
        <v>1048</v>
      </c>
      <c r="F235" s="173" t="s">
        <v>1049</v>
      </c>
      <c r="G235" s="12"/>
      <c r="H235" s="12"/>
      <c r="I235" s="174"/>
      <c r="J235" s="175">
        <f>BK235</f>
        <v>0</v>
      </c>
      <c r="K235" s="12"/>
      <c r="L235" s="171"/>
      <c r="M235" s="176"/>
      <c r="N235" s="177"/>
      <c r="O235" s="177"/>
      <c r="P235" s="178">
        <f>SUM(P236:P240)</f>
        <v>0</v>
      </c>
      <c r="Q235" s="177"/>
      <c r="R235" s="178">
        <f>SUM(R236:R240)</f>
        <v>0</v>
      </c>
      <c r="S235" s="177"/>
      <c r="T235" s="179">
        <f>SUM(T236:T240)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172" t="s">
        <v>148</v>
      </c>
      <c r="AT235" s="180" t="s">
        <v>74</v>
      </c>
      <c r="AU235" s="180" t="s">
        <v>75</v>
      </c>
      <c r="AY235" s="172" t="s">
        <v>141</v>
      </c>
      <c r="BK235" s="181">
        <f>SUM(BK236:BK240)</f>
        <v>0</v>
      </c>
    </row>
    <row r="236" s="2" customFormat="1" ht="16.5" customHeight="1">
      <c r="A236" s="34"/>
      <c r="B236" s="184"/>
      <c r="C236" s="185" t="s">
        <v>1050</v>
      </c>
      <c r="D236" s="185" t="s">
        <v>144</v>
      </c>
      <c r="E236" s="186" t="s">
        <v>1051</v>
      </c>
      <c r="F236" s="187" t="s">
        <v>1052</v>
      </c>
      <c r="G236" s="188" t="s">
        <v>1053</v>
      </c>
      <c r="H236" s="189">
        <v>72</v>
      </c>
      <c r="I236" s="190"/>
      <c r="J236" s="191">
        <f>ROUND(I236*H236,2)</f>
        <v>0</v>
      </c>
      <c r="K236" s="192"/>
      <c r="L236" s="35"/>
      <c r="M236" s="193" t="s">
        <v>1</v>
      </c>
      <c r="N236" s="194" t="s">
        <v>41</v>
      </c>
      <c r="O236" s="78"/>
      <c r="P236" s="195">
        <f>O236*H236</f>
        <v>0</v>
      </c>
      <c r="Q236" s="195">
        <v>0</v>
      </c>
      <c r="R236" s="195">
        <f>Q236*H236</f>
        <v>0</v>
      </c>
      <c r="S236" s="195">
        <v>0</v>
      </c>
      <c r="T236" s="196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7" t="s">
        <v>1054</v>
      </c>
      <c r="AT236" s="197" t="s">
        <v>144</v>
      </c>
      <c r="AU236" s="197" t="s">
        <v>82</v>
      </c>
      <c r="AY236" s="15" t="s">
        <v>141</v>
      </c>
      <c r="BE236" s="198">
        <f>IF(N236="základná",J236,0)</f>
        <v>0</v>
      </c>
      <c r="BF236" s="198">
        <f>IF(N236="znížená",J236,0)</f>
        <v>0</v>
      </c>
      <c r="BG236" s="198">
        <f>IF(N236="zákl. prenesená",J236,0)</f>
        <v>0</v>
      </c>
      <c r="BH236" s="198">
        <f>IF(N236="zníž. prenesená",J236,0)</f>
        <v>0</v>
      </c>
      <c r="BI236" s="198">
        <f>IF(N236="nulová",J236,0)</f>
        <v>0</v>
      </c>
      <c r="BJ236" s="15" t="s">
        <v>88</v>
      </c>
      <c r="BK236" s="198">
        <f>ROUND(I236*H236,2)</f>
        <v>0</v>
      </c>
      <c r="BL236" s="15" t="s">
        <v>1054</v>
      </c>
      <c r="BM236" s="197" t="s">
        <v>1055</v>
      </c>
    </row>
    <row r="237" s="2" customFormat="1" ht="16.5" customHeight="1">
      <c r="A237" s="34"/>
      <c r="B237" s="184"/>
      <c r="C237" s="185" t="s">
        <v>1056</v>
      </c>
      <c r="D237" s="185" t="s">
        <v>144</v>
      </c>
      <c r="E237" s="186" t="s">
        <v>1057</v>
      </c>
      <c r="F237" s="187" t="s">
        <v>1058</v>
      </c>
      <c r="G237" s="188" t="s">
        <v>1053</v>
      </c>
      <c r="H237" s="189">
        <v>12</v>
      </c>
      <c r="I237" s="190"/>
      <c r="J237" s="191">
        <f>ROUND(I237*H237,2)</f>
        <v>0</v>
      </c>
      <c r="K237" s="192"/>
      <c r="L237" s="35"/>
      <c r="M237" s="193" t="s">
        <v>1</v>
      </c>
      <c r="N237" s="194" t="s">
        <v>41</v>
      </c>
      <c r="O237" s="78"/>
      <c r="P237" s="195">
        <f>O237*H237</f>
        <v>0</v>
      </c>
      <c r="Q237" s="195">
        <v>0</v>
      </c>
      <c r="R237" s="195">
        <f>Q237*H237</f>
        <v>0</v>
      </c>
      <c r="S237" s="195">
        <v>0</v>
      </c>
      <c r="T237" s="196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7" t="s">
        <v>1054</v>
      </c>
      <c r="AT237" s="197" t="s">
        <v>144</v>
      </c>
      <c r="AU237" s="197" t="s">
        <v>82</v>
      </c>
      <c r="AY237" s="15" t="s">
        <v>141</v>
      </c>
      <c r="BE237" s="198">
        <f>IF(N237="základná",J237,0)</f>
        <v>0</v>
      </c>
      <c r="BF237" s="198">
        <f>IF(N237="znížená",J237,0)</f>
        <v>0</v>
      </c>
      <c r="BG237" s="198">
        <f>IF(N237="zákl. prenesená",J237,0)</f>
        <v>0</v>
      </c>
      <c r="BH237" s="198">
        <f>IF(N237="zníž. prenesená",J237,0)</f>
        <v>0</v>
      </c>
      <c r="BI237" s="198">
        <f>IF(N237="nulová",J237,0)</f>
        <v>0</v>
      </c>
      <c r="BJ237" s="15" t="s">
        <v>88</v>
      </c>
      <c r="BK237" s="198">
        <f>ROUND(I237*H237,2)</f>
        <v>0</v>
      </c>
      <c r="BL237" s="15" t="s">
        <v>1054</v>
      </c>
      <c r="BM237" s="197" t="s">
        <v>1059</v>
      </c>
    </row>
    <row r="238" s="2" customFormat="1" ht="16.5" customHeight="1">
      <c r="A238" s="34"/>
      <c r="B238" s="184"/>
      <c r="C238" s="185" t="s">
        <v>1060</v>
      </c>
      <c r="D238" s="185" t="s">
        <v>144</v>
      </c>
      <c r="E238" s="186" t="s">
        <v>1061</v>
      </c>
      <c r="F238" s="187" t="s">
        <v>1062</v>
      </c>
      <c r="G238" s="188" t="s">
        <v>897</v>
      </c>
      <c r="H238" s="189">
        <v>1</v>
      </c>
      <c r="I238" s="190"/>
      <c r="J238" s="191">
        <f>ROUND(I238*H238,2)</f>
        <v>0</v>
      </c>
      <c r="K238" s="192"/>
      <c r="L238" s="35"/>
      <c r="M238" s="193" t="s">
        <v>1</v>
      </c>
      <c r="N238" s="194" t="s">
        <v>41</v>
      </c>
      <c r="O238" s="78"/>
      <c r="P238" s="195">
        <f>O238*H238</f>
        <v>0</v>
      </c>
      <c r="Q238" s="195">
        <v>0</v>
      </c>
      <c r="R238" s="195">
        <f>Q238*H238</f>
        <v>0</v>
      </c>
      <c r="S238" s="195">
        <v>0</v>
      </c>
      <c r="T238" s="19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1054</v>
      </c>
      <c r="AT238" s="197" t="s">
        <v>144</v>
      </c>
      <c r="AU238" s="197" t="s">
        <v>82</v>
      </c>
      <c r="AY238" s="15" t="s">
        <v>141</v>
      </c>
      <c r="BE238" s="198">
        <f>IF(N238="základná",J238,0)</f>
        <v>0</v>
      </c>
      <c r="BF238" s="198">
        <f>IF(N238="znížená",J238,0)</f>
        <v>0</v>
      </c>
      <c r="BG238" s="198">
        <f>IF(N238="zákl. prenesená",J238,0)</f>
        <v>0</v>
      </c>
      <c r="BH238" s="198">
        <f>IF(N238="zníž. prenesená",J238,0)</f>
        <v>0</v>
      </c>
      <c r="BI238" s="198">
        <f>IF(N238="nulová",J238,0)</f>
        <v>0</v>
      </c>
      <c r="BJ238" s="15" t="s">
        <v>88</v>
      </c>
      <c r="BK238" s="198">
        <f>ROUND(I238*H238,2)</f>
        <v>0</v>
      </c>
      <c r="BL238" s="15" t="s">
        <v>1054</v>
      </c>
      <c r="BM238" s="197" t="s">
        <v>1063</v>
      </c>
    </row>
    <row r="239" s="2" customFormat="1" ht="16.5" customHeight="1">
      <c r="A239" s="34"/>
      <c r="B239" s="184"/>
      <c r="C239" s="185" t="s">
        <v>1064</v>
      </c>
      <c r="D239" s="185" t="s">
        <v>144</v>
      </c>
      <c r="E239" s="186" t="s">
        <v>1065</v>
      </c>
      <c r="F239" s="187" t="s">
        <v>1066</v>
      </c>
      <c r="G239" s="188" t="s">
        <v>897</v>
      </c>
      <c r="H239" s="189">
        <v>1</v>
      </c>
      <c r="I239" s="190"/>
      <c r="J239" s="191">
        <f>ROUND(I239*H239,2)</f>
        <v>0</v>
      </c>
      <c r="K239" s="192"/>
      <c r="L239" s="35"/>
      <c r="M239" s="193" t="s">
        <v>1</v>
      </c>
      <c r="N239" s="194" t="s">
        <v>41</v>
      </c>
      <c r="O239" s="78"/>
      <c r="P239" s="195">
        <f>O239*H239</f>
        <v>0</v>
      </c>
      <c r="Q239" s="195">
        <v>0</v>
      </c>
      <c r="R239" s="195">
        <f>Q239*H239</f>
        <v>0</v>
      </c>
      <c r="S239" s="195">
        <v>0</v>
      </c>
      <c r="T239" s="196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7" t="s">
        <v>1054</v>
      </c>
      <c r="AT239" s="197" t="s">
        <v>144</v>
      </c>
      <c r="AU239" s="197" t="s">
        <v>82</v>
      </c>
      <c r="AY239" s="15" t="s">
        <v>141</v>
      </c>
      <c r="BE239" s="198">
        <f>IF(N239="základná",J239,0)</f>
        <v>0</v>
      </c>
      <c r="BF239" s="198">
        <f>IF(N239="znížená",J239,0)</f>
        <v>0</v>
      </c>
      <c r="BG239" s="198">
        <f>IF(N239="zákl. prenesená",J239,0)</f>
        <v>0</v>
      </c>
      <c r="BH239" s="198">
        <f>IF(N239="zníž. prenesená",J239,0)</f>
        <v>0</v>
      </c>
      <c r="BI239" s="198">
        <f>IF(N239="nulová",J239,0)</f>
        <v>0</v>
      </c>
      <c r="BJ239" s="15" t="s">
        <v>88</v>
      </c>
      <c r="BK239" s="198">
        <f>ROUND(I239*H239,2)</f>
        <v>0</v>
      </c>
      <c r="BL239" s="15" t="s">
        <v>1054</v>
      </c>
      <c r="BM239" s="197" t="s">
        <v>1067</v>
      </c>
    </row>
    <row r="240" s="2" customFormat="1" ht="16.5" customHeight="1">
      <c r="A240" s="34"/>
      <c r="B240" s="184"/>
      <c r="C240" s="185" t="s">
        <v>1068</v>
      </c>
      <c r="D240" s="185" t="s">
        <v>144</v>
      </c>
      <c r="E240" s="186" t="s">
        <v>1069</v>
      </c>
      <c r="F240" s="187" t="s">
        <v>1070</v>
      </c>
      <c r="G240" s="188" t="s">
        <v>897</v>
      </c>
      <c r="H240" s="189">
        <v>1</v>
      </c>
      <c r="I240" s="190"/>
      <c r="J240" s="191">
        <f>ROUND(I240*H240,2)</f>
        <v>0</v>
      </c>
      <c r="K240" s="192"/>
      <c r="L240" s="35"/>
      <c r="M240" s="211" t="s">
        <v>1</v>
      </c>
      <c r="N240" s="212" t="s">
        <v>41</v>
      </c>
      <c r="O240" s="213"/>
      <c r="P240" s="214">
        <f>O240*H240</f>
        <v>0</v>
      </c>
      <c r="Q240" s="214">
        <v>0</v>
      </c>
      <c r="R240" s="214">
        <f>Q240*H240</f>
        <v>0</v>
      </c>
      <c r="S240" s="214">
        <v>0</v>
      </c>
      <c r="T240" s="215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7" t="s">
        <v>1054</v>
      </c>
      <c r="AT240" s="197" t="s">
        <v>144</v>
      </c>
      <c r="AU240" s="197" t="s">
        <v>82</v>
      </c>
      <c r="AY240" s="15" t="s">
        <v>141</v>
      </c>
      <c r="BE240" s="198">
        <f>IF(N240="základná",J240,0)</f>
        <v>0</v>
      </c>
      <c r="BF240" s="198">
        <f>IF(N240="znížená",J240,0)</f>
        <v>0</v>
      </c>
      <c r="BG240" s="198">
        <f>IF(N240="zákl. prenesená",J240,0)</f>
        <v>0</v>
      </c>
      <c r="BH240" s="198">
        <f>IF(N240="zníž. prenesená",J240,0)</f>
        <v>0</v>
      </c>
      <c r="BI240" s="198">
        <f>IF(N240="nulová",J240,0)</f>
        <v>0</v>
      </c>
      <c r="BJ240" s="15" t="s">
        <v>88</v>
      </c>
      <c r="BK240" s="198">
        <f>ROUND(I240*H240,2)</f>
        <v>0</v>
      </c>
      <c r="BL240" s="15" t="s">
        <v>1054</v>
      </c>
      <c r="BM240" s="197" t="s">
        <v>1071</v>
      </c>
    </row>
    <row r="241" s="2" customFormat="1" ht="6.96" customHeight="1">
      <c r="A241" s="34"/>
      <c r="B241" s="61"/>
      <c r="C241" s="62"/>
      <c r="D241" s="62"/>
      <c r="E241" s="62"/>
      <c r="F241" s="62"/>
      <c r="G241" s="62"/>
      <c r="H241" s="62"/>
      <c r="I241" s="62"/>
      <c r="J241" s="62"/>
      <c r="K241" s="62"/>
      <c r="L241" s="35"/>
      <c r="M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</row>
  </sheetData>
  <autoFilter ref="C126:K24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108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0" t="str">
        <f>'Rekapitulácia stavby'!K6</f>
        <v xml:space="preserve">Zníženie energetickej náročnosti  budovy technických služieb v Trenčianskych  Tepliciach</v>
      </c>
      <c r="F7" s="28"/>
      <c r="G7" s="28"/>
      <c r="H7" s="28"/>
      <c r="L7" s="18"/>
    </row>
    <row r="8" s="1" customFormat="1" ht="12" customHeight="1">
      <c r="B8" s="18"/>
      <c r="D8" s="28" t="s">
        <v>109</v>
      </c>
      <c r="L8" s="18"/>
    </row>
    <row r="9" s="2" customFormat="1" ht="23.25" customHeight="1">
      <c r="A9" s="34"/>
      <c r="B9" s="35"/>
      <c r="C9" s="34"/>
      <c r="D9" s="34"/>
      <c r="E9" s="130" t="s">
        <v>110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111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1072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33</v>
      </c>
      <c r="G14" s="34"/>
      <c r="H14" s="34"/>
      <c r="I14" s="28" t="s">
        <v>21</v>
      </c>
      <c r="J14" s="70" t="str">
        <f>'Rekapitulácia stavby'!AN8</f>
        <v>2. 11. 2021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tr">
        <f>IF('Rekapitulácia stavby'!AN10="","",'Rekapitulácia stavby'!AN10)</f>
        <v/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tr">
        <f>IF('Rekapitulácia stavby'!E11="","",'Rekapitulácia stavby'!E11)</f>
        <v>Mesto Trenčianske Teplice so sídlom GEN. M.R.Štefá</v>
      </c>
      <c r="F17" s="34"/>
      <c r="G17" s="34"/>
      <c r="H17" s="34"/>
      <c r="I17" s="28" t="s">
        <v>26</v>
      </c>
      <c r="J17" s="23" t="str">
        <f>IF('Rekapitulácia stavby'!AN11="","",'Rekapitulácia stavby'!AN11)</f>
        <v/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tr">
        <f>IF('Rekapitulácia stavby'!E17="","",'Rekapitulácia stavby'!E17)</f>
        <v>Ing. Ladislav Balog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ROUND(J124,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ROUND((SUM(BE124:BE143)),  2)</f>
        <v>0</v>
      </c>
      <c r="G35" s="137"/>
      <c r="H35" s="137"/>
      <c r="I35" s="138">
        <v>0.20000000000000001</v>
      </c>
      <c r="J35" s="136">
        <f>ROUND(((SUM(BE124:BE143))*I35),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ROUND((SUM(BF124:BF143)),  2)</f>
        <v>0</v>
      </c>
      <c r="G36" s="137"/>
      <c r="H36" s="137"/>
      <c r="I36" s="138">
        <v>0.20000000000000001</v>
      </c>
      <c r="J36" s="136">
        <f>ROUND(((SUM(BF124:BF143))*I36),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ROUND((SUM(BG124:BG143)),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ROUND((SUM(BH124:BH143)),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ROUND((SUM(BI124:BI143)),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0" t="str">
        <f>E7</f>
        <v xml:space="preserve">Zníženie energetickej náročnosti  budovy technických služieb v Trenčianskych  Tepliciach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109</v>
      </c>
      <c r="L86" s="18"/>
    </row>
    <row r="87" s="2" customFormat="1" ht="23.25" customHeight="1">
      <c r="A87" s="34"/>
      <c r="B87" s="35"/>
      <c r="C87" s="34"/>
      <c r="D87" s="34"/>
      <c r="E87" s="130" t="s">
        <v>110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111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07 - Výroba elektr. energie z fotov. panelov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 xml:space="preserve"> </v>
      </c>
      <c r="G91" s="34"/>
      <c r="H91" s="34"/>
      <c r="I91" s="28" t="s">
        <v>21</v>
      </c>
      <c r="J91" s="70" t="str">
        <f>IF(J14="","",J14)</f>
        <v>2. 11. 2021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Trenčianske Teplice so sídlom GEN. M.R.Štefá</v>
      </c>
      <c r="G93" s="34"/>
      <c r="H93" s="34"/>
      <c r="I93" s="28" t="s">
        <v>29</v>
      </c>
      <c r="J93" s="32" t="str">
        <f>E23</f>
        <v>Ing. Ladislav Balog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114</v>
      </c>
      <c r="D96" s="141"/>
      <c r="E96" s="141"/>
      <c r="F96" s="141"/>
      <c r="G96" s="141"/>
      <c r="H96" s="141"/>
      <c r="I96" s="141"/>
      <c r="J96" s="150" t="s">
        <v>115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116</v>
      </c>
      <c r="D98" s="34"/>
      <c r="E98" s="34"/>
      <c r="F98" s="34"/>
      <c r="G98" s="34"/>
      <c r="H98" s="34"/>
      <c r="I98" s="34"/>
      <c r="J98" s="97">
        <f>J124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117</v>
      </c>
    </row>
    <row r="99" s="9" customFormat="1" ht="24.96" customHeight="1">
      <c r="A99" s="9"/>
      <c r="B99" s="152"/>
      <c r="C99" s="9"/>
      <c r="D99" s="153" t="s">
        <v>1073</v>
      </c>
      <c r="E99" s="154"/>
      <c r="F99" s="154"/>
      <c r="G99" s="154"/>
      <c r="H99" s="154"/>
      <c r="I99" s="154"/>
      <c r="J99" s="155">
        <f>J125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52"/>
      <c r="C100" s="9"/>
      <c r="D100" s="153" t="s">
        <v>1074</v>
      </c>
      <c r="E100" s="154"/>
      <c r="F100" s="154"/>
      <c r="G100" s="154"/>
      <c r="H100" s="154"/>
      <c r="I100" s="154"/>
      <c r="J100" s="155">
        <f>J136</f>
        <v>0</v>
      </c>
      <c r="K100" s="9"/>
      <c r="L100" s="152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56"/>
      <c r="C101" s="10"/>
      <c r="D101" s="157" t="s">
        <v>1075</v>
      </c>
      <c r="E101" s="158"/>
      <c r="F101" s="158"/>
      <c r="G101" s="158"/>
      <c r="H101" s="158"/>
      <c r="I101" s="158"/>
      <c r="J101" s="159">
        <f>J137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52"/>
      <c r="C102" s="9"/>
      <c r="D102" s="153" t="s">
        <v>1076</v>
      </c>
      <c r="E102" s="154"/>
      <c r="F102" s="154"/>
      <c r="G102" s="154"/>
      <c r="H102" s="154"/>
      <c r="I102" s="154"/>
      <c r="J102" s="155">
        <f>J140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6.96" customHeight="1">
      <c r="A104" s="34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="2" customFormat="1" ht="6.96" customHeight="1">
      <c r="A108" s="34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4.96" customHeight="1">
      <c r="A109" s="34"/>
      <c r="B109" s="35"/>
      <c r="C109" s="19" t="s">
        <v>127</v>
      </c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15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6.25" customHeight="1">
      <c r="A112" s="34"/>
      <c r="B112" s="35"/>
      <c r="C112" s="34"/>
      <c r="D112" s="34"/>
      <c r="E112" s="130" t="str">
        <f>E7</f>
        <v xml:space="preserve">Zníženie energetickej náročnosti  budovy technických služieb v Trenčianskych  Tepliciach</v>
      </c>
      <c r="F112" s="28"/>
      <c r="G112" s="28"/>
      <c r="H112" s="28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1" customFormat="1" ht="12" customHeight="1">
      <c r="B113" s="18"/>
      <c r="C113" s="28" t="s">
        <v>109</v>
      </c>
      <c r="L113" s="18"/>
    </row>
    <row r="114" s="2" customFormat="1" ht="23.25" customHeight="1">
      <c r="A114" s="34"/>
      <c r="B114" s="35"/>
      <c r="C114" s="34"/>
      <c r="D114" s="34"/>
      <c r="E114" s="130" t="s">
        <v>110</v>
      </c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111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68" t="str">
        <f>E11</f>
        <v>07 - Výroba elektr. energie z fotov. panelov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19</v>
      </c>
      <c r="D118" s="34"/>
      <c r="E118" s="34"/>
      <c r="F118" s="23" t="str">
        <f>F14</f>
        <v xml:space="preserve"> </v>
      </c>
      <c r="G118" s="34"/>
      <c r="H118" s="34"/>
      <c r="I118" s="28" t="s">
        <v>21</v>
      </c>
      <c r="J118" s="70" t="str">
        <f>IF(J14="","",J14)</f>
        <v>2. 11. 2021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23</v>
      </c>
      <c r="D120" s="34"/>
      <c r="E120" s="34"/>
      <c r="F120" s="23" t="str">
        <f>E17</f>
        <v>Mesto Trenčianske Teplice so sídlom GEN. M.R.Štefá</v>
      </c>
      <c r="G120" s="34"/>
      <c r="H120" s="34"/>
      <c r="I120" s="28" t="s">
        <v>29</v>
      </c>
      <c r="J120" s="32" t="str">
        <f>E23</f>
        <v>Ing. Ladislav Balog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27</v>
      </c>
      <c r="D121" s="34"/>
      <c r="E121" s="34"/>
      <c r="F121" s="23" t="str">
        <f>IF(E20="","",E20)</f>
        <v>Vyplň údaj</v>
      </c>
      <c r="G121" s="34"/>
      <c r="H121" s="34"/>
      <c r="I121" s="28" t="s">
        <v>32</v>
      </c>
      <c r="J121" s="32" t="str">
        <f>E26</f>
        <v xml:space="preserve"> 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1" customFormat="1" ht="29.28" customHeight="1">
      <c r="A123" s="160"/>
      <c r="B123" s="161"/>
      <c r="C123" s="162" t="s">
        <v>128</v>
      </c>
      <c r="D123" s="163" t="s">
        <v>60</v>
      </c>
      <c r="E123" s="163" t="s">
        <v>56</v>
      </c>
      <c r="F123" s="163" t="s">
        <v>57</v>
      </c>
      <c r="G123" s="163" t="s">
        <v>129</v>
      </c>
      <c r="H123" s="163" t="s">
        <v>130</v>
      </c>
      <c r="I123" s="163" t="s">
        <v>131</v>
      </c>
      <c r="J123" s="164" t="s">
        <v>115</v>
      </c>
      <c r="K123" s="165" t="s">
        <v>132</v>
      </c>
      <c r="L123" s="166"/>
      <c r="M123" s="87" t="s">
        <v>1</v>
      </c>
      <c r="N123" s="88" t="s">
        <v>39</v>
      </c>
      <c r="O123" s="88" t="s">
        <v>133</v>
      </c>
      <c r="P123" s="88" t="s">
        <v>134</v>
      </c>
      <c r="Q123" s="88" t="s">
        <v>135</v>
      </c>
      <c r="R123" s="88" t="s">
        <v>136</v>
      </c>
      <c r="S123" s="88" t="s">
        <v>137</v>
      </c>
      <c r="T123" s="89" t="s">
        <v>138</v>
      </c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</row>
    <row r="124" s="2" customFormat="1" ht="22.8" customHeight="1">
      <c r="A124" s="34"/>
      <c r="B124" s="35"/>
      <c r="C124" s="94" t="s">
        <v>116</v>
      </c>
      <c r="D124" s="34"/>
      <c r="E124" s="34"/>
      <c r="F124" s="34"/>
      <c r="G124" s="34"/>
      <c r="H124" s="34"/>
      <c r="I124" s="34"/>
      <c r="J124" s="167">
        <f>BK124</f>
        <v>0</v>
      </c>
      <c r="K124" s="34"/>
      <c r="L124" s="35"/>
      <c r="M124" s="90"/>
      <c r="N124" s="74"/>
      <c r="O124" s="91"/>
      <c r="P124" s="168">
        <f>P125+P136+P140</f>
        <v>0</v>
      </c>
      <c r="Q124" s="91"/>
      <c r="R124" s="168">
        <f>R125+R136+R140</f>
        <v>0</v>
      </c>
      <c r="S124" s="91"/>
      <c r="T124" s="169">
        <f>T125+T136+T140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5" t="s">
        <v>74</v>
      </c>
      <c r="AU124" s="15" t="s">
        <v>117</v>
      </c>
      <c r="BK124" s="170">
        <f>BK125+BK136+BK140</f>
        <v>0</v>
      </c>
    </row>
    <row r="125" s="12" customFormat="1" ht="25.92" customHeight="1">
      <c r="A125" s="12"/>
      <c r="B125" s="171"/>
      <c r="C125" s="12"/>
      <c r="D125" s="172" t="s">
        <v>74</v>
      </c>
      <c r="E125" s="173" t="s">
        <v>1077</v>
      </c>
      <c r="F125" s="173" t="s">
        <v>1078</v>
      </c>
      <c r="G125" s="12"/>
      <c r="H125" s="12"/>
      <c r="I125" s="174"/>
      <c r="J125" s="175">
        <f>BK125</f>
        <v>0</v>
      </c>
      <c r="K125" s="12"/>
      <c r="L125" s="171"/>
      <c r="M125" s="176"/>
      <c r="N125" s="177"/>
      <c r="O125" s="177"/>
      <c r="P125" s="178">
        <f>SUM(P126:P135)</f>
        <v>0</v>
      </c>
      <c r="Q125" s="177"/>
      <c r="R125" s="178">
        <f>SUM(R126:R135)</f>
        <v>0</v>
      </c>
      <c r="S125" s="177"/>
      <c r="T125" s="179">
        <f>SUM(T126:T135)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2" t="s">
        <v>82</v>
      </c>
      <c r="AT125" s="180" t="s">
        <v>74</v>
      </c>
      <c r="AU125" s="180" t="s">
        <v>75</v>
      </c>
      <c r="AY125" s="172" t="s">
        <v>141</v>
      </c>
      <c r="BK125" s="181">
        <f>SUM(BK126:BK135)</f>
        <v>0</v>
      </c>
    </row>
    <row r="126" s="2" customFormat="1" ht="16.5" customHeight="1">
      <c r="A126" s="34"/>
      <c r="B126" s="184"/>
      <c r="C126" s="200" t="s">
        <v>82</v>
      </c>
      <c r="D126" s="200" t="s">
        <v>228</v>
      </c>
      <c r="E126" s="201" t="s">
        <v>1079</v>
      </c>
      <c r="F126" s="202" t="s">
        <v>1080</v>
      </c>
      <c r="G126" s="203" t="s">
        <v>1</v>
      </c>
      <c r="H126" s="204">
        <v>56</v>
      </c>
      <c r="I126" s="205"/>
      <c r="J126" s="206">
        <f>ROUND(I126*H126,2)</f>
        <v>0</v>
      </c>
      <c r="K126" s="207"/>
      <c r="L126" s="208"/>
      <c r="M126" s="209" t="s">
        <v>1</v>
      </c>
      <c r="N126" s="210" t="s">
        <v>41</v>
      </c>
      <c r="O126" s="78"/>
      <c r="P126" s="195">
        <f>O126*H126</f>
        <v>0</v>
      </c>
      <c r="Q126" s="195">
        <v>0</v>
      </c>
      <c r="R126" s="195">
        <f>Q126*H126</f>
        <v>0</v>
      </c>
      <c r="S126" s="195">
        <v>0</v>
      </c>
      <c r="T126" s="19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7" t="s">
        <v>175</v>
      </c>
      <c r="AT126" s="197" t="s">
        <v>228</v>
      </c>
      <c r="AU126" s="197" t="s">
        <v>82</v>
      </c>
      <c r="AY126" s="15" t="s">
        <v>141</v>
      </c>
      <c r="BE126" s="198">
        <f>IF(N126="základná",J126,0)</f>
        <v>0</v>
      </c>
      <c r="BF126" s="198">
        <f>IF(N126="znížená",J126,0)</f>
        <v>0</v>
      </c>
      <c r="BG126" s="198">
        <f>IF(N126="zákl. prenesená",J126,0)</f>
        <v>0</v>
      </c>
      <c r="BH126" s="198">
        <f>IF(N126="zníž. prenesená",J126,0)</f>
        <v>0</v>
      </c>
      <c r="BI126" s="198">
        <f>IF(N126="nulová",J126,0)</f>
        <v>0</v>
      </c>
      <c r="BJ126" s="15" t="s">
        <v>88</v>
      </c>
      <c r="BK126" s="198">
        <f>ROUND(I126*H126,2)</f>
        <v>0</v>
      </c>
      <c r="BL126" s="15" t="s">
        <v>148</v>
      </c>
      <c r="BM126" s="197" t="s">
        <v>88</v>
      </c>
    </row>
    <row r="127" s="2" customFormat="1" ht="16.5" customHeight="1">
      <c r="A127" s="34"/>
      <c r="B127" s="184"/>
      <c r="C127" s="200" t="s">
        <v>88</v>
      </c>
      <c r="D127" s="200" t="s">
        <v>228</v>
      </c>
      <c r="E127" s="201" t="s">
        <v>1081</v>
      </c>
      <c r="F127" s="202" t="s">
        <v>1082</v>
      </c>
      <c r="G127" s="203" t="s">
        <v>243</v>
      </c>
      <c r="H127" s="204">
        <v>1</v>
      </c>
      <c r="I127" s="205"/>
      <c r="J127" s="206">
        <f>ROUND(I127*H127,2)</f>
        <v>0</v>
      </c>
      <c r="K127" s="207"/>
      <c r="L127" s="208"/>
      <c r="M127" s="209" t="s">
        <v>1</v>
      </c>
      <c r="N127" s="210" t="s">
        <v>41</v>
      </c>
      <c r="O127" s="78"/>
      <c r="P127" s="195">
        <f>O127*H127</f>
        <v>0</v>
      </c>
      <c r="Q127" s="195">
        <v>0</v>
      </c>
      <c r="R127" s="195">
        <f>Q127*H127</f>
        <v>0</v>
      </c>
      <c r="S127" s="195">
        <v>0</v>
      </c>
      <c r="T127" s="19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175</v>
      </c>
      <c r="AT127" s="197" t="s">
        <v>228</v>
      </c>
      <c r="AU127" s="197" t="s">
        <v>82</v>
      </c>
      <c r="AY127" s="15" t="s">
        <v>141</v>
      </c>
      <c r="BE127" s="198">
        <f>IF(N127="základná",J127,0)</f>
        <v>0</v>
      </c>
      <c r="BF127" s="198">
        <f>IF(N127="znížená",J127,0)</f>
        <v>0</v>
      </c>
      <c r="BG127" s="198">
        <f>IF(N127="zákl. prenesená",J127,0)</f>
        <v>0</v>
      </c>
      <c r="BH127" s="198">
        <f>IF(N127="zníž. prenesená",J127,0)</f>
        <v>0</v>
      </c>
      <c r="BI127" s="198">
        <f>IF(N127="nulová",J127,0)</f>
        <v>0</v>
      </c>
      <c r="BJ127" s="15" t="s">
        <v>88</v>
      </c>
      <c r="BK127" s="198">
        <f>ROUND(I127*H127,2)</f>
        <v>0</v>
      </c>
      <c r="BL127" s="15" t="s">
        <v>148</v>
      </c>
      <c r="BM127" s="197" t="s">
        <v>148</v>
      </c>
    </row>
    <row r="128" s="2" customFormat="1" ht="16.5" customHeight="1">
      <c r="A128" s="34"/>
      <c r="B128" s="184"/>
      <c r="C128" s="200" t="s">
        <v>155</v>
      </c>
      <c r="D128" s="200" t="s">
        <v>228</v>
      </c>
      <c r="E128" s="201" t="s">
        <v>1083</v>
      </c>
      <c r="F128" s="202" t="s">
        <v>1084</v>
      </c>
      <c r="G128" s="203" t="s">
        <v>243</v>
      </c>
      <c r="H128" s="204">
        <v>1</v>
      </c>
      <c r="I128" s="205"/>
      <c r="J128" s="206">
        <f>ROUND(I128*H128,2)</f>
        <v>0</v>
      </c>
      <c r="K128" s="207"/>
      <c r="L128" s="208"/>
      <c r="M128" s="209" t="s">
        <v>1</v>
      </c>
      <c r="N128" s="210" t="s">
        <v>41</v>
      </c>
      <c r="O128" s="78"/>
      <c r="P128" s="195">
        <f>O128*H128</f>
        <v>0</v>
      </c>
      <c r="Q128" s="195">
        <v>0</v>
      </c>
      <c r="R128" s="195">
        <f>Q128*H128</f>
        <v>0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175</v>
      </c>
      <c r="AT128" s="197" t="s">
        <v>228</v>
      </c>
      <c r="AU128" s="197" t="s">
        <v>82</v>
      </c>
      <c r="AY128" s="15" t="s">
        <v>141</v>
      </c>
      <c r="BE128" s="198">
        <f>IF(N128="základná",J128,0)</f>
        <v>0</v>
      </c>
      <c r="BF128" s="198">
        <f>IF(N128="znížená",J128,0)</f>
        <v>0</v>
      </c>
      <c r="BG128" s="198">
        <f>IF(N128="zákl. prenesená",J128,0)</f>
        <v>0</v>
      </c>
      <c r="BH128" s="198">
        <f>IF(N128="zníž. prenesená",J128,0)</f>
        <v>0</v>
      </c>
      <c r="BI128" s="198">
        <f>IF(N128="nulová",J128,0)</f>
        <v>0</v>
      </c>
      <c r="BJ128" s="15" t="s">
        <v>88</v>
      </c>
      <c r="BK128" s="198">
        <f>ROUND(I128*H128,2)</f>
        <v>0</v>
      </c>
      <c r="BL128" s="15" t="s">
        <v>148</v>
      </c>
      <c r="BM128" s="197" t="s">
        <v>142</v>
      </c>
    </row>
    <row r="129" s="2" customFormat="1" ht="16.5" customHeight="1">
      <c r="A129" s="34"/>
      <c r="B129" s="184"/>
      <c r="C129" s="200" t="s">
        <v>148</v>
      </c>
      <c r="D129" s="200" t="s">
        <v>228</v>
      </c>
      <c r="E129" s="201" t="s">
        <v>1085</v>
      </c>
      <c r="F129" s="202" t="s">
        <v>1086</v>
      </c>
      <c r="G129" s="203" t="s">
        <v>243</v>
      </c>
      <c r="H129" s="204">
        <v>3</v>
      </c>
      <c r="I129" s="205"/>
      <c r="J129" s="206">
        <f>ROUND(I129*H129,2)</f>
        <v>0</v>
      </c>
      <c r="K129" s="207"/>
      <c r="L129" s="208"/>
      <c r="M129" s="209" t="s">
        <v>1</v>
      </c>
      <c r="N129" s="210" t="s">
        <v>41</v>
      </c>
      <c r="O129" s="78"/>
      <c r="P129" s="195">
        <f>O129*H129</f>
        <v>0</v>
      </c>
      <c r="Q129" s="195">
        <v>0</v>
      </c>
      <c r="R129" s="195">
        <f>Q129*H129</f>
        <v>0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175</v>
      </c>
      <c r="AT129" s="197" t="s">
        <v>228</v>
      </c>
      <c r="AU129" s="197" t="s">
        <v>82</v>
      </c>
      <c r="AY129" s="15" t="s">
        <v>141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88</v>
      </c>
      <c r="BK129" s="198">
        <f>ROUND(I129*H129,2)</f>
        <v>0</v>
      </c>
      <c r="BL129" s="15" t="s">
        <v>148</v>
      </c>
      <c r="BM129" s="197" t="s">
        <v>175</v>
      </c>
    </row>
    <row r="130" s="2" customFormat="1" ht="16.5" customHeight="1">
      <c r="A130" s="34"/>
      <c r="B130" s="184"/>
      <c r="C130" s="200" t="s">
        <v>163</v>
      </c>
      <c r="D130" s="200" t="s">
        <v>228</v>
      </c>
      <c r="E130" s="201" t="s">
        <v>1087</v>
      </c>
      <c r="F130" s="202" t="s">
        <v>1088</v>
      </c>
      <c r="G130" s="203" t="s">
        <v>243</v>
      </c>
      <c r="H130" s="204">
        <v>56</v>
      </c>
      <c r="I130" s="205"/>
      <c r="J130" s="206">
        <f>ROUND(I130*H130,2)</f>
        <v>0</v>
      </c>
      <c r="K130" s="207"/>
      <c r="L130" s="208"/>
      <c r="M130" s="209" t="s">
        <v>1</v>
      </c>
      <c r="N130" s="210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175</v>
      </c>
      <c r="AT130" s="197" t="s">
        <v>228</v>
      </c>
      <c r="AU130" s="197" t="s">
        <v>82</v>
      </c>
      <c r="AY130" s="15" t="s">
        <v>141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148</v>
      </c>
      <c r="BM130" s="197" t="s">
        <v>182</v>
      </c>
    </row>
    <row r="131" s="2" customFormat="1" ht="16.5" customHeight="1">
      <c r="A131" s="34"/>
      <c r="B131" s="184"/>
      <c r="C131" s="200" t="s">
        <v>142</v>
      </c>
      <c r="D131" s="200" t="s">
        <v>228</v>
      </c>
      <c r="E131" s="201" t="s">
        <v>1089</v>
      </c>
      <c r="F131" s="202" t="s">
        <v>1090</v>
      </c>
      <c r="G131" s="203" t="s">
        <v>243</v>
      </c>
      <c r="H131" s="204">
        <v>1</v>
      </c>
      <c r="I131" s="205"/>
      <c r="J131" s="206">
        <f>ROUND(I131*H131,2)</f>
        <v>0</v>
      </c>
      <c r="K131" s="207"/>
      <c r="L131" s="208"/>
      <c r="M131" s="209" t="s">
        <v>1</v>
      </c>
      <c r="N131" s="210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175</v>
      </c>
      <c r="AT131" s="197" t="s">
        <v>228</v>
      </c>
      <c r="AU131" s="197" t="s">
        <v>82</v>
      </c>
      <c r="AY131" s="15" t="s">
        <v>141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148</v>
      </c>
      <c r="BM131" s="197" t="s">
        <v>190</v>
      </c>
    </row>
    <row r="132" s="2" customFormat="1" ht="16.5" customHeight="1">
      <c r="A132" s="34"/>
      <c r="B132" s="184"/>
      <c r="C132" s="200" t="s">
        <v>170</v>
      </c>
      <c r="D132" s="200" t="s">
        <v>228</v>
      </c>
      <c r="E132" s="201" t="s">
        <v>1091</v>
      </c>
      <c r="F132" s="202" t="s">
        <v>1092</v>
      </c>
      <c r="G132" s="203" t="s">
        <v>243</v>
      </c>
      <c r="H132" s="204">
        <v>1</v>
      </c>
      <c r="I132" s="205"/>
      <c r="J132" s="206">
        <f>ROUND(I132*H132,2)</f>
        <v>0</v>
      </c>
      <c r="K132" s="207"/>
      <c r="L132" s="208"/>
      <c r="M132" s="209" t="s">
        <v>1</v>
      </c>
      <c r="N132" s="210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175</v>
      </c>
      <c r="AT132" s="197" t="s">
        <v>228</v>
      </c>
      <c r="AU132" s="197" t="s">
        <v>82</v>
      </c>
      <c r="AY132" s="15" t="s">
        <v>141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148</v>
      </c>
      <c r="BM132" s="197" t="s">
        <v>200</v>
      </c>
    </row>
    <row r="133" s="2" customFormat="1" ht="16.5" customHeight="1">
      <c r="A133" s="34"/>
      <c r="B133" s="184"/>
      <c r="C133" s="200" t="s">
        <v>175</v>
      </c>
      <c r="D133" s="200" t="s">
        <v>228</v>
      </c>
      <c r="E133" s="201" t="s">
        <v>1093</v>
      </c>
      <c r="F133" s="202" t="s">
        <v>1094</v>
      </c>
      <c r="G133" s="203" t="s">
        <v>1095</v>
      </c>
      <c r="H133" s="204">
        <v>8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175</v>
      </c>
      <c r="AT133" s="197" t="s">
        <v>228</v>
      </c>
      <c r="AU133" s="197" t="s">
        <v>82</v>
      </c>
      <c r="AY133" s="15" t="s">
        <v>141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148</v>
      </c>
      <c r="BM133" s="197" t="s">
        <v>211</v>
      </c>
    </row>
    <row r="134" s="2" customFormat="1" ht="16.5" customHeight="1">
      <c r="A134" s="34"/>
      <c r="B134" s="184"/>
      <c r="C134" s="200" t="s">
        <v>153</v>
      </c>
      <c r="D134" s="200" t="s">
        <v>228</v>
      </c>
      <c r="E134" s="201" t="s">
        <v>1096</v>
      </c>
      <c r="F134" s="202" t="s">
        <v>1097</v>
      </c>
      <c r="G134" s="203" t="s">
        <v>243</v>
      </c>
      <c r="H134" s="204">
        <v>1</v>
      </c>
      <c r="I134" s="205"/>
      <c r="J134" s="206">
        <f>ROUND(I134*H134,2)</f>
        <v>0</v>
      </c>
      <c r="K134" s="207"/>
      <c r="L134" s="208"/>
      <c r="M134" s="209" t="s">
        <v>1</v>
      </c>
      <c r="N134" s="210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175</v>
      </c>
      <c r="AT134" s="197" t="s">
        <v>228</v>
      </c>
      <c r="AU134" s="197" t="s">
        <v>82</v>
      </c>
      <c r="AY134" s="15" t="s">
        <v>141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148</v>
      </c>
      <c r="BM134" s="197" t="s">
        <v>223</v>
      </c>
    </row>
    <row r="135" s="2" customFormat="1" ht="16.5" customHeight="1">
      <c r="A135" s="34"/>
      <c r="B135" s="184"/>
      <c r="C135" s="200" t="s">
        <v>182</v>
      </c>
      <c r="D135" s="200" t="s">
        <v>228</v>
      </c>
      <c r="E135" s="201" t="s">
        <v>1098</v>
      </c>
      <c r="F135" s="202" t="s">
        <v>1099</v>
      </c>
      <c r="G135" s="203" t="s">
        <v>243</v>
      </c>
      <c r="H135" s="204">
        <v>400</v>
      </c>
      <c r="I135" s="205"/>
      <c r="J135" s="206">
        <f>ROUND(I135*H135,2)</f>
        <v>0</v>
      </c>
      <c r="K135" s="207"/>
      <c r="L135" s="208"/>
      <c r="M135" s="209" t="s">
        <v>1</v>
      </c>
      <c r="N135" s="210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175</v>
      </c>
      <c r="AT135" s="197" t="s">
        <v>228</v>
      </c>
      <c r="AU135" s="197" t="s">
        <v>82</v>
      </c>
      <c r="AY135" s="15" t="s">
        <v>141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148</v>
      </c>
      <c r="BM135" s="197" t="s">
        <v>7</v>
      </c>
    </row>
    <row r="136" s="12" customFormat="1" ht="25.92" customHeight="1">
      <c r="A136" s="12"/>
      <c r="B136" s="171"/>
      <c r="C136" s="12"/>
      <c r="D136" s="172" t="s">
        <v>74</v>
      </c>
      <c r="E136" s="173" t="s">
        <v>228</v>
      </c>
      <c r="F136" s="173" t="s">
        <v>1100</v>
      </c>
      <c r="G136" s="12"/>
      <c r="H136" s="12"/>
      <c r="I136" s="174"/>
      <c r="J136" s="175">
        <f>BK136</f>
        <v>0</v>
      </c>
      <c r="K136" s="12"/>
      <c r="L136" s="171"/>
      <c r="M136" s="176"/>
      <c r="N136" s="177"/>
      <c r="O136" s="177"/>
      <c r="P136" s="178">
        <f>P137</f>
        <v>0</v>
      </c>
      <c r="Q136" s="177"/>
      <c r="R136" s="178">
        <f>R137</f>
        <v>0</v>
      </c>
      <c r="S136" s="177"/>
      <c r="T136" s="179">
        <f>T137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2" t="s">
        <v>155</v>
      </c>
      <c r="AT136" s="180" t="s">
        <v>74</v>
      </c>
      <c r="AU136" s="180" t="s">
        <v>75</v>
      </c>
      <c r="AY136" s="172" t="s">
        <v>141</v>
      </c>
      <c r="BK136" s="181">
        <f>BK137</f>
        <v>0</v>
      </c>
    </row>
    <row r="137" s="12" customFormat="1" ht="22.8" customHeight="1">
      <c r="A137" s="12"/>
      <c r="B137" s="171"/>
      <c r="C137" s="12"/>
      <c r="D137" s="172" t="s">
        <v>74</v>
      </c>
      <c r="E137" s="182" t="s">
        <v>1101</v>
      </c>
      <c r="F137" s="182" t="s">
        <v>1102</v>
      </c>
      <c r="G137" s="12"/>
      <c r="H137" s="12"/>
      <c r="I137" s="174"/>
      <c r="J137" s="183">
        <f>BK137</f>
        <v>0</v>
      </c>
      <c r="K137" s="12"/>
      <c r="L137" s="171"/>
      <c r="M137" s="176"/>
      <c r="N137" s="177"/>
      <c r="O137" s="177"/>
      <c r="P137" s="178">
        <f>SUM(P138:P139)</f>
        <v>0</v>
      </c>
      <c r="Q137" s="177"/>
      <c r="R137" s="178">
        <f>SUM(R138:R139)</f>
        <v>0</v>
      </c>
      <c r="S137" s="177"/>
      <c r="T137" s="179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2" t="s">
        <v>155</v>
      </c>
      <c r="AT137" s="180" t="s">
        <v>74</v>
      </c>
      <c r="AU137" s="180" t="s">
        <v>82</v>
      </c>
      <c r="AY137" s="172" t="s">
        <v>141</v>
      </c>
      <c r="BK137" s="181">
        <f>SUM(BK138:BK139)</f>
        <v>0</v>
      </c>
    </row>
    <row r="138" s="2" customFormat="1" ht="16.5" customHeight="1">
      <c r="A138" s="34"/>
      <c r="B138" s="184"/>
      <c r="C138" s="185" t="s">
        <v>186</v>
      </c>
      <c r="D138" s="185" t="s">
        <v>144</v>
      </c>
      <c r="E138" s="186" t="s">
        <v>1103</v>
      </c>
      <c r="F138" s="187" t="s">
        <v>1104</v>
      </c>
      <c r="G138" s="188" t="s">
        <v>243</v>
      </c>
      <c r="H138" s="189">
        <v>56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894</v>
      </c>
      <c r="AT138" s="197" t="s">
        <v>144</v>
      </c>
      <c r="AU138" s="197" t="s">
        <v>88</v>
      </c>
      <c r="AY138" s="15" t="s">
        <v>141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894</v>
      </c>
      <c r="BM138" s="197" t="s">
        <v>240</v>
      </c>
    </row>
    <row r="139" s="2" customFormat="1" ht="16.5" customHeight="1">
      <c r="A139" s="34"/>
      <c r="B139" s="184"/>
      <c r="C139" s="185" t="s">
        <v>190</v>
      </c>
      <c r="D139" s="185" t="s">
        <v>144</v>
      </c>
      <c r="E139" s="186" t="s">
        <v>1105</v>
      </c>
      <c r="F139" s="187" t="s">
        <v>1106</v>
      </c>
      <c r="G139" s="188" t="s">
        <v>243</v>
      </c>
      <c r="H139" s="189">
        <v>1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894</v>
      </c>
      <c r="AT139" s="197" t="s">
        <v>144</v>
      </c>
      <c r="AU139" s="197" t="s">
        <v>88</v>
      </c>
      <c r="AY139" s="15" t="s">
        <v>141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894</v>
      </c>
      <c r="BM139" s="197" t="s">
        <v>249</v>
      </c>
    </row>
    <row r="140" s="12" customFormat="1" ht="25.92" customHeight="1">
      <c r="A140" s="12"/>
      <c r="B140" s="171"/>
      <c r="C140" s="12"/>
      <c r="D140" s="172" t="s">
        <v>74</v>
      </c>
      <c r="E140" s="173" t="s">
        <v>1048</v>
      </c>
      <c r="F140" s="173" t="s">
        <v>1107</v>
      </c>
      <c r="G140" s="12"/>
      <c r="H140" s="12"/>
      <c r="I140" s="174"/>
      <c r="J140" s="175">
        <f>BK140</f>
        <v>0</v>
      </c>
      <c r="K140" s="12"/>
      <c r="L140" s="171"/>
      <c r="M140" s="176"/>
      <c r="N140" s="177"/>
      <c r="O140" s="177"/>
      <c r="P140" s="178">
        <f>SUM(P141:P143)</f>
        <v>0</v>
      </c>
      <c r="Q140" s="177"/>
      <c r="R140" s="178">
        <f>SUM(R141:R143)</f>
        <v>0</v>
      </c>
      <c r="S140" s="177"/>
      <c r="T140" s="179">
        <f>SUM(T141:T143)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2" t="s">
        <v>148</v>
      </c>
      <c r="AT140" s="180" t="s">
        <v>74</v>
      </c>
      <c r="AU140" s="180" t="s">
        <v>75</v>
      </c>
      <c r="AY140" s="172" t="s">
        <v>141</v>
      </c>
      <c r="BK140" s="181">
        <f>SUM(BK141:BK143)</f>
        <v>0</v>
      </c>
    </row>
    <row r="141" s="2" customFormat="1" ht="37.8" customHeight="1">
      <c r="A141" s="34"/>
      <c r="B141" s="184"/>
      <c r="C141" s="185" t="s">
        <v>194</v>
      </c>
      <c r="D141" s="185" t="s">
        <v>144</v>
      </c>
      <c r="E141" s="186" t="s">
        <v>1108</v>
      </c>
      <c r="F141" s="187" t="s">
        <v>1109</v>
      </c>
      <c r="G141" s="188" t="s">
        <v>1053</v>
      </c>
      <c r="H141" s="189">
        <v>35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1054</v>
      </c>
      <c r="AT141" s="197" t="s">
        <v>144</v>
      </c>
      <c r="AU141" s="197" t="s">
        <v>82</v>
      </c>
      <c r="AY141" s="15" t="s">
        <v>141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88</v>
      </c>
      <c r="BK141" s="198">
        <f>ROUND(I141*H141,2)</f>
        <v>0</v>
      </c>
      <c r="BL141" s="15" t="s">
        <v>1054</v>
      </c>
      <c r="BM141" s="197" t="s">
        <v>257</v>
      </c>
    </row>
    <row r="142" s="2" customFormat="1" ht="44.25" customHeight="1">
      <c r="A142" s="34"/>
      <c r="B142" s="184"/>
      <c r="C142" s="185" t="s">
        <v>200</v>
      </c>
      <c r="D142" s="185" t="s">
        <v>144</v>
      </c>
      <c r="E142" s="186" t="s">
        <v>1110</v>
      </c>
      <c r="F142" s="187" t="s">
        <v>1111</v>
      </c>
      <c r="G142" s="188" t="s">
        <v>1053</v>
      </c>
      <c r="H142" s="189">
        <v>10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1054</v>
      </c>
      <c r="AT142" s="197" t="s">
        <v>144</v>
      </c>
      <c r="AU142" s="197" t="s">
        <v>82</v>
      </c>
      <c r="AY142" s="15" t="s">
        <v>141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1054</v>
      </c>
      <c r="BM142" s="197" t="s">
        <v>265</v>
      </c>
    </row>
    <row r="143" s="2" customFormat="1" ht="16.5" customHeight="1">
      <c r="A143" s="34"/>
      <c r="B143" s="184"/>
      <c r="C143" s="185" t="s">
        <v>208</v>
      </c>
      <c r="D143" s="185" t="s">
        <v>144</v>
      </c>
      <c r="E143" s="186" t="s">
        <v>1112</v>
      </c>
      <c r="F143" s="187" t="s">
        <v>1113</v>
      </c>
      <c r="G143" s="188" t="s">
        <v>1053</v>
      </c>
      <c r="H143" s="189">
        <v>1</v>
      </c>
      <c r="I143" s="190"/>
      <c r="J143" s="191">
        <f>ROUND(I143*H143,2)</f>
        <v>0</v>
      </c>
      <c r="K143" s="192"/>
      <c r="L143" s="35"/>
      <c r="M143" s="211" t="s">
        <v>1</v>
      </c>
      <c r="N143" s="212" t="s">
        <v>41</v>
      </c>
      <c r="O143" s="213"/>
      <c r="P143" s="214">
        <f>O143*H143</f>
        <v>0</v>
      </c>
      <c r="Q143" s="214">
        <v>0</v>
      </c>
      <c r="R143" s="214">
        <f>Q143*H143</f>
        <v>0</v>
      </c>
      <c r="S143" s="214">
        <v>0</v>
      </c>
      <c r="T143" s="215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1054</v>
      </c>
      <c r="AT143" s="197" t="s">
        <v>144</v>
      </c>
      <c r="AU143" s="197" t="s">
        <v>82</v>
      </c>
      <c r="AY143" s="15" t="s">
        <v>141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1054</v>
      </c>
      <c r="BM143" s="197" t="s">
        <v>273</v>
      </c>
    </row>
    <row r="144" s="2" customFormat="1" ht="6.96" customHeight="1">
      <c r="A144" s="34"/>
      <c r="B144" s="61"/>
      <c r="C144" s="62"/>
      <c r="D144" s="62"/>
      <c r="E144" s="62"/>
      <c r="F144" s="62"/>
      <c r="G144" s="62"/>
      <c r="H144" s="62"/>
      <c r="I144" s="62"/>
      <c r="J144" s="62"/>
      <c r="K144" s="62"/>
      <c r="L144" s="35"/>
      <c r="M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</sheetData>
  <autoFilter ref="C123:K14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108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0" t="str">
        <f>'Rekapitulácia stavby'!K6</f>
        <v xml:space="preserve">Zníženie energetickej náročnosti  budovy technických služieb v Trenčianskych  Tepliciach</v>
      </c>
      <c r="F7" s="28"/>
      <c r="G7" s="28"/>
      <c r="H7" s="28"/>
      <c r="L7" s="18"/>
    </row>
    <row r="8" s="1" customFormat="1" ht="12" customHeight="1">
      <c r="B8" s="18"/>
      <c r="D8" s="28" t="s">
        <v>109</v>
      </c>
      <c r="L8" s="18"/>
    </row>
    <row r="9" s="2" customFormat="1" ht="23.25" customHeight="1">
      <c r="A9" s="34"/>
      <c r="B9" s="35"/>
      <c r="C9" s="34"/>
      <c r="D9" s="34"/>
      <c r="E9" s="130" t="s">
        <v>110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111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1114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33</v>
      </c>
      <c r="G14" s="34"/>
      <c r="H14" s="34"/>
      <c r="I14" s="28" t="s">
        <v>21</v>
      </c>
      <c r="J14" s="70" t="str">
        <f>'Rekapitulácia stavby'!AN8</f>
        <v>2. 11. 2021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tr">
        <f>IF('Rekapitulácia stavby'!AN10="","",'Rekapitulácia stavby'!AN10)</f>
        <v/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tr">
        <f>IF('Rekapitulácia stavby'!E11="","",'Rekapitulácia stavby'!E11)</f>
        <v>Mesto Trenčianske Teplice so sídlom GEN. M.R.Štefá</v>
      </c>
      <c r="F17" s="34"/>
      <c r="G17" s="34"/>
      <c r="H17" s="34"/>
      <c r="I17" s="28" t="s">
        <v>26</v>
      </c>
      <c r="J17" s="23" t="str">
        <f>IF('Rekapitulácia stavby'!AN11="","",'Rekapitulácia stavby'!AN11)</f>
        <v/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tr">
        <f>IF('Rekapitulácia stavby'!AN16="","",'Rekapitulácia stavby'!AN16)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tr">
        <f>IF('Rekapitulácia stavby'!E17="","",'Rekapitulácia stavby'!E17)</f>
        <v>Ing. Ladislav Balog</v>
      </c>
      <c r="F23" s="34"/>
      <c r="G23" s="34"/>
      <c r="H23" s="34"/>
      <c r="I23" s="28" t="s">
        <v>26</v>
      </c>
      <c r="J23" s="23" t="str">
        <f>IF('Rekapitulácia stavby'!AN17="","",'Rekapitulácia stavby'!AN17)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ROUND(J126,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ROUND((SUM(BE126:BE281)),  2)</f>
        <v>0</v>
      </c>
      <c r="G35" s="137"/>
      <c r="H35" s="137"/>
      <c r="I35" s="138">
        <v>0.20000000000000001</v>
      </c>
      <c r="J35" s="136">
        <f>ROUND(((SUM(BE126:BE281))*I35),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ROUND((SUM(BF126:BF281)),  2)</f>
        <v>0</v>
      </c>
      <c r="G36" s="137"/>
      <c r="H36" s="137"/>
      <c r="I36" s="138">
        <v>0.20000000000000001</v>
      </c>
      <c r="J36" s="136">
        <f>ROUND(((SUM(BF126:BF281))*I36),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ROUND((SUM(BG126:BG281)),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ROUND((SUM(BH126:BH281)),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ROUND((SUM(BI126:BI281)),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0" t="str">
        <f>E7</f>
        <v xml:space="preserve">Zníženie energetickej náročnosti  budovy technických služieb v Trenčianskych  Tepliciach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109</v>
      </c>
      <c r="L86" s="18"/>
    </row>
    <row r="87" s="2" customFormat="1" ht="23.25" customHeight="1">
      <c r="A87" s="34"/>
      <c r="B87" s="35"/>
      <c r="C87" s="34"/>
      <c r="D87" s="34"/>
      <c r="E87" s="130" t="s">
        <v>110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111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21-370 - ELEKTROINŠTALÁCIA , BLESKOZVOD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 xml:space="preserve"> </v>
      </c>
      <c r="G91" s="34"/>
      <c r="H91" s="34"/>
      <c r="I91" s="28" t="s">
        <v>21</v>
      </c>
      <c r="J91" s="70" t="str">
        <f>IF(J14="","",J14)</f>
        <v>2. 11. 2021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Mesto Trenčianske Teplice so sídlom GEN. M.R.Štefá</v>
      </c>
      <c r="G93" s="34"/>
      <c r="H93" s="34"/>
      <c r="I93" s="28" t="s">
        <v>29</v>
      </c>
      <c r="J93" s="32" t="str">
        <f>E23</f>
        <v>Ing. Ladislav Balog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114</v>
      </c>
      <c r="D96" s="141"/>
      <c r="E96" s="141"/>
      <c r="F96" s="141"/>
      <c r="G96" s="141"/>
      <c r="H96" s="141"/>
      <c r="I96" s="141"/>
      <c r="J96" s="150" t="s">
        <v>115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116</v>
      </c>
      <c r="D98" s="34"/>
      <c r="E98" s="34"/>
      <c r="F98" s="34"/>
      <c r="G98" s="34"/>
      <c r="H98" s="34"/>
      <c r="I98" s="34"/>
      <c r="J98" s="97">
        <f>J126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117</v>
      </c>
    </row>
    <row r="99" s="9" customFormat="1" ht="24.96" customHeight="1">
      <c r="A99" s="9"/>
      <c r="B99" s="152"/>
      <c r="C99" s="9"/>
      <c r="D99" s="153" t="s">
        <v>1115</v>
      </c>
      <c r="E99" s="154"/>
      <c r="F99" s="154"/>
      <c r="G99" s="154"/>
      <c r="H99" s="154"/>
      <c r="I99" s="154"/>
      <c r="J99" s="155">
        <f>J127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52"/>
      <c r="C100" s="9"/>
      <c r="D100" s="153" t="s">
        <v>1116</v>
      </c>
      <c r="E100" s="154"/>
      <c r="F100" s="154"/>
      <c r="G100" s="154"/>
      <c r="H100" s="154"/>
      <c r="I100" s="154"/>
      <c r="J100" s="155">
        <f>J137</f>
        <v>0</v>
      </c>
      <c r="K100" s="9"/>
      <c r="L100" s="152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52"/>
      <c r="C101" s="9"/>
      <c r="D101" s="153" t="s">
        <v>1117</v>
      </c>
      <c r="E101" s="154"/>
      <c r="F101" s="154"/>
      <c r="G101" s="154"/>
      <c r="H101" s="154"/>
      <c r="I101" s="154"/>
      <c r="J101" s="155">
        <f>J141</f>
        <v>0</v>
      </c>
      <c r="K101" s="9"/>
      <c r="L101" s="15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52"/>
      <c r="C102" s="9"/>
      <c r="D102" s="153" t="s">
        <v>1118</v>
      </c>
      <c r="E102" s="154"/>
      <c r="F102" s="154"/>
      <c r="G102" s="154"/>
      <c r="H102" s="154"/>
      <c r="I102" s="154"/>
      <c r="J102" s="155">
        <f>J150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52"/>
      <c r="C103" s="9"/>
      <c r="D103" s="153" t="s">
        <v>1119</v>
      </c>
      <c r="E103" s="154"/>
      <c r="F103" s="154"/>
      <c r="G103" s="154"/>
      <c r="H103" s="154"/>
      <c r="I103" s="154"/>
      <c r="J103" s="155">
        <f>J193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52"/>
      <c r="C104" s="9"/>
      <c r="D104" s="153" t="s">
        <v>1120</v>
      </c>
      <c r="E104" s="154"/>
      <c r="F104" s="154"/>
      <c r="G104" s="154"/>
      <c r="H104" s="154"/>
      <c r="I104" s="154"/>
      <c r="J104" s="155">
        <f>J232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="2" customFormat="1" ht="6.96" customHeight="1">
      <c r="A110" s="34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127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6.25" customHeight="1">
      <c r="A114" s="34"/>
      <c r="B114" s="35"/>
      <c r="C114" s="34"/>
      <c r="D114" s="34"/>
      <c r="E114" s="130" t="str">
        <f>E7</f>
        <v xml:space="preserve">Zníženie energetickej náročnosti  budovy technických služieb v Trenčianskych  Tepliciach</v>
      </c>
      <c r="F114" s="28"/>
      <c r="G114" s="28"/>
      <c r="H114" s="28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1" customFormat="1" ht="12" customHeight="1">
      <c r="B115" s="18"/>
      <c r="C115" s="28" t="s">
        <v>109</v>
      </c>
      <c r="L115" s="18"/>
    </row>
    <row r="116" s="2" customFormat="1" ht="23.25" customHeight="1">
      <c r="A116" s="34"/>
      <c r="B116" s="35"/>
      <c r="C116" s="34"/>
      <c r="D116" s="34"/>
      <c r="E116" s="130" t="s">
        <v>110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111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68" t="str">
        <f>E11</f>
        <v>21-370 - ELEKTROINŠTALÁCIA , BLESKOZVOD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19</v>
      </c>
      <c r="D120" s="34"/>
      <c r="E120" s="34"/>
      <c r="F120" s="23" t="str">
        <f>F14</f>
        <v xml:space="preserve"> </v>
      </c>
      <c r="G120" s="34"/>
      <c r="H120" s="34"/>
      <c r="I120" s="28" t="s">
        <v>21</v>
      </c>
      <c r="J120" s="70" t="str">
        <f>IF(J14="","",J14)</f>
        <v>2. 11. 2021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23</v>
      </c>
      <c r="D122" s="34"/>
      <c r="E122" s="34"/>
      <c r="F122" s="23" t="str">
        <f>E17</f>
        <v>Mesto Trenčianske Teplice so sídlom GEN. M.R.Štefá</v>
      </c>
      <c r="G122" s="34"/>
      <c r="H122" s="34"/>
      <c r="I122" s="28" t="s">
        <v>29</v>
      </c>
      <c r="J122" s="32" t="str">
        <f>E23</f>
        <v>Ing. Ladislav Balog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27</v>
      </c>
      <c r="D123" s="34"/>
      <c r="E123" s="34"/>
      <c r="F123" s="23" t="str">
        <f>IF(E20="","",E20)</f>
        <v>Vyplň údaj</v>
      </c>
      <c r="G123" s="34"/>
      <c r="H123" s="34"/>
      <c r="I123" s="28" t="s">
        <v>32</v>
      </c>
      <c r="J123" s="32" t="str">
        <f>E26</f>
        <v xml:space="preserve"> 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1" customFormat="1" ht="29.28" customHeight="1">
      <c r="A125" s="160"/>
      <c r="B125" s="161"/>
      <c r="C125" s="162" t="s">
        <v>128</v>
      </c>
      <c r="D125" s="163" t="s">
        <v>60</v>
      </c>
      <c r="E125" s="163" t="s">
        <v>56</v>
      </c>
      <c r="F125" s="163" t="s">
        <v>57</v>
      </c>
      <c r="G125" s="163" t="s">
        <v>129</v>
      </c>
      <c r="H125" s="163" t="s">
        <v>130</v>
      </c>
      <c r="I125" s="163" t="s">
        <v>131</v>
      </c>
      <c r="J125" s="164" t="s">
        <v>115</v>
      </c>
      <c r="K125" s="165" t="s">
        <v>132</v>
      </c>
      <c r="L125" s="166"/>
      <c r="M125" s="87" t="s">
        <v>1</v>
      </c>
      <c r="N125" s="88" t="s">
        <v>39</v>
      </c>
      <c r="O125" s="88" t="s">
        <v>133</v>
      </c>
      <c r="P125" s="88" t="s">
        <v>134</v>
      </c>
      <c r="Q125" s="88" t="s">
        <v>135</v>
      </c>
      <c r="R125" s="88" t="s">
        <v>136</v>
      </c>
      <c r="S125" s="88" t="s">
        <v>137</v>
      </c>
      <c r="T125" s="89" t="s">
        <v>138</v>
      </c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</row>
    <row r="126" s="2" customFormat="1" ht="22.8" customHeight="1">
      <c r="A126" s="34"/>
      <c r="B126" s="35"/>
      <c r="C126" s="94" t="s">
        <v>116</v>
      </c>
      <c r="D126" s="34"/>
      <c r="E126" s="34"/>
      <c r="F126" s="34"/>
      <c r="G126" s="34"/>
      <c r="H126" s="34"/>
      <c r="I126" s="34"/>
      <c r="J126" s="167">
        <f>BK126</f>
        <v>0</v>
      </c>
      <c r="K126" s="34"/>
      <c r="L126" s="35"/>
      <c r="M126" s="90"/>
      <c r="N126" s="74"/>
      <c r="O126" s="91"/>
      <c r="P126" s="168">
        <f>P127+P137+P141+P150+P193+P232</f>
        <v>0</v>
      </c>
      <c r="Q126" s="91"/>
      <c r="R126" s="168">
        <f>R127+R137+R141+R150+R193+R232</f>
        <v>0</v>
      </c>
      <c r="S126" s="91"/>
      <c r="T126" s="169">
        <f>T127+T137+T141+T150+T193+T232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5" t="s">
        <v>74</v>
      </c>
      <c r="AU126" s="15" t="s">
        <v>117</v>
      </c>
      <c r="BK126" s="170">
        <f>BK127+BK137+BK141+BK150+BK193+BK232</f>
        <v>0</v>
      </c>
    </row>
    <row r="127" s="12" customFormat="1" ht="25.92" customHeight="1">
      <c r="A127" s="12"/>
      <c r="B127" s="171"/>
      <c r="C127" s="12"/>
      <c r="D127" s="172" t="s">
        <v>74</v>
      </c>
      <c r="E127" s="173" t="s">
        <v>1121</v>
      </c>
      <c r="F127" s="173" t="s">
        <v>1122</v>
      </c>
      <c r="G127" s="12"/>
      <c r="H127" s="12"/>
      <c r="I127" s="174"/>
      <c r="J127" s="175">
        <f>BK127</f>
        <v>0</v>
      </c>
      <c r="K127" s="12"/>
      <c r="L127" s="171"/>
      <c r="M127" s="176"/>
      <c r="N127" s="177"/>
      <c r="O127" s="177"/>
      <c r="P127" s="178">
        <f>SUM(P128:P136)</f>
        <v>0</v>
      </c>
      <c r="Q127" s="177"/>
      <c r="R127" s="178">
        <f>SUM(R128:R136)</f>
        <v>0</v>
      </c>
      <c r="S127" s="177"/>
      <c r="T127" s="179">
        <f>SUM(T128:T136)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2" t="s">
        <v>82</v>
      </c>
      <c r="AT127" s="180" t="s">
        <v>74</v>
      </c>
      <c r="AU127" s="180" t="s">
        <v>75</v>
      </c>
      <c r="AY127" s="172" t="s">
        <v>141</v>
      </c>
      <c r="BK127" s="181">
        <f>SUM(BK128:BK136)</f>
        <v>0</v>
      </c>
    </row>
    <row r="128" s="2" customFormat="1" ht="24.15" customHeight="1">
      <c r="A128" s="34"/>
      <c r="B128" s="184"/>
      <c r="C128" s="185" t="s">
        <v>153</v>
      </c>
      <c r="D128" s="185" t="s">
        <v>144</v>
      </c>
      <c r="E128" s="186" t="s">
        <v>1123</v>
      </c>
      <c r="F128" s="187" t="s">
        <v>1124</v>
      </c>
      <c r="G128" s="188" t="s">
        <v>243</v>
      </c>
      <c r="H128" s="189">
        <v>10</v>
      </c>
      <c r="I128" s="190"/>
      <c r="J128" s="191">
        <f>ROUND(I128*H128,2)</f>
        <v>0</v>
      </c>
      <c r="K128" s="192"/>
      <c r="L128" s="35"/>
      <c r="M128" s="193" t="s">
        <v>1</v>
      </c>
      <c r="N128" s="194" t="s">
        <v>41</v>
      </c>
      <c r="O128" s="78"/>
      <c r="P128" s="195">
        <f>O128*H128</f>
        <v>0</v>
      </c>
      <c r="Q128" s="195">
        <v>0</v>
      </c>
      <c r="R128" s="195">
        <f>Q128*H128</f>
        <v>0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148</v>
      </c>
      <c r="AT128" s="197" t="s">
        <v>144</v>
      </c>
      <c r="AU128" s="197" t="s">
        <v>82</v>
      </c>
      <c r="AY128" s="15" t="s">
        <v>141</v>
      </c>
      <c r="BE128" s="198">
        <f>IF(N128="základná",J128,0)</f>
        <v>0</v>
      </c>
      <c r="BF128" s="198">
        <f>IF(N128="znížená",J128,0)</f>
        <v>0</v>
      </c>
      <c r="BG128" s="198">
        <f>IF(N128="zákl. prenesená",J128,0)</f>
        <v>0</v>
      </c>
      <c r="BH128" s="198">
        <f>IF(N128="zníž. prenesená",J128,0)</f>
        <v>0</v>
      </c>
      <c r="BI128" s="198">
        <f>IF(N128="nulová",J128,0)</f>
        <v>0</v>
      </c>
      <c r="BJ128" s="15" t="s">
        <v>88</v>
      </c>
      <c r="BK128" s="198">
        <f>ROUND(I128*H128,2)</f>
        <v>0</v>
      </c>
      <c r="BL128" s="15" t="s">
        <v>148</v>
      </c>
      <c r="BM128" s="197" t="s">
        <v>88</v>
      </c>
    </row>
    <row r="129" s="2" customFormat="1" ht="16.5" customHeight="1">
      <c r="A129" s="34"/>
      <c r="B129" s="184"/>
      <c r="C129" s="185" t="s">
        <v>240</v>
      </c>
      <c r="D129" s="185" t="s">
        <v>144</v>
      </c>
      <c r="E129" s="186" t="s">
        <v>1125</v>
      </c>
      <c r="F129" s="187" t="s">
        <v>1126</v>
      </c>
      <c r="G129" s="188" t="s">
        <v>243</v>
      </c>
      <c r="H129" s="189">
        <v>2</v>
      </c>
      <c r="I129" s="190"/>
      <c r="J129" s="191">
        <f>ROUND(I129*H129,2)</f>
        <v>0</v>
      </c>
      <c r="K129" s="192"/>
      <c r="L129" s="35"/>
      <c r="M129" s="193" t="s">
        <v>1</v>
      </c>
      <c r="N129" s="194" t="s">
        <v>41</v>
      </c>
      <c r="O129" s="78"/>
      <c r="P129" s="195">
        <f>O129*H129</f>
        <v>0</v>
      </c>
      <c r="Q129" s="195">
        <v>0</v>
      </c>
      <c r="R129" s="195">
        <f>Q129*H129</f>
        <v>0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148</v>
      </c>
      <c r="AT129" s="197" t="s">
        <v>144</v>
      </c>
      <c r="AU129" s="197" t="s">
        <v>82</v>
      </c>
      <c r="AY129" s="15" t="s">
        <v>141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88</v>
      </c>
      <c r="BK129" s="198">
        <f>ROUND(I129*H129,2)</f>
        <v>0</v>
      </c>
      <c r="BL129" s="15" t="s">
        <v>148</v>
      </c>
      <c r="BM129" s="197" t="s">
        <v>148</v>
      </c>
    </row>
    <row r="130" s="2" customFormat="1" ht="16.5" customHeight="1">
      <c r="A130" s="34"/>
      <c r="B130" s="184"/>
      <c r="C130" s="200" t="s">
        <v>216</v>
      </c>
      <c r="D130" s="200" t="s">
        <v>228</v>
      </c>
      <c r="E130" s="201" t="s">
        <v>1127</v>
      </c>
      <c r="F130" s="202" t="s">
        <v>1128</v>
      </c>
      <c r="G130" s="203" t="s">
        <v>158</v>
      </c>
      <c r="H130" s="204">
        <v>23</v>
      </c>
      <c r="I130" s="205"/>
      <c r="J130" s="206">
        <f>ROUND(I130*H130,2)</f>
        <v>0</v>
      </c>
      <c r="K130" s="207"/>
      <c r="L130" s="208"/>
      <c r="M130" s="209" t="s">
        <v>1</v>
      </c>
      <c r="N130" s="210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175</v>
      </c>
      <c r="AT130" s="197" t="s">
        <v>228</v>
      </c>
      <c r="AU130" s="197" t="s">
        <v>82</v>
      </c>
      <c r="AY130" s="15" t="s">
        <v>141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88</v>
      </c>
      <c r="BK130" s="198">
        <f>ROUND(I130*H130,2)</f>
        <v>0</v>
      </c>
      <c r="BL130" s="15" t="s">
        <v>148</v>
      </c>
      <c r="BM130" s="197" t="s">
        <v>142</v>
      </c>
    </row>
    <row r="131" s="2" customFormat="1" ht="16.5" customHeight="1">
      <c r="A131" s="34"/>
      <c r="B131" s="184"/>
      <c r="C131" s="185" t="s">
        <v>223</v>
      </c>
      <c r="D131" s="185" t="s">
        <v>144</v>
      </c>
      <c r="E131" s="186" t="s">
        <v>1127</v>
      </c>
      <c r="F131" s="187" t="s">
        <v>1129</v>
      </c>
      <c r="G131" s="188" t="s">
        <v>158</v>
      </c>
      <c r="H131" s="189">
        <v>23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148</v>
      </c>
      <c r="AT131" s="197" t="s">
        <v>144</v>
      </c>
      <c r="AU131" s="197" t="s">
        <v>82</v>
      </c>
      <c r="AY131" s="15" t="s">
        <v>141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88</v>
      </c>
      <c r="BK131" s="198">
        <f>ROUND(I131*H131,2)</f>
        <v>0</v>
      </c>
      <c r="BL131" s="15" t="s">
        <v>148</v>
      </c>
      <c r="BM131" s="197" t="s">
        <v>175</v>
      </c>
    </row>
    <row r="132" s="2" customFormat="1" ht="16.5" customHeight="1">
      <c r="A132" s="34"/>
      <c r="B132" s="184"/>
      <c r="C132" s="200" t="s">
        <v>227</v>
      </c>
      <c r="D132" s="200" t="s">
        <v>228</v>
      </c>
      <c r="E132" s="201" t="s">
        <v>1130</v>
      </c>
      <c r="F132" s="202" t="s">
        <v>1131</v>
      </c>
      <c r="G132" s="203" t="s">
        <v>243</v>
      </c>
      <c r="H132" s="204">
        <v>2</v>
      </c>
      <c r="I132" s="205"/>
      <c r="J132" s="206">
        <f>ROUND(I132*H132,2)</f>
        <v>0</v>
      </c>
      <c r="K132" s="207"/>
      <c r="L132" s="208"/>
      <c r="M132" s="209" t="s">
        <v>1</v>
      </c>
      <c r="N132" s="210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175</v>
      </c>
      <c r="AT132" s="197" t="s">
        <v>228</v>
      </c>
      <c r="AU132" s="197" t="s">
        <v>82</v>
      </c>
      <c r="AY132" s="15" t="s">
        <v>141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88</v>
      </c>
      <c r="BK132" s="198">
        <f>ROUND(I132*H132,2)</f>
        <v>0</v>
      </c>
      <c r="BL132" s="15" t="s">
        <v>148</v>
      </c>
      <c r="BM132" s="197" t="s">
        <v>182</v>
      </c>
    </row>
    <row r="133" s="2" customFormat="1" ht="16.5" customHeight="1">
      <c r="A133" s="34"/>
      <c r="B133" s="184"/>
      <c r="C133" s="185" t="s">
        <v>7</v>
      </c>
      <c r="D133" s="185" t="s">
        <v>144</v>
      </c>
      <c r="E133" s="186" t="s">
        <v>1132</v>
      </c>
      <c r="F133" s="187" t="s">
        <v>1133</v>
      </c>
      <c r="G133" s="188" t="s">
        <v>158</v>
      </c>
      <c r="H133" s="189">
        <v>23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148</v>
      </c>
      <c r="AT133" s="197" t="s">
        <v>144</v>
      </c>
      <c r="AU133" s="197" t="s">
        <v>82</v>
      </c>
      <c r="AY133" s="15" t="s">
        <v>141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88</v>
      </c>
      <c r="BK133" s="198">
        <f>ROUND(I133*H133,2)</f>
        <v>0</v>
      </c>
      <c r="BL133" s="15" t="s">
        <v>148</v>
      </c>
      <c r="BM133" s="197" t="s">
        <v>190</v>
      </c>
    </row>
    <row r="134" s="2" customFormat="1" ht="24.15" customHeight="1">
      <c r="A134" s="34"/>
      <c r="B134" s="184"/>
      <c r="C134" s="200" t="s">
        <v>236</v>
      </c>
      <c r="D134" s="200" t="s">
        <v>228</v>
      </c>
      <c r="E134" s="201" t="s">
        <v>1134</v>
      </c>
      <c r="F134" s="202" t="s">
        <v>1135</v>
      </c>
      <c r="G134" s="203" t="s">
        <v>158</v>
      </c>
      <c r="H134" s="204">
        <v>23</v>
      </c>
      <c r="I134" s="205"/>
      <c r="J134" s="206">
        <f>ROUND(I134*H134,2)</f>
        <v>0</v>
      </c>
      <c r="K134" s="207"/>
      <c r="L134" s="208"/>
      <c r="M134" s="209" t="s">
        <v>1</v>
      </c>
      <c r="N134" s="210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175</v>
      </c>
      <c r="AT134" s="197" t="s">
        <v>228</v>
      </c>
      <c r="AU134" s="197" t="s">
        <v>82</v>
      </c>
      <c r="AY134" s="15" t="s">
        <v>141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88</v>
      </c>
      <c r="BK134" s="198">
        <f>ROUND(I134*H134,2)</f>
        <v>0</v>
      </c>
      <c r="BL134" s="15" t="s">
        <v>148</v>
      </c>
      <c r="BM134" s="197" t="s">
        <v>200</v>
      </c>
    </row>
    <row r="135" s="2" customFormat="1" ht="16.5" customHeight="1">
      <c r="A135" s="34"/>
      <c r="B135" s="184"/>
      <c r="C135" s="200" t="s">
        <v>194</v>
      </c>
      <c r="D135" s="200" t="s">
        <v>228</v>
      </c>
      <c r="E135" s="201" t="s">
        <v>1136</v>
      </c>
      <c r="F135" s="202" t="s">
        <v>1137</v>
      </c>
      <c r="G135" s="203" t="s">
        <v>243</v>
      </c>
      <c r="H135" s="204">
        <v>1</v>
      </c>
      <c r="I135" s="205"/>
      <c r="J135" s="206">
        <f>ROUND(I135*H135,2)</f>
        <v>0</v>
      </c>
      <c r="K135" s="207"/>
      <c r="L135" s="208"/>
      <c r="M135" s="209" t="s">
        <v>1</v>
      </c>
      <c r="N135" s="210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175</v>
      </c>
      <c r="AT135" s="197" t="s">
        <v>228</v>
      </c>
      <c r="AU135" s="197" t="s">
        <v>82</v>
      </c>
      <c r="AY135" s="15" t="s">
        <v>141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88</v>
      </c>
      <c r="BK135" s="198">
        <f>ROUND(I135*H135,2)</f>
        <v>0</v>
      </c>
      <c r="BL135" s="15" t="s">
        <v>148</v>
      </c>
      <c r="BM135" s="197" t="s">
        <v>211</v>
      </c>
    </row>
    <row r="136" s="2" customFormat="1" ht="16.5" customHeight="1">
      <c r="A136" s="34"/>
      <c r="B136" s="184"/>
      <c r="C136" s="185" t="s">
        <v>200</v>
      </c>
      <c r="D136" s="185" t="s">
        <v>144</v>
      </c>
      <c r="E136" s="186" t="s">
        <v>1136</v>
      </c>
      <c r="F136" s="187" t="s">
        <v>1138</v>
      </c>
      <c r="G136" s="188" t="s">
        <v>243</v>
      </c>
      <c r="H136" s="189">
        <v>1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148</v>
      </c>
      <c r="AT136" s="197" t="s">
        <v>144</v>
      </c>
      <c r="AU136" s="197" t="s">
        <v>82</v>
      </c>
      <c r="AY136" s="15" t="s">
        <v>141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88</v>
      </c>
      <c r="BK136" s="198">
        <f>ROUND(I136*H136,2)</f>
        <v>0</v>
      </c>
      <c r="BL136" s="15" t="s">
        <v>148</v>
      </c>
      <c r="BM136" s="197" t="s">
        <v>223</v>
      </c>
    </row>
    <row r="137" s="12" customFormat="1" ht="25.92" customHeight="1">
      <c r="A137" s="12"/>
      <c r="B137" s="171"/>
      <c r="C137" s="12"/>
      <c r="D137" s="172" t="s">
        <v>74</v>
      </c>
      <c r="E137" s="173" t="s">
        <v>1139</v>
      </c>
      <c r="F137" s="173" t="s">
        <v>1140</v>
      </c>
      <c r="G137" s="12"/>
      <c r="H137" s="12"/>
      <c r="I137" s="174"/>
      <c r="J137" s="175">
        <f>BK137</f>
        <v>0</v>
      </c>
      <c r="K137" s="12"/>
      <c r="L137" s="171"/>
      <c r="M137" s="176"/>
      <c r="N137" s="177"/>
      <c r="O137" s="177"/>
      <c r="P137" s="178">
        <f>SUM(P138:P140)</f>
        <v>0</v>
      </c>
      <c r="Q137" s="177"/>
      <c r="R137" s="178">
        <f>SUM(R138:R140)</f>
        <v>0</v>
      </c>
      <c r="S137" s="177"/>
      <c r="T137" s="179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2" t="s">
        <v>82</v>
      </c>
      <c r="AT137" s="180" t="s">
        <v>74</v>
      </c>
      <c r="AU137" s="180" t="s">
        <v>75</v>
      </c>
      <c r="AY137" s="172" t="s">
        <v>141</v>
      </c>
      <c r="BK137" s="181">
        <f>SUM(BK138:BK140)</f>
        <v>0</v>
      </c>
    </row>
    <row r="138" s="2" customFormat="1" ht="16.5" customHeight="1">
      <c r="A138" s="34"/>
      <c r="B138" s="184"/>
      <c r="C138" s="185" t="s">
        <v>249</v>
      </c>
      <c r="D138" s="185" t="s">
        <v>144</v>
      </c>
      <c r="E138" s="186" t="s">
        <v>1141</v>
      </c>
      <c r="F138" s="187" t="s">
        <v>1142</v>
      </c>
      <c r="G138" s="188" t="s">
        <v>243</v>
      </c>
      <c r="H138" s="189">
        <v>1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148</v>
      </c>
      <c r="AT138" s="197" t="s">
        <v>144</v>
      </c>
      <c r="AU138" s="197" t="s">
        <v>82</v>
      </c>
      <c r="AY138" s="15" t="s">
        <v>141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88</v>
      </c>
      <c r="BK138" s="198">
        <f>ROUND(I138*H138,2)</f>
        <v>0</v>
      </c>
      <c r="BL138" s="15" t="s">
        <v>148</v>
      </c>
      <c r="BM138" s="197" t="s">
        <v>7</v>
      </c>
    </row>
    <row r="139" s="2" customFormat="1" ht="24.15" customHeight="1">
      <c r="A139" s="34"/>
      <c r="B139" s="184"/>
      <c r="C139" s="200" t="s">
        <v>1143</v>
      </c>
      <c r="D139" s="200" t="s">
        <v>228</v>
      </c>
      <c r="E139" s="201" t="s">
        <v>1144</v>
      </c>
      <c r="F139" s="202" t="s">
        <v>1145</v>
      </c>
      <c r="G139" s="203" t="s">
        <v>243</v>
      </c>
      <c r="H139" s="204">
        <v>1</v>
      </c>
      <c r="I139" s="205"/>
      <c r="J139" s="206">
        <f>ROUND(I139*H139,2)</f>
        <v>0</v>
      </c>
      <c r="K139" s="207"/>
      <c r="L139" s="208"/>
      <c r="M139" s="209" t="s">
        <v>1</v>
      </c>
      <c r="N139" s="210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175</v>
      </c>
      <c r="AT139" s="197" t="s">
        <v>228</v>
      </c>
      <c r="AU139" s="197" t="s">
        <v>82</v>
      </c>
      <c r="AY139" s="15" t="s">
        <v>141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88</v>
      </c>
      <c r="BK139" s="198">
        <f>ROUND(I139*H139,2)</f>
        <v>0</v>
      </c>
      <c r="BL139" s="15" t="s">
        <v>148</v>
      </c>
      <c r="BM139" s="197" t="s">
        <v>240</v>
      </c>
    </row>
    <row r="140" s="2" customFormat="1" ht="16.5" customHeight="1">
      <c r="A140" s="34"/>
      <c r="B140" s="184"/>
      <c r="C140" s="200" t="s">
        <v>253</v>
      </c>
      <c r="D140" s="200" t="s">
        <v>228</v>
      </c>
      <c r="E140" s="201" t="s">
        <v>1146</v>
      </c>
      <c r="F140" s="202" t="s">
        <v>1147</v>
      </c>
      <c r="G140" s="203" t="s">
        <v>897</v>
      </c>
      <c r="H140" s="204">
        <v>1</v>
      </c>
      <c r="I140" s="205"/>
      <c r="J140" s="206">
        <f>ROUND(I140*H140,2)</f>
        <v>0</v>
      </c>
      <c r="K140" s="207"/>
      <c r="L140" s="208"/>
      <c r="M140" s="209" t="s">
        <v>1</v>
      </c>
      <c r="N140" s="210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175</v>
      </c>
      <c r="AT140" s="197" t="s">
        <v>228</v>
      </c>
      <c r="AU140" s="197" t="s">
        <v>82</v>
      </c>
      <c r="AY140" s="15" t="s">
        <v>141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88</v>
      </c>
      <c r="BK140" s="198">
        <f>ROUND(I140*H140,2)</f>
        <v>0</v>
      </c>
      <c r="BL140" s="15" t="s">
        <v>148</v>
      </c>
      <c r="BM140" s="197" t="s">
        <v>249</v>
      </c>
    </row>
    <row r="141" s="12" customFormat="1" ht="25.92" customHeight="1">
      <c r="A141" s="12"/>
      <c r="B141" s="171"/>
      <c r="C141" s="12"/>
      <c r="D141" s="172" t="s">
        <v>74</v>
      </c>
      <c r="E141" s="173" t="s">
        <v>1148</v>
      </c>
      <c r="F141" s="173" t="s">
        <v>1149</v>
      </c>
      <c r="G141" s="12"/>
      <c r="H141" s="12"/>
      <c r="I141" s="174"/>
      <c r="J141" s="175">
        <f>BK141</f>
        <v>0</v>
      </c>
      <c r="K141" s="12"/>
      <c r="L141" s="171"/>
      <c r="M141" s="176"/>
      <c r="N141" s="177"/>
      <c r="O141" s="177"/>
      <c r="P141" s="178">
        <f>SUM(P142:P149)</f>
        <v>0</v>
      </c>
      <c r="Q141" s="177"/>
      <c r="R141" s="178">
        <f>SUM(R142:R149)</f>
        <v>0</v>
      </c>
      <c r="S141" s="177"/>
      <c r="T141" s="179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72" t="s">
        <v>82</v>
      </c>
      <c r="AT141" s="180" t="s">
        <v>74</v>
      </c>
      <c r="AU141" s="180" t="s">
        <v>75</v>
      </c>
      <c r="AY141" s="172" t="s">
        <v>141</v>
      </c>
      <c r="BK141" s="181">
        <f>SUM(BK142:BK149)</f>
        <v>0</v>
      </c>
    </row>
    <row r="142" s="2" customFormat="1" ht="16.5" customHeight="1">
      <c r="A142" s="34"/>
      <c r="B142" s="184"/>
      <c r="C142" s="185" t="s">
        <v>1150</v>
      </c>
      <c r="D142" s="185" t="s">
        <v>144</v>
      </c>
      <c r="E142" s="186" t="s">
        <v>1151</v>
      </c>
      <c r="F142" s="187" t="s">
        <v>1152</v>
      </c>
      <c r="G142" s="188" t="s">
        <v>1153</v>
      </c>
      <c r="H142" s="189">
        <v>3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148</v>
      </c>
      <c r="AT142" s="197" t="s">
        <v>144</v>
      </c>
      <c r="AU142" s="197" t="s">
        <v>82</v>
      </c>
      <c r="AY142" s="15" t="s">
        <v>141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88</v>
      </c>
      <c r="BK142" s="198">
        <f>ROUND(I142*H142,2)</f>
        <v>0</v>
      </c>
      <c r="BL142" s="15" t="s">
        <v>148</v>
      </c>
      <c r="BM142" s="197" t="s">
        <v>257</v>
      </c>
    </row>
    <row r="143" s="2" customFormat="1" ht="16.5" customHeight="1">
      <c r="A143" s="34"/>
      <c r="B143" s="184"/>
      <c r="C143" s="185" t="s">
        <v>1154</v>
      </c>
      <c r="D143" s="185" t="s">
        <v>144</v>
      </c>
      <c r="E143" s="186" t="s">
        <v>1155</v>
      </c>
      <c r="F143" s="187" t="s">
        <v>1156</v>
      </c>
      <c r="G143" s="188" t="s">
        <v>243</v>
      </c>
      <c r="H143" s="189">
        <v>1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148</v>
      </c>
      <c r="AT143" s="197" t="s">
        <v>144</v>
      </c>
      <c r="AU143" s="197" t="s">
        <v>82</v>
      </c>
      <c r="AY143" s="15" t="s">
        <v>141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88</v>
      </c>
      <c r="BK143" s="198">
        <f>ROUND(I143*H143,2)</f>
        <v>0</v>
      </c>
      <c r="BL143" s="15" t="s">
        <v>148</v>
      </c>
      <c r="BM143" s="197" t="s">
        <v>265</v>
      </c>
    </row>
    <row r="144" s="2" customFormat="1" ht="24.15" customHeight="1">
      <c r="A144" s="34"/>
      <c r="B144" s="184"/>
      <c r="C144" s="185" t="s">
        <v>1157</v>
      </c>
      <c r="D144" s="185" t="s">
        <v>144</v>
      </c>
      <c r="E144" s="186" t="s">
        <v>1158</v>
      </c>
      <c r="F144" s="187" t="s">
        <v>1159</v>
      </c>
      <c r="G144" s="188" t="s">
        <v>243</v>
      </c>
      <c r="H144" s="189">
        <v>1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148</v>
      </c>
      <c r="AT144" s="197" t="s">
        <v>144</v>
      </c>
      <c r="AU144" s="197" t="s">
        <v>82</v>
      </c>
      <c r="AY144" s="15" t="s">
        <v>141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88</v>
      </c>
      <c r="BK144" s="198">
        <f>ROUND(I144*H144,2)</f>
        <v>0</v>
      </c>
      <c r="BL144" s="15" t="s">
        <v>148</v>
      </c>
      <c r="BM144" s="197" t="s">
        <v>273</v>
      </c>
    </row>
    <row r="145" s="2" customFormat="1" ht="16.5" customHeight="1">
      <c r="A145" s="34"/>
      <c r="B145" s="184"/>
      <c r="C145" s="185" t="s">
        <v>1160</v>
      </c>
      <c r="D145" s="185" t="s">
        <v>144</v>
      </c>
      <c r="E145" s="186" t="s">
        <v>1161</v>
      </c>
      <c r="F145" s="187" t="s">
        <v>1162</v>
      </c>
      <c r="G145" s="188" t="s">
        <v>243</v>
      </c>
      <c r="H145" s="189">
        <v>1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148</v>
      </c>
      <c r="AT145" s="197" t="s">
        <v>144</v>
      </c>
      <c r="AU145" s="197" t="s">
        <v>82</v>
      </c>
      <c r="AY145" s="15" t="s">
        <v>141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88</v>
      </c>
      <c r="BK145" s="198">
        <f>ROUND(I145*H145,2)</f>
        <v>0</v>
      </c>
      <c r="BL145" s="15" t="s">
        <v>148</v>
      </c>
      <c r="BM145" s="197" t="s">
        <v>231</v>
      </c>
    </row>
    <row r="146" s="2" customFormat="1" ht="16.5" customHeight="1">
      <c r="A146" s="34"/>
      <c r="B146" s="184"/>
      <c r="C146" s="185" t="s">
        <v>1163</v>
      </c>
      <c r="D146" s="185" t="s">
        <v>144</v>
      </c>
      <c r="E146" s="186" t="s">
        <v>1164</v>
      </c>
      <c r="F146" s="187" t="s">
        <v>1165</v>
      </c>
      <c r="G146" s="188" t="s">
        <v>1053</v>
      </c>
      <c r="H146" s="189">
        <v>8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148</v>
      </c>
      <c r="AT146" s="197" t="s">
        <v>144</v>
      </c>
      <c r="AU146" s="197" t="s">
        <v>82</v>
      </c>
      <c r="AY146" s="15" t="s">
        <v>141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88</v>
      </c>
      <c r="BK146" s="198">
        <f>ROUND(I146*H146,2)</f>
        <v>0</v>
      </c>
      <c r="BL146" s="15" t="s">
        <v>148</v>
      </c>
      <c r="BM146" s="197" t="s">
        <v>288</v>
      </c>
    </row>
    <row r="147" s="2" customFormat="1" ht="24.15" customHeight="1">
      <c r="A147" s="34"/>
      <c r="B147" s="184"/>
      <c r="C147" s="200" t="s">
        <v>1166</v>
      </c>
      <c r="D147" s="200" t="s">
        <v>228</v>
      </c>
      <c r="E147" s="201" t="s">
        <v>246</v>
      </c>
      <c r="F147" s="202" t="s">
        <v>1167</v>
      </c>
      <c r="G147" s="203" t="s">
        <v>897</v>
      </c>
      <c r="H147" s="204">
        <v>1</v>
      </c>
      <c r="I147" s="205"/>
      <c r="J147" s="206">
        <f>ROUND(I147*H147,2)</f>
        <v>0</v>
      </c>
      <c r="K147" s="207"/>
      <c r="L147" s="208"/>
      <c r="M147" s="209" t="s">
        <v>1</v>
      </c>
      <c r="N147" s="210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175</v>
      </c>
      <c r="AT147" s="197" t="s">
        <v>228</v>
      </c>
      <c r="AU147" s="197" t="s">
        <v>82</v>
      </c>
      <c r="AY147" s="15" t="s">
        <v>141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88</v>
      </c>
      <c r="BK147" s="198">
        <f>ROUND(I147*H147,2)</f>
        <v>0</v>
      </c>
      <c r="BL147" s="15" t="s">
        <v>148</v>
      </c>
      <c r="BM147" s="197" t="s">
        <v>296</v>
      </c>
    </row>
    <row r="148" s="2" customFormat="1" ht="16.5" customHeight="1">
      <c r="A148" s="34"/>
      <c r="B148" s="184"/>
      <c r="C148" s="185" t="s">
        <v>1168</v>
      </c>
      <c r="D148" s="185" t="s">
        <v>144</v>
      </c>
      <c r="E148" s="186" t="s">
        <v>1169</v>
      </c>
      <c r="F148" s="187" t="s">
        <v>1170</v>
      </c>
      <c r="G148" s="188" t="s">
        <v>1171</v>
      </c>
      <c r="H148" s="189">
        <v>8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148</v>
      </c>
      <c r="AT148" s="197" t="s">
        <v>144</v>
      </c>
      <c r="AU148" s="197" t="s">
        <v>82</v>
      </c>
      <c r="AY148" s="15" t="s">
        <v>141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88</v>
      </c>
      <c r="BK148" s="198">
        <f>ROUND(I148*H148,2)</f>
        <v>0</v>
      </c>
      <c r="BL148" s="15" t="s">
        <v>148</v>
      </c>
      <c r="BM148" s="197" t="s">
        <v>304</v>
      </c>
    </row>
    <row r="149" s="2" customFormat="1" ht="16.5" customHeight="1">
      <c r="A149" s="34"/>
      <c r="B149" s="184"/>
      <c r="C149" s="185" t="s">
        <v>1172</v>
      </c>
      <c r="D149" s="185" t="s">
        <v>144</v>
      </c>
      <c r="E149" s="186" t="s">
        <v>1173</v>
      </c>
      <c r="F149" s="187" t="s">
        <v>1174</v>
      </c>
      <c r="G149" s="188" t="s">
        <v>243</v>
      </c>
      <c r="H149" s="189">
        <v>1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148</v>
      </c>
      <c r="AT149" s="197" t="s">
        <v>144</v>
      </c>
      <c r="AU149" s="197" t="s">
        <v>82</v>
      </c>
      <c r="AY149" s="15" t="s">
        <v>141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88</v>
      </c>
      <c r="BK149" s="198">
        <f>ROUND(I149*H149,2)</f>
        <v>0</v>
      </c>
      <c r="BL149" s="15" t="s">
        <v>148</v>
      </c>
      <c r="BM149" s="197" t="s">
        <v>312</v>
      </c>
    </row>
    <row r="150" s="12" customFormat="1" ht="25.92" customHeight="1">
      <c r="A150" s="12"/>
      <c r="B150" s="171"/>
      <c r="C150" s="12"/>
      <c r="D150" s="172" t="s">
        <v>74</v>
      </c>
      <c r="E150" s="173" t="s">
        <v>1175</v>
      </c>
      <c r="F150" s="173" t="s">
        <v>1176</v>
      </c>
      <c r="G150" s="12"/>
      <c r="H150" s="12"/>
      <c r="I150" s="174"/>
      <c r="J150" s="175">
        <f>BK150</f>
        <v>0</v>
      </c>
      <c r="K150" s="12"/>
      <c r="L150" s="171"/>
      <c r="M150" s="176"/>
      <c r="N150" s="177"/>
      <c r="O150" s="177"/>
      <c r="P150" s="178">
        <f>SUM(P151:P192)</f>
        <v>0</v>
      </c>
      <c r="Q150" s="177"/>
      <c r="R150" s="178">
        <f>SUM(R151:R192)</f>
        <v>0</v>
      </c>
      <c r="S150" s="177"/>
      <c r="T150" s="179">
        <f>SUM(T151:T192)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72" t="s">
        <v>82</v>
      </c>
      <c r="AT150" s="180" t="s">
        <v>74</v>
      </c>
      <c r="AU150" s="180" t="s">
        <v>75</v>
      </c>
      <c r="AY150" s="172" t="s">
        <v>141</v>
      </c>
      <c r="BK150" s="181">
        <f>SUM(BK151:BK192)</f>
        <v>0</v>
      </c>
    </row>
    <row r="151" s="2" customFormat="1" ht="24.15" customHeight="1">
      <c r="A151" s="34"/>
      <c r="B151" s="184"/>
      <c r="C151" s="185" t="s">
        <v>1177</v>
      </c>
      <c r="D151" s="185" t="s">
        <v>144</v>
      </c>
      <c r="E151" s="186" t="s">
        <v>1178</v>
      </c>
      <c r="F151" s="187" t="s">
        <v>1179</v>
      </c>
      <c r="G151" s="188" t="s">
        <v>158</v>
      </c>
      <c r="H151" s="189">
        <v>120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</v>
      </c>
      <c r="R151" s="195">
        <f>Q151*H151</f>
        <v>0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148</v>
      </c>
      <c r="AT151" s="197" t="s">
        <v>144</v>
      </c>
      <c r="AU151" s="197" t="s">
        <v>82</v>
      </c>
      <c r="AY151" s="15" t="s">
        <v>141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88</v>
      </c>
      <c r="BK151" s="198">
        <f>ROUND(I151*H151,2)</f>
        <v>0</v>
      </c>
      <c r="BL151" s="15" t="s">
        <v>148</v>
      </c>
      <c r="BM151" s="197" t="s">
        <v>320</v>
      </c>
    </row>
    <row r="152" s="2" customFormat="1" ht="16.5" customHeight="1">
      <c r="A152" s="34"/>
      <c r="B152" s="184"/>
      <c r="C152" s="200" t="s">
        <v>1180</v>
      </c>
      <c r="D152" s="200" t="s">
        <v>228</v>
      </c>
      <c r="E152" s="201" t="s">
        <v>1178</v>
      </c>
      <c r="F152" s="202" t="s">
        <v>1181</v>
      </c>
      <c r="G152" s="203" t="s">
        <v>158</v>
      </c>
      <c r="H152" s="204">
        <v>120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41</v>
      </c>
      <c r="O152" s="78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175</v>
      </c>
      <c r="AT152" s="197" t="s">
        <v>228</v>
      </c>
      <c r="AU152" s="197" t="s">
        <v>82</v>
      </c>
      <c r="AY152" s="15" t="s">
        <v>141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88</v>
      </c>
      <c r="BK152" s="198">
        <f>ROUND(I152*H152,2)</f>
        <v>0</v>
      </c>
      <c r="BL152" s="15" t="s">
        <v>148</v>
      </c>
      <c r="BM152" s="197" t="s">
        <v>328</v>
      </c>
    </row>
    <row r="153" s="2" customFormat="1" ht="16.5" customHeight="1">
      <c r="A153" s="34"/>
      <c r="B153" s="184"/>
      <c r="C153" s="185" t="s">
        <v>1182</v>
      </c>
      <c r="D153" s="185" t="s">
        <v>144</v>
      </c>
      <c r="E153" s="186" t="s">
        <v>1183</v>
      </c>
      <c r="F153" s="187" t="s">
        <v>1184</v>
      </c>
      <c r="G153" s="188" t="s">
        <v>243</v>
      </c>
      <c r="H153" s="189">
        <v>9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148</v>
      </c>
      <c r="AT153" s="197" t="s">
        <v>144</v>
      </c>
      <c r="AU153" s="197" t="s">
        <v>82</v>
      </c>
      <c r="AY153" s="15" t="s">
        <v>141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88</v>
      </c>
      <c r="BK153" s="198">
        <f>ROUND(I153*H153,2)</f>
        <v>0</v>
      </c>
      <c r="BL153" s="15" t="s">
        <v>148</v>
      </c>
      <c r="BM153" s="197" t="s">
        <v>336</v>
      </c>
    </row>
    <row r="154" s="2" customFormat="1" ht="16.5" customHeight="1">
      <c r="A154" s="34"/>
      <c r="B154" s="184"/>
      <c r="C154" s="200" t="s">
        <v>1185</v>
      </c>
      <c r="D154" s="200" t="s">
        <v>228</v>
      </c>
      <c r="E154" s="201" t="s">
        <v>1186</v>
      </c>
      <c r="F154" s="202" t="s">
        <v>1187</v>
      </c>
      <c r="G154" s="203" t="s">
        <v>243</v>
      </c>
      <c r="H154" s="204">
        <v>9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41</v>
      </c>
      <c r="O154" s="78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175</v>
      </c>
      <c r="AT154" s="197" t="s">
        <v>228</v>
      </c>
      <c r="AU154" s="197" t="s">
        <v>82</v>
      </c>
      <c r="AY154" s="15" t="s">
        <v>141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88</v>
      </c>
      <c r="BK154" s="198">
        <f>ROUND(I154*H154,2)</f>
        <v>0</v>
      </c>
      <c r="BL154" s="15" t="s">
        <v>148</v>
      </c>
      <c r="BM154" s="197" t="s">
        <v>344</v>
      </c>
    </row>
    <row r="155" s="2" customFormat="1" ht="21.75" customHeight="1">
      <c r="A155" s="34"/>
      <c r="B155" s="184"/>
      <c r="C155" s="185" t="s">
        <v>1188</v>
      </c>
      <c r="D155" s="185" t="s">
        <v>144</v>
      </c>
      <c r="E155" s="186" t="s">
        <v>1189</v>
      </c>
      <c r="F155" s="187" t="s">
        <v>1190</v>
      </c>
      <c r="G155" s="188" t="s">
        <v>243</v>
      </c>
      <c r="H155" s="189">
        <v>18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</v>
      </c>
      <c r="R155" s="195">
        <f>Q155*H155</f>
        <v>0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148</v>
      </c>
      <c r="AT155" s="197" t="s">
        <v>144</v>
      </c>
      <c r="AU155" s="197" t="s">
        <v>82</v>
      </c>
      <c r="AY155" s="15" t="s">
        <v>141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88</v>
      </c>
      <c r="BK155" s="198">
        <f>ROUND(I155*H155,2)</f>
        <v>0</v>
      </c>
      <c r="BL155" s="15" t="s">
        <v>148</v>
      </c>
      <c r="BM155" s="197" t="s">
        <v>354</v>
      </c>
    </row>
    <row r="156" s="2" customFormat="1" ht="21.75" customHeight="1">
      <c r="A156" s="34"/>
      <c r="B156" s="184"/>
      <c r="C156" s="200" t="s">
        <v>1191</v>
      </c>
      <c r="D156" s="200" t="s">
        <v>228</v>
      </c>
      <c r="E156" s="201" t="s">
        <v>1192</v>
      </c>
      <c r="F156" s="202" t="s">
        <v>1190</v>
      </c>
      <c r="G156" s="203" t="s">
        <v>243</v>
      </c>
      <c r="H156" s="204">
        <v>18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41</v>
      </c>
      <c r="O156" s="78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175</v>
      </c>
      <c r="AT156" s="197" t="s">
        <v>228</v>
      </c>
      <c r="AU156" s="197" t="s">
        <v>82</v>
      </c>
      <c r="AY156" s="15" t="s">
        <v>141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88</v>
      </c>
      <c r="BK156" s="198">
        <f>ROUND(I156*H156,2)</f>
        <v>0</v>
      </c>
      <c r="BL156" s="15" t="s">
        <v>148</v>
      </c>
      <c r="BM156" s="197" t="s">
        <v>364</v>
      </c>
    </row>
    <row r="157" s="2" customFormat="1" ht="16.5" customHeight="1">
      <c r="A157" s="34"/>
      <c r="B157" s="184"/>
      <c r="C157" s="185" t="s">
        <v>1193</v>
      </c>
      <c r="D157" s="185" t="s">
        <v>144</v>
      </c>
      <c r="E157" s="186" t="s">
        <v>1194</v>
      </c>
      <c r="F157" s="187" t="s">
        <v>1195</v>
      </c>
      <c r="G157" s="188" t="s">
        <v>243</v>
      </c>
      <c r="H157" s="189">
        <v>9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148</v>
      </c>
      <c r="AT157" s="197" t="s">
        <v>144</v>
      </c>
      <c r="AU157" s="197" t="s">
        <v>82</v>
      </c>
      <c r="AY157" s="15" t="s">
        <v>141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88</v>
      </c>
      <c r="BK157" s="198">
        <f>ROUND(I157*H157,2)</f>
        <v>0</v>
      </c>
      <c r="BL157" s="15" t="s">
        <v>148</v>
      </c>
      <c r="BM157" s="197" t="s">
        <v>521</v>
      </c>
    </row>
    <row r="158" s="2" customFormat="1" ht="16.5" customHeight="1">
      <c r="A158" s="34"/>
      <c r="B158" s="184"/>
      <c r="C158" s="200" t="s">
        <v>1196</v>
      </c>
      <c r="D158" s="200" t="s">
        <v>228</v>
      </c>
      <c r="E158" s="201" t="s">
        <v>1197</v>
      </c>
      <c r="F158" s="202" t="s">
        <v>1198</v>
      </c>
      <c r="G158" s="203" t="s">
        <v>243</v>
      </c>
      <c r="H158" s="204">
        <v>9</v>
      </c>
      <c r="I158" s="205"/>
      <c r="J158" s="206">
        <f>ROUND(I158*H158,2)</f>
        <v>0</v>
      </c>
      <c r="K158" s="207"/>
      <c r="L158" s="208"/>
      <c r="M158" s="209" t="s">
        <v>1</v>
      </c>
      <c r="N158" s="210" t="s">
        <v>41</v>
      </c>
      <c r="O158" s="78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175</v>
      </c>
      <c r="AT158" s="197" t="s">
        <v>228</v>
      </c>
      <c r="AU158" s="197" t="s">
        <v>82</v>
      </c>
      <c r="AY158" s="15" t="s">
        <v>141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88</v>
      </c>
      <c r="BK158" s="198">
        <f>ROUND(I158*H158,2)</f>
        <v>0</v>
      </c>
      <c r="BL158" s="15" t="s">
        <v>148</v>
      </c>
      <c r="BM158" s="197" t="s">
        <v>860</v>
      </c>
    </row>
    <row r="159" s="2" customFormat="1" ht="16.5" customHeight="1">
      <c r="A159" s="34"/>
      <c r="B159" s="184"/>
      <c r="C159" s="185" t="s">
        <v>1199</v>
      </c>
      <c r="D159" s="185" t="s">
        <v>144</v>
      </c>
      <c r="E159" s="186" t="s">
        <v>1200</v>
      </c>
      <c r="F159" s="187" t="s">
        <v>1201</v>
      </c>
      <c r="G159" s="188" t="s">
        <v>243</v>
      </c>
      <c r="H159" s="189">
        <v>205</v>
      </c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148</v>
      </c>
      <c r="AT159" s="197" t="s">
        <v>144</v>
      </c>
      <c r="AU159" s="197" t="s">
        <v>82</v>
      </c>
      <c r="AY159" s="15" t="s">
        <v>141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88</v>
      </c>
      <c r="BK159" s="198">
        <f>ROUND(I159*H159,2)</f>
        <v>0</v>
      </c>
      <c r="BL159" s="15" t="s">
        <v>148</v>
      </c>
      <c r="BM159" s="197" t="s">
        <v>868</v>
      </c>
    </row>
    <row r="160" s="2" customFormat="1" ht="16.5" customHeight="1">
      <c r="A160" s="34"/>
      <c r="B160" s="184"/>
      <c r="C160" s="200" t="s">
        <v>1202</v>
      </c>
      <c r="D160" s="200" t="s">
        <v>228</v>
      </c>
      <c r="E160" s="201" t="s">
        <v>1203</v>
      </c>
      <c r="F160" s="202" t="s">
        <v>1204</v>
      </c>
      <c r="G160" s="203" t="s">
        <v>243</v>
      </c>
      <c r="H160" s="204">
        <v>205</v>
      </c>
      <c r="I160" s="205"/>
      <c r="J160" s="206">
        <f>ROUND(I160*H160,2)</f>
        <v>0</v>
      </c>
      <c r="K160" s="207"/>
      <c r="L160" s="208"/>
      <c r="M160" s="209" t="s">
        <v>1</v>
      </c>
      <c r="N160" s="210" t="s">
        <v>41</v>
      </c>
      <c r="O160" s="78"/>
      <c r="P160" s="195">
        <f>O160*H160</f>
        <v>0</v>
      </c>
      <c r="Q160" s="195">
        <v>0</v>
      </c>
      <c r="R160" s="195">
        <f>Q160*H160</f>
        <v>0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175</v>
      </c>
      <c r="AT160" s="197" t="s">
        <v>228</v>
      </c>
      <c r="AU160" s="197" t="s">
        <v>82</v>
      </c>
      <c r="AY160" s="15" t="s">
        <v>141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88</v>
      </c>
      <c r="BK160" s="198">
        <f>ROUND(I160*H160,2)</f>
        <v>0</v>
      </c>
      <c r="BL160" s="15" t="s">
        <v>148</v>
      </c>
      <c r="BM160" s="197" t="s">
        <v>876</v>
      </c>
    </row>
    <row r="161" s="2" customFormat="1" ht="16.5" customHeight="1">
      <c r="A161" s="34"/>
      <c r="B161" s="184"/>
      <c r="C161" s="185" t="s">
        <v>1205</v>
      </c>
      <c r="D161" s="185" t="s">
        <v>144</v>
      </c>
      <c r="E161" s="186" t="s">
        <v>1206</v>
      </c>
      <c r="F161" s="187" t="s">
        <v>1207</v>
      </c>
      <c r="G161" s="188" t="s">
        <v>243</v>
      </c>
      <c r="H161" s="189">
        <v>10</v>
      </c>
      <c r="I161" s="190"/>
      <c r="J161" s="191">
        <f>ROUND(I161*H161,2)</f>
        <v>0</v>
      </c>
      <c r="K161" s="192"/>
      <c r="L161" s="35"/>
      <c r="M161" s="193" t="s">
        <v>1</v>
      </c>
      <c r="N161" s="194" t="s">
        <v>41</v>
      </c>
      <c r="O161" s="78"/>
      <c r="P161" s="195">
        <f>O161*H161</f>
        <v>0</v>
      </c>
      <c r="Q161" s="195">
        <v>0</v>
      </c>
      <c r="R161" s="195">
        <f>Q161*H161</f>
        <v>0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148</v>
      </c>
      <c r="AT161" s="197" t="s">
        <v>144</v>
      </c>
      <c r="AU161" s="197" t="s">
        <v>82</v>
      </c>
      <c r="AY161" s="15" t="s">
        <v>141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88</v>
      </c>
      <c r="BK161" s="198">
        <f>ROUND(I161*H161,2)</f>
        <v>0</v>
      </c>
      <c r="BL161" s="15" t="s">
        <v>148</v>
      </c>
      <c r="BM161" s="197" t="s">
        <v>884</v>
      </c>
    </row>
    <row r="162" s="2" customFormat="1" ht="16.5" customHeight="1">
      <c r="A162" s="34"/>
      <c r="B162" s="184"/>
      <c r="C162" s="200" t="s">
        <v>1208</v>
      </c>
      <c r="D162" s="200" t="s">
        <v>228</v>
      </c>
      <c r="E162" s="201" t="s">
        <v>1209</v>
      </c>
      <c r="F162" s="202" t="s">
        <v>1207</v>
      </c>
      <c r="G162" s="203" t="s">
        <v>243</v>
      </c>
      <c r="H162" s="204">
        <v>10</v>
      </c>
      <c r="I162" s="205"/>
      <c r="J162" s="206">
        <f>ROUND(I162*H162,2)</f>
        <v>0</v>
      </c>
      <c r="K162" s="207"/>
      <c r="L162" s="208"/>
      <c r="M162" s="209" t="s">
        <v>1</v>
      </c>
      <c r="N162" s="210" t="s">
        <v>41</v>
      </c>
      <c r="O162" s="78"/>
      <c r="P162" s="195">
        <f>O162*H162</f>
        <v>0</v>
      </c>
      <c r="Q162" s="195">
        <v>0</v>
      </c>
      <c r="R162" s="195">
        <f>Q162*H162</f>
        <v>0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175</v>
      </c>
      <c r="AT162" s="197" t="s">
        <v>228</v>
      </c>
      <c r="AU162" s="197" t="s">
        <v>82</v>
      </c>
      <c r="AY162" s="15" t="s">
        <v>141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88</v>
      </c>
      <c r="BK162" s="198">
        <f>ROUND(I162*H162,2)</f>
        <v>0</v>
      </c>
      <c r="BL162" s="15" t="s">
        <v>148</v>
      </c>
      <c r="BM162" s="197" t="s">
        <v>894</v>
      </c>
    </row>
    <row r="163" s="2" customFormat="1" ht="16.5" customHeight="1">
      <c r="A163" s="34"/>
      <c r="B163" s="184"/>
      <c r="C163" s="185" t="s">
        <v>1210</v>
      </c>
      <c r="D163" s="185" t="s">
        <v>144</v>
      </c>
      <c r="E163" s="186" t="s">
        <v>1211</v>
      </c>
      <c r="F163" s="187" t="s">
        <v>1212</v>
      </c>
      <c r="G163" s="188" t="s">
        <v>243</v>
      </c>
      <c r="H163" s="189">
        <v>1</v>
      </c>
      <c r="I163" s="190"/>
      <c r="J163" s="191">
        <f>ROUND(I163*H163,2)</f>
        <v>0</v>
      </c>
      <c r="K163" s="192"/>
      <c r="L163" s="35"/>
      <c r="M163" s="193" t="s">
        <v>1</v>
      </c>
      <c r="N163" s="194" t="s">
        <v>41</v>
      </c>
      <c r="O163" s="78"/>
      <c r="P163" s="195">
        <f>O163*H163</f>
        <v>0</v>
      </c>
      <c r="Q163" s="195">
        <v>0</v>
      </c>
      <c r="R163" s="195">
        <f>Q163*H163</f>
        <v>0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148</v>
      </c>
      <c r="AT163" s="197" t="s">
        <v>144</v>
      </c>
      <c r="AU163" s="197" t="s">
        <v>82</v>
      </c>
      <c r="AY163" s="15" t="s">
        <v>141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88</v>
      </c>
      <c r="BK163" s="198">
        <f>ROUND(I163*H163,2)</f>
        <v>0</v>
      </c>
      <c r="BL163" s="15" t="s">
        <v>148</v>
      </c>
      <c r="BM163" s="197" t="s">
        <v>903</v>
      </c>
    </row>
    <row r="164" s="2" customFormat="1" ht="16.5" customHeight="1">
      <c r="A164" s="34"/>
      <c r="B164" s="184"/>
      <c r="C164" s="200" t="s">
        <v>1213</v>
      </c>
      <c r="D164" s="200" t="s">
        <v>228</v>
      </c>
      <c r="E164" s="201" t="s">
        <v>1214</v>
      </c>
      <c r="F164" s="202" t="s">
        <v>1215</v>
      </c>
      <c r="G164" s="203" t="s">
        <v>243</v>
      </c>
      <c r="H164" s="204">
        <v>1</v>
      </c>
      <c r="I164" s="205"/>
      <c r="J164" s="206">
        <f>ROUND(I164*H164,2)</f>
        <v>0</v>
      </c>
      <c r="K164" s="207"/>
      <c r="L164" s="208"/>
      <c r="M164" s="209" t="s">
        <v>1</v>
      </c>
      <c r="N164" s="210" t="s">
        <v>41</v>
      </c>
      <c r="O164" s="78"/>
      <c r="P164" s="195">
        <f>O164*H164</f>
        <v>0</v>
      </c>
      <c r="Q164" s="195">
        <v>0</v>
      </c>
      <c r="R164" s="195">
        <f>Q164*H164</f>
        <v>0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175</v>
      </c>
      <c r="AT164" s="197" t="s">
        <v>228</v>
      </c>
      <c r="AU164" s="197" t="s">
        <v>82</v>
      </c>
      <c r="AY164" s="15" t="s">
        <v>141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88</v>
      </c>
      <c r="BK164" s="198">
        <f>ROUND(I164*H164,2)</f>
        <v>0</v>
      </c>
      <c r="BL164" s="15" t="s">
        <v>148</v>
      </c>
      <c r="BM164" s="197" t="s">
        <v>911</v>
      </c>
    </row>
    <row r="165" s="2" customFormat="1" ht="24.15" customHeight="1">
      <c r="A165" s="34"/>
      <c r="B165" s="184"/>
      <c r="C165" s="185" t="s">
        <v>1216</v>
      </c>
      <c r="D165" s="185" t="s">
        <v>144</v>
      </c>
      <c r="E165" s="186" t="s">
        <v>1217</v>
      </c>
      <c r="F165" s="187" t="s">
        <v>1218</v>
      </c>
      <c r="G165" s="188" t="s">
        <v>374</v>
      </c>
      <c r="H165" s="189">
        <v>20</v>
      </c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0</v>
      </c>
      <c r="R165" s="195">
        <f>Q165*H165</f>
        <v>0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148</v>
      </c>
      <c r="AT165" s="197" t="s">
        <v>144</v>
      </c>
      <c r="AU165" s="197" t="s">
        <v>82</v>
      </c>
      <c r="AY165" s="15" t="s">
        <v>141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88</v>
      </c>
      <c r="BK165" s="198">
        <f>ROUND(I165*H165,2)</f>
        <v>0</v>
      </c>
      <c r="BL165" s="15" t="s">
        <v>148</v>
      </c>
      <c r="BM165" s="197" t="s">
        <v>919</v>
      </c>
    </row>
    <row r="166" s="2" customFormat="1" ht="16.5" customHeight="1">
      <c r="A166" s="34"/>
      <c r="B166" s="184"/>
      <c r="C166" s="185" t="s">
        <v>1219</v>
      </c>
      <c r="D166" s="185" t="s">
        <v>144</v>
      </c>
      <c r="E166" s="186" t="s">
        <v>1220</v>
      </c>
      <c r="F166" s="187" t="s">
        <v>1221</v>
      </c>
      <c r="G166" s="188" t="s">
        <v>243</v>
      </c>
      <c r="H166" s="189">
        <v>36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148</v>
      </c>
      <c r="AT166" s="197" t="s">
        <v>144</v>
      </c>
      <c r="AU166" s="197" t="s">
        <v>82</v>
      </c>
      <c r="AY166" s="15" t="s">
        <v>141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88</v>
      </c>
      <c r="BK166" s="198">
        <f>ROUND(I166*H166,2)</f>
        <v>0</v>
      </c>
      <c r="BL166" s="15" t="s">
        <v>148</v>
      </c>
      <c r="BM166" s="197" t="s">
        <v>927</v>
      </c>
    </row>
    <row r="167" s="2" customFormat="1" ht="21.75" customHeight="1">
      <c r="A167" s="34"/>
      <c r="B167" s="184"/>
      <c r="C167" s="200" t="s">
        <v>1222</v>
      </c>
      <c r="D167" s="200" t="s">
        <v>228</v>
      </c>
      <c r="E167" s="201" t="s">
        <v>1223</v>
      </c>
      <c r="F167" s="202" t="s">
        <v>1224</v>
      </c>
      <c r="G167" s="203" t="s">
        <v>243</v>
      </c>
      <c r="H167" s="204">
        <v>36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175</v>
      </c>
      <c r="AT167" s="197" t="s">
        <v>228</v>
      </c>
      <c r="AU167" s="197" t="s">
        <v>82</v>
      </c>
      <c r="AY167" s="15" t="s">
        <v>141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88</v>
      </c>
      <c r="BK167" s="198">
        <f>ROUND(I167*H167,2)</f>
        <v>0</v>
      </c>
      <c r="BL167" s="15" t="s">
        <v>148</v>
      </c>
      <c r="BM167" s="197" t="s">
        <v>935</v>
      </c>
    </row>
    <row r="168" s="2" customFormat="1" ht="16.5" customHeight="1">
      <c r="A168" s="34"/>
      <c r="B168" s="184"/>
      <c r="C168" s="185" t="s">
        <v>1225</v>
      </c>
      <c r="D168" s="185" t="s">
        <v>144</v>
      </c>
      <c r="E168" s="186" t="s">
        <v>1226</v>
      </c>
      <c r="F168" s="187" t="s">
        <v>1227</v>
      </c>
      <c r="G168" s="188" t="s">
        <v>243</v>
      </c>
      <c r="H168" s="189">
        <v>36</v>
      </c>
      <c r="I168" s="190"/>
      <c r="J168" s="191">
        <f>ROUND(I168*H168,2)</f>
        <v>0</v>
      </c>
      <c r="K168" s="192"/>
      <c r="L168" s="35"/>
      <c r="M168" s="193" t="s">
        <v>1</v>
      </c>
      <c r="N168" s="194" t="s">
        <v>41</v>
      </c>
      <c r="O168" s="78"/>
      <c r="P168" s="195">
        <f>O168*H168</f>
        <v>0</v>
      </c>
      <c r="Q168" s="195">
        <v>0</v>
      </c>
      <c r="R168" s="195">
        <f>Q168*H168</f>
        <v>0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148</v>
      </c>
      <c r="AT168" s="197" t="s">
        <v>144</v>
      </c>
      <c r="AU168" s="197" t="s">
        <v>82</v>
      </c>
      <c r="AY168" s="15" t="s">
        <v>141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88</v>
      </c>
      <c r="BK168" s="198">
        <f>ROUND(I168*H168,2)</f>
        <v>0</v>
      </c>
      <c r="BL168" s="15" t="s">
        <v>148</v>
      </c>
      <c r="BM168" s="197" t="s">
        <v>943</v>
      </c>
    </row>
    <row r="169" s="2" customFormat="1" ht="16.5" customHeight="1">
      <c r="A169" s="34"/>
      <c r="B169" s="184"/>
      <c r="C169" s="200" t="s">
        <v>1228</v>
      </c>
      <c r="D169" s="200" t="s">
        <v>228</v>
      </c>
      <c r="E169" s="201" t="s">
        <v>1229</v>
      </c>
      <c r="F169" s="202" t="s">
        <v>1230</v>
      </c>
      <c r="G169" s="203" t="s">
        <v>243</v>
      </c>
      <c r="H169" s="204">
        <v>36</v>
      </c>
      <c r="I169" s="205"/>
      <c r="J169" s="206">
        <f>ROUND(I169*H169,2)</f>
        <v>0</v>
      </c>
      <c r="K169" s="207"/>
      <c r="L169" s="208"/>
      <c r="M169" s="209" t="s">
        <v>1</v>
      </c>
      <c r="N169" s="210" t="s">
        <v>41</v>
      </c>
      <c r="O169" s="78"/>
      <c r="P169" s="195">
        <f>O169*H169</f>
        <v>0</v>
      </c>
      <c r="Q169" s="195">
        <v>0</v>
      </c>
      <c r="R169" s="195">
        <f>Q169*H169</f>
        <v>0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175</v>
      </c>
      <c r="AT169" s="197" t="s">
        <v>228</v>
      </c>
      <c r="AU169" s="197" t="s">
        <v>82</v>
      </c>
      <c r="AY169" s="15" t="s">
        <v>141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88</v>
      </c>
      <c r="BK169" s="198">
        <f>ROUND(I169*H169,2)</f>
        <v>0</v>
      </c>
      <c r="BL169" s="15" t="s">
        <v>148</v>
      </c>
      <c r="BM169" s="197" t="s">
        <v>953</v>
      </c>
    </row>
    <row r="170" s="2" customFormat="1" ht="16.5" customHeight="1">
      <c r="A170" s="34"/>
      <c r="B170" s="184"/>
      <c r="C170" s="185" t="s">
        <v>1231</v>
      </c>
      <c r="D170" s="185" t="s">
        <v>144</v>
      </c>
      <c r="E170" s="186" t="s">
        <v>1232</v>
      </c>
      <c r="F170" s="187" t="s">
        <v>1233</v>
      </c>
      <c r="G170" s="188" t="s">
        <v>243</v>
      </c>
      <c r="H170" s="189">
        <v>57</v>
      </c>
      <c r="I170" s="190"/>
      <c r="J170" s="191">
        <f>ROUND(I170*H170,2)</f>
        <v>0</v>
      </c>
      <c r="K170" s="192"/>
      <c r="L170" s="35"/>
      <c r="M170" s="193" t="s">
        <v>1</v>
      </c>
      <c r="N170" s="194" t="s">
        <v>41</v>
      </c>
      <c r="O170" s="78"/>
      <c r="P170" s="195">
        <f>O170*H170</f>
        <v>0</v>
      </c>
      <c r="Q170" s="195">
        <v>0</v>
      </c>
      <c r="R170" s="195">
        <f>Q170*H170</f>
        <v>0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148</v>
      </c>
      <c r="AT170" s="197" t="s">
        <v>144</v>
      </c>
      <c r="AU170" s="197" t="s">
        <v>82</v>
      </c>
      <c r="AY170" s="15" t="s">
        <v>141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88</v>
      </c>
      <c r="BK170" s="198">
        <f>ROUND(I170*H170,2)</f>
        <v>0</v>
      </c>
      <c r="BL170" s="15" t="s">
        <v>148</v>
      </c>
      <c r="BM170" s="197" t="s">
        <v>961</v>
      </c>
    </row>
    <row r="171" s="2" customFormat="1" ht="16.5" customHeight="1">
      <c r="A171" s="34"/>
      <c r="B171" s="184"/>
      <c r="C171" s="200" t="s">
        <v>1234</v>
      </c>
      <c r="D171" s="200" t="s">
        <v>228</v>
      </c>
      <c r="E171" s="201" t="s">
        <v>1235</v>
      </c>
      <c r="F171" s="202" t="s">
        <v>1233</v>
      </c>
      <c r="G171" s="203" t="s">
        <v>243</v>
      </c>
      <c r="H171" s="204">
        <v>57</v>
      </c>
      <c r="I171" s="205"/>
      <c r="J171" s="206">
        <f>ROUND(I171*H171,2)</f>
        <v>0</v>
      </c>
      <c r="K171" s="207"/>
      <c r="L171" s="208"/>
      <c r="M171" s="209" t="s">
        <v>1</v>
      </c>
      <c r="N171" s="210" t="s">
        <v>41</v>
      </c>
      <c r="O171" s="78"/>
      <c r="P171" s="195">
        <f>O171*H171</f>
        <v>0</v>
      </c>
      <c r="Q171" s="195">
        <v>0</v>
      </c>
      <c r="R171" s="195">
        <f>Q171*H171</f>
        <v>0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175</v>
      </c>
      <c r="AT171" s="197" t="s">
        <v>228</v>
      </c>
      <c r="AU171" s="197" t="s">
        <v>82</v>
      </c>
      <c r="AY171" s="15" t="s">
        <v>141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88</v>
      </c>
      <c r="BK171" s="198">
        <f>ROUND(I171*H171,2)</f>
        <v>0</v>
      </c>
      <c r="BL171" s="15" t="s">
        <v>148</v>
      </c>
      <c r="BM171" s="197" t="s">
        <v>969</v>
      </c>
    </row>
    <row r="172" s="2" customFormat="1" ht="16.5" customHeight="1">
      <c r="A172" s="34"/>
      <c r="B172" s="184"/>
      <c r="C172" s="185" t="s">
        <v>1236</v>
      </c>
      <c r="D172" s="185" t="s">
        <v>144</v>
      </c>
      <c r="E172" s="186" t="s">
        <v>1237</v>
      </c>
      <c r="F172" s="187" t="s">
        <v>1238</v>
      </c>
      <c r="G172" s="188" t="s">
        <v>243</v>
      </c>
      <c r="H172" s="189">
        <v>12</v>
      </c>
      <c r="I172" s="190"/>
      <c r="J172" s="191">
        <f>ROUND(I172*H172,2)</f>
        <v>0</v>
      </c>
      <c r="K172" s="192"/>
      <c r="L172" s="35"/>
      <c r="M172" s="193" t="s">
        <v>1</v>
      </c>
      <c r="N172" s="194" t="s">
        <v>41</v>
      </c>
      <c r="O172" s="78"/>
      <c r="P172" s="195">
        <f>O172*H172</f>
        <v>0</v>
      </c>
      <c r="Q172" s="195">
        <v>0</v>
      </c>
      <c r="R172" s="195">
        <f>Q172*H172</f>
        <v>0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148</v>
      </c>
      <c r="AT172" s="197" t="s">
        <v>144</v>
      </c>
      <c r="AU172" s="197" t="s">
        <v>82</v>
      </c>
      <c r="AY172" s="15" t="s">
        <v>141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88</v>
      </c>
      <c r="BK172" s="198">
        <f>ROUND(I172*H172,2)</f>
        <v>0</v>
      </c>
      <c r="BL172" s="15" t="s">
        <v>148</v>
      </c>
      <c r="BM172" s="197" t="s">
        <v>977</v>
      </c>
    </row>
    <row r="173" s="2" customFormat="1" ht="16.5" customHeight="1">
      <c r="A173" s="34"/>
      <c r="B173" s="184"/>
      <c r="C173" s="200" t="s">
        <v>1239</v>
      </c>
      <c r="D173" s="200" t="s">
        <v>228</v>
      </c>
      <c r="E173" s="201" t="s">
        <v>1240</v>
      </c>
      <c r="F173" s="202" t="s">
        <v>1238</v>
      </c>
      <c r="G173" s="203" t="s">
        <v>243</v>
      </c>
      <c r="H173" s="204">
        <v>12</v>
      </c>
      <c r="I173" s="205"/>
      <c r="J173" s="206">
        <f>ROUND(I173*H173,2)</f>
        <v>0</v>
      </c>
      <c r="K173" s="207"/>
      <c r="L173" s="208"/>
      <c r="M173" s="209" t="s">
        <v>1</v>
      </c>
      <c r="N173" s="210" t="s">
        <v>41</v>
      </c>
      <c r="O173" s="78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175</v>
      </c>
      <c r="AT173" s="197" t="s">
        <v>228</v>
      </c>
      <c r="AU173" s="197" t="s">
        <v>82</v>
      </c>
      <c r="AY173" s="15" t="s">
        <v>141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88</v>
      </c>
      <c r="BK173" s="198">
        <f>ROUND(I173*H173,2)</f>
        <v>0</v>
      </c>
      <c r="BL173" s="15" t="s">
        <v>148</v>
      </c>
      <c r="BM173" s="197" t="s">
        <v>985</v>
      </c>
    </row>
    <row r="174" s="2" customFormat="1" ht="16.5" customHeight="1">
      <c r="A174" s="34"/>
      <c r="B174" s="184"/>
      <c r="C174" s="185" t="s">
        <v>1241</v>
      </c>
      <c r="D174" s="185" t="s">
        <v>144</v>
      </c>
      <c r="E174" s="186" t="s">
        <v>1242</v>
      </c>
      <c r="F174" s="187" t="s">
        <v>1243</v>
      </c>
      <c r="G174" s="188" t="s">
        <v>158</v>
      </c>
      <c r="H174" s="189">
        <v>300</v>
      </c>
      <c r="I174" s="190"/>
      <c r="J174" s="191">
        <f>ROUND(I174*H174,2)</f>
        <v>0</v>
      </c>
      <c r="K174" s="192"/>
      <c r="L174" s="35"/>
      <c r="M174" s="193" t="s">
        <v>1</v>
      </c>
      <c r="N174" s="194" t="s">
        <v>41</v>
      </c>
      <c r="O174" s="78"/>
      <c r="P174" s="195">
        <f>O174*H174</f>
        <v>0</v>
      </c>
      <c r="Q174" s="195">
        <v>0</v>
      </c>
      <c r="R174" s="195">
        <f>Q174*H174</f>
        <v>0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148</v>
      </c>
      <c r="AT174" s="197" t="s">
        <v>144</v>
      </c>
      <c r="AU174" s="197" t="s">
        <v>82</v>
      </c>
      <c r="AY174" s="15" t="s">
        <v>141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88</v>
      </c>
      <c r="BK174" s="198">
        <f>ROUND(I174*H174,2)</f>
        <v>0</v>
      </c>
      <c r="BL174" s="15" t="s">
        <v>148</v>
      </c>
      <c r="BM174" s="197" t="s">
        <v>993</v>
      </c>
    </row>
    <row r="175" s="2" customFormat="1" ht="16.5" customHeight="1">
      <c r="A175" s="34"/>
      <c r="B175" s="184"/>
      <c r="C175" s="200" t="s">
        <v>1244</v>
      </c>
      <c r="D175" s="200" t="s">
        <v>228</v>
      </c>
      <c r="E175" s="201" t="s">
        <v>1245</v>
      </c>
      <c r="F175" s="202" t="s">
        <v>1246</v>
      </c>
      <c r="G175" s="203" t="s">
        <v>158</v>
      </c>
      <c r="H175" s="204">
        <v>300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41</v>
      </c>
      <c r="O175" s="78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175</v>
      </c>
      <c r="AT175" s="197" t="s">
        <v>228</v>
      </c>
      <c r="AU175" s="197" t="s">
        <v>82</v>
      </c>
      <c r="AY175" s="15" t="s">
        <v>141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88</v>
      </c>
      <c r="BK175" s="198">
        <f>ROUND(I175*H175,2)</f>
        <v>0</v>
      </c>
      <c r="BL175" s="15" t="s">
        <v>148</v>
      </c>
      <c r="BM175" s="197" t="s">
        <v>1001</v>
      </c>
    </row>
    <row r="176" s="2" customFormat="1" ht="21.75" customHeight="1">
      <c r="A176" s="34"/>
      <c r="B176" s="184"/>
      <c r="C176" s="185" t="s">
        <v>1247</v>
      </c>
      <c r="D176" s="185" t="s">
        <v>144</v>
      </c>
      <c r="E176" s="186" t="s">
        <v>1248</v>
      </c>
      <c r="F176" s="187" t="s">
        <v>1249</v>
      </c>
      <c r="G176" s="188" t="s">
        <v>243</v>
      </c>
      <c r="H176" s="189">
        <v>10</v>
      </c>
      <c r="I176" s="190"/>
      <c r="J176" s="191">
        <f>ROUND(I176*H176,2)</f>
        <v>0</v>
      </c>
      <c r="K176" s="192"/>
      <c r="L176" s="35"/>
      <c r="M176" s="193" t="s">
        <v>1</v>
      </c>
      <c r="N176" s="194" t="s">
        <v>41</v>
      </c>
      <c r="O176" s="78"/>
      <c r="P176" s="195">
        <f>O176*H176</f>
        <v>0</v>
      </c>
      <c r="Q176" s="195">
        <v>0</v>
      </c>
      <c r="R176" s="195">
        <f>Q176*H176</f>
        <v>0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148</v>
      </c>
      <c r="AT176" s="197" t="s">
        <v>144</v>
      </c>
      <c r="AU176" s="197" t="s">
        <v>82</v>
      </c>
      <c r="AY176" s="15" t="s">
        <v>141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88</v>
      </c>
      <c r="BK176" s="198">
        <f>ROUND(I176*H176,2)</f>
        <v>0</v>
      </c>
      <c r="BL176" s="15" t="s">
        <v>148</v>
      </c>
      <c r="BM176" s="197" t="s">
        <v>1009</v>
      </c>
    </row>
    <row r="177" s="2" customFormat="1" ht="24.15" customHeight="1">
      <c r="A177" s="34"/>
      <c r="B177" s="184"/>
      <c r="C177" s="200" t="s">
        <v>1250</v>
      </c>
      <c r="D177" s="200" t="s">
        <v>228</v>
      </c>
      <c r="E177" s="201" t="s">
        <v>1251</v>
      </c>
      <c r="F177" s="202" t="s">
        <v>1249</v>
      </c>
      <c r="G177" s="203" t="s">
        <v>243</v>
      </c>
      <c r="H177" s="204">
        <v>10</v>
      </c>
      <c r="I177" s="205"/>
      <c r="J177" s="206">
        <f>ROUND(I177*H177,2)</f>
        <v>0</v>
      </c>
      <c r="K177" s="207"/>
      <c r="L177" s="208"/>
      <c r="M177" s="209" t="s">
        <v>1</v>
      </c>
      <c r="N177" s="210" t="s">
        <v>41</v>
      </c>
      <c r="O177" s="78"/>
      <c r="P177" s="195">
        <f>O177*H177</f>
        <v>0</v>
      </c>
      <c r="Q177" s="195">
        <v>0</v>
      </c>
      <c r="R177" s="195">
        <f>Q177*H177</f>
        <v>0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175</v>
      </c>
      <c r="AT177" s="197" t="s">
        <v>228</v>
      </c>
      <c r="AU177" s="197" t="s">
        <v>82</v>
      </c>
      <c r="AY177" s="15" t="s">
        <v>141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88</v>
      </c>
      <c r="BK177" s="198">
        <f>ROUND(I177*H177,2)</f>
        <v>0</v>
      </c>
      <c r="BL177" s="15" t="s">
        <v>148</v>
      </c>
      <c r="BM177" s="197" t="s">
        <v>1017</v>
      </c>
    </row>
    <row r="178" s="2" customFormat="1" ht="21.75" customHeight="1">
      <c r="A178" s="34"/>
      <c r="B178" s="184"/>
      <c r="C178" s="185" t="s">
        <v>1252</v>
      </c>
      <c r="D178" s="185" t="s">
        <v>144</v>
      </c>
      <c r="E178" s="186" t="s">
        <v>1253</v>
      </c>
      <c r="F178" s="187" t="s">
        <v>1254</v>
      </c>
      <c r="G178" s="188" t="s">
        <v>243</v>
      </c>
      <c r="H178" s="189">
        <v>5</v>
      </c>
      <c r="I178" s="190"/>
      <c r="J178" s="191">
        <f>ROUND(I178*H178,2)</f>
        <v>0</v>
      </c>
      <c r="K178" s="192"/>
      <c r="L178" s="35"/>
      <c r="M178" s="193" t="s">
        <v>1</v>
      </c>
      <c r="N178" s="194" t="s">
        <v>41</v>
      </c>
      <c r="O178" s="78"/>
      <c r="P178" s="195">
        <f>O178*H178</f>
        <v>0</v>
      </c>
      <c r="Q178" s="195">
        <v>0</v>
      </c>
      <c r="R178" s="195">
        <f>Q178*H178</f>
        <v>0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148</v>
      </c>
      <c r="AT178" s="197" t="s">
        <v>144</v>
      </c>
      <c r="AU178" s="197" t="s">
        <v>82</v>
      </c>
      <c r="AY178" s="15" t="s">
        <v>141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88</v>
      </c>
      <c r="BK178" s="198">
        <f>ROUND(I178*H178,2)</f>
        <v>0</v>
      </c>
      <c r="BL178" s="15" t="s">
        <v>148</v>
      </c>
      <c r="BM178" s="197" t="s">
        <v>1025</v>
      </c>
    </row>
    <row r="179" s="2" customFormat="1" ht="24.15" customHeight="1">
      <c r="A179" s="34"/>
      <c r="B179" s="184"/>
      <c r="C179" s="200" t="s">
        <v>1255</v>
      </c>
      <c r="D179" s="200" t="s">
        <v>228</v>
      </c>
      <c r="E179" s="201" t="s">
        <v>1256</v>
      </c>
      <c r="F179" s="202" t="s">
        <v>1254</v>
      </c>
      <c r="G179" s="203" t="s">
        <v>243</v>
      </c>
      <c r="H179" s="204">
        <v>5</v>
      </c>
      <c r="I179" s="205"/>
      <c r="J179" s="206">
        <f>ROUND(I179*H179,2)</f>
        <v>0</v>
      </c>
      <c r="K179" s="207"/>
      <c r="L179" s="208"/>
      <c r="M179" s="209" t="s">
        <v>1</v>
      </c>
      <c r="N179" s="210" t="s">
        <v>41</v>
      </c>
      <c r="O179" s="78"/>
      <c r="P179" s="195">
        <f>O179*H179</f>
        <v>0</v>
      </c>
      <c r="Q179" s="195">
        <v>0</v>
      </c>
      <c r="R179" s="195">
        <f>Q179*H179</f>
        <v>0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175</v>
      </c>
      <c r="AT179" s="197" t="s">
        <v>228</v>
      </c>
      <c r="AU179" s="197" t="s">
        <v>82</v>
      </c>
      <c r="AY179" s="15" t="s">
        <v>141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88</v>
      </c>
      <c r="BK179" s="198">
        <f>ROUND(I179*H179,2)</f>
        <v>0</v>
      </c>
      <c r="BL179" s="15" t="s">
        <v>148</v>
      </c>
      <c r="BM179" s="197" t="s">
        <v>1033</v>
      </c>
    </row>
    <row r="180" s="2" customFormat="1" ht="21.75" customHeight="1">
      <c r="A180" s="34"/>
      <c r="B180" s="184"/>
      <c r="C180" s="185" t="s">
        <v>1257</v>
      </c>
      <c r="D180" s="185" t="s">
        <v>144</v>
      </c>
      <c r="E180" s="186" t="s">
        <v>1258</v>
      </c>
      <c r="F180" s="187" t="s">
        <v>1259</v>
      </c>
      <c r="G180" s="188" t="s">
        <v>243</v>
      </c>
      <c r="H180" s="189">
        <v>1</v>
      </c>
      <c r="I180" s="190"/>
      <c r="J180" s="191">
        <f>ROUND(I180*H180,2)</f>
        <v>0</v>
      </c>
      <c r="K180" s="192"/>
      <c r="L180" s="35"/>
      <c r="M180" s="193" t="s">
        <v>1</v>
      </c>
      <c r="N180" s="194" t="s">
        <v>41</v>
      </c>
      <c r="O180" s="78"/>
      <c r="P180" s="195">
        <f>O180*H180</f>
        <v>0</v>
      </c>
      <c r="Q180" s="195">
        <v>0</v>
      </c>
      <c r="R180" s="195">
        <f>Q180*H180</f>
        <v>0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148</v>
      </c>
      <c r="AT180" s="197" t="s">
        <v>144</v>
      </c>
      <c r="AU180" s="197" t="s">
        <v>82</v>
      </c>
      <c r="AY180" s="15" t="s">
        <v>141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88</v>
      </c>
      <c r="BK180" s="198">
        <f>ROUND(I180*H180,2)</f>
        <v>0</v>
      </c>
      <c r="BL180" s="15" t="s">
        <v>148</v>
      </c>
      <c r="BM180" s="197" t="s">
        <v>1040</v>
      </c>
    </row>
    <row r="181" s="2" customFormat="1" ht="24.15" customHeight="1">
      <c r="A181" s="34"/>
      <c r="B181" s="184"/>
      <c r="C181" s="200" t="s">
        <v>1260</v>
      </c>
      <c r="D181" s="200" t="s">
        <v>228</v>
      </c>
      <c r="E181" s="201" t="s">
        <v>1261</v>
      </c>
      <c r="F181" s="202" t="s">
        <v>1259</v>
      </c>
      <c r="G181" s="203" t="s">
        <v>243</v>
      </c>
      <c r="H181" s="204">
        <v>1</v>
      </c>
      <c r="I181" s="205"/>
      <c r="J181" s="206">
        <f>ROUND(I181*H181,2)</f>
        <v>0</v>
      </c>
      <c r="K181" s="207"/>
      <c r="L181" s="208"/>
      <c r="M181" s="209" t="s">
        <v>1</v>
      </c>
      <c r="N181" s="210" t="s">
        <v>41</v>
      </c>
      <c r="O181" s="78"/>
      <c r="P181" s="195">
        <f>O181*H181</f>
        <v>0</v>
      </c>
      <c r="Q181" s="195">
        <v>0</v>
      </c>
      <c r="R181" s="195">
        <f>Q181*H181</f>
        <v>0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175</v>
      </c>
      <c r="AT181" s="197" t="s">
        <v>228</v>
      </c>
      <c r="AU181" s="197" t="s">
        <v>82</v>
      </c>
      <c r="AY181" s="15" t="s">
        <v>141</v>
      </c>
      <c r="BE181" s="198">
        <f>IF(N181="základná",J181,0)</f>
        <v>0</v>
      </c>
      <c r="BF181" s="198">
        <f>IF(N181="znížená",J181,0)</f>
        <v>0</v>
      </c>
      <c r="BG181" s="198">
        <f>IF(N181="zákl. prenesená",J181,0)</f>
        <v>0</v>
      </c>
      <c r="BH181" s="198">
        <f>IF(N181="zníž. prenesená",J181,0)</f>
        <v>0</v>
      </c>
      <c r="BI181" s="198">
        <f>IF(N181="nulová",J181,0)</f>
        <v>0</v>
      </c>
      <c r="BJ181" s="15" t="s">
        <v>88</v>
      </c>
      <c r="BK181" s="198">
        <f>ROUND(I181*H181,2)</f>
        <v>0</v>
      </c>
      <c r="BL181" s="15" t="s">
        <v>148</v>
      </c>
      <c r="BM181" s="197" t="s">
        <v>1050</v>
      </c>
    </row>
    <row r="182" s="2" customFormat="1" ht="16.5" customHeight="1">
      <c r="A182" s="34"/>
      <c r="B182" s="184"/>
      <c r="C182" s="185" t="s">
        <v>1262</v>
      </c>
      <c r="D182" s="185" t="s">
        <v>144</v>
      </c>
      <c r="E182" s="186" t="s">
        <v>1263</v>
      </c>
      <c r="F182" s="187" t="s">
        <v>1264</v>
      </c>
      <c r="G182" s="188" t="s">
        <v>243</v>
      </c>
      <c r="H182" s="189">
        <v>15</v>
      </c>
      <c r="I182" s="190"/>
      <c r="J182" s="191">
        <f>ROUND(I182*H182,2)</f>
        <v>0</v>
      </c>
      <c r="K182" s="192"/>
      <c r="L182" s="35"/>
      <c r="M182" s="193" t="s">
        <v>1</v>
      </c>
      <c r="N182" s="194" t="s">
        <v>41</v>
      </c>
      <c r="O182" s="78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148</v>
      </c>
      <c r="AT182" s="197" t="s">
        <v>144</v>
      </c>
      <c r="AU182" s="197" t="s">
        <v>82</v>
      </c>
      <c r="AY182" s="15" t="s">
        <v>141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88</v>
      </c>
      <c r="BK182" s="198">
        <f>ROUND(I182*H182,2)</f>
        <v>0</v>
      </c>
      <c r="BL182" s="15" t="s">
        <v>148</v>
      </c>
      <c r="BM182" s="197" t="s">
        <v>1060</v>
      </c>
    </row>
    <row r="183" s="2" customFormat="1" ht="16.5" customHeight="1">
      <c r="A183" s="34"/>
      <c r="B183" s="184"/>
      <c r="C183" s="200" t="s">
        <v>1265</v>
      </c>
      <c r="D183" s="200" t="s">
        <v>228</v>
      </c>
      <c r="E183" s="201" t="s">
        <v>1266</v>
      </c>
      <c r="F183" s="202" t="s">
        <v>1264</v>
      </c>
      <c r="G183" s="203" t="s">
        <v>243</v>
      </c>
      <c r="H183" s="204">
        <v>15</v>
      </c>
      <c r="I183" s="205"/>
      <c r="J183" s="206">
        <f>ROUND(I183*H183,2)</f>
        <v>0</v>
      </c>
      <c r="K183" s="207"/>
      <c r="L183" s="208"/>
      <c r="M183" s="209" t="s">
        <v>1</v>
      </c>
      <c r="N183" s="210" t="s">
        <v>41</v>
      </c>
      <c r="O183" s="78"/>
      <c r="P183" s="195">
        <f>O183*H183</f>
        <v>0</v>
      </c>
      <c r="Q183" s="195">
        <v>0</v>
      </c>
      <c r="R183" s="195">
        <f>Q183*H183</f>
        <v>0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175</v>
      </c>
      <c r="AT183" s="197" t="s">
        <v>228</v>
      </c>
      <c r="AU183" s="197" t="s">
        <v>82</v>
      </c>
      <c r="AY183" s="15" t="s">
        <v>141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88</v>
      </c>
      <c r="BK183" s="198">
        <f>ROUND(I183*H183,2)</f>
        <v>0</v>
      </c>
      <c r="BL183" s="15" t="s">
        <v>148</v>
      </c>
      <c r="BM183" s="197" t="s">
        <v>1068</v>
      </c>
    </row>
    <row r="184" s="2" customFormat="1" ht="16.5" customHeight="1">
      <c r="A184" s="34"/>
      <c r="B184" s="184"/>
      <c r="C184" s="185" t="s">
        <v>1267</v>
      </c>
      <c r="D184" s="185" t="s">
        <v>144</v>
      </c>
      <c r="E184" s="186" t="s">
        <v>1268</v>
      </c>
      <c r="F184" s="187" t="s">
        <v>1269</v>
      </c>
      <c r="G184" s="188" t="s">
        <v>243</v>
      </c>
      <c r="H184" s="189">
        <v>28</v>
      </c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148</v>
      </c>
      <c r="AT184" s="197" t="s">
        <v>144</v>
      </c>
      <c r="AU184" s="197" t="s">
        <v>82</v>
      </c>
      <c r="AY184" s="15" t="s">
        <v>141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88</v>
      </c>
      <c r="BK184" s="198">
        <f>ROUND(I184*H184,2)</f>
        <v>0</v>
      </c>
      <c r="BL184" s="15" t="s">
        <v>148</v>
      </c>
      <c r="BM184" s="197" t="s">
        <v>1270</v>
      </c>
    </row>
    <row r="185" s="2" customFormat="1" ht="16.5" customHeight="1">
      <c r="A185" s="34"/>
      <c r="B185" s="184"/>
      <c r="C185" s="200" t="s">
        <v>1271</v>
      </c>
      <c r="D185" s="200" t="s">
        <v>228</v>
      </c>
      <c r="E185" s="201" t="s">
        <v>1272</v>
      </c>
      <c r="F185" s="202" t="s">
        <v>1269</v>
      </c>
      <c r="G185" s="203" t="s">
        <v>243</v>
      </c>
      <c r="H185" s="204">
        <v>28</v>
      </c>
      <c r="I185" s="205"/>
      <c r="J185" s="206">
        <f>ROUND(I185*H185,2)</f>
        <v>0</v>
      </c>
      <c r="K185" s="207"/>
      <c r="L185" s="208"/>
      <c r="M185" s="209" t="s">
        <v>1</v>
      </c>
      <c r="N185" s="210" t="s">
        <v>41</v>
      </c>
      <c r="O185" s="78"/>
      <c r="P185" s="195">
        <f>O185*H185</f>
        <v>0</v>
      </c>
      <c r="Q185" s="195">
        <v>0</v>
      </c>
      <c r="R185" s="195">
        <f>Q185*H185</f>
        <v>0</v>
      </c>
      <c r="S185" s="195">
        <v>0</v>
      </c>
      <c r="T185" s="19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175</v>
      </c>
      <c r="AT185" s="197" t="s">
        <v>228</v>
      </c>
      <c r="AU185" s="197" t="s">
        <v>82</v>
      </c>
      <c r="AY185" s="15" t="s">
        <v>141</v>
      </c>
      <c r="BE185" s="198">
        <f>IF(N185="základná",J185,0)</f>
        <v>0</v>
      </c>
      <c r="BF185" s="198">
        <f>IF(N185="znížená",J185,0)</f>
        <v>0</v>
      </c>
      <c r="BG185" s="198">
        <f>IF(N185="zákl. prenesená",J185,0)</f>
        <v>0</v>
      </c>
      <c r="BH185" s="198">
        <f>IF(N185="zníž. prenesená",J185,0)</f>
        <v>0</v>
      </c>
      <c r="BI185" s="198">
        <f>IF(N185="nulová",J185,0)</f>
        <v>0</v>
      </c>
      <c r="BJ185" s="15" t="s">
        <v>88</v>
      </c>
      <c r="BK185" s="198">
        <f>ROUND(I185*H185,2)</f>
        <v>0</v>
      </c>
      <c r="BL185" s="15" t="s">
        <v>148</v>
      </c>
      <c r="BM185" s="197" t="s">
        <v>1273</v>
      </c>
    </row>
    <row r="186" s="2" customFormat="1" ht="16.5" customHeight="1">
      <c r="A186" s="34"/>
      <c r="B186" s="184"/>
      <c r="C186" s="185" t="s">
        <v>1274</v>
      </c>
      <c r="D186" s="185" t="s">
        <v>144</v>
      </c>
      <c r="E186" s="186" t="s">
        <v>1275</v>
      </c>
      <c r="F186" s="187" t="s">
        <v>1276</v>
      </c>
      <c r="G186" s="188" t="s">
        <v>243</v>
      </c>
      <c r="H186" s="189">
        <v>1</v>
      </c>
      <c r="I186" s="190"/>
      <c r="J186" s="191">
        <f>ROUND(I186*H186,2)</f>
        <v>0</v>
      </c>
      <c r="K186" s="192"/>
      <c r="L186" s="35"/>
      <c r="M186" s="193" t="s">
        <v>1</v>
      </c>
      <c r="N186" s="194" t="s">
        <v>41</v>
      </c>
      <c r="O186" s="78"/>
      <c r="P186" s="195">
        <f>O186*H186</f>
        <v>0</v>
      </c>
      <c r="Q186" s="195">
        <v>0</v>
      </c>
      <c r="R186" s="195">
        <f>Q186*H186</f>
        <v>0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148</v>
      </c>
      <c r="AT186" s="197" t="s">
        <v>144</v>
      </c>
      <c r="AU186" s="197" t="s">
        <v>82</v>
      </c>
      <c r="AY186" s="15" t="s">
        <v>141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88</v>
      </c>
      <c r="BK186" s="198">
        <f>ROUND(I186*H186,2)</f>
        <v>0</v>
      </c>
      <c r="BL186" s="15" t="s">
        <v>148</v>
      </c>
      <c r="BM186" s="197" t="s">
        <v>1277</v>
      </c>
    </row>
    <row r="187" s="2" customFormat="1" ht="16.5" customHeight="1">
      <c r="A187" s="34"/>
      <c r="B187" s="184"/>
      <c r="C187" s="200" t="s">
        <v>1278</v>
      </c>
      <c r="D187" s="200" t="s">
        <v>228</v>
      </c>
      <c r="E187" s="201" t="s">
        <v>1279</v>
      </c>
      <c r="F187" s="202" t="s">
        <v>1280</v>
      </c>
      <c r="G187" s="203" t="s">
        <v>243</v>
      </c>
      <c r="H187" s="204">
        <v>1</v>
      </c>
      <c r="I187" s="205"/>
      <c r="J187" s="206">
        <f>ROUND(I187*H187,2)</f>
        <v>0</v>
      </c>
      <c r="K187" s="207"/>
      <c r="L187" s="208"/>
      <c r="M187" s="209" t="s">
        <v>1</v>
      </c>
      <c r="N187" s="210" t="s">
        <v>41</v>
      </c>
      <c r="O187" s="78"/>
      <c r="P187" s="195">
        <f>O187*H187</f>
        <v>0</v>
      </c>
      <c r="Q187" s="195">
        <v>0</v>
      </c>
      <c r="R187" s="195">
        <f>Q187*H187</f>
        <v>0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175</v>
      </c>
      <c r="AT187" s="197" t="s">
        <v>228</v>
      </c>
      <c r="AU187" s="197" t="s">
        <v>82</v>
      </c>
      <c r="AY187" s="15" t="s">
        <v>141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5" t="s">
        <v>88</v>
      </c>
      <c r="BK187" s="198">
        <f>ROUND(I187*H187,2)</f>
        <v>0</v>
      </c>
      <c r="BL187" s="15" t="s">
        <v>148</v>
      </c>
      <c r="BM187" s="197" t="s">
        <v>1281</v>
      </c>
    </row>
    <row r="188" s="2" customFormat="1" ht="16.5" customHeight="1">
      <c r="A188" s="34"/>
      <c r="B188" s="184"/>
      <c r="C188" s="185" t="s">
        <v>1282</v>
      </c>
      <c r="D188" s="185" t="s">
        <v>144</v>
      </c>
      <c r="E188" s="186" t="s">
        <v>1283</v>
      </c>
      <c r="F188" s="187" t="s">
        <v>1284</v>
      </c>
      <c r="G188" s="188" t="s">
        <v>243</v>
      </c>
      <c r="H188" s="189">
        <v>10</v>
      </c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148</v>
      </c>
      <c r="AT188" s="197" t="s">
        <v>144</v>
      </c>
      <c r="AU188" s="197" t="s">
        <v>82</v>
      </c>
      <c r="AY188" s="15" t="s">
        <v>141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88</v>
      </c>
      <c r="BK188" s="198">
        <f>ROUND(I188*H188,2)</f>
        <v>0</v>
      </c>
      <c r="BL188" s="15" t="s">
        <v>148</v>
      </c>
      <c r="BM188" s="197" t="s">
        <v>1285</v>
      </c>
    </row>
    <row r="189" s="2" customFormat="1" ht="16.5" customHeight="1">
      <c r="A189" s="34"/>
      <c r="B189" s="184"/>
      <c r="C189" s="200" t="s">
        <v>1286</v>
      </c>
      <c r="D189" s="200" t="s">
        <v>228</v>
      </c>
      <c r="E189" s="201" t="s">
        <v>1287</v>
      </c>
      <c r="F189" s="202" t="s">
        <v>1288</v>
      </c>
      <c r="G189" s="203" t="s">
        <v>243</v>
      </c>
      <c r="H189" s="204">
        <v>10</v>
      </c>
      <c r="I189" s="205"/>
      <c r="J189" s="206">
        <f>ROUND(I189*H189,2)</f>
        <v>0</v>
      </c>
      <c r="K189" s="207"/>
      <c r="L189" s="208"/>
      <c r="M189" s="209" t="s">
        <v>1</v>
      </c>
      <c r="N189" s="210" t="s">
        <v>41</v>
      </c>
      <c r="O189" s="78"/>
      <c r="P189" s="195">
        <f>O189*H189</f>
        <v>0</v>
      </c>
      <c r="Q189" s="195">
        <v>0</v>
      </c>
      <c r="R189" s="195">
        <f>Q189*H189</f>
        <v>0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175</v>
      </c>
      <c r="AT189" s="197" t="s">
        <v>228</v>
      </c>
      <c r="AU189" s="197" t="s">
        <v>82</v>
      </c>
      <c r="AY189" s="15" t="s">
        <v>141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5" t="s">
        <v>88</v>
      </c>
      <c r="BK189" s="198">
        <f>ROUND(I189*H189,2)</f>
        <v>0</v>
      </c>
      <c r="BL189" s="15" t="s">
        <v>148</v>
      </c>
      <c r="BM189" s="197" t="s">
        <v>1289</v>
      </c>
    </row>
    <row r="190" s="2" customFormat="1" ht="16.5" customHeight="1">
      <c r="A190" s="34"/>
      <c r="B190" s="184"/>
      <c r="C190" s="185" t="s">
        <v>1290</v>
      </c>
      <c r="D190" s="185" t="s">
        <v>144</v>
      </c>
      <c r="E190" s="186" t="s">
        <v>1291</v>
      </c>
      <c r="F190" s="187" t="s">
        <v>1292</v>
      </c>
      <c r="G190" s="188" t="s">
        <v>243</v>
      </c>
      <c r="H190" s="189">
        <v>2</v>
      </c>
      <c r="I190" s="190"/>
      <c r="J190" s="191">
        <f>ROUND(I190*H190,2)</f>
        <v>0</v>
      </c>
      <c r="K190" s="192"/>
      <c r="L190" s="35"/>
      <c r="M190" s="193" t="s">
        <v>1</v>
      </c>
      <c r="N190" s="194" t="s">
        <v>41</v>
      </c>
      <c r="O190" s="78"/>
      <c r="P190" s="195">
        <f>O190*H190</f>
        <v>0</v>
      </c>
      <c r="Q190" s="195">
        <v>0</v>
      </c>
      <c r="R190" s="195">
        <f>Q190*H190</f>
        <v>0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148</v>
      </c>
      <c r="AT190" s="197" t="s">
        <v>144</v>
      </c>
      <c r="AU190" s="197" t="s">
        <v>82</v>
      </c>
      <c r="AY190" s="15" t="s">
        <v>141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88</v>
      </c>
      <c r="BK190" s="198">
        <f>ROUND(I190*H190,2)</f>
        <v>0</v>
      </c>
      <c r="BL190" s="15" t="s">
        <v>148</v>
      </c>
      <c r="BM190" s="197" t="s">
        <v>1293</v>
      </c>
    </row>
    <row r="191" s="2" customFormat="1" ht="24.15" customHeight="1">
      <c r="A191" s="34"/>
      <c r="B191" s="184"/>
      <c r="C191" s="200" t="s">
        <v>1294</v>
      </c>
      <c r="D191" s="200" t="s">
        <v>228</v>
      </c>
      <c r="E191" s="201" t="s">
        <v>1295</v>
      </c>
      <c r="F191" s="202" t="s">
        <v>1292</v>
      </c>
      <c r="G191" s="203" t="s">
        <v>243</v>
      </c>
      <c r="H191" s="204">
        <v>2</v>
      </c>
      <c r="I191" s="205"/>
      <c r="J191" s="206">
        <f>ROUND(I191*H191,2)</f>
        <v>0</v>
      </c>
      <c r="K191" s="207"/>
      <c r="L191" s="208"/>
      <c r="M191" s="209" t="s">
        <v>1</v>
      </c>
      <c r="N191" s="210" t="s">
        <v>41</v>
      </c>
      <c r="O191" s="78"/>
      <c r="P191" s="195">
        <f>O191*H191</f>
        <v>0</v>
      </c>
      <c r="Q191" s="195">
        <v>0</v>
      </c>
      <c r="R191" s="195">
        <f>Q191*H191</f>
        <v>0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175</v>
      </c>
      <c r="AT191" s="197" t="s">
        <v>228</v>
      </c>
      <c r="AU191" s="197" t="s">
        <v>82</v>
      </c>
      <c r="AY191" s="15" t="s">
        <v>141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5" t="s">
        <v>88</v>
      </c>
      <c r="BK191" s="198">
        <f>ROUND(I191*H191,2)</f>
        <v>0</v>
      </c>
      <c r="BL191" s="15" t="s">
        <v>148</v>
      </c>
      <c r="BM191" s="197" t="s">
        <v>1296</v>
      </c>
    </row>
    <row r="192" s="2" customFormat="1" ht="16.5" customHeight="1">
      <c r="A192" s="34"/>
      <c r="B192" s="184"/>
      <c r="C192" s="185" t="s">
        <v>1297</v>
      </c>
      <c r="D192" s="185" t="s">
        <v>144</v>
      </c>
      <c r="E192" s="186" t="s">
        <v>1298</v>
      </c>
      <c r="F192" s="187" t="s">
        <v>1299</v>
      </c>
      <c r="G192" s="188" t="s">
        <v>1153</v>
      </c>
      <c r="H192" s="189">
        <v>40</v>
      </c>
      <c r="I192" s="190"/>
      <c r="J192" s="191">
        <f>ROUND(I192*H192,2)</f>
        <v>0</v>
      </c>
      <c r="K192" s="192"/>
      <c r="L192" s="35"/>
      <c r="M192" s="193" t="s">
        <v>1</v>
      </c>
      <c r="N192" s="194" t="s">
        <v>41</v>
      </c>
      <c r="O192" s="78"/>
      <c r="P192" s="195">
        <f>O192*H192</f>
        <v>0</v>
      </c>
      <c r="Q192" s="195">
        <v>0</v>
      </c>
      <c r="R192" s="195">
        <f>Q192*H192</f>
        <v>0</v>
      </c>
      <c r="S192" s="195">
        <v>0</v>
      </c>
      <c r="T192" s="19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148</v>
      </c>
      <c r="AT192" s="197" t="s">
        <v>144</v>
      </c>
      <c r="AU192" s="197" t="s">
        <v>82</v>
      </c>
      <c r="AY192" s="15" t="s">
        <v>141</v>
      </c>
      <c r="BE192" s="198">
        <f>IF(N192="základná",J192,0)</f>
        <v>0</v>
      </c>
      <c r="BF192" s="198">
        <f>IF(N192="znížená",J192,0)</f>
        <v>0</v>
      </c>
      <c r="BG192" s="198">
        <f>IF(N192="zákl. prenesená",J192,0)</f>
        <v>0</v>
      </c>
      <c r="BH192" s="198">
        <f>IF(N192="zníž. prenesená",J192,0)</f>
        <v>0</v>
      </c>
      <c r="BI192" s="198">
        <f>IF(N192="nulová",J192,0)</f>
        <v>0</v>
      </c>
      <c r="BJ192" s="15" t="s">
        <v>88</v>
      </c>
      <c r="BK192" s="198">
        <f>ROUND(I192*H192,2)</f>
        <v>0</v>
      </c>
      <c r="BL192" s="15" t="s">
        <v>148</v>
      </c>
      <c r="BM192" s="197" t="s">
        <v>1300</v>
      </c>
    </row>
    <row r="193" s="12" customFormat="1" ht="25.92" customHeight="1">
      <c r="A193" s="12"/>
      <c r="B193" s="171"/>
      <c r="C193" s="12"/>
      <c r="D193" s="172" t="s">
        <v>74</v>
      </c>
      <c r="E193" s="173" t="s">
        <v>1301</v>
      </c>
      <c r="F193" s="173" t="s">
        <v>1302</v>
      </c>
      <c r="G193" s="12"/>
      <c r="H193" s="12"/>
      <c r="I193" s="174"/>
      <c r="J193" s="175">
        <f>BK193</f>
        <v>0</v>
      </c>
      <c r="K193" s="12"/>
      <c r="L193" s="171"/>
      <c r="M193" s="176"/>
      <c r="N193" s="177"/>
      <c r="O193" s="177"/>
      <c r="P193" s="178">
        <f>SUM(P194:P231)</f>
        <v>0</v>
      </c>
      <c r="Q193" s="177"/>
      <c r="R193" s="178">
        <f>SUM(R194:R231)</f>
        <v>0</v>
      </c>
      <c r="S193" s="177"/>
      <c r="T193" s="179">
        <f>SUM(T194:T231)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72" t="s">
        <v>82</v>
      </c>
      <c r="AT193" s="180" t="s">
        <v>74</v>
      </c>
      <c r="AU193" s="180" t="s">
        <v>75</v>
      </c>
      <c r="AY193" s="172" t="s">
        <v>141</v>
      </c>
      <c r="BK193" s="181">
        <f>SUM(BK194:BK231)</f>
        <v>0</v>
      </c>
    </row>
    <row r="194" s="2" customFormat="1" ht="24.15" customHeight="1">
      <c r="A194" s="34"/>
      <c r="B194" s="184"/>
      <c r="C194" s="200" t="s">
        <v>1281</v>
      </c>
      <c r="D194" s="200" t="s">
        <v>228</v>
      </c>
      <c r="E194" s="201" t="s">
        <v>1303</v>
      </c>
      <c r="F194" s="202" t="s">
        <v>1304</v>
      </c>
      <c r="G194" s="203" t="s">
        <v>243</v>
      </c>
      <c r="H194" s="204">
        <v>45</v>
      </c>
      <c r="I194" s="205"/>
      <c r="J194" s="206">
        <f>ROUND(I194*H194,2)</f>
        <v>0</v>
      </c>
      <c r="K194" s="207"/>
      <c r="L194" s="208"/>
      <c r="M194" s="209" t="s">
        <v>1</v>
      </c>
      <c r="N194" s="210" t="s">
        <v>41</v>
      </c>
      <c r="O194" s="78"/>
      <c r="P194" s="195">
        <f>O194*H194</f>
        <v>0</v>
      </c>
      <c r="Q194" s="195">
        <v>0</v>
      </c>
      <c r="R194" s="195">
        <f>Q194*H194</f>
        <v>0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175</v>
      </c>
      <c r="AT194" s="197" t="s">
        <v>228</v>
      </c>
      <c r="AU194" s="197" t="s">
        <v>82</v>
      </c>
      <c r="AY194" s="15" t="s">
        <v>141</v>
      </c>
      <c r="BE194" s="198">
        <f>IF(N194="základná",J194,0)</f>
        <v>0</v>
      </c>
      <c r="BF194" s="198">
        <f>IF(N194="znížená",J194,0)</f>
        <v>0</v>
      </c>
      <c r="BG194" s="198">
        <f>IF(N194="zákl. prenesená",J194,0)</f>
        <v>0</v>
      </c>
      <c r="BH194" s="198">
        <f>IF(N194="zníž. prenesená",J194,0)</f>
        <v>0</v>
      </c>
      <c r="BI194" s="198">
        <f>IF(N194="nulová",J194,0)</f>
        <v>0</v>
      </c>
      <c r="BJ194" s="15" t="s">
        <v>88</v>
      </c>
      <c r="BK194" s="198">
        <f>ROUND(I194*H194,2)</f>
        <v>0</v>
      </c>
      <c r="BL194" s="15" t="s">
        <v>148</v>
      </c>
      <c r="BM194" s="197" t="s">
        <v>1177</v>
      </c>
    </row>
    <row r="195" s="2" customFormat="1" ht="24.15" customHeight="1">
      <c r="A195" s="34"/>
      <c r="B195" s="184"/>
      <c r="C195" s="185" t="s">
        <v>1305</v>
      </c>
      <c r="D195" s="185" t="s">
        <v>144</v>
      </c>
      <c r="E195" s="186" t="s">
        <v>1306</v>
      </c>
      <c r="F195" s="187" t="s">
        <v>1304</v>
      </c>
      <c r="G195" s="188" t="s">
        <v>243</v>
      </c>
      <c r="H195" s="189">
        <v>45</v>
      </c>
      <c r="I195" s="190"/>
      <c r="J195" s="191">
        <f>ROUND(I195*H195,2)</f>
        <v>0</v>
      </c>
      <c r="K195" s="192"/>
      <c r="L195" s="35"/>
      <c r="M195" s="193" t="s">
        <v>1</v>
      </c>
      <c r="N195" s="194" t="s">
        <v>41</v>
      </c>
      <c r="O195" s="78"/>
      <c r="P195" s="195">
        <f>O195*H195</f>
        <v>0</v>
      </c>
      <c r="Q195" s="195">
        <v>0</v>
      </c>
      <c r="R195" s="195">
        <f>Q195*H195</f>
        <v>0</v>
      </c>
      <c r="S195" s="195">
        <v>0</v>
      </c>
      <c r="T195" s="19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148</v>
      </c>
      <c r="AT195" s="197" t="s">
        <v>144</v>
      </c>
      <c r="AU195" s="197" t="s">
        <v>82</v>
      </c>
      <c r="AY195" s="15" t="s">
        <v>141</v>
      </c>
      <c r="BE195" s="198">
        <f>IF(N195="základná",J195,0)</f>
        <v>0</v>
      </c>
      <c r="BF195" s="198">
        <f>IF(N195="znížená",J195,0)</f>
        <v>0</v>
      </c>
      <c r="BG195" s="198">
        <f>IF(N195="zákl. prenesená",J195,0)</f>
        <v>0</v>
      </c>
      <c r="BH195" s="198">
        <f>IF(N195="zníž. prenesená",J195,0)</f>
        <v>0</v>
      </c>
      <c r="BI195" s="198">
        <f>IF(N195="nulová",J195,0)</f>
        <v>0</v>
      </c>
      <c r="BJ195" s="15" t="s">
        <v>88</v>
      </c>
      <c r="BK195" s="198">
        <f>ROUND(I195*H195,2)</f>
        <v>0</v>
      </c>
      <c r="BL195" s="15" t="s">
        <v>148</v>
      </c>
      <c r="BM195" s="197" t="s">
        <v>1307</v>
      </c>
    </row>
    <row r="196" s="2" customFormat="1" ht="24.15" customHeight="1">
      <c r="A196" s="34"/>
      <c r="B196" s="184"/>
      <c r="C196" s="200" t="s">
        <v>1308</v>
      </c>
      <c r="D196" s="200" t="s">
        <v>228</v>
      </c>
      <c r="E196" s="201" t="s">
        <v>1309</v>
      </c>
      <c r="F196" s="202" t="s">
        <v>1310</v>
      </c>
      <c r="G196" s="203" t="s">
        <v>243</v>
      </c>
      <c r="H196" s="204">
        <v>44</v>
      </c>
      <c r="I196" s="205"/>
      <c r="J196" s="206">
        <f>ROUND(I196*H196,2)</f>
        <v>0</v>
      </c>
      <c r="K196" s="207"/>
      <c r="L196" s="208"/>
      <c r="M196" s="209" t="s">
        <v>1</v>
      </c>
      <c r="N196" s="210" t="s">
        <v>41</v>
      </c>
      <c r="O196" s="78"/>
      <c r="P196" s="195">
        <f>O196*H196</f>
        <v>0</v>
      </c>
      <c r="Q196" s="195">
        <v>0</v>
      </c>
      <c r="R196" s="195">
        <f>Q196*H196</f>
        <v>0</v>
      </c>
      <c r="S196" s="195">
        <v>0</v>
      </c>
      <c r="T196" s="19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175</v>
      </c>
      <c r="AT196" s="197" t="s">
        <v>228</v>
      </c>
      <c r="AU196" s="197" t="s">
        <v>82</v>
      </c>
      <c r="AY196" s="15" t="s">
        <v>141</v>
      </c>
      <c r="BE196" s="198">
        <f>IF(N196="základná",J196,0)</f>
        <v>0</v>
      </c>
      <c r="BF196" s="198">
        <f>IF(N196="znížená",J196,0)</f>
        <v>0</v>
      </c>
      <c r="BG196" s="198">
        <f>IF(N196="zákl. prenesená",J196,0)</f>
        <v>0</v>
      </c>
      <c r="BH196" s="198">
        <f>IF(N196="zníž. prenesená",J196,0)</f>
        <v>0</v>
      </c>
      <c r="BI196" s="198">
        <f>IF(N196="nulová",J196,0)</f>
        <v>0</v>
      </c>
      <c r="BJ196" s="15" t="s">
        <v>88</v>
      </c>
      <c r="BK196" s="198">
        <f>ROUND(I196*H196,2)</f>
        <v>0</v>
      </c>
      <c r="BL196" s="15" t="s">
        <v>148</v>
      </c>
      <c r="BM196" s="197" t="s">
        <v>1182</v>
      </c>
    </row>
    <row r="197" s="2" customFormat="1" ht="24.15" customHeight="1">
      <c r="A197" s="34"/>
      <c r="B197" s="184"/>
      <c r="C197" s="185" t="s">
        <v>1311</v>
      </c>
      <c r="D197" s="185" t="s">
        <v>144</v>
      </c>
      <c r="E197" s="186" t="s">
        <v>1312</v>
      </c>
      <c r="F197" s="187" t="s">
        <v>1310</v>
      </c>
      <c r="G197" s="188" t="s">
        <v>243</v>
      </c>
      <c r="H197" s="189">
        <v>44</v>
      </c>
      <c r="I197" s="190"/>
      <c r="J197" s="191">
        <f>ROUND(I197*H197,2)</f>
        <v>0</v>
      </c>
      <c r="K197" s="192"/>
      <c r="L197" s="35"/>
      <c r="M197" s="193" t="s">
        <v>1</v>
      </c>
      <c r="N197" s="194" t="s">
        <v>41</v>
      </c>
      <c r="O197" s="78"/>
      <c r="P197" s="195">
        <f>O197*H197</f>
        <v>0</v>
      </c>
      <c r="Q197" s="195">
        <v>0</v>
      </c>
      <c r="R197" s="195">
        <f>Q197*H197</f>
        <v>0</v>
      </c>
      <c r="S197" s="195">
        <v>0</v>
      </c>
      <c r="T197" s="19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148</v>
      </c>
      <c r="AT197" s="197" t="s">
        <v>144</v>
      </c>
      <c r="AU197" s="197" t="s">
        <v>82</v>
      </c>
      <c r="AY197" s="15" t="s">
        <v>141</v>
      </c>
      <c r="BE197" s="198">
        <f>IF(N197="základná",J197,0)</f>
        <v>0</v>
      </c>
      <c r="BF197" s="198">
        <f>IF(N197="znížená",J197,0)</f>
        <v>0</v>
      </c>
      <c r="BG197" s="198">
        <f>IF(N197="zákl. prenesená",J197,0)</f>
        <v>0</v>
      </c>
      <c r="BH197" s="198">
        <f>IF(N197="zníž. prenesená",J197,0)</f>
        <v>0</v>
      </c>
      <c r="BI197" s="198">
        <f>IF(N197="nulová",J197,0)</f>
        <v>0</v>
      </c>
      <c r="BJ197" s="15" t="s">
        <v>88</v>
      </c>
      <c r="BK197" s="198">
        <f>ROUND(I197*H197,2)</f>
        <v>0</v>
      </c>
      <c r="BL197" s="15" t="s">
        <v>148</v>
      </c>
      <c r="BM197" s="197" t="s">
        <v>1193</v>
      </c>
    </row>
    <row r="198" s="2" customFormat="1" ht="24.15" customHeight="1">
      <c r="A198" s="34"/>
      <c r="B198" s="184"/>
      <c r="C198" s="200" t="s">
        <v>1285</v>
      </c>
      <c r="D198" s="200" t="s">
        <v>228</v>
      </c>
      <c r="E198" s="201" t="s">
        <v>1313</v>
      </c>
      <c r="F198" s="202" t="s">
        <v>1314</v>
      </c>
      <c r="G198" s="203" t="s">
        <v>243</v>
      </c>
      <c r="H198" s="204">
        <v>19</v>
      </c>
      <c r="I198" s="205"/>
      <c r="J198" s="206">
        <f>ROUND(I198*H198,2)</f>
        <v>0</v>
      </c>
      <c r="K198" s="207"/>
      <c r="L198" s="208"/>
      <c r="M198" s="209" t="s">
        <v>1</v>
      </c>
      <c r="N198" s="210" t="s">
        <v>41</v>
      </c>
      <c r="O198" s="78"/>
      <c r="P198" s="195">
        <f>O198*H198</f>
        <v>0</v>
      </c>
      <c r="Q198" s="195">
        <v>0</v>
      </c>
      <c r="R198" s="195">
        <f>Q198*H198</f>
        <v>0</v>
      </c>
      <c r="S198" s="195">
        <v>0</v>
      </c>
      <c r="T198" s="19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175</v>
      </c>
      <c r="AT198" s="197" t="s">
        <v>228</v>
      </c>
      <c r="AU198" s="197" t="s">
        <v>82</v>
      </c>
      <c r="AY198" s="15" t="s">
        <v>141</v>
      </c>
      <c r="BE198" s="198">
        <f>IF(N198="základná",J198,0)</f>
        <v>0</v>
      </c>
      <c r="BF198" s="198">
        <f>IF(N198="znížená",J198,0)</f>
        <v>0</v>
      </c>
      <c r="BG198" s="198">
        <f>IF(N198="zákl. prenesená",J198,0)</f>
        <v>0</v>
      </c>
      <c r="BH198" s="198">
        <f>IF(N198="zníž. prenesená",J198,0)</f>
        <v>0</v>
      </c>
      <c r="BI198" s="198">
        <f>IF(N198="nulová",J198,0)</f>
        <v>0</v>
      </c>
      <c r="BJ198" s="15" t="s">
        <v>88</v>
      </c>
      <c r="BK198" s="198">
        <f>ROUND(I198*H198,2)</f>
        <v>0</v>
      </c>
      <c r="BL198" s="15" t="s">
        <v>148</v>
      </c>
      <c r="BM198" s="197" t="s">
        <v>1199</v>
      </c>
    </row>
    <row r="199" s="2" customFormat="1" ht="24.15" customHeight="1">
      <c r="A199" s="34"/>
      <c r="B199" s="184"/>
      <c r="C199" s="185" t="s">
        <v>1315</v>
      </c>
      <c r="D199" s="185" t="s">
        <v>144</v>
      </c>
      <c r="E199" s="186" t="s">
        <v>1316</v>
      </c>
      <c r="F199" s="187" t="s">
        <v>1314</v>
      </c>
      <c r="G199" s="188" t="s">
        <v>243</v>
      </c>
      <c r="H199" s="189">
        <v>19</v>
      </c>
      <c r="I199" s="190"/>
      <c r="J199" s="191">
        <f>ROUND(I199*H199,2)</f>
        <v>0</v>
      </c>
      <c r="K199" s="192"/>
      <c r="L199" s="35"/>
      <c r="M199" s="193" t="s">
        <v>1</v>
      </c>
      <c r="N199" s="194" t="s">
        <v>41</v>
      </c>
      <c r="O199" s="78"/>
      <c r="P199" s="195">
        <f>O199*H199</f>
        <v>0</v>
      </c>
      <c r="Q199" s="195">
        <v>0</v>
      </c>
      <c r="R199" s="195">
        <f>Q199*H199</f>
        <v>0</v>
      </c>
      <c r="S199" s="195">
        <v>0</v>
      </c>
      <c r="T199" s="19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7" t="s">
        <v>148</v>
      </c>
      <c r="AT199" s="197" t="s">
        <v>144</v>
      </c>
      <c r="AU199" s="197" t="s">
        <v>82</v>
      </c>
      <c r="AY199" s="15" t="s">
        <v>141</v>
      </c>
      <c r="BE199" s="198">
        <f>IF(N199="základná",J199,0)</f>
        <v>0</v>
      </c>
      <c r="BF199" s="198">
        <f>IF(N199="znížená",J199,0)</f>
        <v>0</v>
      </c>
      <c r="BG199" s="198">
        <f>IF(N199="zákl. prenesená",J199,0)</f>
        <v>0</v>
      </c>
      <c r="BH199" s="198">
        <f>IF(N199="zníž. prenesená",J199,0)</f>
        <v>0</v>
      </c>
      <c r="BI199" s="198">
        <f>IF(N199="nulová",J199,0)</f>
        <v>0</v>
      </c>
      <c r="BJ199" s="15" t="s">
        <v>88</v>
      </c>
      <c r="BK199" s="198">
        <f>ROUND(I199*H199,2)</f>
        <v>0</v>
      </c>
      <c r="BL199" s="15" t="s">
        <v>148</v>
      </c>
      <c r="BM199" s="197" t="s">
        <v>1210</v>
      </c>
    </row>
    <row r="200" s="2" customFormat="1" ht="24.15" customHeight="1">
      <c r="A200" s="34"/>
      <c r="B200" s="184"/>
      <c r="C200" s="200" t="s">
        <v>1317</v>
      </c>
      <c r="D200" s="200" t="s">
        <v>228</v>
      </c>
      <c r="E200" s="201" t="s">
        <v>1318</v>
      </c>
      <c r="F200" s="202" t="s">
        <v>1319</v>
      </c>
      <c r="G200" s="203" t="s">
        <v>243</v>
      </c>
      <c r="H200" s="204">
        <v>38</v>
      </c>
      <c r="I200" s="205"/>
      <c r="J200" s="206">
        <f>ROUND(I200*H200,2)</f>
        <v>0</v>
      </c>
      <c r="K200" s="207"/>
      <c r="L200" s="208"/>
      <c r="M200" s="209" t="s">
        <v>1</v>
      </c>
      <c r="N200" s="210" t="s">
        <v>41</v>
      </c>
      <c r="O200" s="78"/>
      <c r="P200" s="195">
        <f>O200*H200</f>
        <v>0</v>
      </c>
      <c r="Q200" s="195">
        <v>0</v>
      </c>
      <c r="R200" s="195">
        <f>Q200*H200</f>
        <v>0</v>
      </c>
      <c r="S200" s="195">
        <v>0</v>
      </c>
      <c r="T200" s="19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7" t="s">
        <v>175</v>
      </c>
      <c r="AT200" s="197" t="s">
        <v>228</v>
      </c>
      <c r="AU200" s="197" t="s">
        <v>82</v>
      </c>
      <c r="AY200" s="15" t="s">
        <v>141</v>
      </c>
      <c r="BE200" s="198">
        <f>IF(N200="základná",J200,0)</f>
        <v>0</v>
      </c>
      <c r="BF200" s="198">
        <f>IF(N200="znížená",J200,0)</f>
        <v>0</v>
      </c>
      <c r="BG200" s="198">
        <f>IF(N200="zákl. prenesená",J200,0)</f>
        <v>0</v>
      </c>
      <c r="BH200" s="198">
        <f>IF(N200="zníž. prenesená",J200,0)</f>
        <v>0</v>
      </c>
      <c r="BI200" s="198">
        <f>IF(N200="nulová",J200,0)</f>
        <v>0</v>
      </c>
      <c r="BJ200" s="15" t="s">
        <v>88</v>
      </c>
      <c r="BK200" s="198">
        <f>ROUND(I200*H200,2)</f>
        <v>0</v>
      </c>
      <c r="BL200" s="15" t="s">
        <v>148</v>
      </c>
      <c r="BM200" s="197" t="s">
        <v>1216</v>
      </c>
    </row>
    <row r="201" s="2" customFormat="1" ht="24.15" customHeight="1">
      <c r="A201" s="34"/>
      <c r="B201" s="184"/>
      <c r="C201" s="185" t="s">
        <v>1320</v>
      </c>
      <c r="D201" s="185" t="s">
        <v>144</v>
      </c>
      <c r="E201" s="186" t="s">
        <v>1321</v>
      </c>
      <c r="F201" s="187" t="s">
        <v>1319</v>
      </c>
      <c r="G201" s="188" t="s">
        <v>243</v>
      </c>
      <c r="H201" s="189">
        <v>38</v>
      </c>
      <c r="I201" s="190"/>
      <c r="J201" s="191">
        <f>ROUND(I201*H201,2)</f>
        <v>0</v>
      </c>
      <c r="K201" s="192"/>
      <c r="L201" s="35"/>
      <c r="M201" s="193" t="s">
        <v>1</v>
      </c>
      <c r="N201" s="194" t="s">
        <v>41</v>
      </c>
      <c r="O201" s="78"/>
      <c r="P201" s="195">
        <f>O201*H201</f>
        <v>0</v>
      </c>
      <c r="Q201" s="195">
        <v>0</v>
      </c>
      <c r="R201" s="195">
        <f>Q201*H201</f>
        <v>0</v>
      </c>
      <c r="S201" s="195">
        <v>0</v>
      </c>
      <c r="T201" s="19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148</v>
      </c>
      <c r="AT201" s="197" t="s">
        <v>144</v>
      </c>
      <c r="AU201" s="197" t="s">
        <v>82</v>
      </c>
      <c r="AY201" s="15" t="s">
        <v>141</v>
      </c>
      <c r="BE201" s="198">
        <f>IF(N201="základná",J201,0)</f>
        <v>0</v>
      </c>
      <c r="BF201" s="198">
        <f>IF(N201="znížená",J201,0)</f>
        <v>0</v>
      </c>
      <c r="BG201" s="198">
        <f>IF(N201="zákl. prenesená",J201,0)</f>
        <v>0</v>
      </c>
      <c r="BH201" s="198">
        <f>IF(N201="zníž. prenesená",J201,0)</f>
        <v>0</v>
      </c>
      <c r="BI201" s="198">
        <f>IF(N201="nulová",J201,0)</f>
        <v>0</v>
      </c>
      <c r="BJ201" s="15" t="s">
        <v>88</v>
      </c>
      <c r="BK201" s="198">
        <f>ROUND(I201*H201,2)</f>
        <v>0</v>
      </c>
      <c r="BL201" s="15" t="s">
        <v>148</v>
      </c>
      <c r="BM201" s="197" t="s">
        <v>1219</v>
      </c>
    </row>
    <row r="202" s="2" customFormat="1" ht="24.15" customHeight="1">
      <c r="A202" s="34"/>
      <c r="B202" s="184"/>
      <c r="C202" s="200" t="s">
        <v>1322</v>
      </c>
      <c r="D202" s="200" t="s">
        <v>228</v>
      </c>
      <c r="E202" s="201" t="s">
        <v>1323</v>
      </c>
      <c r="F202" s="202" t="s">
        <v>1324</v>
      </c>
      <c r="G202" s="203" t="s">
        <v>243</v>
      </c>
      <c r="H202" s="204">
        <v>11</v>
      </c>
      <c r="I202" s="205"/>
      <c r="J202" s="206">
        <f>ROUND(I202*H202,2)</f>
        <v>0</v>
      </c>
      <c r="K202" s="207"/>
      <c r="L202" s="208"/>
      <c r="M202" s="209" t="s">
        <v>1</v>
      </c>
      <c r="N202" s="210" t="s">
        <v>41</v>
      </c>
      <c r="O202" s="78"/>
      <c r="P202" s="195">
        <f>O202*H202</f>
        <v>0</v>
      </c>
      <c r="Q202" s="195">
        <v>0</v>
      </c>
      <c r="R202" s="195">
        <f>Q202*H202</f>
        <v>0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175</v>
      </c>
      <c r="AT202" s="197" t="s">
        <v>228</v>
      </c>
      <c r="AU202" s="197" t="s">
        <v>82</v>
      </c>
      <c r="AY202" s="15" t="s">
        <v>141</v>
      </c>
      <c r="BE202" s="198">
        <f>IF(N202="základná",J202,0)</f>
        <v>0</v>
      </c>
      <c r="BF202" s="198">
        <f>IF(N202="znížená",J202,0)</f>
        <v>0</v>
      </c>
      <c r="BG202" s="198">
        <f>IF(N202="zákl. prenesená",J202,0)</f>
        <v>0</v>
      </c>
      <c r="BH202" s="198">
        <f>IF(N202="zníž. prenesená",J202,0)</f>
        <v>0</v>
      </c>
      <c r="BI202" s="198">
        <f>IF(N202="nulová",J202,0)</f>
        <v>0</v>
      </c>
      <c r="BJ202" s="15" t="s">
        <v>88</v>
      </c>
      <c r="BK202" s="198">
        <f>ROUND(I202*H202,2)</f>
        <v>0</v>
      </c>
      <c r="BL202" s="15" t="s">
        <v>148</v>
      </c>
      <c r="BM202" s="197" t="s">
        <v>1241</v>
      </c>
    </row>
    <row r="203" s="2" customFormat="1" ht="24.15" customHeight="1">
      <c r="A203" s="34"/>
      <c r="B203" s="184"/>
      <c r="C203" s="185" t="s">
        <v>1325</v>
      </c>
      <c r="D203" s="185" t="s">
        <v>144</v>
      </c>
      <c r="E203" s="186" t="s">
        <v>1326</v>
      </c>
      <c r="F203" s="187" t="s">
        <v>1324</v>
      </c>
      <c r="G203" s="188" t="s">
        <v>243</v>
      </c>
      <c r="H203" s="189">
        <v>11</v>
      </c>
      <c r="I203" s="190"/>
      <c r="J203" s="191">
        <f>ROUND(I203*H203,2)</f>
        <v>0</v>
      </c>
      <c r="K203" s="192"/>
      <c r="L203" s="35"/>
      <c r="M203" s="193" t="s">
        <v>1</v>
      </c>
      <c r="N203" s="194" t="s">
        <v>41</v>
      </c>
      <c r="O203" s="78"/>
      <c r="P203" s="195">
        <f>O203*H203</f>
        <v>0</v>
      </c>
      <c r="Q203" s="195">
        <v>0</v>
      </c>
      <c r="R203" s="195">
        <f>Q203*H203</f>
        <v>0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148</v>
      </c>
      <c r="AT203" s="197" t="s">
        <v>144</v>
      </c>
      <c r="AU203" s="197" t="s">
        <v>82</v>
      </c>
      <c r="AY203" s="15" t="s">
        <v>141</v>
      </c>
      <c r="BE203" s="198">
        <f>IF(N203="základná",J203,0)</f>
        <v>0</v>
      </c>
      <c r="BF203" s="198">
        <f>IF(N203="znížená",J203,0)</f>
        <v>0</v>
      </c>
      <c r="BG203" s="198">
        <f>IF(N203="zákl. prenesená",J203,0)</f>
        <v>0</v>
      </c>
      <c r="BH203" s="198">
        <f>IF(N203="zníž. prenesená",J203,0)</f>
        <v>0</v>
      </c>
      <c r="BI203" s="198">
        <f>IF(N203="nulová",J203,0)</f>
        <v>0</v>
      </c>
      <c r="BJ203" s="15" t="s">
        <v>88</v>
      </c>
      <c r="BK203" s="198">
        <f>ROUND(I203*H203,2)</f>
        <v>0</v>
      </c>
      <c r="BL203" s="15" t="s">
        <v>148</v>
      </c>
      <c r="BM203" s="197" t="s">
        <v>1236</v>
      </c>
    </row>
    <row r="204" s="2" customFormat="1" ht="24.15" customHeight="1">
      <c r="A204" s="34"/>
      <c r="B204" s="184"/>
      <c r="C204" s="200" t="s">
        <v>1327</v>
      </c>
      <c r="D204" s="200" t="s">
        <v>228</v>
      </c>
      <c r="E204" s="201" t="s">
        <v>1328</v>
      </c>
      <c r="F204" s="202" t="s">
        <v>1329</v>
      </c>
      <c r="G204" s="203" t="s">
        <v>243</v>
      </c>
      <c r="H204" s="204">
        <v>8</v>
      </c>
      <c r="I204" s="205"/>
      <c r="J204" s="206">
        <f>ROUND(I204*H204,2)</f>
        <v>0</v>
      </c>
      <c r="K204" s="207"/>
      <c r="L204" s="208"/>
      <c r="M204" s="209" t="s">
        <v>1</v>
      </c>
      <c r="N204" s="210" t="s">
        <v>41</v>
      </c>
      <c r="O204" s="78"/>
      <c r="P204" s="195">
        <f>O204*H204</f>
        <v>0</v>
      </c>
      <c r="Q204" s="195">
        <v>0</v>
      </c>
      <c r="R204" s="195">
        <f>Q204*H204</f>
        <v>0</v>
      </c>
      <c r="S204" s="195">
        <v>0</v>
      </c>
      <c r="T204" s="19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7" t="s">
        <v>175</v>
      </c>
      <c r="AT204" s="197" t="s">
        <v>228</v>
      </c>
      <c r="AU204" s="197" t="s">
        <v>82</v>
      </c>
      <c r="AY204" s="15" t="s">
        <v>141</v>
      </c>
      <c r="BE204" s="198">
        <f>IF(N204="základná",J204,0)</f>
        <v>0</v>
      </c>
      <c r="BF204" s="198">
        <f>IF(N204="znížená",J204,0)</f>
        <v>0</v>
      </c>
      <c r="BG204" s="198">
        <f>IF(N204="zákl. prenesená",J204,0)</f>
        <v>0</v>
      </c>
      <c r="BH204" s="198">
        <f>IF(N204="zníž. prenesená",J204,0)</f>
        <v>0</v>
      </c>
      <c r="BI204" s="198">
        <f>IF(N204="nulová",J204,0)</f>
        <v>0</v>
      </c>
      <c r="BJ204" s="15" t="s">
        <v>88</v>
      </c>
      <c r="BK204" s="198">
        <f>ROUND(I204*H204,2)</f>
        <v>0</v>
      </c>
      <c r="BL204" s="15" t="s">
        <v>148</v>
      </c>
      <c r="BM204" s="197" t="s">
        <v>1330</v>
      </c>
    </row>
    <row r="205" s="2" customFormat="1" ht="24.15" customHeight="1">
      <c r="A205" s="34"/>
      <c r="B205" s="184"/>
      <c r="C205" s="185" t="s">
        <v>1331</v>
      </c>
      <c r="D205" s="185" t="s">
        <v>144</v>
      </c>
      <c r="E205" s="186" t="s">
        <v>1332</v>
      </c>
      <c r="F205" s="187" t="s">
        <v>1329</v>
      </c>
      <c r="G205" s="188" t="s">
        <v>243</v>
      </c>
      <c r="H205" s="189">
        <v>8</v>
      </c>
      <c r="I205" s="190"/>
      <c r="J205" s="191">
        <f>ROUND(I205*H205,2)</f>
        <v>0</v>
      </c>
      <c r="K205" s="192"/>
      <c r="L205" s="35"/>
      <c r="M205" s="193" t="s">
        <v>1</v>
      </c>
      <c r="N205" s="194" t="s">
        <v>41</v>
      </c>
      <c r="O205" s="78"/>
      <c r="P205" s="195">
        <f>O205*H205</f>
        <v>0</v>
      </c>
      <c r="Q205" s="195">
        <v>0</v>
      </c>
      <c r="R205" s="195">
        <f>Q205*H205</f>
        <v>0</v>
      </c>
      <c r="S205" s="195">
        <v>0</v>
      </c>
      <c r="T205" s="19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148</v>
      </c>
      <c r="AT205" s="197" t="s">
        <v>144</v>
      </c>
      <c r="AU205" s="197" t="s">
        <v>82</v>
      </c>
      <c r="AY205" s="15" t="s">
        <v>141</v>
      </c>
      <c r="BE205" s="198">
        <f>IF(N205="základná",J205,0)</f>
        <v>0</v>
      </c>
      <c r="BF205" s="198">
        <f>IF(N205="znížená",J205,0)</f>
        <v>0</v>
      </c>
      <c r="BG205" s="198">
        <f>IF(N205="zákl. prenesená",J205,0)</f>
        <v>0</v>
      </c>
      <c r="BH205" s="198">
        <f>IF(N205="zníž. prenesená",J205,0)</f>
        <v>0</v>
      </c>
      <c r="BI205" s="198">
        <f>IF(N205="nulová",J205,0)</f>
        <v>0</v>
      </c>
      <c r="BJ205" s="15" t="s">
        <v>88</v>
      </c>
      <c r="BK205" s="198">
        <f>ROUND(I205*H205,2)</f>
        <v>0</v>
      </c>
      <c r="BL205" s="15" t="s">
        <v>148</v>
      </c>
      <c r="BM205" s="197" t="s">
        <v>1333</v>
      </c>
    </row>
    <row r="206" s="2" customFormat="1" ht="24.15" customHeight="1">
      <c r="A206" s="34"/>
      <c r="B206" s="184"/>
      <c r="C206" s="200" t="s">
        <v>1334</v>
      </c>
      <c r="D206" s="200" t="s">
        <v>228</v>
      </c>
      <c r="E206" s="201" t="s">
        <v>1335</v>
      </c>
      <c r="F206" s="202" t="s">
        <v>1336</v>
      </c>
      <c r="G206" s="203" t="s">
        <v>243</v>
      </c>
      <c r="H206" s="204">
        <v>2</v>
      </c>
      <c r="I206" s="205"/>
      <c r="J206" s="206">
        <f>ROUND(I206*H206,2)</f>
        <v>0</v>
      </c>
      <c r="K206" s="207"/>
      <c r="L206" s="208"/>
      <c r="M206" s="209" t="s">
        <v>1</v>
      </c>
      <c r="N206" s="210" t="s">
        <v>41</v>
      </c>
      <c r="O206" s="78"/>
      <c r="P206" s="195">
        <f>O206*H206</f>
        <v>0</v>
      </c>
      <c r="Q206" s="195">
        <v>0</v>
      </c>
      <c r="R206" s="195">
        <f>Q206*H206</f>
        <v>0</v>
      </c>
      <c r="S206" s="195">
        <v>0</v>
      </c>
      <c r="T206" s="19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175</v>
      </c>
      <c r="AT206" s="197" t="s">
        <v>228</v>
      </c>
      <c r="AU206" s="197" t="s">
        <v>82</v>
      </c>
      <c r="AY206" s="15" t="s">
        <v>141</v>
      </c>
      <c r="BE206" s="198">
        <f>IF(N206="základná",J206,0)</f>
        <v>0</v>
      </c>
      <c r="BF206" s="198">
        <f>IF(N206="znížená",J206,0)</f>
        <v>0</v>
      </c>
      <c r="BG206" s="198">
        <f>IF(N206="zákl. prenesená",J206,0)</f>
        <v>0</v>
      </c>
      <c r="BH206" s="198">
        <f>IF(N206="zníž. prenesená",J206,0)</f>
        <v>0</v>
      </c>
      <c r="BI206" s="198">
        <f>IF(N206="nulová",J206,0)</f>
        <v>0</v>
      </c>
      <c r="BJ206" s="15" t="s">
        <v>88</v>
      </c>
      <c r="BK206" s="198">
        <f>ROUND(I206*H206,2)</f>
        <v>0</v>
      </c>
      <c r="BL206" s="15" t="s">
        <v>148</v>
      </c>
      <c r="BM206" s="197" t="s">
        <v>1247</v>
      </c>
    </row>
    <row r="207" s="2" customFormat="1" ht="24.15" customHeight="1">
      <c r="A207" s="34"/>
      <c r="B207" s="184"/>
      <c r="C207" s="185" t="s">
        <v>1337</v>
      </c>
      <c r="D207" s="185" t="s">
        <v>144</v>
      </c>
      <c r="E207" s="186" t="s">
        <v>1338</v>
      </c>
      <c r="F207" s="187" t="s">
        <v>1336</v>
      </c>
      <c r="G207" s="188" t="s">
        <v>243</v>
      </c>
      <c r="H207" s="189">
        <v>2</v>
      </c>
      <c r="I207" s="190"/>
      <c r="J207" s="191">
        <f>ROUND(I207*H207,2)</f>
        <v>0</v>
      </c>
      <c r="K207" s="192"/>
      <c r="L207" s="35"/>
      <c r="M207" s="193" t="s">
        <v>1</v>
      </c>
      <c r="N207" s="194" t="s">
        <v>41</v>
      </c>
      <c r="O207" s="78"/>
      <c r="P207" s="195">
        <f>O207*H207</f>
        <v>0</v>
      </c>
      <c r="Q207" s="195">
        <v>0</v>
      </c>
      <c r="R207" s="195">
        <f>Q207*H207</f>
        <v>0</v>
      </c>
      <c r="S207" s="195">
        <v>0</v>
      </c>
      <c r="T207" s="19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148</v>
      </c>
      <c r="AT207" s="197" t="s">
        <v>144</v>
      </c>
      <c r="AU207" s="197" t="s">
        <v>82</v>
      </c>
      <c r="AY207" s="15" t="s">
        <v>141</v>
      </c>
      <c r="BE207" s="198">
        <f>IF(N207="základná",J207,0)</f>
        <v>0</v>
      </c>
      <c r="BF207" s="198">
        <f>IF(N207="znížená",J207,0)</f>
        <v>0</v>
      </c>
      <c r="BG207" s="198">
        <f>IF(N207="zákl. prenesená",J207,0)</f>
        <v>0</v>
      </c>
      <c r="BH207" s="198">
        <f>IF(N207="zníž. prenesená",J207,0)</f>
        <v>0</v>
      </c>
      <c r="BI207" s="198">
        <f>IF(N207="nulová",J207,0)</f>
        <v>0</v>
      </c>
      <c r="BJ207" s="15" t="s">
        <v>88</v>
      </c>
      <c r="BK207" s="198">
        <f>ROUND(I207*H207,2)</f>
        <v>0</v>
      </c>
      <c r="BL207" s="15" t="s">
        <v>148</v>
      </c>
      <c r="BM207" s="197" t="s">
        <v>1150</v>
      </c>
    </row>
    <row r="208" s="2" customFormat="1" ht="24.15" customHeight="1">
      <c r="A208" s="34"/>
      <c r="B208" s="184"/>
      <c r="C208" s="200" t="s">
        <v>1339</v>
      </c>
      <c r="D208" s="200" t="s">
        <v>228</v>
      </c>
      <c r="E208" s="201" t="s">
        <v>1340</v>
      </c>
      <c r="F208" s="202" t="s">
        <v>1341</v>
      </c>
      <c r="G208" s="203" t="s">
        <v>243</v>
      </c>
      <c r="H208" s="204">
        <v>3</v>
      </c>
      <c r="I208" s="205"/>
      <c r="J208" s="206">
        <f>ROUND(I208*H208,2)</f>
        <v>0</v>
      </c>
      <c r="K208" s="207"/>
      <c r="L208" s="208"/>
      <c r="M208" s="209" t="s">
        <v>1</v>
      </c>
      <c r="N208" s="210" t="s">
        <v>41</v>
      </c>
      <c r="O208" s="78"/>
      <c r="P208" s="195">
        <f>O208*H208</f>
        <v>0</v>
      </c>
      <c r="Q208" s="195">
        <v>0</v>
      </c>
      <c r="R208" s="195">
        <f>Q208*H208</f>
        <v>0</v>
      </c>
      <c r="S208" s="195">
        <v>0</v>
      </c>
      <c r="T208" s="19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175</v>
      </c>
      <c r="AT208" s="197" t="s">
        <v>228</v>
      </c>
      <c r="AU208" s="197" t="s">
        <v>82</v>
      </c>
      <c r="AY208" s="15" t="s">
        <v>141</v>
      </c>
      <c r="BE208" s="198">
        <f>IF(N208="základná",J208,0)</f>
        <v>0</v>
      </c>
      <c r="BF208" s="198">
        <f>IF(N208="znížená",J208,0)</f>
        <v>0</v>
      </c>
      <c r="BG208" s="198">
        <f>IF(N208="zákl. prenesená",J208,0)</f>
        <v>0</v>
      </c>
      <c r="BH208" s="198">
        <f>IF(N208="zníž. prenesená",J208,0)</f>
        <v>0</v>
      </c>
      <c r="BI208" s="198">
        <f>IF(N208="nulová",J208,0)</f>
        <v>0</v>
      </c>
      <c r="BJ208" s="15" t="s">
        <v>88</v>
      </c>
      <c r="BK208" s="198">
        <f>ROUND(I208*H208,2)</f>
        <v>0</v>
      </c>
      <c r="BL208" s="15" t="s">
        <v>148</v>
      </c>
      <c r="BM208" s="197" t="s">
        <v>1157</v>
      </c>
    </row>
    <row r="209" s="2" customFormat="1" ht="24.15" customHeight="1">
      <c r="A209" s="34"/>
      <c r="B209" s="184"/>
      <c r="C209" s="185" t="s">
        <v>1342</v>
      </c>
      <c r="D209" s="185" t="s">
        <v>144</v>
      </c>
      <c r="E209" s="186" t="s">
        <v>1343</v>
      </c>
      <c r="F209" s="187" t="s">
        <v>1341</v>
      </c>
      <c r="G209" s="188" t="s">
        <v>243</v>
      </c>
      <c r="H209" s="189">
        <v>3</v>
      </c>
      <c r="I209" s="190"/>
      <c r="J209" s="191">
        <f>ROUND(I209*H209,2)</f>
        <v>0</v>
      </c>
      <c r="K209" s="192"/>
      <c r="L209" s="35"/>
      <c r="M209" s="193" t="s">
        <v>1</v>
      </c>
      <c r="N209" s="194" t="s">
        <v>41</v>
      </c>
      <c r="O209" s="78"/>
      <c r="P209" s="195">
        <f>O209*H209</f>
        <v>0</v>
      </c>
      <c r="Q209" s="195">
        <v>0</v>
      </c>
      <c r="R209" s="195">
        <f>Q209*H209</f>
        <v>0</v>
      </c>
      <c r="S209" s="195">
        <v>0</v>
      </c>
      <c r="T209" s="19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148</v>
      </c>
      <c r="AT209" s="197" t="s">
        <v>144</v>
      </c>
      <c r="AU209" s="197" t="s">
        <v>82</v>
      </c>
      <c r="AY209" s="15" t="s">
        <v>141</v>
      </c>
      <c r="BE209" s="198">
        <f>IF(N209="základná",J209,0)</f>
        <v>0</v>
      </c>
      <c r="BF209" s="198">
        <f>IF(N209="znížená",J209,0)</f>
        <v>0</v>
      </c>
      <c r="BG209" s="198">
        <f>IF(N209="zákl. prenesená",J209,0)</f>
        <v>0</v>
      </c>
      <c r="BH209" s="198">
        <f>IF(N209="zníž. prenesená",J209,0)</f>
        <v>0</v>
      </c>
      <c r="BI209" s="198">
        <f>IF(N209="nulová",J209,0)</f>
        <v>0</v>
      </c>
      <c r="BJ209" s="15" t="s">
        <v>88</v>
      </c>
      <c r="BK209" s="198">
        <f>ROUND(I209*H209,2)</f>
        <v>0</v>
      </c>
      <c r="BL209" s="15" t="s">
        <v>148</v>
      </c>
      <c r="BM209" s="197" t="s">
        <v>1166</v>
      </c>
    </row>
    <row r="210" s="2" customFormat="1" ht="21.75" customHeight="1">
      <c r="A210" s="34"/>
      <c r="B210" s="184"/>
      <c r="C210" s="200" t="s">
        <v>1344</v>
      </c>
      <c r="D210" s="200" t="s">
        <v>228</v>
      </c>
      <c r="E210" s="201" t="s">
        <v>1345</v>
      </c>
      <c r="F210" s="202" t="s">
        <v>1346</v>
      </c>
      <c r="G210" s="203" t="s">
        <v>243</v>
      </c>
      <c r="H210" s="204">
        <v>8</v>
      </c>
      <c r="I210" s="205"/>
      <c r="J210" s="206">
        <f>ROUND(I210*H210,2)</f>
        <v>0</v>
      </c>
      <c r="K210" s="207"/>
      <c r="L210" s="208"/>
      <c r="M210" s="209" t="s">
        <v>1</v>
      </c>
      <c r="N210" s="210" t="s">
        <v>41</v>
      </c>
      <c r="O210" s="78"/>
      <c r="P210" s="195">
        <f>O210*H210</f>
        <v>0</v>
      </c>
      <c r="Q210" s="195">
        <v>0</v>
      </c>
      <c r="R210" s="195">
        <f>Q210*H210</f>
        <v>0</v>
      </c>
      <c r="S210" s="195">
        <v>0</v>
      </c>
      <c r="T210" s="19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175</v>
      </c>
      <c r="AT210" s="197" t="s">
        <v>228</v>
      </c>
      <c r="AU210" s="197" t="s">
        <v>82</v>
      </c>
      <c r="AY210" s="15" t="s">
        <v>141</v>
      </c>
      <c r="BE210" s="198">
        <f>IF(N210="základná",J210,0)</f>
        <v>0</v>
      </c>
      <c r="BF210" s="198">
        <f>IF(N210="znížená",J210,0)</f>
        <v>0</v>
      </c>
      <c r="BG210" s="198">
        <f>IF(N210="zákl. prenesená",J210,0)</f>
        <v>0</v>
      </c>
      <c r="BH210" s="198">
        <f>IF(N210="zníž. prenesená",J210,0)</f>
        <v>0</v>
      </c>
      <c r="BI210" s="198">
        <f>IF(N210="nulová",J210,0)</f>
        <v>0</v>
      </c>
      <c r="BJ210" s="15" t="s">
        <v>88</v>
      </c>
      <c r="BK210" s="198">
        <f>ROUND(I210*H210,2)</f>
        <v>0</v>
      </c>
      <c r="BL210" s="15" t="s">
        <v>148</v>
      </c>
      <c r="BM210" s="197" t="s">
        <v>1172</v>
      </c>
    </row>
    <row r="211" s="2" customFormat="1" ht="21.75" customHeight="1">
      <c r="A211" s="34"/>
      <c r="B211" s="184"/>
      <c r="C211" s="185" t="s">
        <v>1347</v>
      </c>
      <c r="D211" s="185" t="s">
        <v>144</v>
      </c>
      <c r="E211" s="186" t="s">
        <v>1348</v>
      </c>
      <c r="F211" s="187" t="s">
        <v>1346</v>
      </c>
      <c r="G211" s="188" t="s">
        <v>243</v>
      </c>
      <c r="H211" s="189">
        <v>8</v>
      </c>
      <c r="I211" s="190"/>
      <c r="J211" s="191">
        <f>ROUND(I211*H211,2)</f>
        <v>0</v>
      </c>
      <c r="K211" s="192"/>
      <c r="L211" s="35"/>
      <c r="M211" s="193" t="s">
        <v>1</v>
      </c>
      <c r="N211" s="194" t="s">
        <v>41</v>
      </c>
      <c r="O211" s="78"/>
      <c r="P211" s="195">
        <f>O211*H211</f>
        <v>0</v>
      </c>
      <c r="Q211" s="195">
        <v>0</v>
      </c>
      <c r="R211" s="195">
        <f>Q211*H211</f>
        <v>0</v>
      </c>
      <c r="S211" s="195">
        <v>0</v>
      </c>
      <c r="T211" s="19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148</v>
      </c>
      <c r="AT211" s="197" t="s">
        <v>144</v>
      </c>
      <c r="AU211" s="197" t="s">
        <v>82</v>
      </c>
      <c r="AY211" s="15" t="s">
        <v>141</v>
      </c>
      <c r="BE211" s="198">
        <f>IF(N211="základná",J211,0)</f>
        <v>0</v>
      </c>
      <c r="BF211" s="198">
        <f>IF(N211="znížená",J211,0)</f>
        <v>0</v>
      </c>
      <c r="BG211" s="198">
        <f>IF(N211="zákl. prenesená",J211,0)</f>
        <v>0</v>
      </c>
      <c r="BH211" s="198">
        <f>IF(N211="zníž. prenesená",J211,0)</f>
        <v>0</v>
      </c>
      <c r="BI211" s="198">
        <f>IF(N211="nulová",J211,0)</f>
        <v>0</v>
      </c>
      <c r="BJ211" s="15" t="s">
        <v>88</v>
      </c>
      <c r="BK211" s="198">
        <f>ROUND(I211*H211,2)</f>
        <v>0</v>
      </c>
      <c r="BL211" s="15" t="s">
        <v>148</v>
      </c>
      <c r="BM211" s="197" t="s">
        <v>1349</v>
      </c>
    </row>
    <row r="212" s="2" customFormat="1" ht="21.75" customHeight="1">
      <c r="A212" s="34"/>
      <c r="B212" s="184"/>
      <c r="C212" s="200" t="s">
        <v>1350</v>
      </c>
      <c r="D212" s="200" t="s">
        <v>228</v>
      </c>
      <c r="E212" s="201" t="s">
        <v>1351</v>
      </c>
      <c r="F212" s="202" t="s">
        <v>1352</v>
      </c>
      <c r="G212" s="203" t="s">
        <v>243</v>
      </c>
      <c r="H212" s="204">
        <v>26</v>
      </c>
      <c r="I212" s="205"/>
      <c r="J212" s="206">
        <f>ROUND(I212*H212,2)</f>
        <v>0</v>
      </c>
      <c r="K212" s="207"/>
      <c r="L212" s="208"/>
      <c r="M212" s="209" t="s">
        <v>1</v>
      </c>
      <c r="N212" s="210" t="s">
        <v>41</v>
      </c>
      <c r="O212" s="78"/>
      <c r="P212" s="195">
        <f>O212*H212</f>
        <v>0</v>
      </c>
      <c r="Q212" s="195">
        <v>0</v>
      </c>
      <c r="R212" s="195">
        <f>Q212*H212</f>
        <v>0</v>
      </c>
      <c r="S212" s="195">
        <v>0</v>
      </c>
      <c r="T212" s="19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7" t="s">
        <v>175</v>
      </c>
      <c r="AT212" s="197" t="s">
        <v>228</v>
      </c>
      <c r="AU212" s="197" t="s">
        <v>82</v>
      </c>
      <c r="AY212" s="15" t="s">
        <v>141</v>
      </c>
      <c r="BE212" s="198">
        <f>IF(N212="základná",J212,0)</f>
        <v>0</v>
      </c>
      <c r="BF212" s="198">
        <f>IF(N212="znížená",J212,0)</f>
        <v>0</v>
      </c>
      <c r="BG212" s="198">
        <f>IF(N212="zákl. prenesená",J212,0)</f>
        <v>0</v>
      </c>
      <c r="BH212" s="198">
        <f>IF(N212="zníž. prenesená",J212,0)</f>
        <v>0</v>
      </c>
      <c r="BI212" s="198">
        <f>IF(N212="nulová",J212,0)</f>
        <v>0</v>
      </c>
      <c r="BJ212" s="15" t="s">
        <v>88</v>
      </c>
      <c r="BK212" s="198">
        <f>ROUND(I212*H212,2)</f>
        <v>0</v>
      </c>
      <c r="BL212" s="15" t="s">
        <v>148</v>
      </c>
      <c r="BM212" s="197" t="s">
        <v>1353</v>
      </c>
    </row>
    <row r="213" s="2" customFormat="1" ht="21.75" customHeight="1">
      <c r="A213" s="34"/>
      <c r="B213" s="184"/>
      <c r="C213" s="185" t="s">
        <v>1354</v>
      </c>
      <c r="D213" s="185" t="s">
        <v>144</v>
      </c>
      <c r="E213" s="186" t="s">
        <v>1355</v>
      </c>
      <c r="F213" s="187" t="s">
        <v>1352</v>
      </c>
      <c r="G213" s="188" t="s">
        <v>243</v>
      </c>
      <c r="H213" s="189">
        <v>26</v>
      </c>
      <c r="I213" s="190"/>
      <c r="J213" s="191">
        <f>ROUND(I213*H213,2)</f>
        <v>0</v>
      </c>
      <c r="K213" s="192"/>
      <c r="L213" s="35"/>
      <c r="M213" s="193" t="s">
        <v>1</v>
      </c>
      <c r="N213" s="194" t="s">
        <v>41</v>
      </c>
      <c r="O213" s="78"/>
      <c r="P213" s="195">
        <f>O213*H213</f>
        <v>0</v>
      </c>
      <c r="Q213" s="195">
        <v>0</v>
      </c>
      <c r="R213" s="195">
        <f>Q213*H213</f>
        <v>0</v>
      </c>
      <c r="S213" s="195">
        <v>0</v>
      </c>
      <c r="T213" s="19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148</v>
      </c>
      <c r="AT213" s="197" t="s">
        <v>144</v>
      </c>
      <c r="AU213" s="197" t="s">
        <v>82</v>
      </c>
      <c r="AY213" s="15" t="s">
        <v>141</v>
      </c>
      <c r="BE213" s="198">
        <f>IF(N213="základná",J213,0)</f>
        <v>0</v>
      </c>
      <c r="BF213" s="198">
        <f>IF(N213="znížená",J213,0)</f>
        <v>0</v>
      </c>
      <c r="BG213" s="198">
        <f>IF(N213="zákl. prenesená",J213,0)</f>
        <v>0</v>
      </c>
      <c r="BH213" s="198">
        <f>IF(N213="zníž. prenesená",J213,0)</f>
        <v>0</v>
      </c>
      <c r="BI213" s="198">
        <f>IF(N213="nulová",J213,0)</f>
        <v>0</v>
      </c>
      <c r="BJ213" s="15" t="s">
        <v>88</v>
      </c>
      <c r="BK213" s="198">
        <f>ROUND(I213*H213,2)</f>
        <v>0</v>
      </c>
      <c r="BL213" s="15" t="s">
        <v>148</v>
      </c>
      <c r="BM213" s="197" t="s">
        <v>1356</v>
      </c>
    </row>
    <row r="214" s="2" customFormat="1" ht="24.15" customHeight="1">
      <c r="A214" s="34"/>
      <c r="B214" s="184"/>
      <c r="C214" s="200" t="s">
        <v>1357</v>
      </c>
      <c r="D214" s="200" t="s">
        <v>228</v>
      </c>
      <c r="E214" s="201" t="s">
        <v>1358</v>
      </c>
      <c r="F214" s="202" t="s">
        <v>1359</v>
      </c>
      <c r="G214" s="203" t="s">
        <v>243</v>
      </c>
      <c r="H214" s="204">
        <v>9</v>
      </c>
      <c r="I214" s="205"/>
      <c r="J214" s="206">
        <f>ROUND(I214*H214,2)</f>
        <v>0</v>
      </c>
      <c r="K214" s="207"/>
      <c r="L214" s="208"/>
      <c r="M214" s="209" t="s">
        <v>1</v>
      </c>
      <c r="N214" s="210" t="s">
        <v>41</v>
      </c>
      <c r="O214" s="78"/>
      <c r="P214" s="195">
        <f>O214*H214</f>
        <v>0</v>
      </c>
      <c r="Q214" s="195">
        <v>0</v>
      </c>
      <c r="R214" s="195">
        <f>Q214*H214</f>
        <v>0</v>
      </c>
      <c r="S214" s="195">
        <v>0</v>
      </c>
      <c r="T214" s="19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7" t="s">
        <v>175</v>
      </c>
      <c r="AT214" s="197" t="s">
        <v>228</v>
      </c>
      <c r="AU214" s="197" t="s">
        <v>82</v>
      </c>
      <c r="AY214" s="15" t="s">
        <v>141</v>
      </c>
      <c r="BE214" s="198">
        <f>IF(N214="základná",J214,0)</f>
        <v>0</v>
      </c>
      <c r="BF214" s="198">
        <f>IF(N214="znížená",J214,0)</f>
        <v>0</v>
      </c>
      <c r="BG214" s="198">
        <f>IF(N214="zákl. prenesená",J214,0)</f>
        <v>0</v>
      </c>
      <c r="BH214" s="198">
        <f>IF(N214="zníž. prenesená",J214,0)</f>
        <v>0</v>
      </c>
      <c r="BI214" s="198">
        <f>IF(N214="nulová",J214,0)</f>
        <v>0</v>
      </c>
      <c r="BJ214" s="15" t="s">
        <v>88</v>
      </c>
      <c r="BK214" s="198">
        <f>ROUND(I214*H214,2)</f>
        <v>0</v>
      </c>
      <c r="BL214" s="15" t="s">
        <v>148</v>
      </c>
      <c r="BM214" s="197" t="s">
        <v>1360</v>
      </c>
    </row>
    <row r="215" s="2" customFormat="1" ht="24.15" customHeight="1">
      <c r="A215" s="34"/>
      <c r="B215" s="184"/>
      <c r="C215" s="185" t="s">
        <v>1361</v>
      </c>
      <c r="D215" s="185" t="s">
        <v>144</v>
      </c>
      <c r="E215" s="186" t="s">
        <v>1362</v>
      </c>
      <c r="F215" s="187" t="s">
        <v>1359</v>
      </c>
      <c r="G215" s="188" t="s">
        <v>243</v>
      </c>
      <c r="H215" s="189">
        <v>9</v>
      </c>
      <c r="I215" s="190"/>
      <c r="J215" s="191">
        <f>ROUND(I215*H215,2)</f>
        <v>0</v>
      </c>
      <c r="K215" s="192"/>
      <c r="L215" s="35"/>
      <c r="M215" s="193" t="s">
        <v>1</v>
      </c>
      <c r="N215" s="194" t="s">
        <v>41</v>
      </c>
      <c r="O215" s="78"/>
      <c r="P215" s="195">
        <f>O215*H215</f>
        <v>0</v>
      </c>
      <c r="Q215" s="195">
        <v>0</v>
      </c>
      <c r="R215" s="195">
        <f>Q215*H215</f>
        <v>0</v>
      </c>
      <c r="S215" s="195">
        <v>0</v>
      </c>
      <c r="T215" s="196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7" t="s">
        <v>148</v>
      </c>
      <c r="AT215" s="197" t="s">
        <v>144</v>
      </c>
      <c r="AU215" s="197" t="s">
        <v>82</v>
      </c>
      <c r="AY215" s="15" t="s">
        <v>141</v>
      </c>
      <c r="BE215" s="198">
        <f>IF(N215="základná",J215,0)</f>
        <v>0</v>
      </c>
      <c r="BF215" s="198">
        <f>IF(N215="znížená",J215,0)</f>
        <v>0</v>
      </c>
      <c r="BG215" s="198">
        <f>IF(N215="zákl. prenesená",J215,0)</f>
        <v>0</v>
      </c>
      <c r="BH215" s="198">
        <f>IF(N215="zníž. prenesená",J215,0)</f>
        <v>0</v>
      </c>
      <c r="BI215" s="198">
        <f>IF(N215="nulová",J215,0)</f>
        <v>0</v>
      </c>
      <c r="BJ215" s="15" t="s">
        <v>88</v>
      </c>
      <c r="BK215" s="198">
        <f>ROUND(I215*H215,2)</f>
        <v>0</v>
      </c>
      <c r="BL215" s="15" t="s">
        <v>148</v>
      </c>
      <c r="BM215" s="197" t="s">
        <v>1239</v>
      </c>
    </row>
    <row r="216" s="2" customFormat="1" ht="24.15" customHeight="1">
      <c r="A216" s="34"/>
      <c r="B216" s="184"/>
      <c r="C216" s="200" t="s">
        <v>1363</v>
      </c>
      <c r="D216" s="200" t="s">
        <v>228</v>
      </c>
      <c r="E216" s="201" t="s">
        <v>1364</v>
      </c>
      <c r="F216" s="202" t="s">
        <v>1365</v>
      </c>
      <c r="G216" s="203" t="s">
        <v>243</v>
      </c>
      <c r="H216" s="204">
        <v>14</v>
      </c>
      <c r="I216" s="205"/>
      <c r="J216" s="206">
        <f>ROUND(I216*H216,2)</f>
        <v>0</v>
      </c>
      <c r="K216" s="207"/>
      <c r="L216" s="208"/>
      <c r="M216" s="209" t="s">
        <v>1</v>
      </c>
      <c r="N216" s="210" t="s">
        <v>41</v>
      </c>
      <c r="O216" s="78"/>
      <c r="P216" s="195">
        <f>O216*H216</f>
        <v>0</v>
      </c>
      <c r="Q216" s="195">
        <v>0</v>
      </c>
      <c r="R216" s="195">
        <f>Q216*H216</f>
        <v>0</v>
      </c>
      <c r="S216" s="195">
        <v>0</v>
      </c>
      <c r="T216" s="19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175</v>
      </c>
      <c r="AT216" s="197" t="s">
        <v>228</v>
      </c>
      <c r="AU216" s="197" t="s">
        <v>82</v>
      </c>
      <c r="AY216" s="15" t="s">
        <v>141</v>
      </c>
      <c r="BE216" s="198">
        <f>IF(N216="základná",J216,0)</f>
        <v>0</v>
      </c>
      <c r="BF216" s="198">
        <f>IF(N216="znížená",J216,0)</f>
        <v>0</v>
      </c>
      <c r="BG216" s="198">
        <f>IF(N216="zákl. prenesená",J216,0)</f>
        <v>0</v>
      </c>
      <c r="BH216" s="198">
        <f>IF(N216="zníž. prenesená",J216,0)</f>
        <v>0</v>
      </c>
      <c r="BI216" s="198">
        <f>IF(N216="nulová",J216,0)</f>
        <v>0</v>
      </c>
      <c r="BJ216" s="15" t="s">
        <v>88</v>
      </c>
      <c r="BK216" s="198">
        <f>ROUND(I216*H216,2)</f>
        <v>0</v>
      </c>
      <c r="BL216" s="15" t="s">
        <v>148</v>
      </c>
      <c r="BM216" s="197" t="s">
        <v>1366</v>
      </c>
    </row>
    <row r="217" s="2" customFormat="1" ht="24.15" customHeight="1">
      <c r="A217" s="34"/>
      <c r="B217" s="184"/>
      <c r="C217" s="185" t="s">
        <v>1367</v>
      </c>
      <c r="D217" s="185" t="s">
        <v>144</v>
      </c>
      <c r="E217" s="186" t="s">
        <v>1368</v>
      </c>
      <c r="F217" s="187" t="s">
        <v>1365</v>
      </c>
      <c r="G217" s="188" t="s">
        <v>243</v>
      </c>
      <c r="H217" s="189">
        <v>14</v>
      </c>
      <c r="I217" s="190"/>
      <c r="J217" s="191">
        <f>ROUND(I217*H217,2)</f>
        <v>0</v>
      </c>
      <c r="K217" s="192"/>
      <c r="L217" s="35"/>
      <c r="M217" s="193" t="s">
        <v>1</v>
      </c>
      <c r="N217" s="194" t="s">
        <v>41</v>
      </c>
      <c r="O217" s="78"/>
      <c r="P217" s="195">
        <f>O217*H217</f>
        <v>0</v>
      </c>
      <c r="Q217" s="195">
        <v>0</v>
      </c>
      <c r="R217" s="195">
        <f>Q217*H217</f>
        <v>0</v>
      </c>
      <c r="S217" s="195">
        <v>0</v>
      </c>
      <c r="T217" s="196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7" t="s">
        <v>148</v>
      </c>
      <c r="AT217" s="197" t="s">
        <v>144</v>
      </c>
      <c r="AU217" s="197" t="s">
        <v>82</v>
      </c>
      <c r="AY217" s="15" t="s">
        <v>141</v>
      </c>
      <c r="BE217" s="198">
        <f>IF(N217="základná",J217,0)</f>
        <v>0</v>
      </c>
      <c r="BF217" s="198">
        <f>IF(N217="znížená",J217,0)</f>
        <v>0</v>
      </c>
      <c r="BG217" s="198">
        <f>IF(N217="zákl. prenesená",J217,0)</f>
        <v>0</v>
      </c>
      <c r="BH217" s="198">
        <f>IF(N217="zníž. prenesená",J217,0)</f>
        <v>0</v>
      </c>
      <c r="BI217" s="198">
        <f>IF(N217="nulová",J217,0)</f>
        <v>0</v>
      </c>
      <c r="BJ217" s="15" t="s">
        <v>88</v>
      </c>
      <c r="BK217" s="198">
        <f>ROUND(I217*H217,2)</f>
        <v>0</v>
      </c>
      <c r="BL217" s="15" t="s">
        <v>148</v>
      </c>
      <c r="BM217" s="197" t="s">
        <v>1369</v>
      </c>
    </row>
    <row r="218" s="2" customFormat="1" ht="24.15" customHeight="1">
      <c r="A218" s="34"/>
      <c r="B218" s="184"/>
      <c r="C218" s="200" t="s">
        <v>1370</v>
      </c>
      <c r="D218" s="200" t="s">
        <v>228</v>
      </c>
      <c r="E218" s="201" t="s">
        <v>1371</v>
      </c>
      <c r="F218" s="202" t="s">
        <v>1372</v>
      </c>
      <c r="G218" s="203" t="s">
        <v>243</v>
      </c>
      <c r="H218" s="204">
        <v>4</v>
      </c>
      <c r="I218" s="205"/>
      <c r="J218" s="206">
        <f>ROUND(I218*H218,2)</f>
        <v>0</v>
      </c>
      <c r="K218" s="207"/>
      <c r="L218" s="208"/>
      <c r="M218" s="209" t="s">
        <v>1</v>
      </c>
      <c r="N218" s="210" t="s">
        <v>41</v>
      </c>
      <c r="O218" s="78"/>
      <c r="P218" s="195">
        <f>O218*H218</f>
        <v>0</v>
      </c>
      <c r="Q218" s="195">
        <v>0</v>
      </c>
      <c r="R218" s="195">
        <f>Q218*H218</f>
        <v>0</v>
      </c>
      <c r="S218" s="195">
        <v>0</v>
      </c>
      <c r="T218" s="19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175</v>
      </c>
      <c r="AT218" s="197" t="s">
        <v>228</v>
      </c>
      <c r="AU218" s="197" t="s">
        <v>82</v>
      </c>
      <c r="AY218" s="15" t="s">
        <v>141</v>
      </c>
      <c r="BE218" s="198">
        <f>IF(N218="základná",J218,0)</f>
        <v>0</v>
      </c>
      <c r="BF218" s="198">
        <f>IF(N218="znížená",J218,0)</f>
        <v>0</v>
      </c>
      <c r="BG218" s="198">
        <f>IF(N218="zákl. prenesená",J218,0)</f>
        <v>0</v>
      </c>
      <c r="BH218" s="198">
        <f>IF(N218="zníž. prenesená",J218,0)</f>
        <v>0</v>
      </c>
      <c r="BI218" s="198">
        <f>IF(N218="nulová",J218,0)</f>
        <v>0</v>
      </c>
      <c r="BJ218" s="15" t="s">
        <v>88</v>
      </c>
      <c r="BK218" s="198">
        <f>ROUND(I218*H218,2)</f>
        <v>0</v>
      </c>
      <c r="BL218" s="15" t="s">
        <v>148</v>
      </c>
      <c r="BM218" s="197" t="s">
        <v>1208</v>
      </c>
    </row>
    <row r="219" s="2" customFormat="1" ht="24.15" customHeight="1">
      <c r="A219" s="34"/>
      <c r="B219" s="184"/>
      <c r="C219" s="185" t="s">
        <v>1373</v>
      </c>
      <c r="D219" s="185" t="s">
        <v>144</v>
      </c>
      <c r="E219" s="186" t="s">
        <v>1374</v>
      </c>
      <c r="F219" s="187" t="s">
        <v>1372</v>
      </c>
      <c r="G219" s="188" t="s">
        <v>243</v>
      </c>
      <c r="H219" s="189">
        <v>4</v>
      </c>
      <c r="I219" s="190"/>
      <c r="J219" s="191">
        <f>ROUND(I219*H219,2)</f>
        <v>0</v>
      </c>
      <c r="K219" s="192"/>
      <c r="L219" s="35"/>
      <c r="M219" s="193" t="s">
        <v>1</v>
      </c>
      <c r="N219" s="194" t="s">
        <v>41</v>
      </c>
      <c r="O219" s="78"/>
      <c r="P219" s="195">
        <f>O219*H219</f>
        <v>0</v>
      </c>
      <c r="Q219" s="195">
        <v>0</v>
      </c>
      <c r="R219" s="195">
        <f>Q219*H219</f>
        <v>0</v>
      </c>
      <c r="S219" s="195">
        <v>0</v>
      </c>
      <c r="T219" s="19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7" t="s">
        <v>148</v>
      </c>
      <c r="AT219" s="197" t="s">
        <v>144</v>
      </c>
      <c r="AU219" s="197" t="s">
        <v>82</v>
      </c>
      <c r="AY219" s="15" t="s">
        <v>141</v>
      </c>
      <c r="BE219" s="198">
        <f>IF(N219="základná",J219,0)</f>
        <v>0</v>
      </c>
      <c r="BF219" s="198">
        <f>IF(N219="znížená",J219,0)</f>
        <v>0</v>
      </c>
      <c r="BG219" s="198">
        <f>IF(N219="zákl. prenesená",J219,0)</f>
        <v>0</v>
      </c>
      <c r="BH219" s="198">
        <f>IF(N219="zníž. prenesená",J219,0)</f>
        <v>0</v>
      </c>
      <c r="BI219" s="198">
        <f>IF(N219="nulová",J219,0)</f>
        <v>0</v>
      </c>
      <c r="BJ219" s="15" t="s">
        <v>88</v>
      </c>
      <c r="BK219" s="198">
        <f>ROUND(I219*H219,2)</f>
        <v>0</v>
      </c>
      <c r="BL219" s="15" t="s">
        <v>148</v>
      </c>
      <c r="BM219" s="197" t="s">
        <v>1274</v>
      </c>
    </row>
    <row r="220" s="2" customFormat="1" ht="24.15" customHeight="1">
      <c r="A220" s="34"/>
      <c r="B220" s="184"/>
      <c r="C220" s="200" t="s">
        <v>1375</v>
      </c>
      <c r="D220" s="200" t="s">
        <v>228</v>
      </c>
      <c r="E220" s="201" t="s">
        <v>1376</v>
      </c>
      <c r="F220" s="202" t="s">
        <v>1377</v>
      </c>
      <c r="G220" s="203" t="s">
        <v>243</v>
      </c>
      <c r="H220" s="204">
        <v>12</v>
      </c>
      <c r="I220" s="205"/>
      <c r="J220" s="206">
        <f>ROUND(I220*H220,2)</f>
        <v>0</v>
      </c>
      <c r="K220" s="207"/>
      <c r="L220" s="208"/>
      <c r="M220" s="209" t="s">
        <v>1</v>
      </c>
      <c r="N220" s="210" t="s">
        <v>41</v>
      </c>
      <c r="O220" s="78"/>
      <c r="P220" s="195">
        <f>O220*H220</f>
        <v>0</v>
      </c>
      <c r="Q220" s="195">
        <v>0</v>
      </c>
      <c r="R220" s="195">
        <f>Q220*H220</f>
        <v>0</v>
      </c>
      <c r="S220" s="195">
        <v>0</v>
      </c>
      <c r="T220" s="19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175</v>
      </c>
      <c r="AT220" s="197" t="s">
        <v>228</v>
      </c>
      <c r="AU220" s="197" t="s">
        <v>82</v>
      </c>
      <c r="AY220" s="15" t="s">
        <v>141</v>
      </c>
      <c r="BE220" s="198">
        <f>IF(N220="základná",J220,0)</f>
        <v>0</v>
      </c>
      <c r="BF220" s="198">
        <f>IF(N220="znížená",J220,0)</f>
        <v>0</v>
      </c>
      <c r="BG220" s="198">
        <f>IF(N220="zákl. prenesená",J220,0)</f>
        <v>0</v>
      </c>
      <c r="BH220" s="198">
        <f>IF(N220="zníž. prenesená",J220,0)</f>
        <v>0</v>
      </c>
      <c r="BI220" s="198">
        <f>IF(N220="nulová",J220,0)</f>
        <v>0</v>
      </c>
      <c r="BJ220" s="15" t="s">
        <v>88</v>
      </c>
      <c r="BK220" s="198">
        <f>ROUND(I220*H220,2)</f>
        <v>0</v>
      </c>
      <c r="BL220" s="15" t="s">
        <v>148</v>
      </c>
      <c r="BM220" s="197" t="s">
        <v>1231</v>
      </c>
    </row>
    <row r="221" s="2" customFormat="1" ht="24.15" customHeight="1">
      <c r="A221" s="34"/>
      <c r="B221" s="184"/>
      <c r="C221" s="185" t="s">
        <v>1378</v>
      </c>
      <c r="D221" s="185" t="s">
        <v>144</v>
      </c>
      <c r="E221" s="186" t="s">
        <v>1379</v>
      </c>
      <c r="F221" s="187" t="s">
        <v>1377</v>
      </c>
      <c r="G221" s="188" t="s">
        <v>243</v>
      </c>
      <c r="H221" s="189">
        <v>12</v>
      </c>
      <c r="I221" s="190"/>
      <c r="J221" s="191">
        <f>ROUND(I221*H221,2)</f>
        <v>0</v>
      </c>
      <c r="K221" s="192"/>
      <c r="L221" s="35"/>
      <c r="M221" s="193" t="s">
        <v>1</v>
      </c>
      <c r="N221" s="194" t="s">
        <v>41</v>
      </c>
      <c r="O221" s="78"/>
      <c r="P221" s="195">
        <f>O221*H221</f>
        <v>0</v>
      </c>
      <c r="Q221" s="195">
        <v>0</v>
      </c>
      <c r="R221" s="195">
        <f>Q221*H221</f>
        <v>0</v>
      </c>
      <c r="S221" s="195">
        <v>0</v>
      </c>
      <c r="T221" s="196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7" t="s">
        <v>148</v>
      </c>
      <c r="AT221" s="197" t="s">
        <v>144</v>
      </c>
      <c r="AU221" s="197" t="s">
        <v>82</v>
      </c>
      <c r="AY221" s="15" t="s">
        <v>141</v>
      </c>
      <c r="BE221" s="198">
        <f>IF(N221="základná",J221,0)</f>
        <v>0</v>
      </c>
      <c r="BF221" s="198">
        <f>IF(N221="znížená",J221,0)</f>
        <v>0</v>
      </c>
      <c r="BG221" s="198">
        <f>IF(N221="zákl. prenesená",J221,0)</f>
        <v>0</v>
      </c>
      <c r="BH221" s="198">
        <f>IF(N221="zníž. prenesená",J221,0)</f>
        <v>0</v>
      </c>
      <c r="BI221" s="198">
        <f>IF(N221="nulová",J221,0)</f>
        <v>0</v>
      </c>
      <c r="BJ221" s="15" t="s">
        <v>88</v>
      </c>
      <c r="BK221" s="198">
        <f>ROUND(I221*H221,2)</f>
        <v>0</v>
      </c>
      <c r="BL221" s="15" t="s">
        <v>148</v>
      </c>
      <c r="BM221" s="197" t="s">
        <v>1262</v>
      </c>
    </row>
    <row r="222" s="2" customFormat="1" ht="24.15" customHeight="1">
      <c r="A222" s="34"/>
      <c r="B222" s="184"/>
      <c r="C222" s="200" t="s">
        <v>1380</v>
      </c>
      <c r="D222" s="200" t="s">
        <v>228</v>
      </c>
      <c r="E222" s="201" t="s">
        <v>1381</v>
      </c>
      <c r="F222" s="202" t="s">
        <v>1382</v>
      </c>
      <c r="G222" s="203" t="s">
        <v>243</v>
      </c>
      <c r="H222" s="204">
        <v>7</v>
      </c>
      <c r="I222" s="205"/>
      <c r="J222" s="206">
        <f>ROUND(I222*H222,2)</f>
        <v>0</v>
      </c>
      <c r="K222" s="207"/>
      <c r="L222" s="208"/>
      <c r="M222" s="209" t="s">
        <v>1</v>
      </c>
      <c r="N222" s="210" t="s">
        <v>41</v>
      </c>
      <c r="O222" s="78"/>
      <c r="P222" s="195">
        <f>O222*H222</f>
        <v>0</v>
      </c>
      <c r="Q222" s="195">
        <v>0</v>
      </c>
      <c r="R222" s="195">
        <f>Q222*H222</f>
        <v>0</v>
      </c>
      <c r="S222" s="195">
        <v>0</v>
      </c>
      <c r="T222" s="19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7" t="s">
        <v>175</v>
      </c>
      <c r="AT222" s="197" t="s">
        <v>228</v>
      </c>
      <c r="AU222" s="197" t="s">
        <v>82</v>
      </c>
      <c r="AY222" s="15" t="s">
        <v>141</v>
      </c>
      <c r="BE222" s="198">
        <f>IF(N222="základná",J222,0)</f>
        <v>0</v>
      </c>
      <c r="BF222" s="198">
        <f>IF(N222="znížená",J222,0)</f>
        <v>0</v>
      </c>
      <c r="BG222" s="198">
        <f>IF(N222="zákl. prenesená",J222,0)</f>
        <v>0</v>
      </c>
      <c r="BH222" s="198">
        <f>IF(N222="zníž. prenesená",J222,0)</f>
        <v>0</v>
      </c>
      <c r="BI222" s="198">
        <f>IF(N222="nulová",J222,0)</f>
        <v>0</v>
      </c>
      <c r="BJ222" s="15" t="s">
        <v>88</v>
      </c>
      <c r="BK222" s="198">
        <f>ROUND(I222*H222,2)</f>
        <v>0</v>
      </c>
      <c r="BL222" s="15" t="s">
        <v>148</v>
      </c>
      <c r="BM222" s="197" t="s">
        <v>1383</v>
      </c>
    </row>
    <row r="223" s="2" customFormat="1" ht="24.15" customHeight="1">
      <c r="A223" s="34"/>
      <c r="B223" s="184"/>
      <c r="C223" s="185" t="s">
        <v>1384</v>
      </c>
      <c r="D223" s="185" t="s">
        <v>144</v>
      </c>
      <c r="E223" s="186" t="s">
        <v>1385</v>
      </c>
      <c r="F223" s="187" t="s">
        <v>1382</v>
      </c>
      <c r="G223" s="188" t="s">
        <v>243</v>
      </c>
      <c r="H223" s="189">
        <v>7</v>
      </c>
      <c r="I223" s="190"/>
      <c r="J223" s="191">
        <f>ROUND(I223*H223,2)</f>
        <v>0</v>
      </c>
      <c r="K223" s="192"/>
      <c r="L223" s="35"/>
      <c r="M223" s="193" t="s">
        <v>1</v>
      </c>
      <c r="N223" s="194" t="s">
        <v>41</v>
      </c>
      <c r="O223" s="78"/>
      <c r="P223" s="195">
        <f>O223*H223</f>
        <v>0</v>
      </c>
      <c r="Q223" s="195">
        <v>0</v>
      </c>
      <c r="R223" s="195">
        <f>Q223*H223</f>
        <v>0</v>
      </c>
      <c r="S223" s="195">
        <v>0</v>
      </c>
      <c r="T223" s="19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7" t="s">
        <v>148</v>
      </c>
      <c r="AT223" s="197" t="s">
        <v>144</v>
      </c>
      <c r="AU223" s="197" t="s">
        <v>82</v>
      </c>
      <c r="AY223" s="15" t="s">
        <v>141</v>
      </c>
      <c r="BE223" s="198">
        <f>IF(N223="základná",J223,0)</f>
        <v>0</v>
      </c>
      <c r="BF223" s="198">
        <f>IF(N223="znížená",J223,0)</f>
        <v>0</v>
      </c>
      <c r="BG223" s="198">
        <f>IF(N223="zákl. prenesená",J223,0)</f>
        <v>0</v>
      </c>
      <c r="BH223" s="198">
        <f>IF(N223="zníž. prenesená",J223,0)</f>
        <v>0</v>
      </c>
      <c r="BI223" s="198">
        <f>IF(N223="nulová",J223,0)</f>
        <v>0</v>
      </c>
      <c r="BJ223" s="15" t="s">
        <v>88</v>
      </c>
      <c r="BK223" s="198">
        <f>ROUND(I223*H223,2)</f>
        <v>0</v>
      </c>
      <c r="BL223" s="15" t="s">
        <v>148</v>
      </c>
      <c r="BM223" s="197" t="s">
        <v>1386</v>
      </c>
    </row>
    <row r="224" s="2" customFormat="1" ht="16.5" customHeight="1">
      <c r="A224" s="34"/>
      <c r="B224" s="184"/>
      <c r="C224" s="185" t="s">
        <v>1289</v>
      </c>
      <c r="D224" s="185" t="s">
        <v>144</v>
      </c>
      <c r="E224" s="186" t="s">
        <v>1387</v>
      </c>
      <c r="F224" s="187" t="s">
        <v>1388</v>
      </c>
      <c r="G224" s="188" t="s">
        <v>243</v>
      </c>
      <c r="H224" s="189">
        <v>19</v>
      </c>
      <c r="I224" s="190"/>
      <c r="J224" s="191">
        <f>ROUND(I224*H224,2)</f>
        <v>0</v>
      </c>
      <c r="K224" s="192"/>
      <c r="L224" s="35"/>
      <c r="M224" s="193" t="s">
        <v>1</v>
      </c>
      <c r="N224" s="194" t="s">
        <v>41</v>
      </c>
      <c r="O224" s="78"/>
      <c r="P224" s="195">
        <f>O224*H224</f>
        <v>0</v>
      </c>
      <c r="Q224" s="195">
        <v>0</v>
      </c>
      <c r="R224" s="195">
        <f>Q224*H224</f>
        <v>0</v>
      </c>
      <c r="S224" s="195">
        <v>0</v>
      </c>
      <c r="T224" s="196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7" t="s">
        <v>148</v>
      </c>
      <c r="AT224" s="197" t="s">
        <v>144</v>
      </c>
      <c r="AU224" s="197" t="s">
        <v>82</v>
      </c>
      <c r="AY224" s="15" t="s">
        <v>141</v>
      </c>
      <c r="BE224" s="198">
        <f>IF(N224="základná",J224,0)</f>
        <v>0</v>
      </c>
      <c r="BF224" s="198">
        <f>IF(N224="znížená",J224,0)</f>
        <v>0</v>
      </c>
      <c r="BG224" s="198">
        <f>IF(N224="zákl. prenesená",J224,0)</f>
        <v>0</v>
      </c>
      <c r="BH224" s="198">
        <f>IF(N224="zníž. prenesená",J224,0)</f>
        <v>0</v>
      </c>
      <c r="BI224" s="198">
        <f>IF(N224="nulová",J224,0)</f>
        <v>0</v>
      </c>
      <c r="BJ224" s="15" t="s">
        <v>88</v>
      </c>
      <c r="BK224" s="198">
        <f>ROUND(I224*H224,2)</f>
        <v>0</v>
      </c>
      <c r="BL224" s="15" t="s">
        <v>148</v>
      </c>
      <c r="BM224" s="197" t="s">
        <v>1389</v>
      </c>
    </row>
    <row r="225" s="2" customFormat="1" ht="21.75" customHeight="1">
      <c r="A225" s="34"/>
      <c r="B225" s="184"/>
      <c r="C225" s="200" t="s">
        <v>1390</v>
      </c>
      <c r="D225" s="200" t="s">
        <v>228</v>
      </c>
      <c r="E225" s="201" t="s">
        <v>1391</v>
      </c>
      <c r="F225" s="202" t="s">
        <v>1392</v>
      </c>
      <c r="G225" s="203" t="s">
        <v>243</v>
      </c>
      <c r="H225" s="204">
        <v>19</v>
      </c>
      <c r="I225" s="205"/>
      <c r="J225" s="206">
        <f>ROUND(I225*H225,2)</f>
        <v>0</v>
      </c>
      <c r="K225" s="207"/>
      <c r="L225" s="208"/>
      <c r="M225" s="209" t="s">
        <v>1</v>
      </c>
      <c r="N225" s="210" t="s">
        <v>41</v>
      </c>
      <c r="O225" s="78"/>
      <c r="P225" s="195">
        <f>O225*H225</f>
        <v>0</v>
      </c>
      <c r="Q225" s="195">
        <v>0</v>
      </c>
      <c r="R225" s="195">
        <f>Q225*H225</f>
        <v>0</v>
      </c>
      <c r="S225" s="195">
        <v>0</v>
      </c>
      <c r="T225" s="19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7" t="s">
        <v>175</v>
      </c>
      <c r="AT225" s="197" t="s">
        <v>228</v>
      </c>
      <c r="AU225" s="197" t="s">
        <v>82</v>
      </c>
      <c r="AY225" s="15" t="s">
        <v>141</v>
      </c>
      <c r="BE225" s="198">
        <f>IF(N225="základná",J225,0)</f>
        <v>0</v>
      </c>
      <c r="BF225" s="198">
        <f>IF(N225="znížená",J225,0)</f>
        <v>0</v>
      </c>
      <c r="BG225" s="198">
        <f>IF(N225="zákl. prenesená",J225,0)</f>
        <v>0</v>
      </c>
      <c r="BH225" s="198">
        <f>IF(N225="zníž. prenesená",J225,0)</f>
        <v>0</v>
      </c>
      <c r="BI225" s="198">
        <f>IF(N225="nulová",J225,0)</f>
        <v>0</v>
      </c>
      <c r="BJ225" s="15" t="s">
        <v>88</v>
      </c>
      <c r="BK225" s="198">
        <f>ROUND(I225*H225,2)</f>
        <v>0</v>
      </c>
      <c r="BL225" s="15" t="s">
        <v>148</v>
      </c>
      <c r="BM225" s="197" t="s">
        <v>1393</v>
      </c>
    </row>
    <row r="226" s="2" customFormat="1" ht="16.5" customHeight="1">
      <c r="A226" s="34"/>
      <c r="B226" s="184"/>
      <c r="C226" s="185" t="s">
        <v>1394</v>
      </c>
      <c r="D226" s="185" t="s">
        <v>144</v>
      </c>
      <c r="E226" s="186" t="s">
        <v>1395</v>
      </c>
      <c r="F226" s="187" t="s">
        <v>1396</v>
      </c>
      <c r="G226" s="188" t="s">
        <v>243</v>
      </c>
      <c r="H226" s="189">
        <v>19</v>
      </c>
      <c r="I226" s="190"/>
      <c r="J226" s="191">
        <f>ROUND(I226*H226,2)</f>
        <v>0</v>
      </c>
      <c r="K226" s="192"/>
      <c r="L226" s="35"/>
      <c r="M226" s="193" t="s">
        <v>1</v>
      </c>
      <c r="N226" s="194" t="s">
        <v>41</v>
      </c>
      <c r="O226" s="78"/>
      <c r="P226" s="195">
        <f>O226*H226</f>
        <v>0</v>
      </c>
      <c r="Q226" s="195">
        <v>0</v>
      </c>
      <c r="R226" s="195">
        <f>Q226*H226</f>
        <v>0</v>
      </c>
      <c r="S226" s="195">
        <v>0</v>
      </c>
      <c r="T226" s="19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7" t="s">
        <v>148</v>
      </c>
      <c r="AT226" s="197" t="s">
        <v>144</v>
      </c>
      <c r="AU226" s="197" t="s">
        <v>82</v>
      </c>
      <c r="AY226" s="15" t="s">
        <v>141</v>
      </c>
      <c r="BE226" s="198">
        <f>IF(N226="základná",J226,0)</f>
        <v>0</v>
      </c>
      <c r="BF226" s="198">
        <f>IF(N226="znížená",J226,0)</f>
        <v>0</v>
      </c>
      <c r="BG226" s="198">
        <f>IF(N226="zákl. prenesená",J226,0)</f>
        <v>0</v>
      </c>
      <c r="BH226" s="198">
        <f>IF(N226="zníž. prenesená",J226,0)</f>
        <v>0</v>
      </c>
      <c r="BI226" s="198">
        <f>IF(N226="nulová",J226,0)</f>
        <v>0</v>
      </c>
      <c r="BJ226" s="15" t="s">
        <v>88</v>
      </c>
      <c r="BK226" s="198">
        <f>ROUND(I226*H226,2)</f>
        <v>0</v>
      </c>
      <c r="BL226" s="15" t="s">
        <v>148</v>
      </c>
      <c r="BM226" s="197" t="s">
        <v>1278</v>
      </c>
    </row>
    <row r="227" s="2" customFormat="1" ht="16.5" customHeight="1">
      <c r="A227" s="34"/>
      <c r="B227" s="184"/>
      <c r="C227" s="185" t="s">
        <v>1397</v>
      </c>
      <c r="D227" s="185" t="s">
        <v>144</v>
      </c>
      <c r="E227" s="186" t="s">
        <v>1398</v>
      </c>
      <c r="F227" s="187" t="s">
        <v>1399</v>
      </c>
      <c r="G227" s="188" t="s">
        <v>243</v>
      </c>
      <c r="H227" s="189">
        <v>19</v>
      </c>
      <c r="I227" s="190"/>
      <c r="J227" s="191">
        <f>ROUND(I227*H227,2)</f>
        <v>0</v>
      </c>
      <c r="K227" s="192"/>
      <c r="L227" s="35"/>
      <c r="M227" s="193" t="s">
        <v>1</v>
      </c>
      <c r="N227" s="194" t="s">
        <v>41</v>
      </c>
      <c r="O227" s="78"/>
      <c r="P227" s="195">
        <f>O227*H227</f>
        <v>0</v>
      </c>
      <c r="Q227" s="195">
        <v>0</v>
      </c>
      <c r="R227" s="195">
        <f>Q227*H227</f>
        <v>0</v>
      </c>
      <c r="S227" s="195">
        <v>0</v>
      </c>
      <c r="T227" s="19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7" t="s">
        <v>148</v>
      </c>
      <c r="AT227" s="197" t="s">
        <v>144</v>
      </c>
      <c r="AU227" s="197" t="s">
        <v>82</v>
      </c>
      <c r="AY227" s="15" t="s">
        <v>141</v>
      </c>
      <c r="BE227" s="198">
        <f>IF(N227="základná",J227,0)</f>
        <v>0</v>
      </c>
      <c r="BF227" s="198">
        <f>IF(N227="znížená",J227,0)</f>
        <v>0</v>
      </c>
      <c r="BG227" s="198">
        <f>IF(N227="zákl. prenesená",J227,0)</f>
        <v>0</v>
      </c>
      <c r="BH227" s="198">
        <f>IF(N227="zníž. prenesená",J227,0)</f>
        <v>0</v>
      </c>
      <c r="BI227" s="198">
        <f>IF(N227="nulová",J227,0)</f>
        <v>0</v>
      </c>
      <c r="BJ227" s="15" t="s">
        <v>88</v>
      </c>
      <c r="BK227" s="198">
        <f>ROUND(I227*H227,2)</f>
        <v>0</v>
      </c>
      <c r="BL227" s="15" t="s">
        <v>148</v>
      </c>
      <c r="BM227" s="197" t="s">
        <v>1400</v>
      </c>
    </row>
    <row r="228" s="2" customFormat="1" ht="37.8" customHeight="1">
      <c r="A228" s="34"/>
      <c r="B228" s="184"/>
      <c r="C228" s="185" t="s">
        <v>1401</v>
      </c>
      <c r="D228" s="185" t="s">
        <v>144</v>
      </c>
      <c r="E228" s="186" t="s">
        <v>1402</v>
      </c>
      <c r="F228" s="187" t="s">
        <v>1403</v>
      </c>
      <c r="G228" s="188" t="s">
        <v>243</v>
      </c>
      <c r="H228" s="189">
        <v>19</v>
      </c>
      <c r="I228" s="190"/>
      <c r="J228" s="191">
        <f>ROUND(I228*H228,2)</f>
        <v>0</v>
      </c>
      <c r="K228" s="192"/>
      <c r="L228" s="35"/>
      <c r="M228" s="193" t="s">
        <v>1</v>
      </c>
      <c r="N228" s="194" t="s">
        <v>41</v>
      </c>
      <c r="O228" s="78"/>
      <c r="P228" s="195">
        <f>O228*H228</f>
        <v>0</v>
      </c>
      <c r="Q228" s="195">
        <v>0</v>
      </c>
      <c r="R228" s="195">
        <f>Q228*H228</f>
        <v>0</v>
      </c>
      <c r="S228" s="195">
        <v>0</v>
      </c>
      <c r="T228" s="19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148</v>
      </c>
      <c r="AT228" s="197" t="s">
        <v>144</v>
      </c>
      <c r="AU228" s="197" t="s">
        <v>82</v>
      </c>
      <c r="AY228" s="15" t="s">
        <v>141</v>
      </c>
      <c r="BE228" s="198">
        <f>IF(N228="základná",J228,0)</f>
        <v>0</v>
      </c>
      <c r="BF228" s="198">
        <f>IF(N228="znížená",J228,0)</f>
        <v>0</v>
      </c>
      <c r="BG228" s="198">
        <f>IF(N228="zákl. prenesená",J228,0)</f>
        <v>0</v>
      </c>
      <c r="BH228" s="198">
        <f>IF(N228="zníž. prenesená",J228,0)</f>
        <v>0</v>
      </c>
      <c r="BI228" s="198">
        <f>IF(N228="nulová",J228,0)</f>
        <v>0</v>
      </c>
      <c r="BJ228" s="15" t="s">
        <v>88</v>
      </c>
      <c r="BK228" s="198">
        <f>ROUND(I228*H228,2)</f>
        <v>0</v>
      </c>
      <c r="BL228" s="15" t="s">
        <v>148</v>
      </c>
      <c r="BM228" s="197" t="s">
        <v>1404</v>
      </c>
    </row>
    <row r="229" s="2" customFormat="1" ht="24.15" customHeight="1">
      <c r="A229" s="34"/>
      <c r="B229" s="184"/>
      <c r="C229" s="185" t="s">
        <v>1405</v>
      </c>
      <c r="D229" s="185" t="s">
        <v>144</v>
      </c>
      <c r="E229" s="186" t="s">
        <v>1406</v>
      </c>
      <c r="F229" s="187" t="s">
        <v>1407</v>
      </c>
      <c r="G229" s="188" t="s">
        <v>243</v>
      </c>
      <c r="H229" s="189">
        <v>1</v>
      </c>
      <c r="I229" s="190"/>
      <c r="J229" s="191">
        <f>ROUND(I229*H229,2)</f>
        <v>0</v>
      </c>
      <c r="K229" s="192"/>
      <c r="L229" s="35"/>
      <c r="M229" s="193" t="s">
        <v>1</v>
      </c>
      <c r="N229" s="194" t="s">
        <v>41</v>
      </c>
      <c r="O229" s="78"/>
      <c r="P229" s="195">
        <f>O229*H229</f>
        <v>0</v>
      </c>
      <c r="Q229" s="195">
        <v>0</v>
      </c>
      <c r="R229" s="195">
        <f>Q229*H229</f>
        <v>0</v>
      </c>
      <c r="S229" s="195">
        <v>0</v>
      </c>
      <c r="T229" s="19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7" t="s">
        <v>148</v>
      </c>
      <c r="AT229" s="197" t="s">
        <v>144</v>
      </c>
      <c r="AU229" s="197" t="s">
        <v>82</v>
      </c>
      <c r="AY229" s="15" t="s">
        <v>141</v>
      </c>
      <c r="BE229" s="198">
        <f>IF(N229="základná",J229,0)</f>
        <v>0</v>
      </c>
      <c r="BF229" s="198">
        <f>IF(N229="znížená",J229,0)</f>
        <v>0</v>
      </c>
      <c r="BG229" s="198">
        <f>IF(N229="zákl. prenesená",J229,0)</f>
        <v>0</v>
      </c>
      <c r="BH229" s="198">
        <f>IF(N229="zníž. prenesená",J229,0)</f>
        <v>0</v>
      </c>
      <c r="BI229" s="198">
        <f>IF(N229="nulová",J229,0)</f>
        <v>0</v>
      </c>
      <c r="BJ229" s="15" t="s">
        <v>88</v>
      </c>
      <c r="BK229" s="198">
        <f>ROUND(I229*H229,2)</f>
        <v>0</v>
      </c>
      <c r="BL229" s="15" t="s">
        <v>148</v>
      </c>
      <c r="BM229" s="197" t="s">
        <v>1408</v>
      </c>
    </row>
    <row r="230" s="2" customFormat="1" ht="24.15" customHeight="1">
      <c r="A230" s="34"/>
      <c r="B230" s="184"/>
      <c r="C230" s="185" t="s">
        <v>1409</v>
      </c>
      <c r="D230" s="185" t="s">
        <v>144</v>
      </c>
      <c r="E230" s="186" t="s">
        <v>1410</v>
      </c>
      <c r="F230" s="187" t="s">
        <v>1411</v>
      </c>
      <c r="G230" s="188" t="s">
        <v>243</v>
      </c>
      <c r="H230" s="189">
        <v>1</v>
      </c>
      <c r="I230" s="190"/>
      <c r="J230" s="191">
        <f>ROUND(I230*H230,2)</f>
        <v>0</v>
      </c>
      <c r="K230" s="192"/>
      <c r="L230" s="35"/>
      <c r="M230" s="193" t="s">
        <v>1</v>
      </c>
      <c r="N230" s="194" t="s">
        <v>41</v>
      </c>
      <c r="O230" s="78"/>
      <c r="P230" s="195">
        <f>O230*H230</f>
        <v>0</v>
      </c>
      <c r="Q230" s="195">
        <v>0</v>
      </c>
      <c r="R230" s="195">
        <f>Q230*H230</f>
        <v>0</v>
      </c>
      <c r="S230" s="195">
        <v>0</v>
      </c>
      <c r="T230" s="196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7" t="s">
        <v>148</v>
      </c>
      <c r="AT230" s="197" t="s">
        <v>144</v>
      </c>
      <c r="AU230" s="197" t="s">
        <v>82</v>
      </c>
      <c r="AY230" s="15" t="s">
        <v>141</v>
      </c>
      <c r="BE230" s="198">
        <f>IF(N230="základná",J230,0)</f>
        <v>0</v>
      </c>
      <c r="BF230" s="198">
        <f>IF(N230="znížená",J230,0)</f>
        <v>0</v>
      </c>
      <c r="BG230" s="198">
        <f>IF(N230="zákl. prenesená",J230,0)</f>
        <v>0</v>
      </c>
      <c r="BH230" s="198">
        <f>IF(N230="zníž. prenesená",J230,0)</f>
        <v>0</v>
      </c>
      <c r="BI230" s="198">
        <f>IF(N230="nulová",J230,0)</f>
        <v>0</v>
      </c>
      <c r="BJ230" s="15" t="s">
        <v>88</v>
      </c>
      <c r="BK230" s="198">
        <f>ROUND(I230*H230,2)</f>
        <v>0</v>
      </c>
      <c r="BL230" s="15" t="s">
        <v>148</v>
      </c>
      <c r="BM230" s="197" t="s">
        <v>1412</v>
      </c>
    </row>
    <row r="231" s="2" customFormat="1" ht="16.5" customHeight="1">
      <c r="A231" s="34"/>
      <c r="B231" s="184"/>
      <c r="C231" s="185" t="s">
        <v>1413</v>
      </c>
      <c r="D231" s="185" t="s">
        <v>144</v>
      </c>
      <c r="E231" s="186" t="s">
        <v>1414</v>
      </c>
      <c r="F231" s="187" t="s">
        <v>1415</v>
      </c>
      <c r="G231" s="188" t="s">
        <v>1153</v>
      </c>
      <c r="H231" s="189">
        <v>40</v>
      </c>
      <c r="I231" s="190"/>
      <c r="J231" s="191">
        <f>ROUND(I231*H231,2)</f>
        <v>0</v>
      </c>
      <c r="K231" s="192"/>
      <c r="L231" s="35"/>
      <c r="M231" s="193" t="s">
        <v>1</v>
      </c>
      <c r="N231" s="194" t="s">
        <v>41</v>
      </c>
      <c r="O231" s="78"/>
      <c r="P231" s="195">
        <f>O231*H231</f>
        <v>0</v>
      </c>
      <c r="Q231" s="195">
        <v>0</v>
      </c>
      <c r="R231" s="195">
        <f>Q231*H231</f>
        <v>0</v>
      </c>
      <c r="S231" s="195">
        <v>0</v>
      </c>
      <c r="T231" s="196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7" t="s">
        <v>148</v>
      </c>
      <c r="AT231" s="197" t="s">
        <v>144</v>
      </c>
      <c r="AU231" s="197" t="s">
        <v>82</v>
      </c>
      <c r="AY231" s="15" t="s">
        <v>141</v>
      </c>
      <c r="BE231" s="198">
        <f>IF(N231="základná",J231,0)</f>
        <v>0</v>
      </c>
      <c r="BF231" s="198">
        <f>IF(N231="znížená",J231,0)</f>
        <v>0</v>
      </c>
      <c r="BG231" s="198">
        <f>IF(N231="zákl. prenesená",J231,0)</f>
        <v>0</v>
      </c>
      <c r="BH231" s="198">
        <f>IF(N231="zníž. prenesená",J231,0)</f>
        <v>0</v>
      </c>
      <c r="BI231" s="198">
        <f>IF(N231="nulová",J231,0)</f>
        <v>0</v>
      </c>
      <c r="BJ231" s="15" t="s">
        <v>88</v>
      </c>
      <c r="BK231" s="198">
        <f>ROUND(I231*H231,2)</f>
        <v>0</v>
      </c>
      <c r="BL231" s="15" t="s">
        <v>148</v>
      </c>
      <c r="BM231" s="197" t="s">
        <v>1416</v>
      </c>
    </row>
    <row r="232" s="12" customFormat="1" ht="25.92" customHeight="1">
      <c r="A232" s="12"/>
      <c r="B232" s="171"/>
      <c r="C232" s="12"/>
      <c r="D232" s="172" t="s">
        <v>74</v>
      </c>
      <c r="E232" s="173" t="s">
        <v>1417</v>
      </c>
      <c r="F232" s="173" t="s">
        <v>1418</v>
      </c>
      <c r="G232" s="12"/>
      <c r="H232" s="12"/>
      <c r="I232" s="174"/>
      <c r="J232" s="175">
        <f>BK232</f>
        <v>0</v>
      </c>
      <c r="K232" s="12"/>
      <c r="L232" s="171"/>
      <c r="M232" s="176"/>
      <c r="N232" s="177"/>
      <c r="O232" s="177"/>
      <c r="P232" s="178">
        <f>SUM(P233:P281)</f>
        <v>0</v>
      </c>
      <c r="Q232" s="177"/>
      <c r="R232" s="178">
        <f>SUM(R233:R281)</f>
        <v>0</v>
      </c>
      <c r="S232" s="177"/>
      <c r="T232" s="179">
        <f>SUM(T233:T281)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72" t="s">
        <v>82</v>
      </c>
      <c r="AT232" s="180" t="s">
        <v>74</v>
      </c>
      <c r="AU232" s="180" t="s">
        <v>75</v>
      </c>
      <c r="AY232" s="172" t="s">
        <v>141</v>
      </c>
      <c r="BK232" s="181">
        <f>SUM(BK233:BK281)</f>
        <v>0</v>
      </c>
    </row>
    <row r="233" s="2" customFormat="1" ht="24.15" customHeight="1">
      <c r="A233" s="34"/>
      <c r="B233" s="184"/>
      <c r="C233" s="185" t="s">
        <v>1033</v>
      </c>
      <c r="D233" s="185" t="s">
        <v>144</v>
      </c>
      <c r="E233" s="186" t="s">
        <v>1419</v>
      </c>
      <c r="F233" s="187" t="s">
        <v>1420</v>
      </c>
      <c r="G233" s="188" t="s">
        <v>243</v>
      </c>
      <c r="H233" s="189">
        <v>1</v>
      </c>
      <c r="I233" s="190"/>
      <c r="J233" s="191">
        <f>ROUND(I233*H233,2)</f>
        <v>0</v>
      </c>
      <c r="K233" s="192"/>
      <c r="L233" s="35"/>
      <c r="M233" s="193" t="s">
        <v>1</v>
      </c>
      <c r="N233" s="194" t="s">
        <v>41</v>
      </c>
      <c r="O233" s="78"/>
      <c r="P233" s="195">
        <f>O233*H233</f>
        <v>0</v>
      </c>
      <c r="Q233" s="195">
        <v>0</v>
      </c>
      <c r="R233" s="195">
        <f>Q233*H233</f>
        <v>0</v>
      </c>
      <c r="S233" s="195">
        <v>0</v>
      </c>
      <c r="T233" s="19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7" t="s">
        <v>148</v>
      </c>
      <c r="AT233" s="197" t="s">
        <v>144</v>
      </c>
      <c r="AU233" s="197" t="s">
        <v>82</v>
      </c>
      <c r="AY233" s="15" t="s">
        <v>141</v>
      </c>
      <c r="BE233" s="198">
        <f>IF(N233="základná",J233,0)</f>
        <v>0</v>
      </c>
      <c r="BF233" s="198">
        <f>IF(N233="znížená",J233,0)</f>
        <v>0</v>
      </c>
      <c r="BG233" s="198">
        <f>IF(N233="zákl. prenesená",J233,0)</f>
        <v>0</v>
      </c>
      <c r="BH233" s="198">
        <f>IF(N233="zníž. prenesená",J233,0)</f>
        <v>0</v>
      </c>
      <c r="BI233" s="198">
        <f>IF(N233="nulová",J233,0)</f>
        <v>0</v>
      </c>
      <c r="BJ233" s="15" t="s">
        <v>88</v>
      </c>
      <c r="BK233" s="198">
        <f>ROUND(I233*H233,2)</f>
        <v>0</v>
      </c>
      <c r="BL233" s="15" t="s">
        <v>148</v>
      </c>
      <c r="BM233" s="197" t="s">
        <v>1413</v>
      </c>
    </row>
    <row r="234" s="2" customFormat="1" ht="24.15" customHeight="1">
      <c r="A234" s="34"/>
      <c r="B234" s="184"/>
      <c r="C234" s="185" t="s">
        <v>257</v>
      </c>
      <c r="D234" s="185" t="s">
        <v>144</v>
      </c>
      <c r="E234" s="186" t="s">
        <v>1421</v>
      </c>
      <c r="F234" s="187" t="s">
        <v>1422</v>
      </c>
      <c r="G234" s="188" t="s">
        <v>158</v>
      </c>
      <c r="H234" s="189">
        <v>250</v>
      </c>
      <c r="I234" s="190"/>
      <c r="J234" s="191">
        <f>ROUND(I234*H234,2)</f>
        <v>0</v>
      </c>
      <c r="K234" s="192"/>
      <c r="L234" s="35"/>
      <c r="M234" s="193" t="s">
        <v>1</v>
      </c>
      <c r="N234" s="194" t="s">
        <v>41</v>
      </c>
      <c r="O234" s="78"/>
      <c r="P234" s="195">
        <f>O234*H234</f>
        <v>0</v>
      </c>
      <c r="Q234" s="195">
        <v>0</v>
      </c>
      <c r="R234" s="195">
        <f>Q234*H234</f>
        <v>0</v>
      </c>
      <c r="S234" s="195">
        <v>0</v>
      </c>
      <c r="T234" s="196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7" t="s">
        <v>148</v>
      </c>
      <c r="AT234" s="197" t="s">
        <v>144</v>
      </c>
      <c r="AU234" s="197" t="s">
        <v>82</v>
      </c>
      <c r="AY234" s="15" t="s">
        <v>141</v>
      </c>
      <c r="BE234" s="198">
        <f>IF(N234="základná",J234,0)</f>
        <v>0</v>
      </c>
      <c r="BF234" s="198">
        <f>IF(N234="znížená",J234,0)</f>
        <v>0</v>
      </c>
      <c r="BG234" s="198">
        <f>IF(N234="zákl. prenesená",J234,0)</f>
        <v>0</v>
      </c>
      <c r="BH234" s="198">
        <f>IF(N234="zníž. prenesená",J234,0)</f>
        <v>0</v>
      </c>
      <c r="BI234" s="198">
        <f>IF(N234="nulová",J234,0)</f>
        <v>0</v>
      </c>
      <c r="BJ234" s="15" t="s">
        <v>88</v>
      </c>
      <c r="BK234" s="198">
        <f>ROUND(I234*H234,2)</f>
        <v>0</v>
      </c>
      <c r="BL234" s="15" t="s">
        <v>148</v>
      </c>
      <c r="BM234" s="197" t="s">
        <v>1252</v>
      </c>
    </row>
    <row r="235" s="2" customFormat="1" ht="16.5" customHeight="1">
      <c r="A235" s="34"/>
      <c r="B235" s="184"/>
      <c r="C235" s="200" t="s">
        <v>265</v>
      </c>
      <c r="D235" s="200" t="s">
        <v>228</v>
      </c>
      <c r="E235" s="201" t="s">
        <v>1423</v>
      </c>
      <c r="F235" s="202" t="s">
        <v>1424</v>
      </c>
      <c r="G235" s="203" t="s">
        <v>158</v>
      </c>
      <c r="H235" s="204">
        <v>250</v>
      </c>
      <c r="I235" s="205"/>
      <c r="J235" s="206">
        <f>ROUND(I235*H235,2)</f>
        <v>0</v>
      </c>
      <c r="K235" s="207"/>
      <c r="L235" s="208"/>
      <c r="M235" s="209" t="s">
        <v>1</v>
      </c>
      <c r="N235" s="210" t="s">
        <v>41</v>
      </c>
      <c r="O235" s="78"/>
      <c r="P235" s="195">
        <f>O235*H235</f>
        <v>0</v>
      </c>
      <c r="Q235" s="195">
        <v>0</v>
      </c>
      <c r="R235" s="195">
        <f>Q235*H235</f>
        <v>0</v>
      </c>
      <c r="S235" s="195">
        <v>0</v>
      </c>
      <c r="T235" s="19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7" t="s">
        <v>175</v>
      </c>
      <c r="AT235" s="197" t="s">
        <v>228</v>
      </c>
      <c r="AU235" s="197" t="s">
        <v>82</v>
      </c>
      <c r="AY235" s="15" t="s">
        <v>141</v>
      </c>
      <c r="BE235" s="198">
        <f>IF(N235="základná",J235,0)</f>
        <v>0</v>
      </c>
      <c r="BF235" s="198">
        <f>IF(N235="znížená",J235,0)</f>
        <v>0</v>
      </c>
      <c r="BG235" s="198">
        <f>IF(N235="zákl. prenesená",J235,0)</f>
        <v>0</v>
      </c>
      <c r="BH235" s="198">
        <f>IF(N235="zníž. prenesená",J235,0)</f>
        <v>0</v>
      </c>
      <c r="BI235" s="198">
        <f>IF(N235="nulová",J235,0)</f>
        <v>0</v>
      </c>
      <c r="BJ235" s="15" t="s">
        <v>88</v>
      </c>
      <c r="BK235" s="198">
        <f>ROUND(I235*H235,2)</f>
        <v>0</v>
      </c>
      <c r="BL235" s="15" t="s">
        <v>148</v>
      </c>
      <c r="BM235" s="197" t="s">
        <v>1225</v>
      </c>
    </row>
    <row r="236" s="2" customFormat="1" ht="16.5" customHeight="1">
      <c r="A236" s="34"/>
      <c r="B236" s="184"/>
      <c r="C236" s="200" t="s">
        <v>261</v>
      </c>
      <c r="D236" s="200" t="s">
        <v>228</v>
      </c>
      <c r="E236" s="201" t="s">
        <v>1425</v>
      </c>
      <c r="F236" s="202" t="s">
        <v>1426</v>
      </c>
      <c r="G236" s="203" t="s">
        <v>243</v>
      </c>
      <c r="H236" s="204">
        <v>40</v>
      </c>
      <c r="I236" s="205"/>
      <c r="J236" s="206">
        <f>ROUND(I236*H236,2)</f>
        <v>0</v>
      </c>
      <c r="K236" s="207"/>
      <c r="L236" s="208"/>
      <c r="M236" s="209" t="s">
        <v>1</v>
      </c>
      <c r="N236" s="210" t="s">
        <v>41</v>
      </c>
      <c r="O236" s="78"/>
      <c r="P236" s="195">
        <f>O236*H236</f>
        <v>0</v>
      </c>
      <c r="Q236" s="195">
        <v>0</v>
      </c>
      <c r="R236" s="195">
        <f>Q236*H236</f>
        <v>0</v>
      </c>
      <c r="S236" s="195">
        <v>0</v>
      </c>
      <c r="T236" s="196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7" t="s">
        <v>175</v>
      </c>
      <c r="AT236" s="197" t="s">
        <v>228</v>
      </c>
      <c r="AU236" s="197" t="s">
        <v>82</v>
      </c>
      <c r="AY236" s="15" t="s">
        <v>141</v>
      </c>
      <c r="BE236" s="198">
        <f>IF(N236="základná",J236,0)</f>
        <v>0</v>
      </c>
      <c r="BF236" s="198">
        <f>IF(N236="znížená",J236,0)</f>
        <v>0</v>
      </c>
      <c r="BG236" s="198">
        <f>IF(N236="zákl. prenesená",J236,0)</f>
        <v>0</v>
      </c>
      <c r="BH236" s="198">
        <f>IF(N236="zníž. prenesená",J236,0)</f>
        <v>0</v>
      </c>
      <c r="BI236" s="198">
        <f>IF(N236="nulová",J236,0)</f>
        <v>0</v>
      </c>
      <c r="BJ236" s="15" t="s">
        <v>88</v>
      </c>
      <c r="BK236" s="198">
        <f>ROUND(I236*H236,2)</f>
        <v>0</v>
      </c>
      <c r="BL236" s="15" t="s">
        <v>148</v>
      </c>
      <c r="BM236" s="197" t="s">
        <v>1282</v>
      </c>
    </row>
    <row r="237" s="2" customFormat="1" ht="16.5" customHeight="1">
      <c r="A237" s="34"/>
      <c r="B237" s="184"/>
      <c r="C237" s="185" t="s">
        <v>296</v>
      </c>
      <c r="D237" s="185" t="s">
        <v>144</v>
      </c>
      <c r="E237" s="186" t="s">
        <v>1427</v>
      </c>
      <c r="F237" s="187" t="s">
        <v>1428</v>
      </c>
      <c r="G237" s="188" t="s">
        <v>243</v>
      </c>
      <c r="H237" s="189">
        <v>45</v>
      </c>
      <c r="I237" s="190"/>
      <c r="J237" s="191">
        <f>ROUND(I237*H237,2)</f>
        <v>0</v>
      </c>
      <c r="K237" s="192"/>
      <c r="L237" s="35"/>
      <c r="M237" s="193" t="s">
        <v>1</v>
      </c>
      <c r="N237" s="194" t="s">
        <v>41</v>
      </c>
      <c r="O237" s="78"/>
      <c r="P237" s="195">
        <f>O237*H237</f>
        <v>0</v>
      </c>
      <c r="Q237" s="195">
        <v>0</v>
      </c>
      <c r="R237" s="195">
        <f>Q237*H237</f>
        <v>0</v>
      </c>
      <c r="S237" s="195">
        <v>0</v>
      </c>
      <c r="T237" s="196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7" t="s">
        <v>148</v>
      </c>
      <c r="AT237" s="197" t="s">
        <v>144</v>
      </c>
      <c r="AU237" s="197" t="s">
        <v>82</v>
      </c>
      <c r="AY237" s="15" t="s">
        <v>141</v>
      </c>
      <c r="BE237" s="198">
        <f>IF(N237="základná",J237,0)</f>
        <v>0</v>
      </c>
      <c r="BF237" s="198">
        <f>IF(N237="znížená",J237,0)</f>
        <v>0</v>
      </c>
      <c r="BG237" s="198">
        <f>IF(N237="zákl. prenesená",J237,0)</f>
        <v>0</v>
      </c>
      <c r="BH237" s="198">
        <f>IF(N237="zníž. prenesená",J237,0)</f>
        <v>0</v>
      </c>
      <c r="BI237" s="198">
        <f>IF(N237="nulová",J237,0)</f>
        <v>0</v>
      </c>
      <c r="BJ237" s="15" t="s">
        <v>88</v>
      </c>
      <c r="BK237" s="198">
        <f>ROUND(I237*H237,2)</f>
        <v>0</v>
      </c>
      <c r="BL237" s="15" t="s">
        <v>148</v>
      </c>
      <c r="BM237" s="197" t="s">
        <v>1257</v>
      </c>
    </row>
    <row r="238" s="2" customFormat="1" ht="16.5" customHeight="1">
      <c r="A238" s="34"/>
      <c r="B238" s="184"/>
      <c r="C238" s="200" t="s">
        <v>300</v>
      </c>
      <c r="D238" s="200" t="s">
        <v>228</v>
      </c>
      <c r="E238" s="201" t="s">
        <v>1429</v>
      </c>
      <c r="F238" s="202" t="s">
        <v>1428</v>
      </c>
      <c r="G238" s="203" t="s">
        <v>243</v>
      </c>
      <c r="H238" s="204">
        <v>45</v>
      </c>
      <c r="I238" s="205"/>
      <c r="J238" s="206">
        <f>ROUND(I238*H238,2)</f>
        <v>0</v>
      </c>
      <c r="K238" s="207"/>
      <c r="L238" s="208"/>
      <c r="M238" s="209" t="s">
        <v>1</v>
      </c>
      <c r="N238" s="210" t="s">
        <v>41</v>
      </c>
      <c r="O238" s="78"/>
      <c r="P238" s="195">
        <f>O238*H238</f>
        <v>0</v>
      </c>
      <c r="Q238" s="195">
        <v>0</v>
      </c>
      <c r="R238" s="195">
        <f>Q238*H238</f>
        <v>0</v>
      </c>
      <c r="S238" s="195">
        <v>0</v>
      </c>
      <c r="T238" s="19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175</v>
      </c>
      <c r="AT238" s="197" t="s">
        <v>228</v>
      </c>
      <c r="AU238" s="197" t="s">
        <v>82</v>
      </c>
      <c r="AY238" s="15" t="s">
        <v>141</v>
      </c>
      <c r="BE238" s="198">
        <f>IF(N238="základná",J238,0)</f>
        <v>0</v>
      </c>
      <c r="BF238" s="198">
        <f>IF(N238="znížená",J238,0)</f>
        <v>0</v>
      </c>
      <c r="BG238" s="198">
        <f>IF(N238="zákl. prenesená",J238,0)</f>
        <v>0</v>
      </c>
      <c r="BH238" s="198">
        <f>IF(N238="zníž. prenesená",J238,0)</f>
        <v>0</v>
      </c>
      <c r="BI238" s="198">
        <f>IF(N238="nulová",J238,0)</f>
        <v>0</v>
      </c>
      <c r="BJ238" s="15" t="s">
        <v>88</v>
      </c>
      <c r="BK238" s="198">
        <f>ROUND(I238*H238,2)</f>
        <v>0</v>
      </c>
      <c r="BL238" s="15" t="s">
        <v>148</v>
      </c>
      <c r="BM238" s="197" t="s">
        <v>1290</v>
      </c>
    </row>
    <row r="239" s="2" customFormat="1" ht="24.15" customHeight="1">
      <c r="A239" s="34"/>
      <c r="B239" s="184"/>
      <c r="C239" s="185" t="s">
        <v>1393</v>
      </c>
      <c r="D239" s="185" t="s">
        <v>144</v>
      </c>
      <c r="E239" s="186" t="s">
        <v>1430</v>
      </c>
      <c r="F239" s="187" t="s">
        <v>1431</v>
      </c>
      <c r="G239" s="188" t="s">
        <v>243</v>
      </c>
      <c r="H239" s="189">
        <v>4</v>
      </c>
      <c r="I239" s="190"/>
      <c r="J239" s="191">
        <f>ROUND(I239*H239,2)</f>
        <v>0</v>
      </c>
      <c r="K239" s="192"/>
      <c r="L239" s="35"/>
      <c r="M239" s="193" t="s">
        <v>1</v>
      </c>
      <c r="N239" s="194" t="s">
        <v>41</v>
      </c>
      <c r="O239" s="78"/>
      <c r="P239" s="195">
        <f>O239*H239</f>
        <v>0</v>
      </c>
      <c r="Q239" s="195">
        <v>0</v>
      </c>
      <c r="R239" s="195">
        <f>Q239*H239</f>
        <v>0</v>
      </c>
      <c r="S239" s="195">
        <v>0</v>
      </c>
      <c r="T239" s="196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7" t="s">
        <v>148</v>
      </c>
      <c r="AT239" s="197" t="s">
        <v>144</v>
      </c>
      <c r="AU239" s="197" t="s">
        <v>82</v>
      </c>
      <c r="AY239" s="15" t="s">
        <v>141</v>
      </c>
      <c r="BE239" s="198">
        <f>IF(N239="základná",J239,0)</f>
        <v>0</v>
      </c>
      <c r="BF239" s="198">
        <f>IF(N239="znížená",J239,0)</f>
        <v>0</v>
      </c>
      <c r="BG239" s="198">
        <f>IF(N239="zákl. prenesená",J239,0)</f>
        <v>0</v>
      </c>
      <c r="BH239" s="198">
        <f>IF(N239="zníž. prenesená",J239,0)</f>
        <v>0</v>
      </c>
      <c r="BI239" s="198">
        <f>IF(N239="nulová",J239,0)</f>
        <v>0</v>
      </c>
      <c r="BJ239" s="15" t="s">
        <v>88</v>
      </c>
      <c r="BK239" s="198">
        <f>ROUND(I239*H239,2)</f>
        <v>0</v>
      </c>
      <c r="BL239" s="15" t="s">
        <v>148</v>
      </c>
      <c r="BM239" s="197" t="s">
        <v>1160</v>
      </c>
    </row>
    <row r="240" s="2" customFormat="1" ht="24.15" customHeight="1">
      <c r="A240" s="34"/>
      <c r="B240" s="184"/>
      <c r="C240" s="200" t="s">
        <v>1432</v>
      </c>
      <c r="D240" s="200" t="s">
        <v>228</v>
      </c>
      <c r="E240" s="201" t="s">
        <v>1433</v>
      </c>
      <c r="F240" s="202" t="s">
        <v>1431</v>
      </c>
      <c r="G240" s="203" t="s">
        <v>243</v>
      </c>
      <c r="H240" s="204">
        <v>4</v>
      </c>
      <c r="I240" s="205"/>
      <c r="J240" s="206">
        <f>ROUND(I240*H240,2)</f>
        <v>0</v>
      </c>
      <c r="K240" s="207"/>
      <c r="L240" s="208"/>
      <c r="M240" s="209" t="s">
        <v>1</v>
      </c>
      <c r="N240" s="210" t="s">
        <v>41</v>
      </c>
      <c r="O240" s="78"/>
      <c r="P240" s="195">
        <f>O240*H240</f>
        <v>0</v>
      </c>
      <c r="Q240" s="195">
        <v>0</v>
      </c>
      <c r="R240" s="195">
        <f>Q240*H240</f>
        <v>0</v>
      </c>
      <c r="S240" s="195">
        <v>0</v>
      </c>
      <c r="T240" s="196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7" t="s">
        <v>175</v>
      </c>
      <c r="AT240" s="197" t="s">
        <v>228</v>
      </c>
      <c r="AU240" s="197" t="s">
        <v>82</v>
      </c>
      <c r="AY240" s="15" t="s">
        <v>141</v>
      </c>
      <c r="BE240" s="198">
        <f>IF(N240="základná",J240,0)</f>
        <v>0</v>
      </c>
      <c r="BF240" s="198">
        <f>IF(N240="znížená",J240,0)</f>
        <v>0</v>
      </c>
      <c r="BG240" s="198">
        <f>IF(N240="zákl. prenesená",J240,0)</f>
        <v>0</v>
      </c>
      <c r="BH240" s="198">
        <f>IF(N240="zníž. prenesená",J240,0)</f>
        <v>0</v>
      </c>
      <c r="BI240" s="198">
        <f>IF(N240="nulová",J240,0)</f>
        <v>0</v>
      </c>
      <c r="BJ240" s="15" t="s">
        <v>88</v>
      </c>
      <c r="BK240" s="198">
        <f>ROUND(I240*H240,2)</f>
        <v>0</v>
      </c>
      <c r="BL240" s="15" t="s">
        <v>148</v>
      </c>
      <c r="BM240" s="197" t="s">
        <v>1434</v>
      </c>
    </row>
    <row r="241" s="2" customFormat="1" ht="21.75" customHeight="1">
      <c r="A241" s="34"/>
      <c r="B241" s="184"/>
      <c r="C241" s="185" t="s">
        <v>304</v>
      </c>
      <c r="D241" s="185" t="s">
        <v>144</v>
      </c>
      <c r="E241" s="186" t="s">
        <v>1435</v>
      </c>
      <c r="F241" s="187" t="s">
        <v>1436</v>
      </c>
      <c r="G241" s="188" t="s">
        <v>243</v>
      </c>
      <c r="H241" s="189">
        <v>25</v>
      </c>
      <c r="I241" s="190"/>
      <c r="J241" s="191">
        <f>ROUND(I241*H241,2)</f>
        <v>0</v>
      </c>
      <c r="K241" s="192"/>
      <c r="L241" s="35"/>
      <c r="M241" s="193" t="s">
        <v>1</v>
      </c>
      <c r="N241" s="194" t="s">
        <v>41</v>
      </c>
      <c r="O241" s="78"/>
      <c r="P241" s="195">
        <f>O241*H241</f>
        <v>0</v>
      </c>
      <c r="Q241" s="195">
        <v>0</v>
      </c>
      <c r="R241" s="195">
        <f>Q241*H241</f>
        <v>0</v>
      </c>
      <c r="S241" s="195">
        <v>0</v>
      </c>
      <c r="T241" s="196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7" t="s">
        <v>148</v>
      </c>
      <c r="AT241" s="197" t="s">
        <v>144</v>
      </c>
      <c r="AU241" s="197" t="s">
        <v>82</v>
      </c>
      <c r="AY241" s="15" t="s">
        <v>141</v>
      </c>
      <c r="BE241" s="198">
        <f>IF(N241="základná",J241,0)</f>
        <v>0</v>
      </c>
      <c r="BF241" s="198">
        <f>IF(N241="znížená",J241,0)</f>
        <v>0</v>
      </c>
      <c r="BG241" s="198">
        <f>IF(N241="zákl. prenesená",J241,0)</f>
        <v>0</v>
      </c>
      <c r="BH241" s="198">
        <f>IF(N241="zníž. prenesená",J241,0)</f>
        <v>0</v>
      </c>
      <c r="BI241" s="198">
        <f>IF(N241="nulová",J241,0)</f>
        <v>0</v>
      </c>
      <c r="BJ241" s="15" t="s">
        <v>88</v>
      </c>
      <c r="BK241" s="198">
        <f>ROUND(I241*H241,2)</f>
        <v>0</v>
      </c>
      <c r="BL241" s="15" t="s">
        <v>148</v>
      </c>
      <c r="BM241" s="197" t="s">
        <v>1188</v>
      </c>
    </row>
    <row r="242" s="2" customFormat="1" ht="16.5" customHeight="1">
      <c r="A242" s="34"/>
      <c r="B242" s="184"/>
      <c r="C242" s="200" t="s">
        <v>308</v>
      </c>
      <c r="D242" s="200" t="s">
        <v>228</v>
      </c>
      <c r="E242" s="201" t="s">
        <v>1437</v>
      </c>
      <c r="F242" s="202" t="s">
        <v>1438</v>
      </c>
      <c r="G242" s="203" t="s">
        <v>243</v>
      </c>
      <c r="H242" s="204">
        <v>25</v>
      </c>
      <c r="I242" s="205"/>
      <c r="J242" s="206">
        <f>ROUND(I242*H242,2)</f>
        <v>0</v>
      </c>
      <c r="K242" s="207"/>
      <c r="L242" s="208"/>
      <c r="M242" s="209" t="s">
        <v>1</v>
      </c>
      <c r="N242" s="210" t="s">
        <v>41</v>
      </c>
      <c r="O242" s="78"/>
      <c r="P242" s="195">
        <f>O242*H242</f>
        <v>0</v>
      </c>
      <c r="Q242" s="195">
        <v>0</v>
      </c>
      <c r="R242" s="195">
        <f>Q242*H242</f>
        <v>0</v>
      </c>
      <c r="S242" s="195">
        <v>0</v>
      </c>
      <c r="T242" s="196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175</v>
      </c>
      <c r="AT242" s="197" t="s">
        <v>228</v>
      </c>
      <c r="AU242" s="197" t="s">
        <v>82</v>
      </c>
      <c r="AY242" s="15" t="s">
        <v>141</v>
      </c>
      <c r="BE242" s="198">
        <f>IF(N242="základná",J242,0)</f>
        <v>0</v>
      </c>
      <c r="BF242" s="198">
        <f>IF(N242="znížená",J242,0)</f>
        <v>0</v>
      </c>
      <c r="BG242" s="198">
        <f>IF(N242="zákl. prenesená",J242,0)</f>
        <v>0</v>
      </c>
      <c r="BH242" s="198">
        <f>IF(N242="zníž. prenesená",J242,0)</f>
        <v>0</v>
      </c>
      <c r="BI242" s="198">
        <f>IF(N242="nulová",J242,0)</f>
        <v>0</v>
      </c>
      <c r="BJ242" s="15" t="s">
        <v>88</v>
      </c>
      <c r="BK242" s="198">
        <f>ROUND(I242*H242,2)</f>
        <v>0</v>
      </c>
      <c r="BL242" s="15" t="s">
        <v>148</v>
      </c>
      <c r="BM242" s="197" t="s">
        <v>1311</v>
      </c>
    </row>
    <row r="243" s="2" customFormat="1" ht="24.15" customHeight="1">
      <c r="A243" s="34"/>
      <c r="B243" s="184"/>
      <c r="C243" s="185" t="s">
        <v>328</v>
      </c>
      <c r="D243" s="185" t="s">
        <v>144</v>
      </c>
      <c r="E243" s="186" t="s">
        <v>1439</v>
      </c>
      <c r="F243" s="187" t="s">
        <v>1440</v>
      </c>
      <c r="G243" s="188" t="s">
        <v>243</v>
      </c>
      <c r="H243" s="189">
        <v>6</v>
      </c>
      <c r="I243" s="190"/>
      <c r="J243" s="191">
        <f>ROUND(I243*H243,2)</f>
        <v>0</v>
      </c>
      <c r="K243" s="192"/>
      <c r="L243" s="35"/>
      <c r="M243" s="193" t="s">
        <v>1</v>
      </c>
      <c r="N243" s="194" t="s">
        <v>41</v>
      </c>
      <c r="O243" s="78"/>
      <c r="P243" s="195">
        <f>O243*H243</f>
        <v>0</v>
      </c>
      <c r="Q243" s="195">
        <v>0</v>
      </c>
      <c r="R243" s="195">
        <f>Q243*H243</f>
        <v>0</v>
      </c>
      <c r="S243" s="195">
        <v>0</v>
      </c>
      <c r="T243" s="196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7" t="s">
        <v>148</v>
      </c>
      <c r="AT243" s="197" t="s">
        <v>144</v>
      </c>
      <c r="AU243" s="197" t="s">
        <v>82</v>
      </c>
      <c r="AY243" s="15" t="s">
        <v>141</v>
      </c>
      <c r="BE243" s="198">
        <f>IF(N243="základná",J243,0)</f>
        <v>0</v>
      </c>
      <c r="BF243" s="198">
        <f>IF(N243="znížená",J243,0)</f>
        <v>0</v>
      </c>
      <c r="BG243" s="198">
        <f>IF(N243="zákl. prenesená",J243,0)</f>
        <v>0</v>
      </c>
      <c r="BH243" s="198">
        <f>IF(N243="zníž. prenesená",J243,0)</f>
        <v>0</v>
      </c>
      <c r="BI243" s="198">
        <f>IF(N243="nulová",J243,0)</f>
        <v>0</v>
      </c>
      <c r="BJ243" s="15" t="s">
        <v>88</v>
      </c>
      <c r="BK243" s="198">
        <f>ROUND(I243*H243,2)</f>
        <v>0</v>
      </c>
      <c r="BL243" s="15" t="s">
        <v>148</v>
      </c>
      <c r="BM243" s="197" t="s">
        <v>1320</v>
      </c>
    </row>
    <row r="244" s="2" customFormat="1" ht="16.5" customHeight="1">
      <c r="A244" s="34"/>
      <c r="B244" s="184"/>
      <c r="C244" s="200" t="s">
        <v>332</v>
      </c>
      <c r="D244" s="200" t="s">
        <v>228</v>
      </c>
      <c r="E244" s="201" t="s">
        <v>1441</v>
      </c>
      <c r="F244" s="202" t="s">
        <v>1442</v>
      </c>
      <c r="G244" s="203" t="s">
        <v>243</v>
      </c>
      <c r="H244" s="204">
        <v>6</v>
      </c>
      <c r="I244" s="205"/>
      <c r="J244" s="206">
        <f>ROUND(I244*H244,2)</f>
        <v>0</v>
      </c>
      <c r="K244" s="207"/>
      <c r="L244" s="208"/>
      <c r="M244" s="209" t="s">
        <v>1</v>
      </c>
      <c r="N244" s="210" t="s">
        <v>41</v>
      </c>
      <c r="O244" s="78"/>
      <c r="P244" s="195">
        <f>O244*H244</f>
        <v>0</v>
      </c>
      <c r="Q244" s="195">
        <v>0</v>
      </c>
      <c r="R244" s="195">
        <f>Q244*H244</f>
        <v>0</v>
      </c>
      <c r="S244" s="195">
        <v>0</v>
      </c>
      <c r="T244" s="196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7" t="s">
        <v>175</v>
      </c>
      <c r="AT244" s="197" t="s">
        <v>228</v>
      </c>
      <c r="AU244" s="197" t="s">
        <v>82</v>
      </c>
      <c r="AY244" s="15" t="s">
        <v>141</v>
      </c>
      <c r="BE244" s="198">
        <f>IF(N244="základná",J244,0)</f>
        <v>0</v>
      </c>
      <c r="BF244" s="198">
        <f>IF(N244="znížená",J244,0)</f>
        <v>0</v>
      </c>
      <c r="BG244" s="198">
        <f>IF(N244="zákl. prenesená",J244,0)</f>
        <v>0</v>
      </c>
      <c r="BH244" s="198">
        <f>IF(N244="zníž. prenesená",J244,0)</f>
        <v>0</v>
      </c>
      <c r="BI244" s="198">
        <f>IF(N244="nulová",J244,0)</f>
        <v>0</v>
      </c>
      <c r="BJ244" s="15" t="s">
        <v>88</v>
      </c>
      <c r="BK244" s="198">
        <f>ROUND(I244*H244,2)</f>
        <v>0</v>
      </c>
      <c r="BL244" s="15" t="s">
        <v>148</v>
      </c>
      <c r="BM244" s="197" t="s">
        <v>1325</v>
      </c>
    </row>
    <row r="245" s="2" customFormat="1" ht="24.15" customHeight="1">
      <c r="A245" s="34"/>
      <c r="B245" s="184"/>
      <c r="C245" s="185" t="s">
        <v>320</v>
      </c>
      <c r="D245" s="185" t="s">
        <v>144</v>
      </c>
      <c r="E245" s="186" t="s">
        <v>1443</v>
      </c>
      <c r="F245" s="187" t="s">
        <v>1444</v>
      </c>
      <c r="G245" s="188" t="s">
        <v>243</v>
      </c>
      <c r="H245" s="189">
        <v>8</v>
      </c>
      <c r="I245" s="190"/>
      <c r="J245" s="191">
        <f>ROUND(I245*H245,2)</f>
        <v>0</v>
      </c>
      <c r="K245" s="192"/>
      <c r="L245" s="35"/>
      <c r="M245" s="193" t="s">
        <v>1</v>
      </c>
      <c r="N245" s="194" t="s">
        <v>41</v>
      </c>
      <c r="O245" s="78"/>
      <c r="P245" s="195">
        <f>O245*H245</f>
        <v>0</v>
      </c>
      <c r="Q245" s="195">
        <v>0</v>
      </c>
      <c r="R245" s="195">
        <f>Q245*H245</f>
        <v>0</v>
      </c>
      <c r="S245" s="195">
        <v>0</v>
      </c>
      <c r="T245" s="196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7" t="s">
        <v>148</v>
      </c>
      <c r="AT245" s="197" t="s">
        <v>144</v>
      </c>
      <c r="AU245" s="197" t="s">
        <v>82</v>
      </c>
      <c r="AY245" s="15" t="s">
        <v>141</v>
      </c>
      <c r="BE245" s="198">
        <f>IF(N245="základná",J245,0)</f>
        <v>0</v>
      </c>
      <c r="BF245" s="198">
        <f>IF(N245="znížená",J245,0)</f>
        <v>0</v>
      </c>
      <c r="BG245" s="198">
        <f>IF(N245="zákl. prenesená",J245,0)</f>
        <v>0</v>
      </c>
      <c r="BH245" s="198">
        <f>IF(N245="zníž. prenesená",J245,0)</f>
        <v>0</v>
      </c>
      <c r="BI245" s="198">
        <f>IF(N245="nulová",J245,0)</f>
        <v>0</v>
      </c>
      <c r="BJ245" s="15" t="s">
        <v>88</v>
      </c>
      <c r="BK245" s="198">
        <f>ROUND(I245*H245,2)</f>
        <v>0</v>
      </c>
      <c r="BL245" s="15" t="s">
        <v>148</v>
      </c>
      <c r="BM245" s="197" t="s">
        <v>1334</v>
      </c>
    </row>
    <row r="246" s="2" customFormat="1" ht="16.5" customHeight="1">
      <c r="A246" s="34"/>
      <c r="B246" s="184"/>
      <c r="C246" s="200" t="s">
        <v>324</v>
      </c>
      <c r="D246" s="200" t="s">
        <v>228</v>
      </c>
      <c r="E246" s="201" t="s">
        <v>1445</v>
      </c>
      <c r="F246" s="202" t="s">
        <v>1446</v>
      </c>
      <c r="G246" s="203" t="s">
        <v>243</v>
      </c>
      <c r="H246" s="204">
        <v>8</v>
      </c>
      <c r="I246" s="205"/>
      <c r="J246" s="206">
        <f>ROUND(I246*H246,2)</f>
        <v>0</v>
      </c>
      <c r="K246" s="207"/>
      <c r="L246" s="208"/>
      <c r="M246" s="209" t="s">
        <v>1</v>
      </c>
      <c r="N246" s="210" t="s">
        <v>41</v>
      </c>
      <c r="O246" s="78"/>
      <c r="P246" s="195">
        <f>O246*H246</f>
        <v>0</v>
      </c>
      <c r="Q246" s="195">
        <v>0</v>
      </c>
      <c r="R246" s="195">
        <f>Q246*H246</f>
        <v>0</v>
      </c>
      <c r="S246" s="195">
        <v>0</v>
      </c>
      <c r="T246" s="196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7" t="s">
        <v>175</v>
      </c>
      <c r="AT246" s="197" t="s">
        <v>228</v>
      </c>
      <c r="AU246" s="197" t="s">
        <v>82</v>
      </c>
      <c r="AY246" s="15" t="s">
        <v>141</v>
      </c>
      <c r="BE246" s="198">
        <f>IF(N246="základná",J246,0)</f>
        <v>0</v>
      </c>
      <c r="BF246" s="198">
        <f>IF(N246="znížená",J246,0)</f>
        <v>0</v>
      </c>
      <c r="BG246" s="198">
        <f>IF(N246="zákl. prenesená",J246,0)</f>
        <v>0</v>
      </c>
      <c r="BH246" s="198">
        <f>IF(N246="zníž. prenesená",J246,0)</f>
        <v>0</v>
      </c>
      <c r="BI246" s="198">
        <f>IF(N246="nulová",J246,0)</f>
        <v>0</v>
      </c>
      <c r="BJ246" s="15" t="s">
        <v>88</v>
      </c>
      <c r="BK246" s="198">
        <f>ROUND(I246*H246,2)</f>
        <v>0</v>
      </c>
      <c r="BL246" s="15" t="s">
        <v>148</v>
      </c>
      <c r="BM246" s="197" t="s">
        <v>1331</v>
      </c>
    </row>
    <row r="247" s="2" customFormat="1" ht="16.5" customHeight="1">
      <c r="A247" s="34"/>
      <c r="B247" s="184"/>
      <c r="C247" s="185" t="s">
        <v>872</v>
      </c>
      <c r="D247" s="185" t="s">
        <v>144</v>
      </c>
      <c r="E247" s="186" t="s">
        <v>1447</v>
      </c>
      <c r="F247" s="187" t="s">
        <v>1448</v>
      </c>
      <c r="G247" s="188" t="s">
        <v>243</v>
      </c>
      <c r="H247" s="189">
        <v>1</v>
      </c>
      <c r="I247" s="190"/>
      <c r="J247" s="191">
        <f>ROUND(I247*H247,2)</f>
        <v>0</v>
      </c>
      <c r="K247" s="192"/>
      <c r="L247" s="35"/>
      <c r="M247" s="193" t="s">
        <v>1</v>
      </c>
      <c r="N247" s="194" t="s">
        <v>41</v>
      </c>
      <c r="O247" s="78"/>
      <c r="P247" s="195">
        <f>O247*H247</f>
        <v>0</v>
      </c>
      <c r="Q247" s="195">
        <v>0</v>
      </c>
      <c r="R247" s="195">
        <f>Q247*H247</f>
        <v>0</v>
      </c>
      <c r="S247" s="195">
        <v>0</v>
      </c>
      <c r="T247" s="196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7" t="s">
        <v>148</v>
      </c>
      <c r="AT247" s="197" t="s">
        <v>144</v>
      </c>
      <c r="AU247" s="197" t="s">
        <v>82</v>
      </c>
      <c r="AY247" s="15" t="s">
        <v>141</v>
      </c>
      <c r="BE247" s="198">
        <f>IF(N247="základná",J247,0)</f>
        <v>0</v>
      </c>
      <c r="BF247" s="198">
        <f>IF(N247="znížená",J247,0)</f>
        <v>0</v>
      </c>
      <c r="BG247" s="198">
        <f>IF(N247="zákl. prenesená",J247,0)</f>
        <v>0</v>
      </c>
      <c r="BH247" s="198">
        <f>IF(N247="zníž. prenesená",J247,0)</f>
        <v>0</v>
      </c>
      <c r="BI247" s="198">
        <f>IF(N247="nulová",J247,0)</f>
        <v>0</v>
      </c>
      <c r="BJ247" s="15" t="s">
        <v>88</v>
      </c>
      <c r="BK247" s="198">
        <f>ROUND(I247*H247,2)</f>
        <v>0</v>
      </c>
      <c r="BL247" s="15" t="s">
        <v>148</v>
      </c>
      <c r="BM247" s="197" t="s">
        <v>1342</v>
      </c>
    </row>
    <row r="248" s="2" customFormat="1" ht="16.5" customHeight="1">
      <c r="A248" s="34"/>
      <c r="B248" s="184"/>
      <c r="C248" s="200" t="s">
        <v>876</v>
      </c>
      <c r="D248" s="200" t="s">
        <v>228</v>
      </c>
      <c r="E248" s="201" t="s">
        <v>1449</v>
      </c>
      <c r="F248" s="202" t="s">
        <v>1450</v>
      </c>
      <c r="G248" s="203" t="s">
        <v>243</v>
      </c>
      <c r="H248" s="204">
        <v>1</v>
      </c>
      <c r="I248" s="205"/>
      <c r="J248" s="206">
        <f>ROUND(I248*H248,2)</f>
        <v>0</v>
      </c>
      <c r="K248" s="207"/>
      <c r="L248" s="208"/>
      <c r="M248" s="209" t="s">
        <v>1</v>
      </c>
      <c r="N248" s="210" t="s">
        <v>41</v>
      </c>
      <c r="O248" s="78"/>
      <c r="P248" s="195">
        <f>O248*H248</f>
        <v>0</v>
      </c>
      <c r="Q248" s="195">
        <v>0</v>
      </c>
      <c r="R248" s="195">
        <f>Q248*H248</f>
        <v>0</v>
      </c>
      <c r="S248" s="195">
        <v>0</v>
      </c>
      <c r="T248" s="19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7" t="s">
        <v>175</v>
      </c>
      <c r="AT248" s="197" t="s">
        <v>228</v>
      </c>
      <c r="AU248" s="197" t="s">
        <v>82</v>
      </c>
      <c r="AY248" s="15" t="s">
        <v>141</v>
      </c>
      <c r="BE248" s="198">
        <f>IF(N248="základná",J248,0)</f>
        <v>0</v>
      </c>
      <c r="BF248" s="198">
        <f>IF(N248="znížená",J248,0)</f>
        <v>0</v>
      </c>
      <c r="BG248" s="198">
        <f>IF(N248="zákl. prenesená",J248,0)</f>
        <v>0</v>
      </c>
      <c r="BH248" s="198">
        <f>IF(N248="zníž. prenesená",J248,0)</f>
        <v>0</v>
      </c>
      <c r="BI248" s="198">
        <f>IF(N248="nulová",J248,0)</f>
        <v>0</v>
      </c>
      <c r="BJ248" s="15" t="s">
        <v>88</v>
      </c>
      <c r="BK248" s="198">
        <f>ROUND(I248*H248,2)</f>
        <v>0</v>
      </c>
      <c r="BL248" s="15" t="s">
        <v>148</v>
      </c>
      <c r="BM248" s="197" t="s">
        <v>1347</v>
      </c>
    </row>
    <row r="249" s="2" customFormat="1" ht="24.15" customHeight="1">
      <c r="A249" s="34"/>
      <c r="B249" s="184"/>
      <c r="C249" s="185" t="s">
        <v>856</v>
      </c>
      <c r="D249" s="185" t="s">
        <v>144</v>
      </c>
      <c r="E249" s="186" t="s">
        <v>1451</v>
      </c>
      <c r="F249" s="187" t="s">
        <v>1452</v>
      </c>
      <c r="G249" s="188" t="s">
        <v>243</v>
      </c>
      <c r="H249" s="189">
        <v>1</v>
      </c>
      <c r="I249" s="190"/>
      <c r="J249" s="191">
        <f>ROUND(I249*H249,2)</f>
        <v>0</v>
      </c>
      <c r="K249" s="192"/>
      <c r="L249" s="35"/>
      <c r="M249" s="193" t="s">
        <v>1</v>
      </c>
      <c r="N249" s="194" t="s">
        <v>41</v>
      </c>
      <c r="O249" s="78"/>
      <c r="P249" s="195">
        <f>O249*H249</f>
        <v>0</v>
      </c>
      <c r="Q249" s="195">
        <v>0</v>
      </c>
      <c r="R249" s="195">
        <f>Q249*H249</f>
        <v>0</v>
      </c>
      <c r="S249" s="195">
        <v>0</v>
      </c>
      <c r="T249" s="196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7" t="s">
        <v>148</v>
      </c>
      <c r="AT249" s="197" t="s">
        <v>144</v>
      </c>
      <c r="AU249" s="197" t="s">
        <v>82</v>
      </c>
      <c r="AY249" s="15" t="s">
        <v>141</v>
      </c>
      <c r="BE249" s="198">
        <f>IF(N249="základná",J249,0)</f>
        <v>0</v>
      </c>
      <c r="BF249" s="198">
        <f>IF(N249="znížená",J249,0)</f>
        <v>0</v>
      </c>
      <c r="BG249" s="198">
        <f>IF(N249="zákl. prenesená",J249,0)</f>
        <v>0</v>
      </c>
      <c r="BH249" s="198">
        <f>IF(N249="zníž. prenesená",J249,0)</f>
        <v>0</v>
      </c>
      <c r="BI249" s="198">
        <f>IF(N249="nulová",J249,0)</f>
        <v>0</v>
      </c>
      <c r="BJ249" s="15" t="s">
        <v>88</v>
      </c>
      <c r="BK249" s="198">
        <f>ROUND(I249*H249,2)</f>
        <v>0</v>
      </c>
      <c r="BL249" s="15" t="s">
        <v>148</v>
      </c>
      <c r="BM249" s="197" t="s">
        <v>1354</v>
      </c>
    </row>
    <row r="250" s="2" customFormat="1" ht="16.5" customHeight="1">
      <c r="A250" s="34"/>
      <c r="B250" s="184"/>
      <c r="C250" s="200" t="s">
        <v>860</v>
      </c>
      <c r="D250" s="200" t="s">
        <v>228</v>
      </c>
      <c r="E250" s="201" t="s">
        <v>1453</v>
      </c>
      <c r="F250" s="202" t="s">
        <v>1454</v>
      </c>
      <c r="G250" s="203" t="s">
        <v>243</v>
      </c>
      <c r="H250" s="204">
        <v>1</v>
      </c>
      <c r="I250" s="205"/>
      <c r="J250" s="206">
        <f>ROUND(I250*H250,2)</f>
        <v>0</v>
      </c>
      <c r="K250" s="207"/>
      <c r="L250" s="208"/>
      <c r="M250" s="209" t="s">
        <v>1</v>
      </c>
      <c r="N250" s="210" t="s">
        <v>41</v>
      </c>
      <c r="O250" s="78"/>
      <c r="P250" s="195">
        <f>O250*H250</f>
        <v>0</v>
      </c>
      <c r="Q250" s="195">
        <v>0</v>
      </c>
      <c r="R250" s="195">
        <f>Q250*H250</f>
        <v>0</v>
      </c>
      <c r="S250" s="195">
        <v>0</v>
      </c>
      <c r="T250" s="196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7" t="s">
        <v>175</v>
      </c>
      <c r="AT250" s="197" t="s">
        <v>228</v>
      </c>
      <c r="AU250" s="197" t="s">
        <v>82</v>
      </c>
      <c r="AY250" s="15" t="s">
        <v>141</v>
      </c>
      <c r="BE250" s="198">
        <f>IF(N250="základná",J250,0)</f>
        <v>0</v>
      </c>
      <c r="BF250" s="198">
        <f>IF(N250="znížená",J250,0)</f>
        <v>0</v>
      </c>
      <c r="BG250" s="198">
        <f>IF(N250="zákl. prenesená",J250,0)</f>
        <v>0</v>
      </c>
      <c r="BH250" s="198">
        <f>IF(N250="zníž. prenesená",J250,0)</f>
        <v>0</v>
      </c>
      <c r="BI250" s="198">
        <f>IF(N250="nulová",J250,0)</f>
        <v>0</v>
      </c>
      <c r="BJ250" s="15" t="s">
        <v>88</v>
      </c>
      <c r="BK250" s="198">
        <f>ROUND(I250*H250,2)</f>
        <v>0</v>
      </c>
      <c r="BL250" s="15" t="s">
        <v>148</v>
      </c>
      <c r="BM250" s="197" t="s">
        <v>1361</v>
      </c>
    </row>
    <row r="251" s="2" customFormat="1" ht="16.5" customHeight="1">
      <c r="A251" s="34"/>
      <c r="B251" s="184"/>
      <c r="C251" s="185" t="s">
        <v>888</v>
      </c>
      <c r="D251" s="185" t="s">
        <v>144</v>
      </c>
      <c r="E251" s="186" t="s">
        <v>1455</v>
      </c>
      <c r="F251" s="187" t="s">
        <v>1456</v>
      </c>
      <c r="G251" s="188" t="s">
        <v>158</v>
      </c>
      <c r="H251" s="189">
        <v>253</v>
      </c>
      <c r="I251" s="190"/>
      <c r="J251" s="191">
        <f>ROUND(I251*H251,2)</f>
        <v>0</v>
      </c>
      <c r="K251" s="192"/>
      <c r="L251" s="35"/>
      <c r="M251" s="193" t="s">
        <v>1</v>
      </c>
      <c r="N251" s="194" t="s">
        <v>41</v>
      </c>
      <c r="O251" s="78"/>
      <c r="P251" s="195">
        <f>O251*H251</f>
        <v>0</v>
      </c>
      <c r="Q251" s="195">
        <v>0</v>
      </c>
      <c r="R251" s="195">
        <f>Q251*H251</f>
        <v>0</v>
      </c>
      <c r="S251" s="195">
        <v>0</v>
      </c>
      <c r="T251" s="196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7" t="s">
        <v>148</v>
      </c>
      <c r="AT251" s="197" t="s">
        <v>144</v>
      </c>
      <c r="AU251" s="197" t="s">
        <v>82</v>
      </c>
      <c r="AY251" s="15" t="s">
        <v>141</v>
      </c>
      <c r="BE251" s="198">
        <f>IF(N251="základná",J251,0)</f>
        <v>0</v>
      </c>
      <c r="BF251" s="198">
        <f>IF(N251="znížená",J251,0)</f>
        <v>0</v>
      </c>
      <c r="BG251" s="198">
        <f>IF(N251="zákl. prenesená",J251,0)</f>
        <v>0</v>
      </c>
      <c r="BH251" s="198">
        <f>IF(N251="zníž. prenesená",J251,0)</f>
        <v>0</v>
      </c>
      <c r="BI251" s="198">
        <f>IF(N251="nulová",J251,0)</f>
        <v>0</v>
      </c>
      <c r="BJ251" s="15" t="s">
        <v>88</v>
      </c>
      <c r="BK251" s="198">
        <f>ROUND(I251*H251,2)</f>
        <v>0</v>
      </c>
      <c r="BL251" s="15" t="s">
        <v>148</v>
      </c>
      <c r="BM251" s="197" t="s">
        <v>1367</v>
      </c>
    </row>
    <row r="252" s="2" customFormat="1" ht="24.15" customHeight="1">
      <c r="A252" s="34"/>
      <c r="B252" s="184"/>
      <c r="C252" s="200" t="s">
        <v>894</v>
      </c>
      <c r="D252" s="200" t="s">
        <v>228</v>
      </c>
      <c r="E252" s="201" t="s">
        <v>1457</v>
      </c>
      <c r="F252" s="202" t="s">
        <v>1458</v>
      </c>
      <c r="G252" s="203" t="s">
        <v>158</v>
      </c>
      <c r="H252" s="204">
        <v>253</v>
      </c>
      <c r="I252" s="205"/>
      <c r="J252" s="206">
        <f>ROUND(I252*H252,2)</f>
        <v>0</v>
      </c>
      <c r="K252" s="207"/>
      <c r="L252" s="208"/>
      <c r="M252" s="209" t="s">
        <v>1</v>
      </c>
      <c r="N252" s="210" t="s">
        <v>41</v>
      </c>
      <c r="O252" s="78"/>
      <c r="P252" s="195">
        <f>O252*H252</f>
        <v>0</v>
      </c>
      <c r="Q252" s="195">
        <v>0</v>
      </c>
      <c r="R252" s="195">
        <f>Q252*H252</f>
        <v>0</v>
      </c>
      <c r="S252" s="195">
        <v>0</v>
      </c>
      <c r="T252" s="196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7" t="s">
        <v>175</v>
      </c>
      <c r="AT252" s="197" t="s">
        <v>228</v>
      </c>
      <c r="AU252" s="197" t="s">
        <v>82</v>
      </c>
      <c r="AY252" s="15" t="s">
        <v>141</v>
      </c>
      <c r="BE252" s="198">
        <f>IF(N252="základná",J252,0)</f>
        <v>0</v>
      </c>
      <c r="BF252" s="198">
        <f>IF(N252="znížená",J252,0)</f>
        <v>0</v>
      </c>
      <c r="BG252" s="198">
        <f>IF(N252="zákl. prenesená",J252,0)</f>
        <v>0</v>
      </c>
      <c r="BH252" s="198">
        <f>IF(N252="zníž. prenesená",J252,0)</f>
        <v>0</v>
      </c>
      <c r="BI252" s="198">
        <f>IF(N252="nulová",J252,0)</f>
        <v>0</v>
      </c>
      <c r="BJ252" s="15" t="s">
        <v>88</v>
      </c>
      <c r="BK252" s="198">
        <f>ROUND(I252*H252,2)</f>
        <v>0</v>
      </c>
      <c r="BL252" s="15" t="s">
        <v>148</v>
      </c>
      <c r="BM252" s="197" t="s">
        <v>1373</v>
      </c>
    </row>
    <row r="253" s="2" customFormat="1" ht="16.5" customHeight="1">
      <c r="A253" s="34"/>
      <c r="B253" s="184"/>
      <c r="C253" s="185" t="s">
        <v>1404</v>
      </c>
      <c r="D253" s="185" t="s">
        <v>144</v>
      </c>
      <c r="E253" s="186" t="s">
        <v>1459</v>
      </c>
      <c r="F253" s="187" t="s">
        <v>1460</v>
      </c>
      <c r="G253" s="188" t="s">
        <v>158</v>
      </c>
      <c r="H253" s="189">
        <v>147</v>
      </c>
      <c r="I253" s="190"/>
      <c r="J253" s="191">
        <f>ROUND(I253*H253,2)</f>
        <v>0</v>
      </c>
      <c r="K253" s="192"/>
      <c r="L253" s="35"/>
      <c r="M253" s="193" t="s">
        <v>1</v>
      </c>
      <c r="N253" s="194" t="s">
        <v>41</v>
      </c>
      <c r="O253" s="78"/>
      <c r="P253" s="195">
        <f>O253*H253</f>
        <v>0</v>
      </c>
      <c r="Q253" s="195">
        <v>0</v>
      </c>
      <c r="R253" s="195">
        <f>Q253*H253</f>
        <v>0</v>
      </c>
      <c r="S253" s="195">
        <v>0</v>
      </c>
      <c r="T253" s="196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7" t="s">
        <v>148</v>
      </c>
      <c r="AT253" s="197" t="s">
        <v>144</v>
      </c>
      <c r="AU253" s="197" t="s">
        <v>82</v>
      </c>
      <c r="AY253" s="15" t="s">
        <v>141</v>
      </c>
      <c r="BE253" s="198">
        <f>IF(N253="základná",J253,0)</f>
        <v>0</v>
      </c>
      <c r="BF253" s="198">
        <f>IF(N253="znížená",J253,0)</f>
        <v>0</v>
      </c>
      <c r="BG253" s="198">
        <f>IF(N253="zákl. prenesená",J253,0)</f>
        <v>0</v>
      </c>
      <c r="BH253" s="198">
        <f>IF(N253="zníž. prenesená",J253,0)</f>
        <v>0</v>
      </c>
      <c r="BI253" s="198">
        <f>IF(N253="nulová",J253,0)</f>
        <v>0</v>
      </c>
      <c r="BJ253" s="15" t="s">
        <v>88</v>
      </c>
      <c r="BK253" s="198">
        <f>ROUND(I253*H253,2)</f>
        <v>0</v>
      </c>
      <c r="BL253" s="15" t="s">
        <v>148</v>
      </c>
      <c r="BM253" s="197" t="s">
        <v>1378</v>
      </c>
    </row>
    <row r="254" s="2" customFormat="1" ht="16.5" customHeight="1">
      <c r="A254" s="34"/>
      <c r="B254" s="184"/>
      <c r="C254" s="200" t="s">
        <v>1461</v>
      </c>
      <c r="D254" s="200" t="s">
        <v>228</v>
      </c>
      <c r="E254" s="201" t="s">
        <v>1462</v>
      </c>
      <c r="F254" s="202" t="s">
        <v>1463</v>
      </c>
      <c r="G254" s="203" t="s">
        <v>158</v>
      </c>
      <c r="H254" s="204">
        <v>147</v>
      </c>
      <c r="I254" s="205"/>
      <c r="J254" s="206">
        <f>ROUND(I254*H254,2)</f>
        <v>0</v>
      </c>
      <c r="K254" s="207"/>
      <c r="L254" s="208"/>
      <c r="M254" s="209" t="s">
        <v>1</v>
      </c>
      <c r="N254" s="210" t="s">
        <v>41</v>
      </c>
      <c r="O254" s="78"/>
      <c r="P254" s="195">
        <f>O254*H254</f>
        <v>0</v>
      </c>
      <c r="Q254" s="195">
        <v>0</v>
      </c>
      <c r="R254" s="195">
        <f>Q254*H254</f>
        <v>0</v>
      </c>
      <c r="S254" s="195">
        <v>0</v>
      </c>
      <c r="T254" s="196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7" t="s">
        <v>175</v>
      </c>
      <c r="AT254" s="197" t="s">
        <v>228</v>
      </c>
      <c r="AU254" s="197" t="s">
        <v>82</v>
      </c>
      <c r="AY254" s="15" t="s">
        <v>141</v>
      </c>
      <c r="BE254" s="198">
        <f>IF(N254="základná",J254,0)</f>
        <v>0</v>
      </c>
      <c r="BF254" s="198">
        <f>IF(N254="znížená",J254,0)</f>
        <v>0</v>
      </c>
      <c r="BG254" s="198">
        <f>IF(N254="zákl. prenesená",J254,0)</f>
        <v>0</v>
      </c>
      <c r="BH254" s="198">
        <f>IF(N254="zníž. prenesená",J254,0)</f>
        <v>0</v>
      </c>
      <c r="BI254" s="198">
        <f>IF(N254="nulová",J254,0)</f>
        <v>0</v>
      </c>
      <c r="BJ254" s="15" t="s">
        <v>88</v>
      </c>
      <c r="BK254" s="198">
        <f>ROUND(I254*H254,2)</f>
        <v>0</v>
      </c>
      <c r="BL254" s="15" t="s">
        <v>148</v>
      </c>
      <c r="BM254" s="197" t="s">
        <v>1384</v>
      </c>
    </row>
    <row r="255" s="2" customFormat="1" ht="16.5" customHeight="1">
      <c r="A255" s="34"/>
      <c r="B255" s="184"/>
      <c r="C255" s="185" t="s">
        <v>1400</v>
      </c>
      <c r="D255" s="185" t="s">
        <v>144</v>
      </c>
      <c r="E255" s="186" t="s">
        <v>1464</v>
      </c>
      <c r="F255" s="187" t="s">
        <v>1465</v>
      </c>
      <c r="G255" s="188" t="s">
        <v>158</v>
      </c>
      <c r="H255" s="189">
        <v>29</v>
      </c>
      <c r="I255" s="190"/>
      <c r="J255" s="191">
        <f>ROUND(I255*H255,2)</f>
        <v>0</v>
      </c>
      <c r="K255" s="192"/>
      <c r="L255" s="35"/>
      <c r="M255" s="193" t="s">
        <v>1</v>
      </c>
      <c r="N255" s="194" t="s">
        <v>41</v>
      </c>
      <c r="O255" s="78"/>
      <c r="P255" s="195">
        <f>O255*H255</f>
        <v>0</v>
      </c>
      <c r="Q255" s="195">
        <v>0</v>
      </c>
      <c r="R255" s="195">
        <f>Q255*H255</f>
        <v>0</v>
      </c>
      <c r="S255" s="195">
        <v>0</v>
      </c>
      <c r="T255" s="196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7" t="s">
        <v>148</v>
      </c>
      <c r="AT255" s="197" t="s">
        <v>144</v>
      </c>
      <c r="AU255" s="197" t="s">
        <v>82</v>
      </c>
      <c r="AY255" s="15" t="s">
        <v>141</v>
      </c>
      <c r="BE255" s="198">
        <f>IF(N255="základná",J255,0)</f>
        <v>0</v>
      </c>
      <c r="BF255" s="198">
        <f>IF(N255="znížená",J255,0)</f>
        <v>0</v>
      </c>
      <c r="BG255" s="198">
        <f>IF(N255="zákl. prenesená",J255,0)</f>
        <v>0</v>
      </c>
      <c r="BH255" s="198">
        <f>IF(N255="zníž. prenesená",J255,0)</f>
        <v>0</v>
      </c>
      <c r="BI255" s="198">
        <f>IF(N255="nulová",J255,0)</f>
        <v>0</v>
      </c>
      <c r="BJ255" s="15" t="s">
        <v>88</v>
      </c>
      <c r="BK255" s="198">
        <f>ROUND(I255*H255,2)</f>
        <v>0</v>
      </c>
      <c r="BL255" s="15" t="s">
        <v>148</v>
      </c>
      <c r="BM255" s="197" t="s">
        <v>1394</v>
      </c>
    </row>
    <row r="256" s="2" customFormat="1" ht="16.5" customHeight="1">
      <c r="A256" s="34"/>
      <c r="B256" s="184"/>
      <c r="C256" s="200" t="s">
        <v>1466</v>
      </c>
      <c r="D256" s="200" t="s">
        <v>228</v>
      </c>
      <c r="E256" s="201" t="s">
        <v>1467</v>
      </c>
      <c r="F256" s="202" t="s">
        <v>1468</v>
      </c>
      <c r="G256" s="203" t="s">
        <v>158</v>
      </c>
      <c r="H256" s="204">
        <v>29</v>
      </c>
      <c r="I256" s="205"/>
      <c r="J256" s="206">
        <f>ROUND(I256*H256,2)</f>
        <v>0</v>
      </c>
      <c r="K256" s="207"/>
      <c r="L256" s="208"/>
      <c r="M256" s="209" t="s">
        <v>1</v>
      </c>
      <c r="N256" s="210" t="s">
        <v>41</v>
      </c>
      <c r="O256" s="78"/>
      <c r="P256" s="195">
        <f>O256*H256</f>
        <v>0</v>
      </c>
      <c r="Q256" s="195">
        <v>0</v>
      </c>
      <c r="R256" s="195">
        <f>Q256*H256</f>
        <v>0</v>
      </c>
      <c r="S256" s="195">
        <v>0</v>
      </c>
      <c r="T256" s="196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7" t="s">
        <v>175</v>
      </c>
      <c r="AT256" s="197" t="s">
        <v>228</v>
      </c>
      <c r="AU256" s="197" t="s">
        <v>82</v>
      </c>
      <c r="AY256" s="15" t="s">
        <v>141</v>
      </c>
      <c r="BE256" s="198">
        <f>IF(N256="základná",J256,0)</f>
        <v>0</v>
      </c>
      <c r="BF256" s="198">
        <f>IF(N256="znížená",J256,0)</f>
        <v>0</v>
      </c>
      <c r="BG256" s="198">
        <f>IF(N256="zákl. prenesená",J256,0)</f>
        <v>0</v>
      </c>
      <c r="BH256" s="198">
        <f>IF(N256="zníž. prenesená",J256,0)</f>
        <v>0</v>
      </c>
      <c r="BI256" s="198">
        <f>IF(N256="nulová",J256,0)</f>
        <v>0</v>
      </c>
      <c r="BJ256" s="15" t="s">
        <v>88</v>
      </c>
      <c r="BK256" s="198">
        <f>ROUND(I256*H256,2)</f>
        <v>0</v>
      </c>
      <c r="BL256" s="15" t="s">
        <v>148</v>
      </c>
      <c r="BM256" s="197" t="s">
        <v>1401</v>
      </c>
    </row>
    <row r="257" s="2" customFormat="1" ht="16.5" customHeight="1">
      <c r="A257" s="34"/>
      <c r="B257" s="184"/>
      <c r="C257" s="185" t="s">
        <v>915</v>
      </c>
      <c r="D257" s="185" t="s">
        <v>144</v>
      </c>
      <c r="E257" s="186" t="s">
        <v>1469</v>
      </c>
      <c r="F257" s="187" t="s">
        <v>1470</v>
      </c>
      <c r="G257" s="188" t="s">
        <v>158</v>
      </c>
      <c r="H257" s="189">
        <v>1288</v>
      </c>
      <c r="I257" s="190"/>
      <c r="J257" s="191">
        <f>ROUND(I257*H257,2)</f>
        <v>0</v>
      </c>
      <c r="K257" s="192"/>
      <c r="L257" s="35"/>
      <c r="M257" s="193" t="s">
        <v>1</v>
      </c>
      <c r="N257" s="194" t="s">
        <v>41</v>
      </c>
      <c r="O257" s="78"/>
      <c r="P257" s="195">
        <f>O257*H257</f>
        <v>0</v>
      </c>
      <c r="Q257" s="195">
        <v>0</v>
      </c>
      <c r="R257" s="195">
        <f>Q257*H257</f>
        <v>0</v>
      </c>
      <c r="S257" s="195">
        <v>0</v>
      </c>
      <c r="T257" s="196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7" t="s">
        <v>148</v>
      </c>
      <c r="AT257" s="197" t="s">
        <v>144</v>
      </c>
      <c r="AU257" s="197" t="s">
        <v>82</v>
      </c>
      <c r="AY257" s="15" t="s">
        <v>141</v>
      </c>
      <c r="BE257" s="198">
        <f>IF(N257="základná",J257,0)</f>
        <v>0</v>
      </c>
      <c r="BF257" s="198">
        <f>IF(N257="znížená",J257,0)</f>
        <v>0</v>
      </c>
      <c r="BG257" s="198">
        <f>IF(N257="zákl. prenesená",J257,0)</f>
        <v>0</v>
      </c>
      <c r="BH257" s="198">
        <f>IF(N257="zníž. prenesená",J257,0)</f>
        <v>0</v>
      </c>
      <c r="BI257" s="198">
        <f>IF(N257="nulová",J257,0)</f>
        <v>0</v>
      </c>
      <c r="BJ257" s="15" t="s">
        <v>88</v>
      </c>
      <c r="BK257" s="198">
        <f>ROUND(I257*H257,2)</f>
        <v>0</v>
      </c>
      <c r="BL257" s="15" t="s">
        <v>148</v>
      </c>
      <c r="BM257" s="197" t="s">
        <v>1409</v>
      </c>
    </row>
    <row r="258" s="2" customFormat="1" ht="16.5" customHeight="1">
      <c r="A258" s="34"/>
      <c r="B258" s="184"/>
      <c r="C258" s="200" t="s">
        <v>919</v>
      </c>
      <c r="D258" s="200" t="s">
        <v>228</v>
      </c>
      <c r="E258" s="201" t="s">
        <v>1471</v>
      </c>
      <c r="F258" s="202" t="s">
        <v>1472</v>
      </c>
      <c r="G258" s="203" t="s">
        <v>158</v>
      </c>
      <c r="H258" s="204">
        <v>1288</v>
      </c>
      <c r="I258" s="205"/>
      <c r="J258" s="206">
        <f>ROUND(I258*H258,2)</f>
        <v>0</v>
      </c>
      <c r="K258" s="207"/>
      <c r="L258" s="208"/>
      <c r="M258" s="209" t="s">
        <v>1</v>
      </c>
      <c r="N258" s="210" t="s">
        <v>41</v>
      </c>
      <c r="O258" s="78"/>
      <c r="P258" s="195">
        <f>O258*H258</f>
        <v>0</v>
      </c>
      <c r="Q258" s="195">
        <v>0</v>
      </c>
      <c r="R258" s="195">
        <f>Q258*H258</f>
        <v>0</v>
      </c>
      <c r="S258" s="195">
        <v>0</v>
      </c>
      <c r="T258" s="196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7" t="s">
        <v>175</v>
      </c>
      <c r="AT258" s="197" t="s">
        <v>228</v>
      </c>
      <c r="AU258" s="197" t="s">
        <v>82</v>
      </c>
      <c r="AY258" s="15" t="s">
        <v>141</v>
      </c>
      <c r="BE258" s="198">
        <f>IF(N258="základná",J258,0)</f>
        <v>0</v>
      </c>
      <c r="BF258" s="198">
        <f>IF(N258="znížená",J258,0)</f>
        <v>0</v>
      </c>
      <c r="BG258" s="198">
        <f>IF(N258="zákl. prenesená",J258,0)</f>
        <v>0</v>
      </c>
      <c r="BH258" s="198">
        <f>IF(N258="zníž. prenesená",J258,0)</f>
        <v>0</v>
      </c>
      <c r="BI258" s="198">
        <f>IF(N258="nulová",J258,0)</f>
        <v>0</v>
      </c>
      <c r="BJ258" s="15" t="s">
        <v>88</v>
      </c>
      <c r="BK258" s="198">
        <f>ROUND(I258*H258,2)</f>
        <v>0</v>
      </c>
      <c r="BL258" s="15" t="s">
        <v>148</v>
      </c>
      <c r="BM258" s="197" t="s">
        <v>1473</v>
      </c>
    </row>
    <row r="259" s="2" customFormat="1" ht="16.5" customHeight="1">
      <c r="A259" s="34"/>
      <c r="B259" s="184"/>
      <c r="C259" s="185" t="s">
        <v>1386</v>
      </c>
      <c r="D259" s="185" t="s">
        <v>144</v>
      </c>
      <c r="E259" s="186" t="s">
        <v>1474</v>
      </c>
      <c r="F259" s="187" t="s">
        <v>1475</v>
      </c>
      <c r="G259" s="188" t="s">
        <v>158</v>
      </c>
      <c r="H259" s="189">
        <v>27</v>
      </c>
      <c r="I259" s="190"/>
      <c r="J259" s="191">
        <f>ROUND(I259*H259,2)</f>
        <v>0</v>
      </c>
      <c r="K259" s="192"/>
      <c r="L259" s="35"/>
      <c r="M259" s="193" t="s">
        <v>1</v>
      </c>
      <c r="N259" s="194" t="s">
        <v>41</v>
      </c>
      <c r="O259" s="78"/>
      <c r="P259" s="195">
        <f>O259*H259</f>
        <v>0</v>
      </c>
      <c r="Q259" s="195">
        <v>0</v>
      </c>
      <c r="R259" s="195">
        <f>Q259*H259</f>
        <v>0</v>
      </c>
      <c r="S259" s="195">
        <v>0</v>
      </c>
      <c r="T259" s="196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7" t="s">
        <v>148</v>
      </c>
      <c r="AT259" s="197" t="s">
        <v>144</v>
      </c>
      <c r="AU259" s="197" t="s">
        <v>82</v>
      </c>
      <c r="AY259" s="15" t="s">
        <v>141</v>
      </c>
      <c r="BE259" s="198">
        <f>IF(N259="základná",J259,0)</f>
        <v>0</v>
      </c>
      <c r="BF259" s="198">
        <f>IF(N259="znížená",J259,0)</f>
        <v>0</v>
      </c>
      <c r="BG259" s="198">
        <f>IF(N259="zákl. prenesená",J259,0)</f>
        <v>0</v>
      </c>
      <c r="BH259" s="198">
        <f>IF(N259="zníž. prenesená",J259,0)</f>
        <v>0</v>
      </c>
      <c r="BI259" s="198">
        <f>IF(N259="nulová",J259,0)</f>
        <v>0</v>
      </c>
      <c r="BJ259" s="15" t="s">
        <v>88</v>
      </c>
      <c r="BK259" s="198">
        <f>ROUND(I259*H259,2)</f>
        <v>0</v>
      </c>
      <c r="BL259" s="15" t="s">
        <v>148</v>
      </c>
      <c r="BM259" s="197" t="s">
        <v>1476</v>
      </c>
    </row>
    <row r="260" s="2" customFormat="1" ht="16.5" customHeight="1">
      <c r="A260" s="34"/>
      <c r="B260" s="184"/>
      <c r="C260" s="200" t="s">
        <v>1477</v>
      </c>
      <c r="D260" s="200" t="s">
        <v>228</v>
      </c>
      <c r="E260" s="201" t="s">
        <v>1478</v>
      </c>
      <c r="F260" s="202" t="s">
        <v>1479</v>
      </c>
      <c r="G260" s="203" t="s">
        <v>158</v>
      </c>
      <c r="H260" s="204">
        <v>27</v>
      </c>
      <c r="I260" s="205"/>
      <c r="J260" s="206">
        <f>ROUND(I260*H260,2)</f>
        <v>0</v>
      </c>
      <c r="K260" s="207"/>
      <c r="L260" s="208"/>
      <c r="M260" s="209" t="s">
        <v>1</v>
      </c>
      <c r="N260" s="210" t="s">
        <v>41</v>
      </c>
      <c r="O260" s="78"/>
      <c r="P260" s="195">
        <f>O260*H260</f>
        <v>0</v>
      </c>
      <c r="Q260" s="195">
        <v>0</v>
      </c>
      <c r="R260" s="195">
        <f>Q260*H260</f>
        <v>0</v>
      </c>
      <c r="S260" s="195">
        <v>0</v>
      </c>
      <c r="T260" s="196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7" t="s">
        <v>175</v>
      </c>
      <c r="AT260" s="197" t="s">
        <v>228</v>
      </c>
      <c r="AU260" s="197" t="s">
        <v>82</v>
      </c>
      <c r="AY260" s="15" t="s">
        <v>141</v>
      </c>
      <c r="BE260" s="198">
        <f>IF(N260="základná",J260,0)</f>
        <v>0</v>
      </c>
      <c r="BF260" s="198">
        <f>IF(N260="znížená",J260,0)</f>
        <v>0</v>
      </c>
      <c r="BG260" s="198">
        <f>IF(N260="zákl. prenesená",J260,0)</f>
        <v>0</v>
      </c>
      <c r="BH260" s="198">
        <f>IF(N260="zníž. prenesená",J260,0)</f>
        <v>0</v>
      </c>
      <c r="BI260" s="198">
        <f>IF(N260="nulová",J260,0)</f>
        <v>0</v>
      </c>
      <c r="BJ260" s="15" t="s">
        <v>88</v>
      </c>
      <c r="BK260" s="198">
        <f>ROUND(I260*H260,2)</f>
        <v>0</v>
      </c>
      <c r="BL260" s="15" t="s">
        <v>148</v>
      </c>
      <c r="BM260" s="197" t="s">
        <v>1480</v>
      </c>
    </row>
    <row r="261" s="2" customFormat="1" ht="16.5" customHeight="1">
      <c r="A261" s="34"/>
      <c r="B261" s="184"/>
      <c r="C261" s="185" t="s">
        <v>1408</v>
      </c>
      <c r="D261" s="185" t="s">
        <v>144</v>
      </c>
      <c r="E261" s="186" t="s">
        <v>1481</v>
      </c>
      <c r="F261" s="187" t="s">
        <v>1482</v>
      </c>
      <c r="G261" s="188" t="s">
        <v>158</v>
      </c>
      <c r="H261" s="189">
        <v>35</v>
      </c>
      <c r="I261" s="190"/>
      <c r="J261" s="191">
        <f>ROUND(I261*H261,2)</f>
        <v>0</v>
      </c>
      <c r="K261" s="192"/>
      <c r="L261" s="35"/>
      <c r="M261" s="193" t="s">
        <v>1</v>
      </c>
      <c r="N261" s="194" t="s">
        <v>41</v>
      </c>
      <c r="O261" s="78"/>
      <c r="P261" s="195">
        <f>O261*H261</f>
        <v>0</v>
      </c>
      <c r="Q261" s="195">
        <v>0</v>
      </c>
      <c r="R261" s="195">
        <f>Q261*H261</f>
        <v>0</v>
      </c>
      <c r="S261" s="195">
        <v>0</v>
      </c>
      <c r="T261" s="196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7" t="s">
        <v>148</v>
      </c>
      <c r="AT261" s="197" t="s">
        <v>144</v>
      </c>
      <c r="AU261" s="197" t="s">
        <v>82</v>
      </c>
      <c r="AY261" s="15" t="s">
        <v>141</v>
      </c>
      <c r="BE261" s="198">
        <f>IF(N261="základná",J261,0)</f>
        <v>0</v>
      </c>
      <c r="BF261" s="198">
        <f>IF(N261="znížená",J261,0)</f>
        <v>0</v>
      </c>
      <c r="BG261" s="198">
        <f>IF(N261="zákl. prenesená",J261,0)</f>
        <v>0</v>
      </c>
      <c r="BH261" s="198">
        <f>IF(N261="zníž. prenesená",J261,0)</f>
        <v>0</v>
      </c>
      <c r="BI261" s="198">
        <f>IF(N261="nulová",J261,0)</f>
        <v>0</v>
      </c>
      <c r="BJ261" s="15" t="s">
        <v>88</v>
      </c>
      <c r="BK261" s="198">
        <f>ROUND(I261*H261,2)</f>
        <v>0</v>
      </c>
      <c r="BL261" s="15" t="s">
        <v>148</v>
      </c>
      <c r="BM261" s="197" t="s">
        <v>1483</v>
      </c>
    </row>
    <row r="262" s="2" customFormat="1" ht="16.5" customHeight="1">
      <c r="A262" s="34"/>
      <c r="B262" s="184"/>
      <c r="C262" s="200" t="s">
        <v>1484</v>
      </c>
      <c r="D262" s="200" t="s">
        <v>228</v>
      </c>
      <c r="E262" s="201" t="s">
        <v>1485</v>
      </c>
      <c r="F262" s="202" t="s">
        <v>1486</v>
      </c>
      <c r="G262" s="203" t="s">
        <v>158</v>
      </c>
      <c r="H262" s="204">
        <v>35</v>
      </c>
      <c r="I262" s="205"/>
      <c r="J262" s="206">
        <f>ROUND(I262*H262,2)</f>
        <v>0</v>
      </c>
      <c r="K262" s="207"/>
      <c r="L262" s="208"/>
      <c r="M262" s="209" t="s">
        <v>1</v>
      </c>
      <c r="N262" s="210" t="s">
        <v>41</v>
      </c>
      <c r="O262" s="78"/>
      <c r="P262" s="195">
        <f>O262*H262</f>
        <v>0</v>
      </c>
      <c r="Q262" s="195">
        <v>0</v>
      </c>
      <c r="R262" s="195">
        <f>Q262*H262</f>
        <v>0</v>
      </c>
      <c r="S262" s="195">
        <v>0</v>
      </c>
      <c r="T262" s="196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7" t="s">
        <v>175</v>
      </c>
      <c r="AT262" s="197" t="s">
        <v>228</v>
      </c>
      <c r="AU262" s="197" t="s">
        <v>82</v>
      </c>
      <c r="AY262" s="15" t="s">
        <v>141</v>
      </c>
      <c r="BE262" s="198">
        <f>IF(N262="základná",J262,0)</f>
        <v>0</v>
      </c>
      <c r="BF262" s="198">
        <f>IF(N262="znížená",J262,0)</f>
        <v>0</v>
      </c>
      <c r="BG262" s="198">
        <f>IF(N262="zákl. prenesená",J262,0)</f>
        <v>0</v>
      </c>
      <c r="BH262" s="198">
        <f>IF(N262="zníž. prenesená",J262,0)</f>
        <v>0</v>
      </c>
      <c r="BI262" s="198">
        <f>IF(N262="nulová",J262,0)</f>
        <v>0</v>
      </c>
      <c r="BJ262" s="15" t="s">
        <v>88</v>
      </c>
      <c r="BK262" s="198">
        <f>ROUND(I262*H262,2)</f>
        <v>0</v>
      </c>
      <c r="BL262" s="15" t="s">
        <v>148</v>
      </c>
      <c r="BM262" s="197" t="s">
        <v>1487</v>
      </c>
    </row>
    <row r="263" s="2" customFormat="1" ht="16.5" customHeight="1">
      <c r="A263" s="34"/>
      <c r="B263" s="184"/>
      <c r="C263" s="185" t="s">
        <v>923</v>
      </c>
      <c r="D263" s="185" t="s">
        <v>144</v>
      </c>
      <c r="E263" s="186" t="s">
        <v>1488</v>
      </c>
      <c r="F263" s="187" t="s">
        <v>1489</v>
      </c>
      <c r="G263" s="188" t="s">
        <v>158</v>
      </c>
      <c r="H263" s="189">
        <v>50</v>
      </c>
      <c r="I263" s="190"/>
      <c r="J263" s="191">
        <f>ROUND(I263*H263,2)</f>
        <v>0</v>
      </c>
      <c r="K263" s="192"/>
      <c r="L263" s="35"/>
      <c r="M263" s="193" t="s">
        <v>1</v>
      </c>
      <c r="N263" s="194" t="s">
        <v>41</v>
      </c>
      <c r="O263" s="78"/>
      <c r="P263" s="195">
        <f>O263*H263</f>
        <v>0</v>
      </c>
      <c r="Q263" s="195">
        <v>0</v>
      </c>
      <c r="R263" s="195">
        <f>Q263*H263</f>
        <v>0</v>
      </c>
      <c r="S263" s="195">
        <v>0</v>
      </c>
      <c r="T263" s="196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7" t="s">
        <v>148</v>
      </c>
      <c r="AT263" s="197" t="s">
        <v>144</v>
      </c>
      <c r="AU263" s="197" t="s">
        <v>82</v>
      </c>
      <c r="AY263" s="15" t="s">
        <v>141</v>
      </c>
      <c r="BE263" s="198">
        <f>IF(N263="základná",J263,0)</f>
        <v>0</v>
      </c>
      <c r="BF263" s="198">
        <f>IF(N263="znížená",J263,0)</f>
        <v>0</v>
      </c>
      <c r="BG263" s="198">
        <f>IF(N263="zákl. prenesená",J263,0)</f>
        <v>0</v>
      </c>
      <c r="BH263" s="198">
        <f>IF(N263="zníž. prenesená",J263,0)</f>
        <v>0</v>
      </c>
      <c r="BI263" s="198">
        <f>IF(N263="nulová",J263,0)</f>
        <v>0</v>
      </c>
      <c r="BJ263" s="15" t="s">
        <v>88</v>
      </c>
      <c r="BK263" s="198">
        <f>ROUND(I263*H263,2)</f>
        <v>0</v>
      </c>
      <c r="BL263" s="15" t="s">
        <v>148</v>
      </c>
      <c r="BM263" s="197" t="s">
        <v>1490</v>
      </c>
    </row>
    <row r="264" s="2" customFormat="1" ht="24.15" customHeight="1">
      <c r="A264" s="34"/>
      <c r="B264" s="184"/>
      <c r="C264" s="200" t="s">
        <v>927</v>
      </c>
      <c r="D264" s="200" t="s">
        <v>228</v>
      </c>
      <c r="E264" s="201" t="s">
        <v>1491</v>
      </c>
      <c r="F264" s="202" t="s">
        <v>1492</v>
      </c>
      <c r="G264" s="203" t="s">
        <v>158</v>
      </c>
      <c r="H264" s="204">
        <v>50</v>
      </c>
      <c r="I264" s="205"/>
      <c r="J264" s="206">
        <f>ROUND(I264*H264,2)</f>
        <v>0</v>
      </c>
      <c r="K264" s="207"/>
      <c r="L264" s="208"/>
      <c r="M264" s="209" t="s">
        <v>1</v>
      </c>
      <c r="N264" s="210" t="s">
        <v>41</v>
      </c>
      <c r="O264" s="78"/>
      <c r="P264" s="195">
        <f>O264*H264</f>
        <v>0</v>
      </c>
      <c r="Q264" s="195">
        <v>0</v>
      </c>
      <c r="R264" s="195">
        <f>Q264*H264</f>
        <v>0</v>
      </c>
      <c r="S264" s="195">
        <v>0</v>
      </c>
      <c r="T264" s="196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7" t="s">
        <v>175</v>
      </c>
      <c r="AT264" s="197" t="s">
        <v>228</v>
      </c>
      <c r="AU264" s="197" t="s">
        <v>82</v>
      </c>
      <c r="AY264" s="15" t="s">
        <v>141</v>
      </c>
      <c r="BE264" s="198">
        <f>IF(N264="základná",J264,0)</f>
        <v>0</v>
      </c>
      <c r="BF264" s="198">
        <f>IF(N264="znížená",J264,0)</f>
        <v>0</v>
      </c>
      <c r="BG264" s="198">
        <f>IF(N264="zákl. prenesená",J264,0)</f>
        <v>0</v>
      </c>
      <c r="BH264" s="198">
        <f>IF(N264="zníž. prenesená",J264,0)</f>
        <v>0</v>
      </c>
      <c r="BI264" s="198">
        <f>IF(N264="nulová",J264,0)</f>
        <v>0</v>
      </c>
      <c r="BJ264" s="15" t="s">
        <v>88</v>
      </c>
      <c r="BK264" s="198">
        <f>ROUND(I264*H264,2)</f>
        <v>0</v>
      </c>
      <c r="BL264" s="15" t="s">
        <v>148</v>
      </c>
      <c r="BM264" s="197" t="s">
        <v>1493</v>
      </c>
    </row>
    <row r="265" s="2" customFormat="1" ht="16.5" customHeight="1">
      <c r="A265" s="34"/>
      <c r="B265" s="184"/>
      <c r="C265" s="185" t="s">
        <v>1412</v>
      </c>
      <c r="D265" s="185" t="s">
        <v>144</v>
      </c>
      <c r="E265" s="186" t="s">
        <v>1494</v>
      </c>
      <c r="F265" s="187" t="s">
        <v>1495</v>
      </c>
      <c r="G265" s="188" t="s">
        <v>158</v>
      </c>
      <c r="H265" s="189">
        <v>12</v>
      </c>
      <c r="I265" s="190"/>
      <c r="J265" s="191">
        <f>ROUND(I265*H265,2)</f>
        <v>0</v>
      </c>
      <c r="K265" s="192"/>
      <c r="L265" s="35"/>
      <c r="M265" s="193" t="s">
        <v>1</v>
      </c>
      <c r="N265" s="194" t="s">
        <v>41</v>
      </c>
      <c r="O265" s="78"/>
      <c r="P265" s="195">
        <f>O265*H265</f>
        <v>0</v>
      </c>
      <c r="Q265" s="195">
        <v>0</v>
      </c>
      <c r="R265" s="195">
        <f>Q265*H265</f>
        <v>0</v>
      </c>
      <c r="S265" s="195">
        <v>0</v>
      </c>
      <c r="T265" s="196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7" t="s">
        <v>148</v>
      </c>
      <c r="AT265" s="197" t="s">
        <v>144</v>
      </c>
      <c r="AU265" s="197" t="s">
        <v>82</v>
      </c>
      <c r="AY265" s="15" t="s">
        <v>141</v>
      </c>
      <c r="BE265" s="198">
        <f>IF(N265="základná",J265,0)</f>
        <v>0</v>
      </c>
      <c r="BF265" s="198">
        <f>IF(N265="znížená",J265,0)</f>
        <v>0</v>
      </c>
      <c r="BG265" s="198">
        <f>IF(N265="zákl. prenesená",J265,0)</f>
        <v>0</v>
      </c>
      <c r="BH265" s="198">
        <f>IF(N265="zníž. prenesená",J265,0)</f>
        <v>0</v>
      </c>
      <c r="BI265" s="198">
        <f>IF(N265="nulová",J265,0)</f>
        <v>0</v>
      </c>
      <c r="BJ265" s="15" t="s">
        <v>88</v>
      </c>
      <c r="BK265" s="198">
        <f>ROUND(I265*H265,2)</f>
        <v>0</v>
      </c>
      <c r="BL265" s="15" t="s">
        <v>148</v>
      </c>
      <c r="BM265" s="197" t="s">
        <v>1496</v>
      </c>
    </row>
    <row r="266" s="2" customFormat="1" ht="24.15" customHeight="1">
      <c r="A266" s="34"/>
      <c r="B266" s="184"/>
      <c r="C266" s="200" t="s">
        <v>1497</v>
      </c>
      <c r="D266" s="200" t="s">
        <v>228</v>
      </c>
      <c r="E266" s="201" t="s">
        <v>1498</v>
      </c>
      <c r="F266" s="202" t="s">
        <v>1499</v>
      </c>
      <c r="G266" s="203" t="s">
        <v>158</v>
      </c>
      <c r="H266" s="204">
        <v>12</v>
      </c>
      <c r="I266" s="205"/>
      <c r="J266" s="206">
        <f>ROUND(I266*H266,2)</f>
        <v>0</v>
      </c>
      <c r="K266" s="207"/>
      <c r="L266" s="208"/>
      <c r="M266" s="209" t="s">
        <v>1</v>
      </c>
      <c r="N266" s="210" t="s">
        <v>41</v>
      </c>
      <c r="O266" s="78"/>
      <c r="P266" s="195">
        <f>O266*H266</f>
        <v>0</v>
      </c>
      <c r="Q266" s="195">
        <v>0</v>
      </c>
      <c r="R266" s="195">
        <f>Q266*H266</f>
        <v>0</v>
      </c>
      <c r="S266" s="195">
        <v>0</v>
      </c>
      <c r="T266" s="196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7" t="s">
        <v>175</v>
      </c>
      <c r="AT266" s="197" t="s">
        <v>228</v>
      </c>
      <c r="AU266" s="197" t="s">
        <v>82</v>
      </c>
      <c r="AY266" s="15" t="s">
        <v>141</v>
      </c>
      <c r="BE266" s="198">
        <f>IF(N266="základná",J266,0)</f>
        <v>0</v>
      </c>
      <c r="BF266" s="198">
        <f>IF(N266="znížená",J266,0)</f>
        <v>0</v>
      </c>
      <c r="BG266" s="198">
        <f>IF(N266="zákl. prenesená",J266,0)</f>
        <v>0</v>
      </c>
      <c r="BH266" s="198">
        <f>IF(N266="zníž. prenesená",J266,0)</f>
        <v>0</v>
      </c>
      <c r="BI266" s="198">
        <f>IF(N266="nulová",J266,0)</f>
        <v>0</v>
      </c>
      <c r="BJ266" s="15" t="s">
        <v>88</v>
      </c>
      <c r="BK266" s="198">
        <f>ROUND(I266*H266,2)</f>
        <v>0</v>
      </c>
      <c r="BL266" s="15" t="s">
        <v>148</v>
      </c>
      <c r="BM266" s="197" t="s">
        <v>1500</v>
      </c>
    </row>
    <row r="267" s="2" customFormat="1" ht="24.15" customHeight="1">
      <c r="A267" s="34"/>
      <c r="B267" s="184"/>
      <c r="C267" s="185" t="s">
        <v>1416</v>
      </c>
      <c r="D267" s="185" t="s">
        <v>144</v>
      </c>
      <c r="E267" s="186" t="s">
        <v>1501</v>
      </c>
      <c r="F267" s="187" t="s">
        <v>1502</v>
      </c>
      <c r="G267" s="188" t="s">
        <v>158</v>
      </c>
      <c r="H267" s="189">
        <v>125</v>
      </c>
      <c r="I267" s="190"/>
      <c r="J267" s="191">
        <f>ROUND(I267*H267,2)</f>
        <v>0</v>
      </c>
      <c r="K267" s="192"/>
      <c r="L267" s="35"/>
      <c r="M267" s="193" t="s">
        <v>1</v>
      </c>
      <c r="N267" s="194" t="s">
        <v>41</v>
      </c>
      <c r="O267" s="78"/>
      <c r="P267" s="195">
        <f>O267*H267</f>
        <v>0</v>
      </c>
      <c r="Q267" s="195">
        <v>0</v>
      </c>
      <c r="R267" s="195">
        <f>Q267*H267</f>
        <v>0</v>
      </c>
      <c r="S267" s="195">
        <v>0</v>
      </c>
      <c r="T267" s="196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7" t="s">
        <v>148</v>
      </c>
      <c r="AT267" s="197" t="s">
        <v>144</v>
      </c>
      <c r="AU267" s="197" t="s">
        <v>82</v>
      </c>
      <c r="AY267" s="15" t="s">
        <v>141</v>
      </c>
      <c r="BE267" s="198">
        <f>IF(N267="základná",J267,0)</f>
        <v>0</v>
      </c>
      <c r="BF267" s="198">
        <f>IF(N267="znížená",J267,0)</f>
        <v>0</v>
      </c>
      <c r="BG267" s="198">
        <f>IF(N267="zákl. prenesená",J267,0)</f>
        <v>0</v>
      </c>
      <c r="BH267" s="198">
        <f>IF(N267="zníž. prenesená",J267,0)</f>
        <v>0</v>
      </c>
      <c r="BI267" s="198">
        <f>IF(N267="nulová",J267,0)</f>
        <v>0</v>
      </c>
      <c r="BJ267" s="15" t="s">
        <v>88</v>
      </c>
      <c r="BK267" s="198">
        <f>ROUND(I267*H267,2)</f>
        <v>0</v>
      </c>
      <c r="BL267" s="15" t="s">
        <v>148</v>
      </c>
      <c r="BM267" s="197" t="s">
        <v>1503</v>
      </c>
    </row>
    <row r="268" s="2" customFormat="1" ht="37.8" customHeight="1">
      <c r="A268" s="34"/>
      <c r="B268" s="184"/>
      <c r="C268" s="200" t="s">
        <v>1504</v>
      </c>
      <c r="D268" s="200" t="s">
        <v>228</v>
      </c>
      <c r="E268" s="201" t="s">
        <v>1505</v>
      </c>
      <c r="F268" s="202" t="s">
        <v>1506</v>
      </c>
      <c r="G268" s="203" t="s">
        <v>158</v>
      </c>
      <c r="H268" s="204">
        <v>125</v>
      </c>
      <c r="I268" s="205"/>
      <c r="J268" s="206">
        <f>ROUND(I268*H268,2)</f>
        <v>0</v>
      </c>
      <c r="K268" s="207"/>
      <c r="L268" s="208"/>
      <c r="M268" s="209" t="s">
        <v>1</v>
      </c>
      <c r="N268" s="210" t="s">
        <v>41</v>
      </c>
      <c r="O268" s="78"/>
      <c r="P268" s="195">
        <f>O268*H268</f>
        <v>0</v>
      </c>
      <c r="Q268" s="195">
        <v>0</v>
      </c>
      <c r="R268" s="195">
        <f>Q268*H268</f>
        <v>0</v>
      </c>
      <c r="S268" s="195">
        <v>0</v>
      </c>
      <c r="T268" s="196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7" t="s">
        <v>175</v>
      </c>
      <c r="AT268" s="197" t="s">
        <v>228</v>
      </c>
      <c r="AU268" s="197" t="s">
        <v>82</v>
      </c>
      <c r="AY268" s="15" t="s">
        <v>141</v>
      </c>
      <c r="BE268" s="198">
        <f>IF(N268="základná",J268,0)</f>
        <v>0</v>
      </c>
      <c r="BF268" s="198">
        <f>IF(N268="znížená",J268,0)</f>
        <v>0</v>
      </c>
      <c r="BG268" s="198">
        <f>IF(N268="zákl. prenesená",J268,0)</f>
        <v>0</v>
      </c>
      <c r="BH268" s="198">
        <f>IF(N268="zníž. prenesená",J268,0)</f>
        <v>0</v>
      </c>
      <c r="BI268" s="198">
        <f>IF(N268="nulová",J268,0)</f>
        <v>0</v>
      </c>
      <c r="BJ268" s="15" t="s">
        <v>88</v>
      </c>
      <c r="BK268" s="198">
        <f>ROUND(I268*H268,2)</f>
        <v>0</v>
      </c>
      <c r="BL268" s="15" t="s">
        <v>148</v>
      </c>
      <c r="BM268" s="197" t="s">
        <v>1507</v>
      </c>
    </row>
    <row r="269" s="2" customFormat="1" ht="24.15" customHeight="1">
      <c r="A269" s="34"/>
      <c r="B269" s="184"/>
      <c r="C269" s="185" t="s">
        <v>288</v>
      </c>
      <c r="D269" s="185" t="s">
        <v>144</v>
      </c>
      <c r="E269" s="186" t="s">
        <v>1508</v>
      </c>
      <c r="F269" s="187" t="s">
        <v>1509</v>
      </c>
      <c r="G269" s="188" t="s">
        <v>158</v>
      </c>
      <c r="H269" s="189">
        <v>20</v>
      </c>
      <c r="I269" s="190"/>
      <c r="J269" s="191">
        <f>ROUND(I269*H269,2)</f>
        <v>0</v>
      </c>
      <c r="K269" s="192"/>
      <c r="L269" s="35"/>
      <c r="M269" s="193" t="s">
        <v>1</v>
      </c>
      <c r="N269" s="194" t="s">
        <v>41</v>
      </c>
      <c r="O269" s="78"/>
      <c r="P269" s="195">
        <f>O269*H269</f>
        <v>0</v>
      </c>
      <c r="Q269" s="195">
        <v>0</v>
      </c>
      <c r="R269" s="195">
        <f>Q269*H269</f>
        <v>0</v>
      </c>
      <c r="S269" s="195">
        <v>0</v>
      </c>
      <c r="T269" s="196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7" t="s">
        <v>148</v>
      </c>
      <c r="AT269" s="197" t="s">
        <v>144</v>
      </c>
      <c r="AU269" s="197" t="s">
        <v>82</v>
      </c>
      <c r="AY269" s="15" t="s">
        <v>141</v>
      </c>
      <c r="BE269" s="198">
        <f>IF(N269="základná",J269,0)</f>
        <v>0</v>
      </c>
      <c r="BF269" s="198">
        <f>IF(N269="znížená",J269,0)</f>
        <v>0</v>
      </c>
      <c r="BG269" s="198">
        <f>IF(N269="zákl. prenesená",J269,0)</f>
        <v>0</v>
      </c>
      <c r="BH269" s="198">
        <f>IF(N269="zníž. prenesená",J269,0)</f>
        <v>0</v>
      </c>
      <c r="BI269" s="198">
        <f>IF(N269="nulová",J269,0)</f>
        <v>0</v>
      </c>
      <c r="BJ269" s="15" t="s">
        <v>88</v>
      </c>
      <c r="BK269" s="198">
        <f>ROUND(I269*H269,2)</f>
        <v>0</v>
      </c>
      <c r="BL269" s="15" t="s">
        <v>148</v>
      </c>
      <c r="BM269" s="197" t="s">
        <v>1510</v>
      </c>
    </row>
    <row r="270" s="2" customFormat="1" ht="24.15" customHeight="1">
      <c r="A270" s="34"/>
      <c r="B270" s="184"/>
      <c r="C270" s="200" t="s">
        <v>292</v>
      </c>
      <c r="D270" s="200" t="s">
        <v>228</v>
      </c>
      <c r="E270" s="201" t="s">
        <v>1508</v>
      </c>
      <c r="F270" s="202" t="s">
        <v>1509</v>
      </c>
      <c r="G270" s="203" t="s">
        <v>158</v>
      </c>
      <c r="H270" s="204">
        <v>20</v>
      </c>
      <c r="I270" s="205"/>
      <c r="J270" s="206">
        <f>ROUND(I270*H270,2)</f>
        <v>0</v>
      </c>
      <c r="K270" s="207"/>
      <c r="L270" s="208"/>
      <c r="M270" s="209" t="s">
        <v>1</v>
      </c>
      <c r="N270" s="210" t="s">
        <v>41</v>
      </c>
      <c r="O270" s="78"/>
      <c r="P270" s="195">
        <f>O270*H270</f>
        <v>0</v>
      </c>
      <c r="Q270" s="195">
        <v>0</v>
      </c>
      <c r="R270" s="195">
        <f>Q270*H270</f>
        <v>0</v>
      </c>
      <c r="S270" s="195">
        <v>0</v>
      </c>
      <c r="T270" s="196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7" t="s">
        <v>175</v>
      </c>
      <c r="AT270" s="197" t="s">
        <v>228</v>
      </c>
      <c r="AU270" s="197" t="s">
        <v>82</v>
      </c>
      <c r="AY270" s="15" t="s">
        <v>141</v>
      </c>
      <c r="BE270" s="198">
        <f>IF(N270="základná",J270,0)</f>
        <v>0</v>
      </c>
      <c r="BF270" s="198">
        <f>IF(N270="znížená",J270,0)</f>
        <v>0</v>
      </c>
      <c r="BG270" s="198">
        <f>IF(N270="zákl. prenesená",J270,0)</f>
        <v>0</v>
      </c>
      <c r="BH270" s="198">
        <f>IF(N270="zníž. prenesená",J270,0)</f>
        <v>0</v>
      </c>
      <c r="BI270" s="198">
        <f>IF(N270="nulová",J270,0)</f>
        <v>0</v>
      </c>
      <c r="BJ270" s="15" t="s">
        <v>88</v>
      </c>
      <c r="BK270" s="198">
        <f>ROUND(I270*H270,2)</f>
        <v>0</v>
      </c>
      <c r="BL270" s="15" t="s">
        <v>148</v>
      </c>
      <c r="BM270" s="197" t="s">
        <v>1511</v>
      </c>
    </row>
    <row r="271" s="2" customFormat="1" ht="16.5" customHeight="1">
      <c r="A271" s="34"/>
      <c r="B271" s="184"/>
      <c r="C271" s="185" t="s">
        <v>965</v>
      </c>
      <c r="D271" s="185" t="s">
        <v>144</v>
      </c>
      <c r="E271" s="186" t="s">
        <v>1512</v>
      </c>
      <c r="F271" s="187" t="s">
        <v>1513</v>
      </c>
      <c r="G271" s="188" t="s">
        <v>243</v>
      </c>
      <c r="H271" s="189">
        <v>45</v>
      </c>
      <c r="I271" s="190"/>
      <c r="J271" s="191">
        <f>ROUND(I271*H271,2)</f>
        <v>0</v>
      </c>
      <c r="K271" s="192"/>
      <c r="L271" s="35"/>
      <c r="M271" s="193" t="s">
        <v>1</v>
      </c>
      <c r="N271" s="194" t="s">
        <v>41</v>
      </c>
      <c r="O271" s="78"/>
      <c r="P271" s="195">
        <f>O271*H271</f>
        <v>0</v>
      </c>
      <c r="Q271" s="195">
        <v>0</v>
      </c>
      <c r="R271" s="195">
        <f>Q271*H271</f>
        <v>0</v>
      </c>
      <c r="S271" s="195">
        <v>0</v>
      </c>
      <c r="T271" s="196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7" t="s">
        <v>148</v>
      </c>
      <c r="AT271" s="197" t="s">
        <v>144</v>
      </c>
      <c r="AU271" s="197" t="s">
        <v>82</v>
      </c>
      <c r="AY271" s="15" t="s">
        <v>141</v>
      </c>
      <c r="BE271" s="198">
        <f>IF(N271="základná",J271,0)</f>
        <v>0</v>
      </c>
      <c r="BF271" s="198">
        <f>IF(N271="znížená",J271,0)</f>
        <v>0</v>
      </c>
      <c r="BG271" s="198">
        <f>IF(N271="zákl. prenesená",J271,0)</f>
        <v>0</v>
      </c>
      <c r="BH271" s="198">
        <f>IF(N271="zníž. prenesená",J271,0)</f>
        <v>0</v>
      </c>
      <c r="BI271" s="198">
        <f>IF(N271="nulová",J271,0)</f>
        <v>0</v>
      </c>
      <c r="BJ271" s="15" t="s">
        <v>88</v>
      </c>
      <c r="BK271" s="198">
        <f>ROUND(I271*H271,2)</f>
        <v>0</v>
      </c>
      <c r="BL271" s="15" t="s">
        <v>148</v>
      </c>
      <c r="BM271" s="197" t="s">
        <v>1514</v>
      </c>
    </row>
    <row r="272" s="2" customFormat="1" ht="16.5" customHeight="1">
      <c r="A272" s="34"/>
      <c r="B272" s="184"/>
      <c r="C272" s="200" t="s">
        <v>969</v>
      </c>
      <c r="D272" s="200" t="s">
        <v>228</v>
      </c>
      <c r="E272" s="201" t="s">
        <v>1515</v>
      </c>
      <c r="F272" s="202" t="s">
        <v>1516</v>
      </c>
      <c r="G272" s="203" t="s">
        <v>243</v>
      </c>
      <c r="H272" s="204">
        <v>45</v>
      </c>
      <c r="I272" s="205"/>
      <c r="J272" s="206">
        <f>ROUND(I272*H272,2)</f>
        <v>0</v>
      </c>
      <c r="K272" s="207"/>
      <c r="L272" s="208"/>
      <c r="M272" s="209" t="s">
        <v>1</v>
      </c>
      <c r="N272" s="210" t="s">
        <v>41</v>
      </c>
      <c r="O272" s="78"/>
      <c r="P272" s="195">
        <f>O272*H272</f>
        <v>0</v>
      </c>
      <c r="Q272" s="195">
        <v>0</v>
      </c>
      <c r="R272" s="195">
        <f>Q272*H272</f>
        <v>0</v>
      </c>
      <c r="S272" s="195">
        <v>0</v>
      </c>
      <c r="T272" s="196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7" t="s">
        <v>175</v>
      </c>
      <c r="AT272" s="197" t="s">
        <v>228</v>
      </c>
      <c r="AU272" s="197" t="s">
        <v>82</v>
      </c>
      <c r="AY272" s="15" t="s">
        <v>141</v>
      </c>
      <c r="BE272" s="198">
        <f>IF(N272="základná",J272,0)</f>
        <v>0</v>
      </c>
      <c r="BF272" s="198">
        <f>IF(N272="znížená",J272,0)</f>
        <v>0</v>
      </c>
      <c r="BG272" s="198">
        <f>IF(N272="zákl. prenesená",J272,0)</f>
        <v>0</v>
      </c>
      <c r="BH272" s="198">
        <f>IF(N272="zníž. prenesená",J272,0)</f>
        <v>0</v>
      </c>
      <c r="BI272" s="198">
        <f>IF(N272="nulová",J272,0)</f>
        <v>0</v>
      </c>
      <c r="BJ272" s="15" t="s">
        <v>88</v>
      </c>
      <c r="BK272" s="198">
        <f>ROUND(I272*H272,2)</f>
        <v>0</v>
      </c>
      <c r="BL272" s="15" t="s">
        <v>148</v>
      </c>
      <c r="BM272" s="197" t="s">
        <v>1517</v>
      </c>
    </row>
    <row r="273" s="2" customFormat="1" ht="16.5" customHeight="1">
      <c r="A273" s="34"/>
      <c r="B273" s="184"/>
      <c r="C273" s="185" t="s">
        <v>981</v>
      </c>
      <c r="D273" s="185" t="s">
        <v>144</v>
      </c>
      <c r="E273" s="186" t="s">
        <v>1518</v>
      </c>
      <c r="F273" s="187" t="s">
        <v>1519</v>
      </c>
      <c r="G273" s="188" t="s">
        <v>243</v>
      </c>
      <c r="H273" s="189">
        <v>29</v>
      </c>
      <c r="I273" s="190"/>
      <c r="J273" s="191">
        <f>ROUND(I273*H273,2)</f>
        <v>0</v>
      </c>
      <c r="K273" s="192"/>
      <c r="L273" s="35"/>
      <c r="M273" s="193" t="s">
        <v>1</v>
      </c>
      <c r="N273" s="194" t="s">
        <v>41</v>
      </c>
      <c r="O273" s="78"/>
      <c r="P273" s="195">
        <f>O273*H273</f>
        <v>0</v>
      </c>
      <c r="Q273" s="195">
        <v>0</v>
      </c>
      <c r="R273" s="195">
        <f>Q273*H273</f>
        <v>0</v>
      </c>
      <c r="S273" s="195">
        <v>0</v>
      </c>
      <c r="T273" s="196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7" t="s">
        <v>148</v>
      </c>
      <c r="AT273" s="197" t="s">
        <v>144</v>
      </c>
      <c r="AU273" s="197" t="s">
        <v>82</v>
      </c>
      <c r="AY273" s="15" t="s">
        <v>141</v>
      </c>
      <c r="BE273" s="198">
        <f>IF(N273="základná",J273,0)</f>
        <v>0</v>
      </c>
      <c r="BF273" s="198">
        <f>IF(N273="znížená",J273,0)</f>
        <v>0</v>
      </c>
      <c r="BG273" s="198">
        <f>IF(N273="zákl. prenesená",J273,0)</f>
        <v>0</v>
      </c>
      <c r="BH273" s="198">
        <f>IF(N273="zníž. prenesená",J273,0)</f>
        <v>0</v>
      </c>
      <c r="BI273" s="198">
        <f>IF(N273="nulová",J273,0)</f>
        <v>0</v>
      </c>
      <c r="BJ273" s="15" t="s">
        <v>88</v>
      </c>
      <c r="BK273" s="198">
        <f>ROUND(I273*H273,2)</f>
        <v>0</v>
      </c>
      <c r="BL273" s="15" t="s">
        <v>148</v>
      </c>
      <c r="BM273" s="197" t="s">
        <v>1520</v>
      </c>
    </row>
    <row r="274" s="2" customFormat="1" ht="16.5" customHeight="1">
      <c r="A274" s="34"/>
      <c r="B274" s="184"/>
      <c r="C274" s="200" t="s">
        <v>985</v>
      </c>
      <c r="D274" s="200" t="s">
        <v>228</v>
      </c>
      <c r="E274" s="201" t="s">
        <v>1521</v>
      </c>
      <c r="F274" s="202" t="s">
        <v>1522</v>
      </c>
      <c r="G274" s="203" t="s">
        <v>243</v>
      </c>
      <c r="H274" s="204">
        <v>29</v>
      </c>
      <c r="I274" s="205"/>
      <c r="J274" s="206">
        <f>ROUND(I274*H274,2)</f>
        <v>0</v>
      </c>
      <c r="K274" s="207"/>
      <c r="L274" s="208"/>
      <c r="M274" s="209" t="s">
        <v>1</v>
      </c>
      <c r="N274" s="210" t="s">
        <v>41</v>
      </c>
      <c r="O274" s="78"/>
      <c r="P274" s="195">
        <f>O274*H274</f>
        <v>0</v>
      </c>
      <c r="Q274" s="195">
        <v>0</v>
      </c>
      <c r="R274" s="195">
        <f>Q274*H274</f>
        <v>0</v>
      </c>
      <c r="S274" s="195">
        <v>0</v>
      </c>
      <c r="T274" s="196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7" t="s">
        <v>175</v>
      </c>
      <c r="AT274" s="197" t="s">
        <v>228</v>
      </c>
      <c r="AU274" s="197" t="s">
        <v>82</v>
      </c>
      <c r="AY274" s="15" t="s">
        <v>141</v>
      </c>
      <c r="BE274" s="198">
        <f>IF(N274="základná",J274,0)</f>
        <v>0</v>
      </c>
      <c r="BF274" s="198">
        <f>IF(N274="znížená",J274,0)</f>
        <v>0</v>
      </c>
      <c r="BG274" s="198">
        <f>IF(N274="zákl. prenesená",J274,0)</f>
        <v>0</v>
      </c>
      <c r="BH274" s="198">
        <f>IF(N274="zníž. prenesená",J274,0)</f>
        <v>0</v>
      </c>
      <c r="BI274" s="198">
        <f>IF(N274="nulová",J274,0)</f>
        <v>0</v>
      </c>
      <c r="BJ274" s="15" t="s">
        <v>88</v>
      </c>
      <c r="BK274" s="198">
        <f>ROUND(I274*H274,2)</f>
        <v>0</v>
      </c>
      <c r="BL274" s="15" t="s">
        <v>148</v>
      </c>
      <c r="BM274" s="197" t="s">
        <v>1523</v>
      </c>
    </row>
    <row r="275" s="2" customFormat="1" ht="16.5" customHeight="1">
      <c r="A275" s="34"/>
      <c r="B275" s="184"/>
      <c r="C275" s="185" t="s">
        <v>997</v>
      </c>
      <c r="D275" s="185" t="s">
        <v>144</v>
      </c>
      <c r="E275" s="186" t="s">
        <v>1524</v>
      </c>
      <c r="F275" s="187" t="s">
        <v>1525</v>
      </c>
      <c r="G275" s="188" t="s">
        <v>243</v>
      </c>
      <c r="H275" s="189">
        <v>8</v>
      </c>
      <c r="I275" s="190"/>
      <c r="J275" s="191">
        <f>ROUND(I275*H275,2)</f>
        <v>0</v>
      </c>
      <c r="K275" s="192"/>
      <c r="L275" s="35"/>
      <c r="M275" s="193" t="s">
        <v>1</v>
      </c>
      <c r="N275" s="194" t="s">
        <v>41</v>
      </c>
      <c r="O275" s="78"/>
      <c r="P275" s="195">
        <f>O275*H275</f>
        <v>0</v>
      </c>
      <c r="Q275" s="195">
        <v>0</v>
      </c>
      <c r="R275" s="195">
        <f>Q275*H275</f>
        <v>0</v>
      </c>
      <c r="S275" s="195">
        <v>0</v>
      </c>
      <c r="T275" s="196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7" t="s">
        <v>148</v>
      </c>
      <c r="AT275" s="197" t="s">
        <v>144</v>
      </c>
      <c r="AU275" s="197" t="s">
        <v>82</v>
      </c>
      <c r="AY275" s="15" t="s">
        <v>141</v>
      </c>
      <c r="BE275" s="198">
        <f>IF(N275="základná",J275,0)</f>
        <v>0</v>
      </c>
      <c r="BF275" s="198">
        <f>IF(N275="znížená",J275,0)</f>
        <v>0</v>
      </c>
      <c r="BG275" s="198">
        <f>IF(N275="zákl. prenesená",J275,0)</f>
        <v>0</v>
      </c>
      <c r="BH275" s="198">
        <f>IF(N275="zníž. prenesená",J275,0)</f>
        <v>0</v>
      </c>
      <c r="BI275" s="198">
        <f>IF(N275="nulová",J275,0)</f>
        <v>0</v>
      </c>
      <c r="BJ275" s="15" t="s">
        <v>88</v>
      </c>
      <c r="BK275" s="198">
        <f>ROUND(I275*H275,2)</f>
        <v>0</v>
      </c>
      <c r="BL275" s="15" t="s">
        <v>148</v>
      </c>
      <c r="BM275" s="197" t="s">
        <v>1526</v>
      </c>
    </row>
    <row r="276" s="2" customFormat="1" ht="21.75" customHeight="1">
      <c r="A276" s="34"/>
      <c r="B276" s="184"/>
      <c r="C276" s="200" t="s">
        <v>1001</v>
      </c>
      <c r="D276" s="200" t="s">
        <v>228</v>
      </c>
      <c r="E276" s="201" t="s">
        <v>1527</v>
      </c>
      <c r="F276" s="202" t="s">
        <v>1528</v>
      </c>
      <c r="G276" s="203" t="s">
        <v>243</v>
      </c>
      <c r="H276" s="204">
        <v>8</v>
      </c>
      <c r="I276" s="205"/>
      <c r="J276" s="206">
        <f>ROUND(I276*H276,2)</f>
        <v>0</v>
      </c>
      <c r="K276" s="207"/>
      <c r="L276" s="208"/>
      <c r="M276" s="209" t="s">
        <v>1</v>
      </c>
      <c r="N276" s="210" t="s">
        <v>41</v>
      </c>
      <c r="O276" s="78"/>
      <c r="P276" s="195">
        <f>O276*H276</f>
        <v>0</v>
      </c>
      <c r="Q276" s="195">
        <v>0</v>
      </c>
      <c r="R276" s="195">
        <f>Q276*H276</f>
        <v>0</v>
      </c>
      <c r="S276" s="195">
        <v>0</v>
      </c>
      <c r="T276" s="196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7" t="s">
        <v>175</v>
      </c>
      <c r="AT276" s="197" t="s">
        <v>228</v>
      </c>
      <c r="AU276" s="197" t="s">
        <v>82</v>
      </c>
      <c r="AY276" s="15" t="s">
        <v>141</v>
      </c>
      <c r="BE276" s="198">
        <f>IF(N276="základná",J276,0)</f>
        <v>0</v>
      </c>
      <c r="BF276" s="198">
        <f>IF(N276="znížená",J276,0)</f>
        <v>0</v>
      </c>
      <c r="BG276" s="198">
        <f>IF(N276="zákl. prenesená",J276,0)</f>
        <v>0</v>
      </c>
      <c r="BH276" s="198">
        <f>IF(N276="zníž. prenesená",J276,0)</f>
        <v>0</v>
      </c>
      <c r="BI276" s="198">
        <f>IF(N276="nulová",J276,0)</f>
        <v>0</v>
      </c>
      <c r="BJ276" s="15" t="s">
        <v>88</v>
      </c>
      <c r="BK276" s="198">
        <f>ROUND(I276*H276,2)</f>
        <v>0</v>
      </c>
      <c r="BL276" s="15" t="s">
        <v>148</v>
      </c>
      <c r="BM276" s="197" t="s">
        <v>1529</v>
      </c>
    </row>
    <row r="277" s="2" customFormat="1" ht="24.15" customHeight="1">
      <c r="A277" s="34"/>
      <c r="B277" s="184"/>
      <c r="C277" s="185" t="s">
        <v>1017</v>
      </c>
      <c r="D277" s="185" t="s">
        <v>144</v>
      </c>
      <c r="E277" s="186" t="s">
        <v>1530</v>
      </c>
      <c r="F277" s="187" t="s">
        <v>1531</v>
      </c>
      <c r="G277" s="188" t="s">
        <v>243</v>
      </c>
      <c r="H277" s="189">
        <v>45</v>
      </c>
      <c r="I277" s="190"/>
      <c r="J277" s="191">
        <f>ROUND(I277*H277,2)</f>
        <v>0</v>
      </c>
      <c r="K277" s="192"/>
      <c r="L277" s="35"/>
      <c r="M277" s="193" t="s">
        <v>1</v>
      </c>
      <c r="N277" s="194" t="s">
        <v>41</v>
      </c>
      <c r="O277" s="78"/>
      <c r="P277" s="195">
        <f>O277*H277</f>
        <v>0</v>
      </c>
      <c r="Q277" s="195">
        <v>0</v>
      </c>
      <c r="R277" s="195">
        <f>Q277*H277</f>
        <v>0</v>
      </c>
      <c r="S277" s="195">
        <v>0</v>
      </c>
      <c r="T277" s="196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7" t="s">
        <v>148</v>
      </c>
      <c r="AT277" s="197" t="s">
        <v>144</v>
      </c>
      <c r="AU277" s="197" t="s">
        <v>82</v>
      </c>
      <c r="AY277" s="15" t="s">
        <v>141</v>
      </c>
      <c r="BE277" s="198">
        <f>IF(N277="základná",J277,0)</f>
        <v>0</v>
      </c>
      <c r="BF277" s="198">
        <f>IF(N277="znížená",J277,0)</f>
        <v>0</v>
      </c>
      <c r="BG277" s="198">
        <f>IF(N277="zákl. prenesená",J277,0)</f>
        <v>0</v>
      </c>
      <c r="BH277" s="198">
        <f>IF(N277="zníž. prenesená",J277,0)</f>
        <v>0</v>
      </c>
      <c r="BI277" s="198">
        <f>IF(N277="nulová",J277,0)</f>
        <v>0</v>
      </c>
      <c r="BJ277" s="15" t="s">
        <v>88</v>
      </c>
      <c r="BK277" s="198">
        <f>ROUND(I277*H277,2)</f>
        <v>0</v>
      </c>
      <c r="BL277" s="15" t="s">
        <v>148</v>
      </c>
      <c r="BM277" s="197" t="s">
        <v>1532</v>
      </c>
    </row>
    <row r="278" s="2" customFormat="1" ht="24.15" customHeight="1">
      <c r="A278" s="34"/>
      <c r="B278" s="184"/>
      <c r="C278" s="185" t="s">
        <v>1021</v>
      </c>
      <c r="D278" s="185" t="s">
        <v>144</v>
      </c>
      <c r="E278" s="186" t="s">
        <v>1533</v>
      </c>
      <c r="F278" s="187" t="s">
        <v>1534</v>
      </c>
      <c r="G278" s="188" t="s">
        <v>158</v>
      </c>
      <c r="H278" s="189">
        <v>1100</v>
      </c>
      <c r="I278" s="190"/>
      <c r="J278" s="191">
        <f>ROUND(I278*H278,2)</f>
        <v>0</v>
      </c>
      <c r="K278" s="192"/>
      <c r="L278" s="35"/>
      <c r="M278" s="193" t="s">
        <v>1</v>
      </c>
      <c r="N278" s="194" t="s">
        <v>41</v>
      </c>
      <c r="O278" s="78"/>
      <c r="P278" s="195">
        <f>O278*H278</f>
        <v>0</v>
      </c>
      <c r="Q278" s="195">
        <v>0</v>
      </c>
      <c r="R278" s="195">
        <f>Q278*H278</f>
        <v>0</v>
      </c>
      <c r="S278" s="195">
        <v>0</v>
      </c>
      <c r="T278" s="196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7" t="s">
        <v>148</v>
      </c>
      <c r="AT278" s="197" t="s">
        <v>144</v>
      </c>
      <c r="AU278" s="197" t="s">
        <v>82</v>
      </c>
      <c r="AY278" s="15" t="s">
        <v>141</v>
      </c>
      <c r="BE278" s="198">
        <f>IF(N278="základná",J278,0)</f>
        <v>0</v>
      </c>
      <c r="BF278" s="198">
        <f>IF(N278="znížená",J278,0)</f>
        <v>0</v>
      </c>
      <c r="BG278" s="198">
        <f>IF(N278="zákl. prenesená",J278,0)</f>
        <v>0</v>
      </c>
      <c r="BH278" s="198">
        <f>IF(N278="zníž. prenesená",J278,0)</f>
        <v>0</v>
      </c>
      <c r="BI278" s="198">
        <f>IF(N278="nulová",J278,0)</f>
        <v>0</v>
      </c>
      <c r="BJ278" s="15" t="s">
        <v>88</v>
      </c>
      <c r="BK278" s="198">
        <f>ROUND(I278*H278,2)</f>
        <v>0</v>
      </c>
      <c r="BL278" s="15" t="s">
        <v>148</v>
      </c>
      <c r="BM278" s="197" t="s">
        <v>1535</v>
      </c>
    </row>
    <row r="279" s="2" customFormat="1" ht="16.5" customHeight="1">
      <c r="A279" s="34"/>
      <c r="B279" s="184"/>
      <c r="C279" s="185" t="s">
        <v>1536</v>
      </c>
      <c r="D279" s="185" t="s">
        <v>144</v>
      </c>
      <c r="E279" s="186" t="s">
        <v>1537</v>
      </c>
      <c r="F279" s="187" t="s">
        <v>1538</v>
      </c>
      <c r="G279" s="188" t="s">
        <v>1153</v>
      </c>
      <c r="H279" s="189">
        <v>32</v>
      </c>
      <c r="I279" s="190"/>
      <c r="J279" s="191">
        <f>ROUND(I279*H279,2)</f>
        <v>0</v>
      </c>
      <c r="K279" s="192"/>
      <c r="L279" s="35"/>
      <c r="M279" s="193" t="s">
        <v>1</v>
      </c>
      <c r="N279" s="194" t="s">
        <v>41</v>
      </c>
      <c r="O279" s="78"/>
      <c r="P279" s="195">
        <f>O279*H279</f>
        <v>0</v>
      </c>
      <c r="Q279" s="195">
        <v>0</v>
      </c>
      <c r="R279" s="195">
        <f>Q279*H279</f>
        <v>0</v>
      </c>
      <c r="S279" s="195">
        <v>0</v>
      </c>
      <c r="T279" s="196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7" t="s">
        <v>148</v>
      </c>
      <c r="AT279" s="197" t="s">
        <v>144</v>
      </c>
      <c r="AU279" s="197" t="s">
        <v>82</v>
      </c>
      <c r="AY279" s="15" t="s">
        <v>141</v>
      </c>
      <c r="BE279" s="198">
        <f>IF(N279="základná",J279,0)</f>
        <v>0</v>
      </c>
      <c r="BF279" s="198">
        <f>IF(N279="znížená",J279,0)</f>
        <v>0</v>
      </c>
      <c r="BG279" s="198">
        <f>IF(N279="zákl. prenesená",J279,0)</f>
        <v>0</v>
      </c>
      <c r="BH279" s="198">
        <f>IF(N279="zníž. prenesená",J279,0)</f>
        <v>0</v>
      </c>
      <c r="BI279" s="198">
        <f>IF(N279="nulová",J279,0)</f>
        <v>0</v>
      </c>
      <c r="BJ279" s="15" t="s">
        <v>88</v>
      </c>
      <c r="BK279" s="198">
        <f>ROUND(I279*H279,2)</f>
        <v>0</v>
      </c>
      <c r="BL279" s="15" t="s">
        <v>148</v>
      </c>
      <c r="BM279" s="197" t="s">
        <v>1539</v>
      </c>
    </row>
    <row r="280" s="2" customFormat="1" ht="16.5" customHeight="1">
      <c r="A280" s="34"/>
      <c r="B280" s="184"/>
      <c r="C280" s="185" t="s">
        <v>1540</v>
      </c>
      <c r="D280" s="185" t="s">
        <v>144</v>
      </c>
      <c r="E280" s="186" t="s">
        <v>1541</v>
      </c>
      <c r="F280" s="187" t="s">
        <v>1542</v>
      </c>
      <c r="G280" s="188" t="s">
        <v>1153</v>
      </c>
      <c r="H280" s="189">
        <v>40</v>
      </c>
      <c r="I280" s="190"/>
      <c r="J280" s="191">
        <f>ROUND(I280*H280,2)</f>
        <v>0</v>
      </c>
      <c r="K280" s="192"/>
      <c r="L280" s="35"/>
      <c r="M280" s="193" t="s">
        <v>1</v>
      </c>
      <c r="N280" s="194" t="s">
        <v>41</v>
      </c>
      <c r="O280" s="78"/>
      <c r="P280" s="195">
        <f>O280*H280</f>
        <v>0</v>
      </c>
      <c r="Q280" s="195">
        <v>0</v>
      </c>
      <c r="R280" s="195">
        <f>Q280*H280</f>
        <v>0</v>
      </c>
      <c r="S280" s="195">
        <v>0</v>
      </c>
      <c r="T280" s="196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7" t="s">
        <v>148</v>
      </c>
      <c r="AT280" s="197" t="s">
        <v>144</v>
      </c>
      <c r="AU280" s="197" t="s">
        <v>82</v>
      </c>
      <c r="AY280" s="15" t="s">
        <v>141</v>
      </c>
      <c r="BE280" s="198">
        <f>IF(N280="základná",J280,0)</f>
        <v>0</v>
      </c>
      <c r="BF280" s="198">
        <f>IF(N280="znížená",J280,0)</f>
        <v>0</v>
      </c>
      <c r="BG280" s="198">
        <f>IF(N280="zákl. prenesená",J280,0)</f>
        <v>0</v>
      </c>
      <c r="BH280" s="198">
        <f>IF(N280="zníž. prenesená",J280,0)</f>
        <v>0</v>
      </c>
      <c r="BI280" s="198">
        <f>IF(N280="nulová",J280,0)</f>
        <v>0</v>
      </c>
      <c r="BJ280" s="15" t="s">
        <v>88</v>
      </c>
      <c r="BK280" s="198">
        <f>ROUND(I280*H280,2)</f>
        <v>0</v>
      </c>
      <c r="BL280" s="15" t="s">
        <v>148</v>
      </c>
      <c r="BM280" s="197" t="s">
        <v>1543</v>
      </c>
    </row>
    <row r="281" s="2" customFormat="1" ht="24.15" customHeight="1">
      <c r="A281" s="34"/>
      <c r="B281" s="184"/>
      <c r="C281" s="185" t="s">
        <v>1434</v>
      </c>
      <c r="D281" s="185" t="s">
        <v>144</v>
      </c>
      <c r="E281" s="186" t="s">
        <v>1544</v>
      </c>
      <c r="F281" s="187" t="s">
        <v>1545</v>
      </c>
      <c r="G281" s="188" t="s">
        <v>1153</v>
      </c>
      <c r="H281" s="189">
        <v>8</v>
      </c>
      <c r="I281" s="190"/>
      <c r="J281" s="191">
        <f>ROUND(I281*H281,2)</f>
        <v>0</v>
      </c>
      <c r="K281" s="192"/>
      <c r="L281" s="35"/>
      <c r="M281" s="211" t="s">
        <v>1</v>
      </c>
      <c r="N281" s="212" t="s">
        <v>41</v>
      </c>
      <c r="O281" s="213"/>
      <c r="P281" s="214">
        <f>O281*H281</f>
        <v>0</v>
      </c>
      <c r="Q281" s="214">
        <v>0</v>
      </c>
      <c r="R281" s="214">
        <f>Q281*H281</f>
        <v>0</v>
      </c>
      <c r="S281" s="214">
        <v>0</v>
      </c>
      <c r="T281" s="215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7" t="s">
        <v>148</v>
      </c>
      <c r="AT281" s="197" t="s">
        <v>144</v>
      </c>
      <c r="AU281" s="197" t="s">
        <v>82</v>
      </c>
      <c r="AY281" s="15" t="s">
        <v>141</v>
      </c>
      <c r="BE281" s="198">
        <f>IF(N281="základná",J281,0)</f>
        <v>0</v>
      </c>
      <c r="BF281" s="198">
        <f>IF(N281="znížená",J281,0)</f>
        <v>0</v>
      </c>
      <c r="BG281" s="198">
        <f>IF(N281="zákl. prenesená",J281,0)</f>
        <v>0</v>
      </c>
      <c r="BH281" s="198">
        <f>IF(N281="zníž. prenesená",J281,0)</f>
        <v>0</v>
      </c>
      <c r="BI281" s="198">
        <f>IF(N281="nulová",J281,0)</f>
        <v>0</v>
      </c>
      <c r="BJ281" s="15" t="s">
        <v>88</v>
      </c>
      <c r="BK281" s="198">
        <f>ROUND(I281*H281,2)</f>
        <v>0</v>
      </c>
      <c r="BL281" s="15" t="s">
        <v>148</v>
      </c>
      <c r="BM281" s="197" t="s">
        <v>1546</v>
      </c>
    </row>
    <row r="282" s="2" customFormat="1" ht="6.96" customHeight="1">
      <c r="A282" s="34"/>
      <c r="B282" s="61"/>
      <c r="C282" s="62"/>
      <c r="D282" s="62"/>
      <c r="E282" s="62"/>
      <c r="F282" s="62"/>
      <c r="G282" s="62"/>
      <c r="H282" s="62"/>
      <c r="I282" s="62"/>
      <c r="J282" s="62"/>
      <c r="K282" s="62"/>
      <c r="L282" s="35"/>
      <c r="M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</row>
  </sheetData>
  <autoFilter ref="C125:K28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DESKTOP-C0EEPG5\Nada</dc:creator>
  <cp:lastModifiedBy>DESKTOP-C0EEPG5\Nada</cp:lastModifiedBy>
  <dcterms:created xsi:type="dcterms:W3CDTF">2021-12-23T13:19:05Z</dcterms:created>
  <dcterms:modified xsi:type="dcterms:W3CDTF">2021-12-23T13:19:11Z</dcterms:modified>
</cp:coreProperties>
</file>