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sobic\OneDrive\Počítač\LUB\_ROZPOCTY\2021\KD Veľký Kýr\Veľký KD\ROZP\AKT 1Q22 25_4_2022\"/>
    </mc:Choice>
  </mc:AlternateContent>
  <bookViews>
    <workbookView xWindow="0" yWindow="0" windowWidth="0" windowHeight="0"/>
  </bookViews>
  <sheets>
    <sheet name="Rekapitulácia stavby" sheetId="1" r:id="rId1"/>
    <sheet name="A1_OTVORY - Zníženie ener..." sheetId="2" r:id="rId2"/>
    <sheet name="A2_PLÁŠŤ - Zníženie energ..." sheetId="3" r:id="rId3"/>
    <sheet name="A3_PODLAHY - Zníženie ene..." sheetId="4" r:id="rId4"/>
    <sheet name="A4_STRECHA - Zníženie ene..." sheetId="5" r:id="rId5"/>
    <sheet name="A5_OSTATNÉ - Zníženie ene..." sheetId="6" r:id="rId6"/>
    <sheet name="E_F - Zníženie energetick..." sheetId="7" r:id="rId7"/>
    <sheet name="E_S,R - Zníženie energeti..." sheetId="8" r:id="rId8"/>
    <sheet name="VYK - Zníženie energetick..." sheetId="9" r:id="rId9"/>
    <sheet name="VZT - Zníženie energetick..." sheetId="10" r:id="rId10"/>
    <sheet name="ZTI - Zníženie energetick..." sheetId="11" r:id="rId11"/>
    <sheet name="Zoznam figúr" sheetId="12" r:id="rId12"/>
  </sheets>
  <definedNames>
    <definedName name="_xlnm.Print_Area" localSheetId="0">'Rekapitulácia stavby'!$D$4:$AO$76,'Rekapitulácia stavby'!$C$82:$AQ$105</definedName>
    <definedName name="_xlnm.Print_Titles" localSheetId="0">'Rekapitulácia stavby'!$92:$92</definedName>
    <definedName name="_xlnm._FilterDatabase" localSheetId="1" hidden="1">'A1_OTVORY - Zníženie ener...'!$C$130:$L$282</definedName>
    <definedName name="_xlnm.Print_Area" localSheetId="1">'A1_OTVORY - Zníženie ener...'!$C$4:$K$76,'A1_OTVORY - Zníženie ener...'!$C$82:$K$112,'A1_OTVORY - Zníženie ener...'!$C$118:$K$282</definedName>
    <definedName name="_xlnm.Print_Titles" localSheetId="1">'A1_OTVORY - Zníženie ener...'!$130:$130</definedName>
    <definedName name="_xlnm._FilterDatabase" localSheetId="2" hidden="1">'A2_PLÁŠŤ - Zníženie energ...'!$C$129:$L$329</definedName>
    <definedName name="_xlnm.Print_Area" localSheetId="2">'A2_PLÁŠŤ - Zníženie energ...'!$C$4:$K$76,'A2_PLÁŠŤ - Zníženie energ...'!$C$82:$K$111,'A2_PLÁŠŤ - Zníženie energ...'!$C$117:$K$329</definedName>
    <definedName name="_xlnm.Print_Titles" localSheetId="2">'A2_PLÁŠŤ - Zníženie energ...'!$129:$129</definedName>
    <definedName name="_xlnm._FilterDatabase" localSheetId="3" hidden="1">'A3_PODLAHY - Zníženie ene...'!$C$125:$L$188</definedName>
    <definedName name="_xlnm.Print_Area" localSheetId="3">'A3_PODLAHY - Zníženie ene...'!$C$4:$K$76,'A3_PODLAHY - Zníženie ene...'!$C$82:$K$107,'A3_PODLAHY - Zníženie ene...'!$C$113:$K$188</definedName>
    <definedName name="_xlnm.Print_Titles" localSheetId="3">'A3_PODLAHY - Zníženie ene...'!$125:$125</definedName>
    <definedName name="_xlnm._FilterDatabase" localSheetId="4" hidden="1">'A4_STRECHA - Zníženie ene...'!$C$123:$L$223</definedName>
    <definedName name="_xlnm.Print_Area" localSheetId="4">'A4_STRECHA - Zníženie ene...'!$C$4:$K$76,'A4_STRECHA - Zníženie ene...'!$C$82:$K$105,'A4_STRECHA - Zníženie ene...'!$C$111:$K$223</definedName>
    <definedName name="_xlnm.Print_Titles" localSheetId="4">'A4_STRECHA - Zníženie ene...'!$123:$123</definedName>
    <definedName name="_xlnm._FilterDatabase" localSheetId="5" hidden="1">'A5_OSTATNÉ - Zníženie ene...'!$C$125:$L$234</definedName>
    <definedName name="_xlnm.Print_Area" localSheetId="5">'A5_OSTATNÉ - Zníženie ene...'!$C$4:$K$76,'A5_OSTATNÉ - Zníženie ene...'!$C$82:$K$107,'A5_OSTATNÉ - Zníženie ene...'!$C$113:$K$234</definedName>
    <definedName name="_xlnm.Print_Titles" localSheetId="5">'A5_OSTATNÉ - Zníženie ene...'!$125:$125</definedName>
    <definedName name="_xlnm._FilterDatabase" localSheetId="6" hidden="1">'E_F - Zníženie energetick...'!$C$117:$L$131</definedName>
    <definedName name="_xlnm.Print_Area" localSheetId="6">'E_F - Zníženie energetick...'!$C$4:$K$76,'E_F - Zníženie energetick...'!$C$82:$K$99,'E_F - Zníženie energetick...'!$C$105:$K$131</definedName>
    <definedName name="_xlnm.Print_Titles" localSheetId="6">'E_F - Zníženie energetick...'!$117:$117</definedName>
    <definedName name="_xlnm._FilterDatabase" localSheetId="7" hidden="1">'E_S,R - Zníženie energeti...'!$C$125:$L$214</definedName>
    <definedName name="_xlnm.Print_Area" localSheetId="7">'E_S,R - Zníženie energeti...'!$C$4:$K$76,'E_S,R - Zníženie energeti...'!$C$82:$K$107,'E_S,R - Zníženie energeti...'!$C$113:$K$214</definedName>
    <definedName name="_xlnm.Print_Titles" localSheetId="7">'E_S,R - Zníženie energeti...'!$125:$125</definedName>
    <definedName name="_xlnm._FilterDatabase" localSheetId="8" hidden="1">'VYK - Zníženie energetick...'!$C$124:$L$201</definedName>
    <definedName name="_xlnm.Print_Area" localSheetId="8">'VYK - Zníženie energetick...'!$C$4:$K$76,'VYK - Zníženie energetick...'!$C$82:$K$106,'VYK - Zníženie energetick...'!$C$112:$K$201</definedName>
    <definedName name="_xlnm.Print_Titles" localSheetId="8">'VYK - Zníženie energetick...'!$124:$124</definedName>
    <definedName name="_xlnm._FilterDatabase" localSheetId="9" hidden="1">'VZT - Zníženie energetick...'!$C$122:$L$181</definedName>
    <definedName name="_xlnm.Print_Area" localSheetId="9">'VZT - Zníženie energetick...'!$C$4:$K$76,'VZT - Zníženie energetick...'!$C$82:$K$104,'VZT - Zníženie energetick...'!$C$110:$K$181</definedName>
    <definedName name="_xlnm.Print_Titles" localSheetId="9">'VZT - Zníženie energetick...'!$122:$122</definedName>
    <definedName name="_xlnm._FilterDatabase" localSheetId="10" hidden="1">'ZTI - Zníženie energetick...'!$C$126:$L$209</definedName>
    <definedName name="_xlnm.Print_Area" localSheetId="10">'ZTI - Zníženie energetick...'!$C$4:$K$76,'ZTI - Zníženie energetick...'!$C$82:$K$108,'ZTI - Zníženie energetick...'!$C$114:$K$209</definedName>
    <definedName name="_xlnm.Print_Titles" localSheetId="10">'ZTI - Zníženie energetick...'!$126:$126</definedName>
    <definedName name="_xlnm.Print_Area" localSheetId="11">'Zoznam figúr'!$C$4:$G$16</definedName>
    <definedName name="_xlnm.Print_Titles" localSheetId="11">'Zoznam figúr'!$9:$9</definedName>
  </definedNames>
  <calcPr/>
</workbook>
</file>

<file path=xl/calcChain.xml><?xml version="1.0" encoding="utf-8"?>
<calcChain xmlns="http://schemas.openxmlformats.org/spreadsheetml/2006/main">
  <c i="12" l="1" r="D7"/>
  <c i="11" r="K39"/>
  <c r="K38"/>
  <c i="1" r="BA104"/>
  <c i="11" r="K37"/>
  <c i="1" r="AZ104"/>
  <c i="11" r="BI209"/>
  <c r="BH209"/>
  <c r="BG209"/>
  <c r="BE209"/>
  <c r="R209"/>
  <c r="Q209"/>
  <c r="P209"/>
  <c r="BK209"/>
  <c r="K209"/>
  <c r="BF209"/>
  <c r="BI208"/>
  <c r="BH208"/>
  <c r="BG208"/>
  <c r="BE208"/>
  <c r="R208"/>
  <c r="Q208"/>
  <c r="P208"/>
  <c r="BK208"/>
  <c r="K208"/>
  <c r="BF208"/>
  <c r="BI207"/>
  <c r="BH207"/>
  <c r="BG207"/>
  <c r="BE207"/>
  <c r="R207"/>
  <c r="Q207"/>
  <c r="P207"/>
  <c r="BK207"/>
  <c r="K207"/>
  <c r="BF207"/>
  <c r="BI206"/>
  <c r="BH206"/>
  <c r="BG206"/>
  <c r="BE206"/>
  <c r="R206"/>
  <c r="Q206"/>
  <c r="P206"/>
  <c r="BK206"/>
  <c r="K206"/>
  <c r="BF206"/>
  <c r="BI205"/>
  <c r="BH205"/>
  <c r="BG205"/>
  <c r="BE205"/>
  <c r="R205"/>
  <c r="Q205"/>
  <c r="P205"/>
  <c r="BK205"/>
  <c r="K205"/>
  <c r="BF205"/>
  <c r="BI203"/>
  <c r="BH203"/>
  <c r="BG203"/>
  <c r="BE203"/>
  <c r="X203"/>
  <c r="V203"/>
  <c r="T203"/>
  <c r="P203"/>
  <c r="BI202"/>
  <c r="BH202"/>
  <c r="BG202"/>
  <c r="BE202"/>
  <c r="X202"/>
  <c r="V202"/>
  <c r="T202"/>
  <c r="P202"/>
  <c r="BI201"/>
  <c r="BH201"/>
  <c r="BG201"/>
  <c r="BE201"/>
  <c r="X201"/>
  <c r="V201"/>
  <c r="T201"/>
  <c r="P201"/>
  <c r="BI199"/>
  <c r="BH199"/>
  <c r="BG199"/>
  <c r="BE199"/>
  <c r="X199"/>
  <c r="V199"/>
  <c r="T199"/>
  <c r="P199"/>
  <c r="BI198"/>
  <c r="BH198"/>
  <c r="BG198"/>
  <c r="BE198"/>
  <c r="X198"/>
  <c r="V198"/>
  <c r="T198"/>
  <c r="P198"/>
  <c r="BI197"/>
  <c r="BH197"/>
  <c r="BG197"/>
  <c r="BE197"/>
  <c r="X197"/>
  <c r="V197"/>
  <c r="T197"/>
  <c r="P197"/>
  <c r="BI196"/>
  <c r="BH196"/>
  <c r="BG196"/>
  <c r="BE196"/>
  <c r="X196"/>
  <c r="V196"/>
  <c r="T196"/>
  <c r="P196"/>
  <c r="BI194"/>
  <c r="BH194"/>
  <c r="BG194"/>
  <c r="BE194"/>
  <c r="X194"/>
  <c r="V194"/>
  <c r="T194"/>
  <c r="P194"/>
  <c r="BI193"/>
  <c r="BH193"/>
  <c r="BG193"/>
  <c r="BE193"/>
  <c r="X193"/>
  <c r="V193"/>
  <c r="T193"/>
  <c r="P193"/>
  <c r="BI192"/>
  <c r="BH192"/>
  <c r="BG192"/>
  <c r="BE192"/>
  <c r="X192"/>
  <c r="V192"/>
  <c r="T192"/>
  <c r="P192"/>
  <c r="BI191"/>
  <c r="BH191"/>
  <c r="BG191"/>
  <c r="BE191"/>
  <c r="X191"/>
  <c r="V191"/>
  <c r="T191"/>
  <c r="P191"/>
  <c r="BI190"/>
  <c r="BH190"/>
  <c r="BG190"/>
  <c r="BE190"/>
  <c r="X190"/>
  <c r="V190"/>
  <c r="T190"/>
  <c r="P190"/>
  <c r="BI189"/>
  <c r="BH189"/>
  <c r="BG189"/>
  <c r="BE189"/>
  <c r="X189"/>
  <c r="V189"/>
  <c r="T189"/>
  <c r="P189"/>
  <c r="BI188"/>
  <c r="BH188"/>
  <c r="BG188"/>
  <c r="BE188"/>
  <c r="X188"/>
  <c r="V188"/>
  <c r="T188"/>
  <c r="P188"/>
  <c r="BI187"/>
  <c r="BH187"/>
  <c r="BG187"/>
  <c r="BE187"/>
  <c r="X187"/>
  <c r="V187"/>
  <c r="T187"/>
  <c r="P187"/>
  <c r="BI186"/>
  <c r="BH186"/>
  <c r="BG186"/>
  <c r="BE186"/>
  <c r="X186"/>
  <c r="V186"/>
  <c r="T186"/>
  <c r="P186"/>
  <c r="BI185"/>
  <c r="BH185"/>
  <c r="BG185"/>
  <c r="BE185"/>
  <c r="X185"/>
  <c r="V185"/>
  <c r="T185"/>
  <c r="P185"/>
  <c r="BI184"/>
  <c r="BH184"/>
  <c r="BG184"/>
  <c r="BE184"/>
  <c r="X184"/>
  <c r="V184"/>
  <c r="T184"/>
  <c r="P184"/>
  <c r="BI183"/>
  <c r="BH183"/>
  <c r="BG183"/>
  <c r="BE183"/>
  <c r="X183"/>
  <c r="V183"/>
  <c r="T183"/>
  <c r="P183"/>
  <c r="BI182"/>
  <c r="BH182"/>
  <c r="BG182"/>
  <c r="BE182"/>
  <c r="X182"/>
  <c r="V182"/>
  <c r="T182"/>
  <c r="P182"/>
  <c r="BI181"/>
  <c r="BH181"/>
  <c r="BG181"/>
  <c r="BE181"/>
  <c r="X181"/>
  <c r="V181"/>
  <c r="T181"/>
  <c r="P181"/>
  <c r="BI180"/>
  <c r="BH180"/>
  <c r="BG180"/>
  <c r="BE180"/>
  <c r="X180"/>
  <c r="V180"/>
  <c r="T180"/>
  <c r="P180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2"/>
  <c r="BH172"/>
  <c r="BG172"/>
  <c r="BE172"/>
  <c r="X172"/>
  <c r="V172"/>
  <c r="T172"/>
  <c r="P172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3"/>
  <c r="BH143"/>
  <c r="BG143"/>
  <c r="BE143"/>
  <c r="X143"/>
  <c r="X142"/>
  <c r="V143"/>
  <c r="V142"/>
  <c r="T143"/>
  <c r="T142"/>
  <c r="P143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BI133"/>
  <c r="BH133"/>
  <c r="BG133"/>
  <c r="BE133"/>
  <c r="X133"/>
  <c r="V133"/>
  <c r="T133"/>
  <c r="P133"/>
  <c r="BI132"/>
  <c r="BH132"/>
  <c r="BG132"/>
  <c r="BE132"/>
  <c r="X132"/>
  <c r="V132"/>
  <c r="T132"/>
  <c r="P132"/>
  <c r="BI131"/>
  <c r="BH131"/>
  <c r="BG131"/>
  <c r="BE131"/>
  <c r="X131"/>
  <c r="V131"/>
  <c r="T131"/>
  <c r="P131"/>
  <c r="BI130"/>
  <c r="BH130"/>
  <c r="BG130"/>
  <c r="BE130"/>
  <c r="X130"/>
  <c r="V130"/>
  <c r="T130"/>
  <c r="P130"/>
  <c r="J124"/>
  <c r="J123"/>
  <c r="F123"/>
  <c r="F121"/>
  <c r="E119"/>
  <c r="J92"/>
  <c r="J91"/>
  <c r="F91"/>
  <c r="F89"/>
  <c r="E87"/>
  <c r="J18"/>
  <c r="E18"/>
  <c r="F92"/>
  <c r="J17"/>
  <c r="J12"/>
  <c r="J121"/>
  <c r="E7"/>
  <c r="E85"/>
  <c i="10" r="K39"/>
  <c r="K38"/>
  <c i="1" r="BA103"/>
  <c i="10" r="K37"/>
  <c i="1" r="AZ103"/>
  <c i="10" r="BI181"/>
  <c r="BH181"/>
  <c r="BG181"/>
  <c r="BE181"/>
  <c r="R181"/>
  <c r="Q181"/>
  <c r="P181"/>
  <c r="BK181"/>
  <c r="K181"/>
  <c r="BF181"/>
  <c r="BI180"/>
  <c r="BH180"/>
  <c r="BG180"/>
  <c r="BE180"/>
  <c r="R180"/>
  <c r="Q180"/>
  <c r="P180"/>
  <c r="BK180"/>
  <c r="K180"/>
  <c r="BF180"/>
  <c r="BI179"/>
  <c r="BH179"/>
  <c r="BG179"/>
  <c r="BE179"/>
  <c r="R179"/>
  <c r="Q179"/>
  <c r="P179"/>
  <c r="BK179"/>
  <c r="K179"/>
  <c r="BF179"/>
  <c r="BI178"/>
  <c r="BH178"/>
  <c r="BG178"/>
  <c r="BE178"/>
  <c r="R178"/>
  <c r="Q178"/>
  <c r="P178"/>
  <c r="BK178"/>
  <c r="K178"/>
  <c r="BF178"/>
  <c r="BI177"/>
  <c r="BH177"/>
  <c r="BG177"/>
  <c r="BE177"/>
  <c r="R177"/>
  <c r="Q177"/>
  <c r="P177"/>
  <c r="BK177"/>
  <c r="K177"/>
  <c r="BF177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3"/>
  <c r="BH173"/>
  <c r="BG173"/>
  <c r="BE173"/>
  <c r="X173"/>
  <c r="V173"/>
  <c r="T173"/>
  <c r="P173"/>
  <c r="BI171"/>
  <c r="BH171"/>
  <c r="BG171"/>
  <c r="BE171"/>
  <c r="X171"/>
  <c r="X170"/>
  <c r="V171"/>
  <c r="V170"/>
  <c r="T171"/>
  <c r="T170"/>
  <c r="P171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BI132"/>
  <c r="BH132"/>
  <c r="BG132"/>
  <c r="BE132"/>
  <c r="X132"/>
  <c r="V132"/>
  <c r="T132"/>
  <c r="P132"/>
  <c r="BI131"/>
  <c r="BH131"/>
  <c r="BG131"/>
  <c r="BE131"/>
  <c r="X131"/>
  <c r="V131"/>
  <c r="T131"/>
  <c r="P131"/>
  <c r="BI130"/>
  <c r="BH130"/>
  <c r="BG130"/>
  <c r="BE130"/>
  <c r="X130"/>
  <c r="V130"/>
  <c r="T130"/>
  <c r="P130"/>
  <c r="BI129"/>
  <c r="BH129"/>
  <c r="BG129"/>
  <c r="BE129"/>
  <c r="X129"/>
  <c r="V129"/>
  <c r="T129"/>
  <c r="P129"/>
  <c r="BI128"/>
  <c r="BH128"/>
  <c r="BG128"/>
  <c r="BE128"/>
  <c r="X128"/>
  <c r="V128"/>
  <c r="T128"/>
  <c r="P128"/>
  <c r="BI127"/>
  <c r="BH127"/>
  <c r="BG127"/>
  <c r="BE127"/>
  <c r="X127"/>
  <c r="V127"/>
  <c r="T127"/>
  <c r="P127"/>
  <c r="BI126"/>
  <c r="BH126"/>
  <c r="BG126"/>
  <c r="BE126"/>
  <c r="X126"/>
  <c r="V126"/>
  <c r="T126"/>
  <c r="P126"/>
  <c r="BI125"/>
  <c r="BH125"/>
  <c r="BG125"/>
  <c r="BE125"/>
  <c r="X125"/>
  <c r="V125"/>
  <c r="T125"/>
  <c r="P125"/>
  <c r="J120"/>
  <c r="J119"/>
  <c r="F119"/>
  <c r="F117"/>
  <c r="E115"/>
  <c r="J92"/>
  <c r="J91"/>
  <c r="F91"/>
  <c r="F89"/>
  <c r="E87"/>
  <c r="J18"/>
  <c r="E18"/>
  <c r="F120"/>
  <c r="J17"/>
  <c r="J12"/>
  <c r="J117"/>
  <c r="E7"/>
  <c r="E85"/>
  <c i="9" r="K39"/>
  <c r="K38"/>
  <c i="1" r="BA102"/>
  <c i="9" r="K37"/>
  <c i="1" r="AZ102"/>
  <c i="9" r="BI201"/>
  <c r="BH201"/>
  <c r="BG201"/>
  <c r="BE201"/>
  <c r="R201"/>
  <c r="Q201"/>
  <c r="P201"/>
  <c r="BK201"/>
  <c r="K201"/>
  <c r="BF201"/>
  <c r="BI200"/>
  <c r="BH200"/>
  <c r="BG200"/>
  <c r="BE200"/>
  <c r="R200"/>
  <c r="Q200"/>
  <c r="P200"/>
  <c r="BK200"/>
  <c r="K200"/>
  <c r="BF200"/>
  <c r="BI199"/>
  <c r="BH199"/>
  <c r="BG199"/>
  <c r="BE199"/>
  <c r="R199"/>
  <c r="Q199"/>
  <c r="P199"/>
  <c r="BK199"/>
  <c r="K199"/>
  <c r="BF199"/>
  <c r="BI198"/>
  <c r="BH198"/>
  <c r="BG198"/>
  <c r="BE198"/>
  <c r="R198"/>
  <c r="Q198"/>
  <c r="P198"/>
  <c r="BK198"/>
  <c r="K198"/>
  <c r="BF198"/>
  <c r="BI197"/>
  <c r="BH197"/>
  <c r="BG197"/>
  <c r="BE197"/>
  <c r="R197"/>
  <c r="Q197"/>
  <c r="P197"/>
  <c r="BK197"/>
  <c r="K197"/>
  <c r="BF197"/>
  <c r="BI195"/>
  <c r="BH195"/>
  <c r="BG195"/>
  <c r="BE195"/>
  <c r="X195"/>
  <c r="V195"/>
  <c r="T195"/>
  <c r="P195"/>
  <c r="BI194"/>
  <c r="BH194"/>
  <c r="BG194"/>
  <c r="BE194"/>
  <c r="X194"/>
  <c r="V194"/>
  <c r="T194"/>
  <c r="P194"/>
  <c r="BI193"/>
  <c r="BH193"/>
  <c r="BG193"/>
  <c r="BE193"/>
  <c r="X193"/>
  <c r="V193"/>
  <c r="T193"/>
  <c r="P193"/>
  <c r="BI192"/>
  <c r="BH192"/>
  <c r="BG192"/>
  <c r="BE192"/>
  <c r="X192"/>
  <c r="V192"/>
  <c r="T192"/>
  <c r="P192"/>
  <c r="BI190"/>
  <c r="BH190"/>
  <c r="BG190"/>
  <c r="BE190"/>
  <c r="X190"/>
  <c r="V190"/>
  <c r="T190"/>
  <c r="P190"/>
  <c r="BI189"/>
  <c r="BH189"/>
  <c r="BG189"/>
  <c r="BE189"/>
  <c r="X189"/>
  <c r="V189"/>
  <c r="T189"/>
  <c r="P189"/>
  <c r="BI188"/>
  <c r="BH188"/>
  <c r="BG188"/>
  <c r="BE188"/>
  <c r="X188"/>
  <c r="V188"/>
  <c r="T188"/>
  <c r="P188"/>
  <c r="BI187"/>
  <c r="BH187"/>
  <c r="BG187"/>
  <c r="BE187"/>
  <c r="X187"/>
  <c r="V187"/>
  <c r="T187"/>
  <c r="P187"/>
  <c r="BI186"/>
  <c r="BH186"/>
  <c r="BG186"/>
  <c r="BE186"/>
  <c r="X186"/>
  <c r="V186"/>
  <c r="T186"/>
  <c r="P186"/>
  <c r="BI185"/>
  <c r="BH185"/>
  <c r="BG185"/>
  <c r="BE185"/>
  <c r="X185"/>
  <c r="V185"/>
  <c r="T185"/>
  <c r="P185"/>
  <c r="BI183"/>
  <c r="BH183"/>
  <c r="BG183"/>
  <c r="BE183"/>
  <c r="X183"/>
  <c r="V183"/>
  <c r="T183"/>
  <c r="P183"/>
  <c r="BI182"/>
  <c r="BH182"/>
  <c r="BG182"/>
  <c r="BE182"/>
  <c r="X182"/>
  <c r="V182"/>
  <c r="T182"/>
  <c r="P182"/>
  <c r="BI180"/>
  <c r="BH180"/>
  <c r="BG180"/>
  <c r="BE180"/>
  <c r="X180"/>
  <c r="V180"/>
  <c r="T180"/>
  <c r="P180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2"/>
  <c r="BH172"/>
  <c r="BG172"/>
  <c r="BE172"/>
  <c r="X172"/>
  <c r="V172"/>
  <c r="T172"/>
  <c r="P172"/>
  <c r="BI171"/>
  <c r="BH171"/>
  <c r="BG171"/>
  <c r="BE171"/>
  <c r="X171"/>
  <c r="V171"/>
  <c r="T171"/>
  <c r="P171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BI133"/>
  <c r="BH133"/>
  <c r="BG133"/>
  <c r="BE133"/>
  <c r="X133"/>
  <c r="V133"/>
  <c r="T133"/>
  <c r="P133"/>
  <c r="BI132"/>
  <c r="BH132"/>
  <c r="BG132"/>
  <c r="BE132"/>
  <c r="X132"/>
  <c r="V132"/>
  <c r="T132"/>
  <c r="P132"/>
  <c r="BI130"/>
  <c r="BH130"/>
  <c r="BG130"/>
  <c r="BE130"/>
  <c r="X130"/>
  <c r="V130"/>
  <c r="T130"/>
  <c r="P130"/>
  <c r="BI129"/>
  <c r="BH129"/>
  <c r="BG129"/>
  <c r="BE129"/>
  <c r="X129"/>
  <c r="V129"/>
  <c r="T129"/>
  <c r="P129"/>
  <c r="BI128"/>
  <c r="BH128"/>
  <c r="BG128"/>
  <c r="BE128"/>
  <c r="X128"/>
  <c r="V128"/>
  <c r="T128"/>
  <c r="P128"/>
  <c r="J122"/>
  <c r="J121"/>
  <c r="F121"/>
  <c r="F119"/>
  <c r="E117"/>
  <c r="J92"/>
  <c r="J91"/>
  <c r="F91"/>
  <c r="F89"/>
  <c r="E87"/>
  <c r="J18"/>
  <c r="E18"/>
  <c r="F92"/>
  <c r="J17"/>
  <c r="J12"/>
  <c r="J119"/>
  <c r="E7"/>
  <c r="E85"/>
  <c i="8" r="K39"/>
  <c r="K38"/>
  <c i="1" r="BA101"/>
  <c i="8" r="K37"/>
  <c i="1" r="AZ101"/>
  <c i="8" r="BI214"/>
  <c r="BH214"/>
  <c r="BG214"/>
  <c r="BE214"/>
  <c r="R214"/>
  <c r="Q214"/>
  <c r="P214"/>
  <c r="BK214"/>
  <c r="K214"/>
  <c r="BF214"/>
  <c r="BI213"/>
  <c r="BH213"/>
  <c r="BG213"/>
  <c r="BE213"/>
  <c r="R213"/>
  <c r="Q213"/>
  <c r="P213"/>
  <c r="BK213"/>
  <c r="K213"/>
  <c r="BF213"/>
  <c r="BI212"/>
  <c r="BH212"/>
  <c r="BG212"/>
  <c r="BE212"/>
  <c r="R212"/>
  <c r="Q212"/>
  <c r="P212"/>
  <c r="BK212"/>
  <c r="K212"/>
  <c r="BF212"/>
  <c r="BI211"/>
  <c r="BH211"/>
  <c r="BG211"/>
  <c r="BE211"/>
  <c r="R211"/>
  <c r="Q211"/>
  <c r="P211"/>
  <c r="BK211"/>
  <c r="K211"/>
  <c r="BF211"/>
  <c r="BI210"/>
  <c r="BH210"/>
  <c r="BG210"/>
  <c r="BE210"/>
  <c r="R210"/>
  <c r="Q210"/>
  <c r="P210"/>
  <c r="BK210"/>
  <c r="K210"/>
  <c r="BF210"/>
  <c r="BI208"/>
  <c r="BH208"/>
  <c r="BG208"/>
  <c r="BE208"/>
  <c r="X208"/>
  <c r="V208"/>
  <c r="T208"/>
  <c r="P208"/>
  <c r="BI207"/>
  <c r="BH207"/>
  <c r="BG207"/>
  <c r="BE207"/>
  <c r="X207"/>
  <c r="V207"/>
  <c r="T207"/>
  <c r="P207"/>
  <c r="BI206"/>
  <c r="BH206"/>
  <c r="BG206"/>
  <c r="BE206"/>
  <c r="X206"/>
  <c r="V206"/>
  <c r="T206"/>
  <c r="P206"/>
  <c r="BI205"/>
  <c r="BH205"/>
  <c r="BG205"/>
  <c r="BE205"/>
  <c r="X205"/>
  <c r="V205"/>
  <c r="T205"/>
  <c r="P205"/>
  <c r="BI203"/>
  <c r="BH203"/>
  <c r="BG203"/>
  <c r="BE203"/>
  <c r="X203"/>
  <c r="V203"/>
  <c r="T203"/>
  <c r="P203"/>
  <c r="BI202"/>
  <c r="BH202"/>
  <c r="BG202"/>
  <c r="BE202"/>
  <c r="X202"/>
  <c r="V202"/>
  <c r="T202"/>
  <c r="P202"/>
  <c r="BI201"/>
  <c r="BH201"/>
  <c r="BG201"/>
  <c r="BE201"/>
  <c r="X201"/>
  <c r="V201"/>
  <c r="T201"/>
  <c r="P201"/>
  <c r="BI198"/>
  <c r="BH198"/>
  <c r="BG198"/>
  <c r="BE198"/>
  <c r="X198"/>
  <c r="V198"/>
  <c r="T198"/>
  <c r="P198"/>
  <c r="BI197"/>
  <c r="BH197"/>
  <c r="BG197"/>
  <c r="BE197"/>
  <c r="X197"/>
  <c r="V197"/>
  <c r="T197"/>
  <c r="P197"/>
  <c r="BI196"/>
  <c r="BH196"/>
  <c r="BG196"/>
  <c r="BE196"/>
  <c r="X196"/>
  <c r="V196"/>
  <c r="T196"/>
  <c r="P196"/>
  <c r="BI195"/>
  <c r="BH195"/>
  <c r="BG195"/>
  <c r="BE195"/>
  <c r="X195"/>
  <c r="V195"/>
  <c r="T195"/>
  <c r="P195"/>
  <c r="BI194"/>
  <c r="BH194"/>
  <c r="BG194"/>
  <c r="BE194"/>
  <c r="X194"/>
  <c r="V194"/>
  <c r="T194"/>
  <c r="P194"/>
  <c r="BI193"/>
  <c r="BH193"/>
  <c r="BG193"/>
  <c r="BE193"/>
  <c r="X193"/>
  <c r="V193"/>
  <c r="T193"/>
  <c r="P193"/>
  <c r="BI192"/>
  <c r="BH192"/>
  <c r="BG192"/>
  <c r="BE192"/>
  <c r="X192"/>
  <c r="V192"/>
  <c r="T192"/>
  <c r="P192"/>
  <c r="BI191"/>
  <c r="BH191"/>
  <c r="BG191"/>
  <c r="BE191"/>
  <c r="X191"/>
  <c r="V191"/>
  <c r="T191"/>
  <c r="P191"/>
  <c r="BI190"/>
  <c r="BH190"/>
  <c r="BG190"/>
  <c r="BE190"/>
  <c r="X190"/>
  <c r="V190"/>
  <c r="T190"/>
  <c r="P190"/>
  <c r="BI189"/>
  <c r="BH189"/>
  <c r="BG189"/>
  <c r="BE189"/>
  <c r="X189"/>
  <c r="V189"/>
  <c r="T189"/>
  <c r="P189"/>
  <c r="BI188"/>
  <c r="BH188"/>
  <c r="BG188"/>
  <c r="BE188"/>
  <c r="X188"/>
  <c r="V188"/>
  <c r="T188"/>
  <c r="P188"/>
  <c r="BI187"/>
  <c r="BH187"/>
  <c r="BG187"/>
  <c r="BE187"/>
  <c r="X187"/>
  <c r="V187"/>
  <c r="T187"/>
  <c r="P187"/>
  <c r="BI186"/>
  <c r="BH186"/>
  <c r="BG186"/>
  <c r="BE186"/>
  <c r="X186"/>
  <c r="V186"/>
  <c r="T186"/>
  <c r="P186"/>
  <c r="BI185"/>
  <c r="BH185"/>
  <c r="BG185"/>
  <c r="BE185"/>
  <c r="X185"/>
  <c r="V185"/>
  <c r="T185"/>
  <c r="P185"/>
  <c r="BI182"/>
  <c r="BH182"/>
  <c r="BG182"/>
  <c r="BE182"/>
  <c r="X182"/>
  <c r="V182"/>
  <c r="T182"/>
  <c r="P182"/>
  <c r="BI181"/>
  <c r="BH181"/>
  <c r="BG181"/>
  <c r="BE181"/>
  <c r="X181"/>
  <c r="V181"/>
  <c r="T181"/>
  <c r="P181"/>
  <c r="BI180"/>
  <c r="BH180"/>
  <c r="BG180"/>
  <c r="BE180"/>
  <c r="X180"/>
  <c r="V180"/>
  <c r="T180"/>
  <c r="P180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3"/>
  <c r="BH173"/>
  <c r="BG173"/>
  <c r="BE173"/>
  <c r="X173"/>
  <c r="V173"/>
  <c r="T173"/>
  <c r="P173"/>
  <c r="BI172"/>
  <c r="BH172"/>
  <c r="BG172"/>
  <c r="BE172"/>
  <c r="X172"/>
  <c r="V172"/>
  <c r="T172"/>
  <c r="P172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3"/>
  <c r="BH143"/>
  <c r="BG143"/>
  <c r="BE143"/>
  <c r="X143"/>
  <c r="X142"/>
  <c r="V143"/>
  <c r="V142"/>
  <c r="T143"/>
  <c r="T142"/>
  <c r="P143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3"/>
  <c r="BH133"/>
  <c r="BG133"/>
  <c r="BE133"/>
  <c r="X133"/>
  <c r="V133"/>
  <c r="T133"/>
  <c r="P133"/>
  <c r="BI129"/>
  <c r="BH129"/>
  <c r="BG129"/>
  <c r="BE129"/>
  <c r="X129"/>
  <c r="X128"/>
  <c r="V129"/>
  <c r="V128"/>
  <c r="T129"/>
  <c r="T128"/>
  <c r="P129"/>
  <c r="J123"/>
  <c r="J122"/>
  <c r="F122"/>
  <c r="F120"/>
  <c r="E118"/>
  <c r="J92"/>
  <c r="J91"/>
  <c r="F91"/>
  <c r="F89"/>
  <c r="E87"/>
  <c r="J18"/>
  <c r="E18"/>
  <c r="F123"/>
  <c r="J17"/>
  <c r="J12"/>
  <c r="J120"/>
  <c r="E7"/>
  <c r="E85"/>
  <c i="7" r="K39"/>
  <c r="K38"/>
  <c i="1" r="BA100"/>
  <c i="7" r="K37"/>
  <c i="1" r="AZ100"/>
  <c i="7" r="BI131"/>
  <c r="BH131"/>
  <c r="BG131"/>
  <c r="BE131"/>
  <c r="R131"/>
  <c r="Q131"/>
  <c r="P131"/>
  <c r="BK131"/>
  <c r="K131"/>
  <c r="BF131"/>
  <c r="BI130"/>
  <c r="BH130"/>
  <c r="BG130"/>
  <c r="BE130"/>
  <c r="R130"/>
  <c r="Q130"/>
  <c r="P130"/>
  <c r="BK130"/>
  <c r="K130"/>
  <c r="BF130"/>
  <c r="BI129"/>
  <c r="BH129"/>
  <c r="BG129"/>
  <c r="BE129"/>
  <c r="R129"/>
  <c r="Q129"/>
  <c r="P129"/>
  <c r="BK129"/>
  <c r="K129"/>
  <c r="BF129"/>
  <c r="BI128"/>
  <c r="BH128"/>
  <c r="BG128"/>
  <c r="BE128"/>
  <c r="R128"/>
  <c r="Q128"/>
  <c r="P128"/>
  <c r="BK128"/>
  <c r="K128"/>
  <c r="BF128"/>
  <c r="BI127"/>
  <c r="BH127"/>
  <c r="BG127"/>
  <c r="BE127"/>
  <c r="R127"/>
  <c r="Q127"/>
  <c r="P127"/>
  <c r="BK127"/>
  <c r="K127"/>
  <c r="BF127"/>
  <c r="BI125"/>
  <c r="BH125"/>
  <c r="BG125"/>
  <c r="BE125"/>
  <c r="X125"/>
  <c r="V125"/>
  <c r="T125"/>
  <c r="P125"/>
  <c r="BI124"/>
  <c r="BH124"/>
  <c r="BG124"/>
  <c r="BE124"/>
  <c r="X124"/>
  <c r="V124"/>
  <c r="T124"/>
  <c r="P124"/>
  <c r="BI123"/>
  <c r="BH123"/>
  <c r="BG123"/>
  <c r="BE123"/>
  <c r="X123"/>
  <c r="V123"/>
  <c r="T123"/>
  <c r="P123"/>
  <c r="BI122"/>
  <c r="BH122"/>
  <c r="BG122"/>
  <c r="BE122"/>
  <c r="X122"/>
  <c r="V122"/>
  <c r="T122"/>
  <c r="P122"/>
  <c r="BI121"/>
  <c r="BH121"/>
  <c r="BG121"/>
  <c r="BE121"/>
  <c r="X121"/>
  <c r="V121"/>
  <c r="T121"/>
  <c r="P121"/>
  <c r="BI120"/>
  <c r="BH120"/>
  <c r="BG120"/>
  <c r="BE120"/>
  <c r="X120"/>
  <c r="V120"/>
  <c r="T120"/>
  <c r="P120"/>
  <c r="J115"/>
  <c r="J114"/>
  <c r="F114"/>
  <c r="F112"/>
  <c r="E110"/>
  <c r="J92"/>
  <c r="J91"/>
  <c r="F91"/>
  <c r="F89"/>
  <c r="E87"/>
  <c r="J18"/>
  <c r="E18"/>
  <c r="F115"/>
  <c r="J17"/>
  <c r="J12"/>
  <c r="J112"/>
  <c r="E7"/>
  <c r="E85"/>
  <c i="6" r="R200"/>
  <c r="Q200"/>
  <c r="X200"/>
  <c r="V200"/>
  <c r="T200"/>
  <c r="BK200"/>
  <c r="K200"/>
  <c r="K104"/>
  <c r="K39"/>
  <c r="K38"/>
  <c i="1" r="BA99"/>
  <c i="6" r="K37"/>
  <c i="1" r="AZ99"/>
  <c i="6" r="BI234"/>
  <c r="BH234"/>
  <c r="BG234"/>
  <c r="BE234"/>
  <c r="R234"/>
  <c r="Q234"/>
  <c r="P234"/>
  <c r="BK234"/>
  <c r="K234"/>
  <c r="BF234"/>
  <c r="BI233"/>
  <c r="BH233"/>
  <c r="BG233"/>
  <c r="BE233"/>
  <c r="R233"/>
  <c r="Q233"/>
  <c r="P233"/>
  <c r="BK233"/>
  <c r="K233"/>
  <c r="BF233"/>
  <c r="BI232"/>
  <c r="BH232"/>
  <c r="BG232"/>
  <c r="BE232"/>
  <c r="R232"/>
  <c r="Q232"/>
  <c r="P232"/>
  <c r="BK232"/>
  <c r="K232"/>
  <c r="BF232"/>
  <c r="BI231"/>
  <c r="BH231"/>
  <c r="BG231"/>
  <c r="BE231"/>
  <c r="R231"/>
  <c r="Q231"/>
  <c r="P231"/>
  <c r="BK231"/>
  <c r="K231"/>
  <c r="BF231"/>
  <c r="BI230"/>
  <c r="BH230"/>
  <c r="BG230"/>
  <c r="BE230"/>
  <c r="R230"/>
  <c r="Q230"/>
  <c r="P230"/>
  <c r="BK230"/>
  <c r="K230"/>
  <c r="BF230"/>
  <c r="BI225"/>
  <c r="BH225"/>
  <c r="BG225"/>
  <c r="BE225"/>
  <c r="X225"/>
  <c r="V225"/>
  <c r="T225"/>
  <c r="P225"/>
  <c r="BI221"/>
  <c r="BH221"/>
  <c r="BG221"/>
  <c r="BE221"/>
  <c r="X221"/>
  <c r="V221"/>
  <c r="T221"/>
  <c r="P221"/>
  <c r="BI213"/>
  <c r="BH213"/>
  <c r="BG213"/>
  <c r="BE213"/>
  <c r="X213"/>
  <c r="V213"/>
  <c r="T213"/>
  <c r="P213"/>
  <c r="BI211"/>
  <c r="BH211"/>
  <c r="BG211"/>
  <c r="BE211"/>
  <c r="X211"/>
  <c r="V211"/>
  <c r="T211"/>
  <c r="P211"/>
  <c r="BI210"/>
  <c r="BH210"/>
  <c r="BG210"/>
  <c r="BE210"/>
  <c r="X210"/>
  <c r="V210"/>
  <c r="T210"/>
  <c r="P210"/>
  <c r="BI201"/>
  <c r="BH201"/>
  <c r="BG201"/>
  <c r="BE201"/>
  <c r="X201"/>
  <c r="V201"/>
  <c r="T201"/>
  <c r="P201"/>
  <c r="J104"/>
  <c r="I104"/>
  <c r="BI199"/>
  <c r="BH199"/>
  <c r="BG199"/>
  <c r="BE199"/>
  <c r="X199"/>
  <c r="V199"/>
  <c r="T199"/>
  <c r="P199"/>
  <c r="BI197"/>
  <c r="BH197"/>
  <c r="BG197"/>
  <c r="BE197"/>
  <c r="X197"/>
  <c r="V197"/>
  <c r="T197"/>
  <c r="P197"/>
  <c r="BI195"/>
  <c r="BH195"/>
  <c r="BG195"/>
  <c r="BE195"/>
  <c r="X195"/>
  <c r="V195"/>
  <c r="T195"/>
  <c r="P195"/>
  <c r="BI193"/>
  <c r="BH193"/>
  <c r="BG193"/>
  <c r="BE193"/>
  <c r="X193"/>
  <c r="V193"/>
  <c r="T193"/>
  <c r="P193"/>
  <c r="BI191"/>
  <c r="BH191"/>
  <c r="BG191"/>
  <c r="BE191"/>
  <c r="X191"/>
  <c r="V191"/>
  <c r="T191"/>
  <c r="P191"/>
  <c r="BI189"/>
  <c r="BH189"/>
  <c r="BG189"/>
  <c r="BE189"/>
  <c r="X189"/>
  <c r="V189"/>
  <c r="T189"/>
  <c r="P189"/>
  <c r="BI187"/>
  <c r="BH187"/>
  <c r="BG187"/>
  <c r="BE187"/>
  <c r="X187"/>
  <c r="V187"/>
  <c r="T187"/>
  <c r="P187"/>
  <c r="BI183"/>
  <c r="BH183"/>
  <c r="BG183"/>
  <c r="BE183"/>
  <c r="X183"/>
  <c r="V183"/>
  <c r="T183"/>
  <c r="P183"/>
  <c r="BI180"/>
  <c r="BH180"/>
  <c r="BG180"/>
  <c r="BE180"/>
  <c r="X180"/>
  <c r="X179"/>
  <c r="V180"/>
  <c r="V179"/>
  <c r="T180"/>
  <c r="T179"/>
  <c r="P180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4"/>
  <c r="BH174"/>
  <c r="BG174"/>
  <c r="BE174"/>
  <c r="X174"/>
  <c r="V174"/>
  <c r="T174"/>
  <c r="P174"/>
  <c r="BI173"/>
  <c r="BH173"/>
  <c r="BG173"/>
  <c r="BE173"/>
  <c r="X173"/>
  <c r="V173"/>
  <c r="T173"/>
  <c r="P173"/>
  <c r="BI172"/>
  <c r="BH172"/>
  <c r="BG172"/>
  <c r="BE172"/>
  <c r="X172"/>
  <c r="V172"/>
  <c r="T172"/>
  <c r="P172"/>
  <c r="BI168"/>
  <c r="BH168"/>
  <c r="BG168"/>
  <c r="BE168"/>
  <c r="X168"/>
  <c r="V168"/>
  <c r="T168"/>
  <c r="P168"/>
  <c r="BI163"/>
  <c r="BH163"/>
  <c r="BG163"/>
  <c r="BE163"/>
  <c r="X163"/>
  <c r="V163"/>
  <c r="T163"/>
  <c r="P163"/>
  <c r="BI158"/>
  <c r="BH158"/>
  <c r="BG158"/>
  <c r="BE158"/>
  <c r="X158"/>
  <c r="V158"/>
  <c r="T158"/>
  <c r="P158"/>
  <c r="BI156"/>
  <c r="BH156"/>
  <c r="BG156"/>
  <c r="BE156"/>
  <c r="X156"/>
  <c r="V156"/>
  <c r="T156"/>
  <c r="P156"/>
  <c r="BI154"/>
  <c r="BH154"/>
  <c r="BG154"/>
  <c r="BE154"/>
  <c r="X154"/>
  <c r="V154"/>
  <c r="T154"/>
  <c r="P154"/>
  <c r="BI149"/>
  <c r="BH149"/>
  <c r="BG149"/>
  <c r="BE149"/>
  <c r="X149"/>
  <c r="V149"/>
  <c r="T149"/>
  <c r="P149"/>
  <c r="BI147"/>
  <c r="BH147"/>
  <c r="BG147"/>
  <c r="BE147"/>
  <c r="X147"/>
  <c r="V147"/>
  <c r="T147"/>
  <c r="P147"/>
  <c r="BI144"/>
  <c r="BH144"/>
  <c r="BG144"/>
  <c r="BE144"/>
  <c r="X144"/>
  <c r="V144"/>
  <c r="T144"/>
  <c r="P144"/>
  <c r="BI140"/>
  <c r="BH140"/>
  <c r="BG140"/>
  <c r="BE140"/>
  <c r="X140"/>
  <c r="V140"/>
  <c r="T140"/>
  <c r="P140"/>
  <c r="BI135"/>
  <c r="BH135"/>
  <c r="BG135"/>
  <c r="BE135"/>
  <c r="X135"/>
  <c r="V135"/>
  <c r="T135"/>
  <c r="P135"/>
  <c r="BI130"/>
  <c r="BH130"/>
  <c r="BG130"/>
  <c r="BE130"/>
  <c r="X130"/>
  <c r="V130"/>
  <c r="T130"/>
  <c r="P130"/>
  <c r="BI128"/>
  <c r="BH128"/>
  <c r="BG128"/>
  <c r="BE128"/>
  <c r="X128"/>
  <c r="V128"/>
  <c r="T128"/>
  <c r="P128"/>
  <c r="J123"/>
  <c r="J122"/>
  <c r="F122"/>
  <c r="F120"/>
  <c r="E118"/>
  <c r="J92"/>
  <c r="J91"/>
  <c r="F91"/>
  <c r="F89"/>
  <c r="E87"/>
  <c r="J18"/>
  <c r="E18"/>
  <c r="F123"/>
  <c r="J17"/>
  <c r="J12"/>
  <c r="J89"/>
  <c r="E7"/>
  <c r="E116"/>
  <c i="5" r="K39"/>
  <c r="K38"/>
  <c i="1" r="BA98"/>
  <c i="5" r="K37"/>
  <c i="1" r="AZ98"/>
  <c i="5" r="BI223"/>
  <c r="BH223"/>
  <c r="BG223"/>
  <c r="BE223"/>
  <c r="R223"/>
  <c r="Q223"/>
  <c r="P223"/>
  <c r="BK223"/>
  <c r="K223"/>
  <c r="BF223"/>
  <c r="BI222"/>
  <c r="BH222"/>
  <c r="BG222"/>
  <c r="BE222"/>
  <c r="R222"/>
  <c r="Q222"/>
  <c r="P222"/>
  <c r="BK222"/>
  <c r="K222"/>
  <c r="BF222"/>
  <c r="BI221"/>
  <c r="BH221"/>
  <c r="BG221"/>
  <c r="BE221"/>
  <c r="R221"/>
  <c r="Q221"/>
  <c r="P221"/>
  <c r="BK221"/>
  <c r="K221"/>
  <c r="BF221"/>
  <c r="BI220"/>
  <c r="BH220"/>
  <c r="BG220"/>
  <c r="BE220"/>
  <c r="R220"/>
  <c r="Q220"/>
  <c r="P220"/>
  <c r="BK220"/>
  <c r="K220"/>
  <c r="BF220"/>
  <c r="BI219"/>
  <c r="BH219"/>
  <c r="BG219"/>
  <c r="BE219"/>
  <c r="R219"/>
  <c r="Q219"/>
  <c r="P219"/>
  <c r="BK219"/>
  <c r="K219"/>
  <c r="BF219"/>
  <c r="BI217"/>
  <c r="BH217"/>
  <c r="BG217"/>
  <c r="BE217"/>
  <c r="X217"/>
  <c r="V217"/>
  <c r="T217"/>
  <c r="P217"/>
  <c r="BI215"/>
  <c r="BH215"/>
  <c r="BG215"/>
  <c r="BE215"/>
  <c r="X215"/>
  <c r="V215"/>
  <c r="T215"/>
  <c r="P215"/>
  <c r="BI213"/>
  <c r="BH213"/>
  <c r="BG213"/>
  <c r="BE213"/>
  <c r="X213"/>
  <c r="V213"/>
  <c r="T213"/>
  <c r="P213"/>
  <c r="BI211"/>
  <c r="BH211"/>
  <c r="BG211"/>
  <c r="BE211"/>
  <c r="X211"/>
  <c r="V211"/>
  <c r="T211"/>
  <c r="P211"/>
  <c r="BI210"/>
  <c r="BH210"/>
  <c r="BG210"/>
  <c r="BE210"/>
  <c r="X210"/>
  <c r="V210"/>
  <c r="T210"/>
  <c r="P210"/>
  <c r="BI209"/>
  <c r="BH209"/>
  <c r="BG209"/>
  <c r="BE209"/>
  <c r="X209"/>
  <c r="V209"/>
  <c r="T209"/>
  <c r="P209"/>
  <c r="BI208"/>
  <c r="BH208"/>
  <c r="BG208"/>
  <c r="BE208"/>
  <c r="X208"/>
  <c r="V208"/>
  <c r="T208"/>
  <c r="P208"/>
  <c r="BI206"/>
  <c r="BH206"/>
  <c r="BG206"/>
  <c r="BE206"/>
  <c r="X206"/>
  <c r="V206"/>
  <c r="T206"/>
  <c r="P206"/>
  <c r="BI205"/>
  <c r="BH205"/>
  <c r="BG205"/>
  <c r="BE205"/>
  <c r="X205"/>
  <c r="V205"/>
  <c r="T205"/>
  <c r="P205"/>
  <c r="BI203"/>
  <c r="BH203"/>
  <c r="BG203"/>
  <c r="BE203"/>
  <c r="X203"/>
  <c r="V203"/>
  <c r="T203"/>
  <c r="P203"/>
  <c r="BI201"/>
  <c r="BH201"/>
  <c r="BG201"/>
  <c r="BE201"/>
  <c r="X201"/>
  <c r="V201"/>
  <c r="T201"/>
  <c r="P201"/>
  <c r="BI199"/>
  <c r="BH199"/>
  <c r="BG199"/>
  <c r="BE199"/>
  <c r="X199"/>
  <c r="V199"/>
  <c r="T199"/>
  <c r="P199"/>
  <c r="BI197"/>
  <c r="BH197"/>
  <c r="BG197"/>
  <c r="BE197"/>
  <c r="X197"/>
  <c r="V197"/>
  <c r="T197"/>
  <c r="P197"/>
  <c r="BI194"/>
  <c r="BH194"/>
  <c r="BG194"/>
  <c r="BE194"/>
  <c r="X194"/>
  <c r="V194"/>
  <c r="T194"/>
  <c r="P194"/>
  <c r="BI192"/>
  <c r="BH192"/>
  <c r="BG192"/>
  <c r="BE192"/>
  <c r="X192"/>
  <c r="V192"/>
  <c r="T192"/>
  <c r="P192"/>
  <c r="BI189"/>
  <c r="BH189"/>
  <c r="BG189"/>
  <c r="BE189"/>
  <c r="X189"/>
  <c r="V189"/>
  <c r="T189"/>
  <c r="P189"/>
  <c r="BI187"/>
  <c r="BH187"/>
  <c r="BG187"/>
  <c r="BE187"/>
  <c r="X187"/>
  <c r="V187"/>
  <c r="T187"/>
  <c r="P187"/>
  <c r="BI184"/>
  <c r="BH184"/>
  <c r="BG184"/>
  <c r="BE184"/>
  <c r="X184"/>
  <c r="V184"/>
  <c r="T184"/>
  <c r="P184"/>
  <c r="BI182"/>
  <c r="BH182"/>
  <c r="BG182"/>
  <c r="BE182"/>
  <c r="X182"/>
  <c r="V182"/>
  <c r="T182"/>
  <c r="P182"/>
  <c r="BI180"/>
  <c r="BH180"/>
  <c r="BG180"/>
  <c r="BE180"/>
  <c r="X180"/>
  <c r="V180"/>
  <c r="T180"/>
  <c r="P180"/>
  <c r="BI178"/>
  <c r="BH178"/>
  <c r="BG178"/>
  <c r="BE178"/>
  <c r="X178"/>
  <c r="V178"/>
  <c r="T178"/>
  <c r="P178"/>
  <c r="BI176"/>
  <c r="BH176"/>
  <c r="BG176"/>
  <c r="BE176"/>
  <c r="X176"/>
  <c r="V176"/>
  <c r="T176"/>
  <c r="P176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5"/>
  <c r="BH165"/>
  <c r="BG165"/>
  <c r="BE165"/>
  <c r="X165"/>
  <c r="V165"/>
  <c r="T165"/>
  <c r="P165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2"/>
  <c r="BH152"/>
  <c r="BG152"/>
  <c r="BE152"/>
  <c r="X152"/>
  <c r="V152"/>
  <c r="T152"/>
  <c r="P152"/>
  <c r="BI148"/>
  <c r="BH148"/>
  <c r="BG148"/>
  <c r="BE148"/>
  <c r="X148"/>
  <c r="V148"/>
  <c r="T148"/>
  <c r="P148"/>
  <c r="BI146"/>
  <c r="BH146"/>
  <c r="BG146"/>
  <c r="BE146"/>
  <c r="X146"/>
  <c r="V146"/>
  <c r="T146"/>
  <c r="P146"/>
  <c r="BI143"/>
  <c r="BH143"/>
  <c r="BG143"/>
  <c r="BE143"/>
  <c r="X143"/>
  <c r="V143"/>
  <c r="T143"/>
  <c r="P143"/>
  <c r="BI140"/>
  <c r="BH140"/>
  <c r="BG140"/>
  <c r="BE140"/>
  <c r="X140"/>
  <c r="X139"/>
  <c r="V140"/>
  <c r="V139"/>
  <c r="T140"/>
  <c r="T139"/>
  <c r="P140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3"/>
  <c r="BH133"/>
  <c r="BG133"/>
  <c r="BE133"/>
  <c r="X133"/>
  <c r="V133"/>
  <c r="T133"/>
  <c r="P133"/>
  <c r="BI132"/>
  <c r="BH132"/>
  <c r="BG132"/>
  <c r="BE132"/>
  <c r="X132"/>
  <c r="V132"/>
  <c r="T132"/>
  <c r="P132"/>
  <c r="BI131"/>
  <c r="BH131"/>
  <c r="BG131"/>
  <c r="BE131"/>
  <c r="X131"/>
  <c r="V131"/>
  <c r="T131"/>
  <c r="P131"/>
  <c r="BI130"/>
  <c r="BH130"/>
  <c r="BG130"/>
  <c r="BE130"/>
  <c r="X130"/>
  <c r="V130"/>
  <c r="T130"/>
  <c r="P130"/>
  <c r="BI129"/>
  <c r="BH129"/>
  <c r="BG129"/>
  <c r="BE129"/>
  <c r="X129"/>
  <c r="V129"/>
  <c r="T129"/>
  <c r="P129"/>
  <c r="BI128"/>
  <c r="BH128"/>
  <c r="BG128"/>
  <c r="BE128"/>
  <c r="X128"/>
  <c r="V128"/>
  <c r="T128"/>
  <c r="P128"/>
  <c r="BI126"/>
  <c r="BH126"/>
  <c r="BG126"/>
  <c r="BE126"/>
  <c r="X126"/>
  <c r="V126"/>
  <c r="T126"/>
  <c r="P126"/>
  <c r="J121"/>
  <c r="J120"/>
  <c r="F120"/>
  <c r="F118"/>
  <c r="E116"/>
  <c r="J92"/>
  <c r="J91"/>
  <c r="F91"/>
  <c r="F89"/>
  <c r="E87"/>
  <c r="J18"/>
  <c r="E18"/>
  <c r="F121"/>
  <c r="J17"/>
  <c r="J12"/>
  <c r="J118"/>
  <c r="E7"/>
  <c r="E114"/>
  <c i="4" r="K39"/>
  <c r="K38"/>
  <c i="1" r="BA97"/>
  <c i="4" r="K37"/>
  <c i="1" r="AZ97"/>
  <c i="4" r="BI188"/>
  <c r="BH188"/>
  <c r="BG188"/>
  <c r="BE188"/>
  <c r="R188"/>
  <c r="Q188"/>
  <c r="P188"/>
  <c r="BK188"/>
  <c r="K188"/>
  <c r="BF188"/>
  <c r="BI187"/>
  <c r="BH187"/>
  <c r="BG187"/>
  <c r="BE187"/>
  <c r="R187"/>
  <c r="Q187"/>
  <c r="P187"/>
  <c r="BK187"/>
  <c r="K187"/>
  <c r="BF187"/>
  <c r="BI186"/>
  <c r="BH186"/>
  <c r="BG186"/>
  <c r="BE186"/>
  <c r="R186"/>
  <c r="Q186"/>
  <c r="P186"/>
  <c r="BK186"/>
  <c r="K186"/>
  <c r="BF186"/>
  <c r="BI185"/>
  <c r="BH185"/>
  <c r="BG185"/>
  <c r="BE185"/>
  <c r="R185"/>
  <c r="Q185"/>
  <c r="P185"/>
  <c r="BK185"/>
  <c r="K185"/>
  <c r="BF185"/>
  <c r="BI184"/>
  <c r="BH184"/>
  <c r="BG184"/>
  <c r="BE184"/>
  <c r="R184"/>
  <c r="Q184"/>
  <c r="P184"/>
  <c r="BK184"/>
  <c r="K184"/>
  <c r="BF184"/>
  <c r="BI182"/>
  <c r="BH182"/>
  <c r="BG182"/>
  <c r="BE182"/>
  <c r="X182"/>
  <c r="V182"/>
  <c r="T182"/>
  <c r="P182"/>
  <c r="BI178"/>
  <c r="BH178"/>
  <c r="BG178"/>
  <c r="BE178"/>
  <c r="X178"/>
  <c r="V178"/>
  <c r="T178"/>
  <c r="P178"/>
  <c r="BI175"/>
  <c r="BH175"/>
  <c r="BG175"/>
  <c r="BE175"/>
  <c r="X175"/>
  <c r="V175"/>
  <c r="T175"/>
  <c r="P175"/>
  <c r="BI171"/>
  <c r="BH171"/>
  <c r="BG171"/>
  <c r="BE171"/>
  <c r="X171"/>
  <c r="V171"/>
  <c r="T171"/>
  <c r="P171"/>
  <c r="BI169"/>
  <c r="BH169"/>
  <c r="BG169"/>
  <c r="BE169"/>
  <c r="X169"/>
  <c r="V169"/>
  <c r="T169"/>
  <c r="P169"/>
  <c r="BI167"/>
  <c r="BH167"/>
  <c r="BG167"/>
  <c r="BE167"/>
  <c r="X167"/>
  <c r="V167"/>
  <c r="T167"/>
  <c r="P167"/>
  <c r="BI163"/>
  <c r="BH163"/>
  <c r="BG163"/>
  <c r="BE163"/>
  <c r="X163"/>
  <c r="V163"/>
  <c r="T163"/>
  <c r="P163"/>
  <c r="BI161"/>
  <c r="BH161"/>
  <c r="BG161"/>
  <c r="BE161"/>
  <c r="X161"/>
  <c r="V161"/>
  <c r="T161"/>
  <c r="P161"/>
  <c r="BI159"/>
  <c r="BH159"/>
  <c r="BG159"/>
  <c r="BE159"/>
  <c r="X159"/>
  <c r="V159"/>
  <c r="T159"/>
  <c r="P159"/>
  <c r="BI155"/>
  <c r="BH155"/>
  <c r="BG155"/>
  <c r="BE155"/>
  <c r="X155"/>
  <c r="V155"/>
  <c r="T155"/>
  <c r="P155"/>
  <c r="BI152"/>
  <c r="BH152"/>
  <c r="BG152"/>
  <c r="BE152"/>
  <c r="X152"/>
  <c r="X151"/>
  <c r="V152"/>
  <c r="V151"/>
  <c r="T152"/>
  <c r="T151"/>
  <c r="P152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0"/>
  <c r="BH140"/>
  <c r="BG140"/>
  <c r="BE140"/>
  <c r="X140"/>
  <c r="V140"/>
  <c r="T140"/>
  <c r="P140"/>
  <c r="BI135"/>
  <c r="BH135"/>
  <c r="BG135"/>
  <c r="BE135"/>
  <c r="X135"/>
  <c r="V135"/>
  <c r="T135"/>
  <c r="P135"/>
  <c r="BI134"/>
  <c r="BH134"/>
  <c r="BG134"/>
  <c r="BE134"/>
  <c r="X134"/>
  <c r="V134"/>
  <c r="T134"/>
  <c r="P134"/>
  <c r="BI130"/>
  <c r="BH130"/>
  <c r="BG130"/>
  <c r="BE130"/>
  <c r="X130"/>
  <c r="V130"/>
  <c r="T130"/>
  <c r="P130"/>
  <c r="BI128"/>
  <c r="BH128"/>
  <c r="BG128"/>
  <c r="BE128"/>
  <c r="X128"/>
  <c r="V128"/>
  <c r="T128"/>
  <c r="P128"/>
  <c r="J123"/>
  <c r="J122"/>
  <c r="F122"/>
  <c r="F120"/>
  <c r="E118"/>
  <c r="J92"/>
  <c r="J91"/>
  <c r="F91"/>
  <c r="F89"/>
  <c r="E87"/>
  <c r="J18"/>
  <c r="E18"/>
  <c r="F92"/>
  <c r="J17"/>
  <c r="J12"/>
  <c r="J120"/>
  <c r="E7"/>
  <c r="E116"/>
  <c i="3" r="K39"/>
  <c r="K38"/>
  <c i="1" r="BA96"/>
  <c i="3" r="K37"/>
  <c i="1" r="AZ96"/>
  <c i="3" r="BI329"/>
  <c r="BH329"/>
  <c r="BG329"/>
  <c r="BE329"/>
  <c r="R329"/>
  <c r="Q329"/>
  <c r="P329"/>
  <c r="BK329"/>
  <c r="K329"/>
  <c r="BF329"/>
  <c r="BI328"/>
  <c r="BH328"/>
  <c r="BG328"/>
  <c r="BE328"/>
  <c r="R328"/>
  <c r="Q328"/>
  <c r="P328"/>
  <c r="BK328"/>
  <c r="K328"/>
  <c r="BF328"/>
  <c r="BI327"/>
  <c r="BH327"/>
  <c r="BG327"/>
  <c r="BE327"/>
  <c r="R327"/>
  <c r="Q327"/>
  <c r="P327"/>
  <c r="BK327"/>
  <c r="K327"/>
  <c r="BF327"/>
  <c r="BI326"/>
  <c r="BH326"/>
  <c r="BG326"/>
  <c r="BE326"/>
  <c r="R326"/>
  <c r="Q326"/>
  <c r="P326"/>
  <c r="BK326"/>
  <c r="K326"/>
  <c r="BF326"/>
  <c r="BI325"/>
  <c r="BH325"/>
  <c r="BG325"/>
  <c r="BE325"/>
  <c r="R325"/>
  <c r="Q325"/>
  <c r="P325"/>
  <c r="BK325"/>
  <c r="K325"/>
  <c r="BF325"/>
  <c r="BI322"/>
  <c r="BH322"/>
  <c r="BG322"/>
  <c r="BE322"/>
  <c r="X322"/>
  <c r="V322"/>
  <c r="T322"/>
  <c r="P322"/>
  <c r="BI320"/>
  <c r="BH320"/>
  <c r="BG320"/>
  <c r="BE320"/>
  <c r="X320"/>
  <c r="V320"/>
  <c r="T320"/>
  <c r="P320"/>
  <c r="BI318"/>
  <c r="BH318"/>
  <c r="BG318"/>
  <c r="BE318"/>
  <c r="X318"/>
  <c r="V318"/>
  <c r="T318"/>
  <c r="P318"/>
  <c r="BI316"/>
  <c r="BH316"/>
  <c r="BG316"/>
  <c r="BE316"/>
  <c r="X316"/>
  <c r="V316"/>
  <c r="T316"/>
  <c r="P316"/>
  <c r="BI314"/>
  <c r="BH314"/>
  <c r="BG314"/>
  <c r="BE314"/>
  <c r="X314"/>
  <c r="V314"/>
  <c r="T314"/>
  <c r="P314"/>
  <c r="BI312"/>
  <c r="BH312"/>
  <c r="BG312"/>
  <c r="BE312"/>
  <c r="X312"/>
  <c r="V312"/>
  <c r="T312"/>
  <c r="P312"/>
  <c r="BI310"/>
  <c r="BH310"/>
  <c r="BG310"/>
  <c r="BE310"/>
  <c r="X310"/>
  <c r="V310"/>
  <c r="T310"/>
  <c r="P310"/>
  <c r="BI308"/>
  <c r="BH308"/>
  <c r="BG308"/>
  <c r="BE308"/>
  <c r="X308"/>
  <c r="V308"/>
  <c r="T308"/>
  <c r="P308"/>
  <c r="BI304"/>
  <c r="BH304"/>
  <c r="BG304"/>
  <c r="BE304"/>
  <c r="X304"/>
  <c r="V304"/>
  <c r="T304"/>
  <c r="P304"/>
  <c r="BI303"/>
  <c r="BH303"/>
  <c r="BG303"/>
  <c r="BE303"/>
  <c r="X303"/>
  <c r="V303"/>
  <c r="T303"/>
  <c r="P303"/>
  <c r="BI301"/>
  <c r="BH301"/>
  <c r="BG301"/>
  <c r="BE301"/>
  <c r="X301"/>
  <c r="V301"/>
  <c r="T301"/>
  <c r="P301"/>
  <c r="BI299"/>
  <c r="BH299"/>
  <c r="BG299"/>
  <c r="BE299"/>
  <c r="X299"/>
  <c r="V299"/>
  <c r="T299"/>
  <c r="P299"/>
  <c r="BI297"/>
  <c r="BH297"/>
  <c r="BG297"/>
  <c r="BE297"/>
  <c r="X297"/>
  <c r="V297"/>
  <c r="T297"/>
  <c r="P297"/>
  <c r="BI295"/>
  <c r="BH295"/>
  <c r="BG295"/>
  <c r="BE295"/>
  <c r="X295"/>
  <c r="V295"/>
  <c r="T295"/>
  <c r="P295"/>
  <c r="BI291"/>
  <c r="BH291"/>
  <c r="BG291"/>
  <c r="BE291"/>
  <c r="X291"/>
  <c r="V291"/>
  <c r="T291"/>
  <c r="P291"/>
  <c r="BI289"/>
  <c r="BH289"/>
  <c r="BG289"/>
  <c r="BE289"/>
  <c r="X289"/>
  <c r="V289"/>
  <c r="T289"/>
  <c r="P289"/>
  <c r="BI287"/>
  <c r="BH287"/>
  <c r="BG287"/>
  <c r="BE287"/>
  <c r="X287"/>
  <c r="V287"/>
  <c r="T287"/>
  <c r="P287"/>
  <c r="BI284"/>
  <c r="BH284"/>
  <c r="BG284"/>
  <c r="BE284"/>
  <c r="X284"/>
  <c r="V284"/>
  <c r="T284"/>
  <c r="P284"/>
  <c r="BI282"/>
  <c r="BH282"/>
  <c r="BG282"/>
  <c r="BE282"/>
  <c r="X282"/>
  <c r="V282"/>
  <c r="T282"/>
  <c r="P282"/>
  <c r="BI280"/>
  <c r="BH280"/>
  <c r="BG280"/>
  <c r="BE280"/>
  <c r="X280"/>
  <c r="V280"/>
  <c r="T280"/>
  <c r="P280"/>
  <c r="BI278"/>
  <c r="BH278"/>
  <c r="BG278"/>
  <c r="BE278"/>
  <c r="X278"/>
  <c r="V278"/>
  <c r="T278"/>
  <c r="P278"/>
  <c r="BI275"/>
  <c r="BH275"/>
  <c r="BG275"/>
  <c r="BE275"/>
  <c r="X275"/>
  <c r="V275"/>
  <c r="T275"/>
  <c r="P275"/>
  <c r="BI272"/>
  <c r="BH272"/>
  <c r="BG272"/>
  <c r="BE272"/>
  <c r="X272"/>
  <c r="X271"/>
  <c r="V272"/>
  <c r="V271"/>
  <c r="T272"/>
  <c r="T271"/>
  <c r="P272"/>
  <c r="BI270"/>
  <c r="BH270"/>
  <c r="BG270"/>
  <c r="BE270"/>
  <c r="X270"/>
  <c r="V270"/>
  <c r="T270"/>
  <c r="P270"/>
  <c r="BI269"/>
  <c r="BH269"/>
  <c r="BG269"/>
  <c r="BE269"/>
  <c r="X269"/>
  <c r="V269"/>
  <c r="T269"/>
  <c r="P269"/>
  <c r="BI268"/>
  <c r="BH268"/>
  <c r="BG268"/>
  <c r="BE268"/>
  <c r="X268"/>
  <c r="V268"/>
  <c r="T268"/>
  <c r="P268"/>
  <c r="BI265"/>
  <c r="BH265"/>
  <c r="BG265"/>
  <c r="BE265"/>
  <c r="X265"/>
  <c r="V265"/>
  <c r="T265"/>
  <c r="P265"/>
  <c r="BI264"/>
  <c r="BH264"/>
  <c r="BG264"/>
  <c r="BE264"/>
  <c r="X264"/>
  <c r="V264"/>
  <c r="T264"/>
  <c r="P264"/>
  <c r="BI262"/>
  <c r="BH262"/>
  <c r="BG262"/>
  <c r="BE262"/>
  <c r="X262"/>
  <c r="V262"/>
  <c r="T262"/>
  <c r="P262"/>
  <c r="BI255"/>
  <c r="BH255"/>
  <c r="BG255"/>
  <c r="BE255"/>
  <c r="X255"/>
  <c r="V255"/>
  <c r="T255"/>
  <c r="P255"/>
  <c r="BI252"/>
  <c r="BH252"/>
  <c r="BG252"/>
  <c r="BE252"/>
  <c r="X252"/>
  <c r="V252"/>
  <c r="T252"/>
  <c r="P252"/>
  <c r="BI250"/>
  <c r="BH250"/>
  <c r="BG250"/>
  <c r="BE250"/>
  <c r="X250"/>
  <c r="V250"/>
  <c r="T250"/>
  <c r="P250"/>
  <c r="BI246"/>
  <c r="BH246"/>
  <c r="BG246"/>
  <c r="BE246"/>
  <c r="X246"/>
  <c r="V246"/>
  <c r="T246"/>
  <c r="P246"/>
  <c r="BI242"/>
  <c r="BH242"/>
  <c r="BG242"/>
  <c r="BE242"/>
  <c r="X242"/>
  <c r="V242"/>
  <c r="T242"/>
  <c r="P242"/>
  <c r="BI236"/>
  <c r="BH236"/>
  <c r="BG236"/>
  <c r="BE236"/>
  <c r="X236"/>
  <c r="V236"/>
  <c r="T236"/>
  <c r="P236"/>
  <c r="BI234"/>
  <c r="BH234"/>
  <c r="BG234"/>
  <c r="BE234"/>
  <c r="X234"/>
  <c r="V234"/>
  <c r="T234"/>
  <c r="P234"/>
  <c r="BI232"/>
  <c r="BH232"/>
  <c r="BG232"/>
  <c r="BE232"/>
  <c r="X232"/>
  <c r="V232"/>
  <c r="T232"/>
  <c r="P232"/>
  <c r="BI230"/>
  <c r="BH230"/>
  <c r="BG230"/>
  <c r="BE230"/>
  <c r="X230"/>
  <c r="V230"/>
  <c r="T230"/>
  <c r="P230"/>
  <c r="BI229"/>
  <c r="BH229"/>
  <c r="BG229"/>
  <c r="BE229"/>
  <c r="X229"/>
  <c r="V229"/>
  <c r="T229"/>
  <c r="P229"/>
  <c r="BI226"/>
  <c r="BH226"/>
  <c r="BG226"/>
  <c r="BE226"/>
  <c r="X226"/>
  <c r="V226"/>
  <c r="T226"/>
  <c r="P226"/>
  <c r="BI224"/>
  <c r="BH224"/>
  <c r="BG224"/>
  <c r="BE224"/>
  <c r="X224"/>
  <c r="V224"/>
  <c r="T224"/>
  <c r="P224"/>
  <c r="BI222"/>
  <c r="BH222"/>
  <c r="BG222"/>
  <c r="BE222"/>
  <c r="X222"/>
  <c r="V222"/>
  <c r="T222"/>
  <c r="P222"/>
  <c r="BI220"/>
  <c r="BH220"/>
  <c r="BG220"/>
  <c r="BE220"/>
  <c r="X220"/>
  <c r="V220"/>
  <c r="T220"/>
  <c r="P220"/>
  <c r="BI212"/>
  <c r="BH212"/>
  <c r="BG212"/>
  <c r="BE212"/>
  <c r="X212"/>
  <c r="V212"/>
  <c r="T212"/>
  <c r="P212"/>
  <c r="BI211"/>
  <c r="BH211"/>
  <c r="BG211"/>
  <c r="BE211"/>
  <c r="X211"/>
  <c r="V211"/>
  <c r="T211"/>
  <c r="P211"/>
  <c r="BI210"/>
  <c r="BH210"/>
  <c r="BG210"/>
  <c r="BE210"/>
  <c r="X210"/>
  <c r="V210"/>
  <c r="T210"/>
  <c r="P210"/>
  <c r="BI208"/>
  <c r="BH208"/>
  <c r="BG208"/>
  <c r="BE208"/>
  <c r="X208"/>
  <c r="V208"/>
  <c r="T208"/>
  <c r="P208"/>
  <c r="BI204"/>
  <c r="BH204"/>
  <c r="BG204"/>
  <c r="BE204"/>
  <c r="X204"/>
  <c r="V204"/>
  <c r="T204"/>
  <c r="P204"/>
  <c r="BI202"/>
  <c r="BH202"/>
  <c r="BG202"/>
  <c r="BE202"/>
  <c r="X202"/>
  <c r="V202"/>
  <c r="T202"/>
  <c r="P202"/>
  <c r="BI199"/>
  <c r="BH199"/>
  <c r="BG199"/>
  <c r="BE199"/>
  <c r="X199"/>
  <c r="V199"/>
  <c r="T199"/>
  <c r="P199"/>
  <c r="BI195"/>
  <c r="BH195"/>
  <c r="BG195"/>
  <c r="BE195"/>
  <c r="X195"/>
  <c r="V195"/>
  <c r="T195"/>
  <c r="P195"/>
  <c r="BI191"/>
  <c r="BH191"/>
  <c r="BG191"/>
  <c r="BE191"/>
  <c r="X191"/>
  <c r="V191"/>
  <c r="T191"/>
  <c r="P191"/>
  <c r="BI187"/>
  <c r="BH187"/>
  <c r="BG187"/>
  <c r="BE187"/>
  <c r="X187"/>
  <c r="V187"/>
  <c r="T187"/>
  <c r="P187"/>
  <c r="BI185"/>
  <c r="BH185"/>
  <c r="BG185"/>
  <c r="BE185"/>
  <c r="X185"/>
  <c r="V185"/>
  <c r="T185"/>
  <c r="P185"/>
  <c r="BI183"/>
  <c r="BH183"/>
  <c r="BG183"/>
  <c r="BE183"/>
  <c r="X183"/>
  <c r="V183"/>
  <c r="T183"/>
  <c r="P183"/>
  <c r="BI179"/>
  <c r="BH179"/>
  <c r="BG179"/>
  <c r="BE179"/>
  <c r="X179"/>
  <c r="V179"/>
  <c r="T179"/>
  <c r="P179"/>
  <c r="BI175"/>
  <c r="BH175"/>
  <c r="BG175"/>
  <c r="BE175"/>
  <c r="X175"/>
  <c r="V175"/>
  <c r="T175"/>
  <c r="P175"/>
  <c r="BI173"/>
  <c r="BH173"/>
  <c r="BG173"/>
  <c r="BE173"/>
  <c r="X173"/>
  <c r="V173"/>
  <c r="T173"/>
  <c r="P173"/>
  <c r="BI167"/>
  <c r="BH167"/>
  <c r="BG167"/>
  <c r="BE167"/>
  <c r="X167"/>
  <c r="V167"/>
  <c r="T167"/>
  <c r="P167"/>
  <c r="BI165"/>
  <c r="BH165"/>
  <c r="BG165"/>
  <c r="BE165"/>
  <c r="X165"/>
  <c r="V165"/>
  <c r="T165"/>
  <c r="P165"/>
  <c r="BI163"/>
  <c r="BH163"/>
  <c r="BG163"/>
  <c r="BE163"/>
  <c r="X163"/>
  <c r="V163"/>
  <c r="T163"/>
  <c r="P163"/>
  <c r="BI161"/>
  <c r="BH161"/>
  <c r="BG161"/>
  <c r="BE161"/>
  <c r="X161"/>
  <c r="V161"/>
  <c r="T161"/>
  <c r="P161"/>
  <c r="BI158"/>
  <c r="BH158"/>
  <c r="BG158"/>
  <c r="BE158"/>
  <c r="X158"/>
  <c r="V158"/>
  <c r="T158"/>
  <c r="P158"/>
  <c r="BI156"/>
  <c r="BH156"/>
  <c r="BG156"/>
  <c r="BE156"/>
  <c r="X156"/>
  <c r="V156"/>
  <c r="T156"/>
  <c r="P156"/>
  <c r="BI153"/>
  <c r="BH153"/>
  <c r="BG153"/>
  <c r="BE153"/>
  <c r="X153"/>
  <c r="V153"/>
  <c r="T153"/>
  <c r="P153"/>
  <c r="BI151"/>
  <c r="BH151"/>
  <c r="BG151"/>
  <c r="BE151"/>
  <c r="X151"/>
  <c r="V151"/>
  <c r="T151"/>
  <c r="P151"/>
  <c r="BI149"/>
  <c r="BH149"/>
  <c r="BG149"/>
  <c r="BE149"/>
  <c r="X149"/>
  <c r="V149"/>
  <c r="T149"/>
  <c r="P149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6"/>
  <c r="BH136"/>
  <c r="BG136"/>
  <c r="BE136"/>
  <c r="X136"/>
  <c r="V136"/>
  <c r="T136"/>
  <c r="P136"/>
  <c r="BI134"/>
  <c r="BH134"/>
  <c r="BG134"/>
  <c r="BE134"/>
  <c r="X134"/>
  <c r="V134"/>
  <c r="T134"/>
  <c r="P134"/>
  <c r="BI132"/>
  <c r="BH132"/>
  <c r="BG132"/>
  <c r="BE132"/>
  <c r="X132"/>
  <c r="V132"/>
  <c r="T132"/>
  <c r="P132"/>
  <c r="J127"/>
  <c r="J126"/>
  <c r="F126"/>
  <c r="F124"/>
  <c r="E122"/>
  <c r="J92"/>
  <c r="J91"/>
  <c r="F91"/>
  <c r="F89"/>
  <c r="E87"/>
  <c r="J18"/>
  <c r="E18"/>
  <c r="F92"/>
  <c r="J17"/>
  <c r="J12"/>
  <c r="J124"/>
  <c r="E7"/>
  <c r="E120"/>
  <c i="2" r="K39"/>
  <c r="K38"/>
  <c i="1" r="BA95"/>
  <c i="2" r="K37"/>
  <c i="1" r="AZ95"/>
  <c i="2" r="BI282"/>
  <c r="BH282"/>
  <c r="BG282"/>
  <c r="BE282"/>
  <c r="R282"/>
  <c r="Q282"/>
  <c r="P282"/>
  <c r="BK282"/>
  <c r="K282"/>
  <c r="BF282"/>
  <c r="BI281"/>
  <c r="BH281"/>
  <c r="BG281"/>
  <c r="BE281"/>
  <c r="R281"/>
  <c r="Q281"/>
  <c r="P281"/>
  <c r="BK281"/>
  <c r="K281"/>
  <c r="BF281"/>
  <c r="BI280"/>
  <c r="BH280"/>
  <c r="BG280"/>
  <c r="BE280"/>
  <c r="R280"/>
  <c r="Q280"/>
  <c r="P280"/>
  <c r="BK280"/>
  <c r="K280"/>
  <c r="BF280"/>
  <c r="BI279"/>
  <c r="BH279"/>
  <c r="BG279"/>
  <c r="BE279"/>
  <c r="R279"/>
  <c r="Q279"/>
  <c r="P279"/>
  <c r="BK279"/>
  <c r="K279"/>
  <c r="BF279"/>
  <c r="BI278"/>
  <c r="BH278"/>
  <c r="BG278"/>
  <c r="BE278"/>
  <c r="R278"/>
  <c r="Q278"/>
  <c r="P278"/>
  <c r="BK278"/>
  <c r="K278"/>
  <c r="BF278"/>
  <c r="BI272"/>
  <c r="BH272"/>
  <c r="BG272"/>
  <c r="BE272"/>
  <c r="X272"/>
  <c r="V272"/>
  <c r="T272"/>
  <c r="P272"/>
  <c r="BI267"/>
  <c r="BH267"/>
  <c r="BG267"/>
  <c r="BE267"/>
  <c r="X267"/>
  <c r="V267"/>
  <c r="T267"/>
  <c r="P267"/>
  <c r="BI264"/>
  <c r="BH264"/>
  <c r="BG264"/>
  <c r="BE264"/>
  <c r="X264"/>
  <c r="V264"/>
  <c r="T264"/>
  <c r="P264"/>
  <c r="BI262"/>
  <c r="BH262"/>
  <c r="BG262"/>
  <c r="BE262"/>
  <c r="X262"/>
  <c r="V262"/>
  <c r="T262"/>
  <c r="P262"/>
  <c r="BI260"/>
  <c r="BH260"/>
  <c r="BG260"/>
  <c r="BE260"/>
  <c r="X260"/>
  <c r="V260"/>
  <c r="T260"/>
  <c r="P260"/>
  <c r="BI255"/>
  <c r="BH255"/>
  <c r="BG255"/>
  <c r="BE255"/>
  <c r="X255"/>
  <c r="V255"/>
  <c r="T255"/>
  <c r="P255"/>
  <c r="BI253"/>
  <c r="BH253"/>
  <c r="BG253"/>
  <c r="BE253"/>
  <c r="X253"/>
  <c r="V253"/>
  <c r="T253"/>
  <c r="P253"/>
  <c r="BI251"/>
  <c r="BH251"/>
  <c r="BG251"/>
  <c r="BE251"/>
  <c r="X251"/>
  <c r="V251"/>
  <c r="T251"/>
  <c r="P251"/>
  <c r="BI249"/>
  <c r="BH249"/>
  <c r="BG249"/>
  <c r="BE249"/>
  <c r="X249"/>
  <c r="V249"/>
  <c r="T249"/>
  <c r="P249"/>
  <c r="BI247"/>
  <c r="BH247"/>
  <c r="BG247"/>
  <c r="BE247"/>
  <c r="X247"/>
  <c r="V247"/>
  <c r="T247"/>
  <c r="P247"/>
  <c r="BI245"/>
  <c r="BH245"/>
  <c r="BG245"/>
  <c r="BE245"/>
  <c r="X245"/>
  <c r="V245"/>
  <c r="T245"/>
  <c r="P245"/>
  <c r="BI244"/>
  <c r="BH244"/>
  <c r="BG244"/>
  <c r="BE244"/>
  <c r="X244"/>
  <c r="V244"/>
  <c r="T244"/>
  <c r="P244"/>
  <c r="BI243"/>
  <c r="BH243"/>
  <c r="BG243"/>
  <c r="BE243"/>
  <c r="X243"/>
  <c r="V243"/>
  <c r="T243"/>
  <c r="P243"/>
  <c r="BI242"/>
  <c r="BH242"/>
  <c r="BG242"/>
  <c r="BE242"/>
  <c r="X242"/>
  <c r="V242"/>
  <c r="T242"/>
  <c r="P242"/>
  <c r="BI241"/>
  <c r="BH241"/>
  <c r="BG241"/>
  <c r="BE241"/>
  <c r="X241"/>
  <c r="V241"/>
  <c r="T241"/>
  <c r="P241"/>
  <c r="BI240"/>
  <c r="BH240"/>
  <c r="BG240"/>
  <c r="BE240"/>
  <c r="X240"/>
  <c r="V240"/>
  <c r="T240"/>
  <c r="P240"/>
  <c r="BI238"/>
  <c r="BH238"/>
  <c r="BG238"/>
  <c r="BE238"/>
  <c r="X238"/>
  <c r="V238"/>
  <c r="T238"/>
  <c r="P238"/>
  <c r="BI237"/>
  <c r="BH237"/>
  <c r="BG237"/>
  <c r="BE237"/>
  <c r="X237"/>
  <c r="V237"/>
  <c r="T237"/>
  <c r="P237"/>
  <c r="BI235"/>
  <c r="BH235"/>
  <c r="BG235"/>
  <c r="BE235"/>
  <c r="X235"/>
  <c r="V235"/>
  <c r="T235"/>
  <c r="P235"/>
  <c r="BI234"/>
  <c r="BH234"/>
  <c r="BG234"/>
  <c r="BE234"/>
  <c r="X234"/>
  <c r="V234"/>
  <c r="T234"/>
  <c r="P234"/>
  <c r="BI232"/>
  <c r="BH232"/>
  <c r="BG232"/>
  <c r="BE232"/>
  <c r="X232"/>
  <c r="V232"/>
  <c r="T232"/>
  <c r="P232"/>
  <c r="BI230"/>
  <c r="BH230"/>
  <c r="BG230"/>
  <c r="BE230"/>
  <c r="X230"/>
  <c r="V230"/>
  <c r="T230"/>
  <c r="P230"/>
  <c r="BI229"/>
  <c r="BH229"/>
  <c r="BG229"/>
  <c r="BE229"/>
  <c r="X229"/>
  <c r="V229"/>
  <c r="T229"/>
  <c r="P229"/>
  <c r="BI227"/>
  <c r="BH227"/>
  <c r="BG227"/>
  <c r="BE227"/>
  <c r="X227"/>
  <c r="V227"/>
  <c r="T227"/>
  <c r="P227"/>
  <c r="BI225"/>
  <c r="BH225"/>
  <c r="BG225"/>
  <c r="BE225"/>
  <c r="X225"/>
  <c r="V225"/>
  <c r="T225"/>
  <c r="P225"/>
  <c r="BI223"/>
  <c r="BH223"/>
  <c r="BG223"/>
  <c r="BE223"/>
  <c r="X223"/>
  <c r="V223"/>
  <c r="T223"/>
  <c r="P223"/>
  <c r="BI222"/>
  <c r="BH222"/>
  <c r="BG222"/>
  <c r="BE222"/>
  <c r="X222"/>
  <c r="V222"/>
  <c r="T222"/>
  <c r="P222"/>
  <c r="BI220"/>
  <c r="BH220"/>
  <c r="BG220"/>
  <c r="BE220"/>
  <c r="X220"/>
  <c r="V220"/>
  <c r="T220"/>
  <c r="P220"/>
  <c r="BI218"/>
  <c r="BH218"/>
  <c r="BG218"/>
  <c r="BE218"/>
  <c r="X218"/>
  <c r="V218"/>
  <c r="T218"/>
  <c r="P218"/>
  <c r="BI217"/>
  <c r="BH217"/>
  <c r="BG217"/>
  <c r="BE217"/>
  <c r="X217"/>
  <c r="V217"/>
  <c r="T217"/>
  <c r="P217"/>
  <c r="BI216"/>
  <c r="BH216"/>
  <c r="BG216"/>
  <c r="BE216"/>
  <c r="X216"/>
  <c r="V216"/>
  <c r="T216"/>
  <c r="P216"/>
  <c r="BI214"/>
  <c r="BH214"/>
  <c r="BG214"/>
  <c r="BE214"/>
  <c r="X214"/>
  <c r="V214"/>
  <c r="T214"/>
  <c r="P214"/>
  <c r="BI212"/>
  <c r="BH212"/>
  <c r="BG212"/>
  <c r="BE212"/>
  <c r="X212"/>
  <c r="V212"/>
  <c r="T212"/>
  <c r="P212"/>
  <c r="BI210"/>
  <c r="BH210"/>
  <c r="BG210"/>
  <c r="BE210"/>
  <c r="X210"/>
  <c r="V210"/>
  <c r="T210"/>
  <c r="P210"/>
  <c r="BI208"/>
  <c r="BH208"/>
  <c r="BG208"/>
  <c r="BE208"/>
  <c r="X208"/>
  <c r="V208"/>
  <c r="T208"/>
  <c r="P208"/>
  <c r="BI206"/>
  <c r="BH206"/>
  <c r="BG206"/>
  <c r="BE206"/>
  <c r="X206"/>
  <c r="V206"/>
  <c r="T206"/>
  <c r="P206"/>
  <c r="BI203"/>
  <c r="BH203"/>
  <c r="BG203"/>
  <c r="BE203"/>
  <c r="X203"/>
  <c r="X202"/>
  <c r="V203"/>
  <c r="V202"/>
  <c r="T203"/>
  <c r="T202"/>
  <c r="P203"/>
  <c r="BI201"/>
  <c r="BH201"/>
  <c r="BG201"/>
  <c r="BE201"/>
  <c r="X201"/>
  <c r="V201"/>
  <c r="T201"/>
  <c r="P201"/>
  <c r="BI199"/>
  <c r="BH199"/>
  <c r="BG199"/>
  <c r="BE199"/>
  <c r="X199"/>
  <c r="V199"/>
  <c r="T199"/>
  <c r="P199"/>
  <c r="BI197"/>
  <c r="BH197"/>
  <c r="BG197"/>
  <c r="BE197"/>
  <c r="X197"/>
  <c r="V197"/>
  <c r="T197"/>
  <c r="P197"/>
  <c r="BI195"/>
  <c r="BH195"/>
  <c r="BG195"/>
  <c r="BE195"/>
  <c r="X195"/>
  <c r="V195"/>
  <c r="T195"/>
  <c r="P195"/>
  <c r="BI193"/>
  <c r="BH193"/>
  <c r="BG193"/>
  <c r="BE193"/>
  <c r="X193"/>
  <c r="V193"/>
  <c r="T193"/>
  <c r="P193"/>
  <c r="BI191"/>
  <c r="BH191"/>
  <c r="BG191"/>
  <c r="BE191"/>
  <c r="X191"/>
  <c r="V191"/>
  <c r="T191"/>
  <c r="P191"/>
  <c r="BI188"/>
  <c r="BH188"/>
  <c r="BG188"/>
  <c r="BE188"/>
  <c r="X188"/>
  <c r="X187"/>
  <c r="V188"/>
  <c r="V187"/>
  <c r="T188"/>
  <c r="T187"/>
  <c r="P188"/>
  <c r="BI186"/>
  <c r="BH186"/>
  <c r="BG186"/>
  <c r="BE186"/>
  <c r="X186"/>
  <c r="V186"/>
  <c r="T186"/>
  <c r="P186"/>
  <c r="BI185"/>
  <c r="BH185"/>
  <c r="BG185"/>
  <c r="BE185"/>
  <c r="X185"/>
  <c r="V185"/>
  <c r="T185"/>
  <c r="P185"/>
  <c r="BI184"/>
  <c r="BH184"/>
  <c r="BG184"/>
  <c r="BE184"/>
  <c r="X184"/>
  <c r="V184"/>
  <c r="T184"/>
  <c r="P184"/>
  <c r="BI183"/>
  <c r="BH183"/>
  <c r="BG183"/>
  <c r="BE183"/>
  <c r="X183"/>
  <c r="V183"/>
  <c r="T183"/>
  <c r="P183"/>
  <c r="BI182"/>
  <c r="BH182"/>
  <c r="BG182"/>
  <c r="BE182"/>
  <c r="X182"/>
  <c r="V182"/>
  <c r="T182"/>
  <c r="P182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3"/>
  <c r="BH173"/>
  <c r="BG173"/>
  <c r="BE173"/>
  <c r="X173"/>
  <c r="V173"/>
  <c r="T173"/>
  <c r="P173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8"/>
  <c r="BH168"/>
  <c r="BG168"/>
  <c r="BE168"/>
  <c r="X168"/>
  <c r="V168"/>
  <c r="T168"/>
  <c r="P168"/>
  <c r="BI166"/>
  <c r="BH166"/>
  <c r="BG166"/>
  <c r="BE166"/>
  <c r="X166"/>
  <c r="V166"/>
  <c r="T166"/>
  <c r="P166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1"/>
  <c r="BH161"/>
  <c r="BG161"/>
  <c r="BE161"/>
  <c r="X161"/>
  <c r="V161"/>
  <c r="T161"/>
  <c r="P161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1"/>
  <c r="BH151"/>
  <c r="BG151"/>
  <c r="BE151"/>
  <c r="X151"/>
  <c r="V151"/>
  <c r="T151"/>
  <c r="P151"/>
  <c r="BI147"/>
  <c r="BH147"/>
  <c r="BG147"/>
  <c r="BE147"/>
  <c r="X147"/>
  <c r="V147"/>
  <c r="T147"/>
  <c r="P147"/>
  <c r="BI143"/>
  <c r="BH143"/>
  <c r="BG143"/>
  <c r="BE143"/>
  <c r="X143"/>
  <c r="V143"/>
  <c r="T143"/>
  <c r="P143"/>
  <c r="BI139"/>
  <c r="BH139"/>
  <c r="BG139"/>
  <c r="BE139"/>
  <c r="X139"/>
  <c r="V139"/>
  <c r="T139"/>
  <c r="P139"/>
  <c r="BI135"/>
  <c r="BH135"/>
  <c r="BG135"/>
  <c r="BE135"/>
  <c r="X135"/>
  <c r="V135"/>
  <c r="T135"/>
  <c r="P135"/>
  <c r="BI133"/>
  <c r="BH133"/>
  <c r="BG133"/>
  <c r="BE133"/>
  <c r="X133"/>
  <c r="V133"/>
  <c r="T133"/>
  <c r="P133"/>
  <c r="J128"/>
  <c r="J127"/>
  <c r="F127"/>
  <c r="F125"/>
  <c r="E123"/>
  <c r="J92"/>
  <c r="J91"/>
  <c r="F91"/>
  <c r="F89"/>
  <c r="E87"/>
  <c r="J18"/>
  <c r="E18"/>
  <c r="F92"/>
  <c r="J17"/>
  <c r="J12"/>
  <c r="J89"/>
  <c r="E7"/>
  <c r="E85"/>
  <c i="1" r="L90"/>
  <c r="AM90"/>
  <c r="AM89"/>
  <c r="L89"/>
  <c r="AM87"/>
  <c r="L87"/>
  <c r="L85"/>
  <c r="L84"/>
  <c i="2" r="Q267"/>
  <c r="Q241"/>
  <c r="K230"/>
  <c r="R216"/>
  <c r="Q188"/>
  <c r="Q163"/>
  <c r="R249"/>
  <c r="R240"/>
  <c r="Q222"/>
  <c r="R193"/>
  <c r="Q177"/>
  <c r="Q151"/>
  <c r="R255"/>
  <c r="Q240"/>
  <c r="Q218"/>
  <c r="R168"/>
  <c r="Q225"/>
  <c r="Q186"/>
  <c r="R218"/>
  <c r="R199"/>
  <c r="R166"/>
  <c r="R212"/>
  <c r="R171"/>
  <c r="Q157"/>
  <c r="BK262"/>
  <c r="K237"/>
  <c r="BF237"/>
  <c r="BK156"/>
  <c r="K218"/>
  <c r="BF218"/>
  <c r="K241"/>
  <c r="BF241"/>
  <c i="3" r="R183"/>
  <c i="9" r="R192"/>
  <c r="R139"/>
  <c r="R171"/>
  <c r="Q140"/>
  <c r="Q165"/>
  <c r="R135"/>
  <c r="Q169"/>
  <c r="Q143"/>
  <c r="Q182"/>
  <c r="Q150"/>
  <c r="Q161"/>
  <c r="R136"/>
  <c r="BK146"/>
  <c r="K152"/>
  <c r="BF152"/>
  <c r="K163"/>
  <c r="BF163"/>
  <c r="K185"/>
  <c r="BF185"/>
  <c r="BK190"/>
  <c r="K153"/>
  <c r="BF153"/>
  <c r="BK174"/>
  <c r="K142"/>
  <c r="BF142"/>
  <c i="10" r="Q148"/>
  <c r="R149"/>
  <c r="Q173"/>
  <c r="R144"/>
  <c r="R168"/>
  <c r="R147"/>
  <c r="R130"/>
  <c r="R169"/>
  <c r="Q127"/>
  <c r="R154"/>
  <c r="R127"/>
  <c r="K175"/>
  <c r="BF175"/>
  <c r="BK126"/>
  <c r="BK167"/>
  <c r="K128"/>
  <c r="BF128"/>
  <c r="BK142"/>
  <c i="11" r="R196"/>
  <c r="Q169"/>
  <c r="Q139"/>
  <c r="R193"/>
  <c r="Q163"/>
  <c r="R203"/>
  <c r="Q161"/>
  <c r="R197"/>
  <c r="Q167"/>
  <c r="Q138"/>
  <c r="R198"/>
  <c r="Q166"/>
  <c r="Q136"/>
  <c r="R181"/>
  <c r="R158"/>
  <c r="R190"/>
  <c r="R170"/>
  <c r="Q149"/>
  <c r="K177"/>
  <c r="BF177"/>
  <c r="K180"/>
  <c r="BF180"/>
  <c r="K143"/>
  <c r="BF143"/>
  <c r="BK171"/>
  <c r="BK203"/>
  <c r="BK165"/>
  <c r="BK191"/>
  <c r="K146"/>
  <c r="BF146"/>
  <c i="2" r="R272"/>
  <c r="Q243"/>
  <c r="R235"/>
  <c r="R222"/>
  <c r="R201"/>
  <c r="Q272"/>
  <c r="Q247"/>
  <c r="Q232"/>
  <c r="Q217"/>
  <c r="R182"/>
  <c r="R133"/>
  <c r="Q253"/>
  <c r="R223"/>
  <c r="R179"/>
  <c r="R238"/>
  <c r="R184"/>
  <c r="R156"/>
  <c r="R195"/>
  <c r="Q147"/>
  <c r="Q179"/>
  <c r="Q164"/>
  <c r="R135"/>
  <c r="K253"/>
  <c r="BF253"/>
  <c r="BK179"/>
  <c r="K260"/>
  <c r="BF260"/>
  <c r="K249"/>
  <c r="BF249"/>
  <c r="K222"/>
  <c r="BF222"/>
  <c r="BK164"/>
  <c r="K217"/>
  <c r="BF217"/>
  <c r="BK139"/>
  <c r="K184"/>
  <c r="BF184"/>
  <c i="3" r="R308"/>
  <c r="R278"/>
  <c r="R226"/>
  <c r="R161"/>
  <c r="Q284"/>
  <c r="R229"/>
  <c r="R140"/>
  <c r="Q185"/>
  <c r="R139"/>
  <c r="R312"/>
  <c r="Q280"/>
  <c r="Q242"/>
  <c r="R211"/>
  <c r="Q141"/>
  <c r="BK284"/>
  <c r="Q265"/>
  <c r="R156"/>
  <c r="Q316"/>
  <c r="R250"/>
  <c r="R204"/>
  <c r="R165"/>
  <c r="R318"/>
  <c r="R269"/>
  <c r="Q255"/>
  <c r="Q220"/>
  <c r="R185"/>
  <c r="K314"/>
  <c r="BF314"/>
  <c r="K291"/>
  <c r="BF291"/>
  <c r="BK199"/>
  <c r="BK301"/>
  <c r="K232"/>
  <c r="BF232"/>
  <c r="K158"/>
  <c r="BF158"/>
  <c r="BK134"/>
  <c r="BK242"/>
  <c r="BK173"/>
  <c r="BK234"/>
  <c r="K299"/>
  <c r="BF299"/>
  <c r="K183"/>
  <c r="BF183"/>
  <c i="4" r="R128"/>
  <c r="R149"/>
  <c r="Q163"/>
  <c r="R163"/>
  <c r="Q182"/>
  <c r="Q145"/>
  <c r="R167"/>
  <c r="Q169"/>
  <c r="K145"/>
  <c r="BF145"/>
  <c r="BK163"/>
  <c r="BK135"/>
  <c i="5" r="R206"/>
  <c r="Q162"/>
  <c r="Q210"/>
  <c r="Q170"/>
  <c r="R130"/>
  <c r="R205"/>
  <c r="Q180"/>
  <c r="Q143"/>
  <c r="Q192"/>
  <c r="Q199"/>
  <c r="Q203"/>
  <c r="R189"/>
  <c r="Q158"/>
  <c r="Q157"/>
  <c r="BK170"/>
  <c r="K194"/>
  <c r="BF194"/>
  <c r="BK133"/>
  <c r="BK130"/>
  <c r="BK161"/>
  <c r="BK178"/>
  <c r="K176"/>
  <c r="BF176"/>
  <c r="K136"/>
  <c r="BF136"/>
  <c i="6" r="Q173"/>
  <c r="Q191"/>
  <c r="Q193"/>
  <c r="R221"/>
  <c r="R195"/>
  <c r="R158"/>
  <c r="Q180"/>
  <c r="R172"/>
  <c r="Q210"/>
  <c r="R147"/>
  <c r="Q178"/>
  <c r="R135"/>
  <c r="K191"/>
  <c r="BF191"/>
  <c r="K193"/>
  <c r="BF193"/>
  <c r="K144"/>
  <c r="BF144"/>
  <c r="K172"/>
  <c r="BF172"/>
  <c r="K174"/>
  <c r="BF174"/>
  <c r="K173"/>
  <c r="BF173"/>
  <c i="7" r="Q125"/>
  <c r="R121"/>
  <c r="K124"/>
  <c r="BF124"/>
  <c i="8" r="R203"/>
  <c r="Q172"/>
  <c r="Q153"/>
  <c r="R206"/>
  <c r="Q193"/>
  <c r="R163"/>
  <c r="Q194"/>
  <c r="Q164"/>
  <c r="R147"/>
  <c r="Q180"/>
  <c r="R171"/>
  <c r="Q182"/>
  <c r="R193"/>
  <c r="Q179"/>
  <c r="Q136"/>
  <c r="R202"/>
  <c r="Q159"/>
  <c r="R151"/>
  <c r="Q187"/>
  <c r="R176"/>
  <c r="R158"/>
  <c r="K177"/>
  <c r="BF177"/>
  <c r="K148"/>
  <c r="BF148"/>
  <c r="BK166"/>
  <c r="BK203"/>
  <c r="K160"/>
  <c r="BF160"/>
  <c r="K172"/>
  <c r="BF172"/>
  <c r="K193"/>
  <c r="BF193"/>
  <c r="K181"/>
  <c r="BF181"/>
  <c r="K129"/>
  <c r="BF129"/>
  <c r="BK156"/>
  <c i="9" r="Q189"/>
  <c r="Q186"/>
  <c r="R189"/>
  <c r="Q174"/>
  <c r="Q136"/>
  <c r="R168"/>
  <c r="Q195"/>
  <c r="Q147"/>
  <c r="Q192"/>
  <c r="R158"/>
  <c r="Q135"/>
  <c r="R165"/>
  <c r="Q141"/>
  <c r="R148"/>
  <c r="K144"/>
  <c r="BF144"/>
  <c r="K136"/>
  <c r="BF136"/>
  <c r="K168"/>
  <c r="BF168"/>
  <c r="BK177"/>
  <c r="K186"/>
  <c r="BF186"/>
  <c r="K165"/>
  <c r="BF165"/>
  <c i="10" r="Q164"/>
  <c r="R139"/>
  <c r="R141"/>
  <c r="Q167"/>
  <c r="R129"/>
  <c r="Q158"/>
  <c r="R138"/>
  <c r="Q165"/>
  <c r="Q163"/>
  <c r="Q149"/>
  <c r="K143"/>
  <c r="BF143"/>
  <c r="K146"/>
  <c r="BF146"/>
  <c r="K162"/>
  <c r="BF162"/>
  <c r="BK145"/>
  <c r="K138"/>
  <c r="BF138"/>
  <c i="11" r="Q191"/>
  <c r="R157"/>
  <c r="Q196"/>
  <c r="Q175"/>
  <c r="R131"/>
  <c r="R166"/>
  <c r="R134"/>
  <c r="R175"/>
  <c r="Q131"/>
  <c r="R149"/>
  <c r="R189"/>
  <c r="R171"/>
  <c r="R140"/>
  <c r="Q183"/>
  <c r="R159"/>
  <c r="BK196"/>
  <c r="BK162"/>
  <c r="BK149"/>
  <c r="BK137"/>
  <c r="K181"/>
  <c r="BF181"/>
  <c r="BK202"/>
  <c r="BK148"/>
  <c r="K136"/>
  <c r="BF136"/>
  <c i="3" r="Q161"/>
  <c i="5" r="Q171"/>
  <c r="R203"/>
  <c r="Q176"/>
  <c r="Q133"/>
  <c r="R197"/>
  <c r="R208"/>
  <c r="R157"/>
  <c r="Q194"/>
  <c r="R136"/>
  <c r="Q163"/>
  <c r="Q168"/>
  <c r="Q130"/>
  <c r="Q126"/>
  <c r="K215"/>
  <c r="BF215"/>
  <c r="K182"/>
  <c r="BF182"/>
  <c r="K203"/>
  <c r="BF203"/>
  <c r="K209"/>
  <c r="BF209"/>
  <c r="BK165"/>
  <c r="K180"/>
  <c r="BF180"/>
  <c i="6" r="Q211"/>
  <c r="Q221"/>
  <c r="Q149"/>
  <c r="Q158"/>
  <c r="R199"/>
  <c r="R128"/>
  <c r="R174"/>
  <c r="Q128"/>
  <c r="Q183"/>
  <c r="Q168"/>
  <c r="BK211"/>
  <c r="K147"/>
  <c r="BF147"/>
  <c r="K187"/>
  <c r="BF187"/>
  <c r="BK210"/>
  <c r="K199"/>
  <c r="BF199"/>
  <c r="K163"/>
  <c r="BF163"/>
  <c i="7" r="Q124"/>
  <c r="R122"/>
  <c i="8" r="Q205"/>
  <c r="Q191"/>
  <c r="R166"/>
  <c r="Q198"/>
  <c r="Q190"/>
  <c r="Q161"/>
  <c r="R198"/>
  <c r="R162"/>
  <c r="Q207"/>
  <c r="Q175"/>
  <c r="Q155"/>
  <c r="R197"/>
  <c r="Q143"/>
  <c r="Q165"/>
  <c r="Q129"/>
  <c r="Q171"/>
  <c r="R149"/>
  <c r="R185"/>
  <c r="Q173"/>
  <c r="BK202"/>
  <c r="BK151"/>
  <c r="K162"/>
  <c r="BF162"/>
  <c r="K170"/>
  <c r="BF170"/>
  <c r="BK175"/>
  <c r="BK155"/>
  <c r="K140"/>
  <c r="BF140"/>
  <c r="K159"/>
  <c r="BF159"/>
  <c r="K169"/>
  <c r="BF169"/>
  <c r="BK141"/>
  <c i="9" r="Q188"/>
  <c r="Q154"/>
  <c r="R179"/>
  <c r="R163"/>
  <c r="R175"/>
  <c r="R150"/>
  <c r="Q183"/>
  <c r="Q160"/>
  <c r="R134"/>
  <c r="R160"/>
  <c r="R140"/>
  <c r="R188"/>
  <c r="R153"/>
  <c r="R164"/>
  <c r="R137"/>
  <c r="K187"/>
  <c r="BF187"/>
  <c r="BK193"/>
  <c r="BK188"/>
  <c r="BK150"/>
  <c r="BK135"/>
  <c r="K159"/>
  <c r="BF159"/>
  <c r="BK151"/>
  <c i="10" r="Q166"/>
  <c r="Q143"/>
  <c r="Q169"/>
  <c r="Q132"/>
  <c r="Q154"/>
  <c r="Q138"/>
  <c r="Q153"/>
  <c r="R166"/>
  <c r="Q136"/>
  <c r="R158"/>
  <c r="R132"/>
  <c r="Q135"/>
  <c r="BK150"/>
  <c r="BK132"/>
  <c r="K140"/>
  <c r="BF140"/>
  <c r="BK160"/>
  <c r="BK165"/>
  <c r="K141"/>
  <c r="BF141"/>
  <c i="11" r="R184"/>
  <c r="R160"/>
  <c r="Q198"/>
  <c r="R182"/>
  <c r="R141"/>
  <c r="Q186"/>
  <c r="Q147"/>
  <c r="R192"/>
  <c r="R172"/>
  <c r="Q143"/>
  <c r="Q181"/>
  <c r="R148"/>
  <c r="R186"/>
  <c r="Q165"/>
  <c r="R136"/>
  <c r="Q189"/>
  <c r="Q164"/>
  <c r="Q133"/>
  <c r="BK179"/>
  <c r="K184"/>
  <c r="BF184"/>
  <c r="BK152"/>
  <c r="K133"/>
  <c r="BF133"/>
  <c r="K169"/>
  <c r="BF169"/>
  <c r="K185"/>
  <c r="BF185"/>
  <c r="BK141"/>
  <c r="BK186"/>
  <c r="K178"/>
  <c r="BF178"/>
  <c r="K139"/>
  <c r="BF139"/>
  <c i="2" r="R262"/>
  <c r="Q238"/>
  <c r="R229"/>
  <c r="R214"/>
  <c r="Q185"/>
  <c r="R251"/>
  <c r="R241"/>
  <c r="Q223"/>
  <c r="R197"/>
  <c r="R191"/>
  <c r="R163"/>
  <c r="Q260"/>
  <c r="R243"/>
  <c r="Q227"/>
  <c r="Q182"/>
  <c i="1" r="AU94"/>
  <c i="2" r="R147"/>
  <c r="BK227"/>
  <c r="BK214"/>
  <c r="BK135"/>
  <c r="K235"/>
  <c r="BF235"/>
  <c r="K151"/>
  <c r="BF151"/>
  <c r="K225"/>
  <c r="BF225"/>
  <c r="BK186"/>
  <c r="K161"/>
  <c r="BF161"/>
  <c r="BK185"/>
  <c r="BK251"/>
  <c r="BK208"/>
  <c r="K157"/>
  <c r="BF157"/>
  <c i="3" r="Q303"/>
  <c r="Q275"/>
  <c r="Q183"/>
  <c r="Q139"/>
  <c r="R268"/>
  <c r="R199"/>
  <c r="Q136"/>
  <c r="R234"/>
  <c r="Q156"/>
  <c r="R132"/>
  <c r="Q289"/>
  <c r="Q264"/>
  <c r="Q226"/>
  <c r="Q175"/>
  <c r="R144"/>
  <c r="R287"/>
  <c r="R220"/>
  <c r="Q173"/>
  <c r="R255"/>
  <c r="R208"/>
  <c r="Q167"/>
  <c r="R322"/>
  <c r="R301"/>
  <c r="R282"/>
  <c r="Q252"/>
  <c r="Q224"/>
  <c r="Q187"/>
  <c r="BK318"/>
  <c r="BK226"/>
  <c r="BK153"/>
  <c r="BK320"/>
  <c r="BK255"/>
  <c r="K167"/>
  <c r="BF167"/>
  <c r="K295"/>
  <c r="BF295"/>
  <c r="BK187"/>
  <c r="K272"/>
  <c r="BF272"/>
  <c r="BK202"/>
  <c r="BK175"/>
  <c i="4" r="Q128"/>
  <c r="R145"/>
  <c r="R135"/>
  <c r="Q146"/>
  <c r="Q150"/>
  <c r="R171"/>
  <c r="R155"/>
  <c r="BK152"/>
  <c r="K146"/>
  <c r="BF146"/>
  <c r="BK175"/>
  <c i="5" r="R209"/>
  <c r="Q167"/>
  <c r="Q206"/>
  <c r="R168"/>
  <c r="R129"/>
  <c r="R187"/>
  <c r="R217"/>
  <c r="R163"/>
  <c r="Q131"/>
  <c r="R171"/>
  <c r="R184"/>
  <c r="R180"/>
  <c r="R138"/>
  <c r="R152"/>
  <c r="BK217"/>
  <c r="BK131"/>
  <c r="K158"/>
  <c r="BF158"/>
  <c r="K140"/>
  <c r="BF140"/>
  <c r="K163"/>
  <c r="BF163"/>
  <c r="K159"/>
  <c r="BF159"/>
  <c r="BK128"/>
  <c i="6" r="R213"/>
  <c r="R168"/>
  <c r="Q213"/>
  <c r="R183"/>
  <c r="Q189"/>
  <c r="R149"/>
  <c r="R191"/>
  <c r="R189"/>
  <c r="R144"/>
  <c r="K197"/>
  <c r="BF197"/>
  <c r="K213"/>
  <c r="BF213"/>
  <c r="BK189"/>
  <c r="BK195"/>
  <c i="7" r="Q122"/>
  <c r="Q120"/>
  <c r="BK120"/>
  <c i="8" r="R201"/>
  <c r="R164"/>
  <c r="Q135"/>
  <c r="Q197"/>
  <c r="R179"/>
  <c r="Q148"/>
  <c r="Q186"/>
  <c r="Q157"/>
  <c r="Q201"/>
  <c r="R174"/>
  <c r="Q141"/>
  <c r="Q189"/>
  <c r="R170"/>
  <c r="R191"/>
  <c r="R152"/>
  <c r="R195"/>
  <c r="Q152"/>
  <c r="Q133"/>
  <c r="Q162"/>
  <c r="BK205"/>
  <c r="K157"/>
  <c r="BF157"/>
  <c r="K191"/>
  <c r="BF191"/>
  <c r="K198"/>
  <c r="BF198"/>
  <c r="BK149"/>
  <c r="BK158"/>
  <c r="K174"/>
  <c r="BF174"/>
  <c r="BK153"/>
  <c r="BK176"/>
  <c r="K187"/>
  <c r="BF187"/>
  <c i="9" r="R185"/>
  <c r="Q175"/>
  <c r="R151"/>
  <c r="R193"/>
  <c r="R161"/>
  <c r="Q190"/>
  <c r="R156"/>
  <c r="R174"/>
  <c r="Q159"/>
  <c r="R159"/>
  <c r="R141"/>
  <c r="Q193"/>
  <c r="R166"/>
  <c r="Q144"/>
  <c r="Q153"/>
  <c r="K194"/>
  <c r="BF194"/>
  <c r="K132"/>
  <c r="BF132"/>
  <c r="K134"/>
  <c r="BF134"/>
  <c r="BK158"/>
  <c r="K166"/>
  <c r="BF166"/>
  <c r="K179"/>
  <c r="BF179"/>
  <c r="K137"/>
  <c r="BF137"/>
  <c r="BK149"/>
  <c i="10" r="R162"/>
  <c r="Q159"/>
  <c r="R135"/>
  <c r="R164"/>
  <c r="Q175"/>
  <c r="Q146"/>
  <c r="Q156"/>
  <c r="R171"/>
  <c r="Q131"/>
  <c r="R153"/>
  <c r="Q171"/>
  <c r="BK169"/>
  <c r="K156"/>
  <c r="BF156"/>
  <c r="BK171"/>
  <c r="K134"/>
  <c r="BF134"/>
  <c r="K154"/>
  <c r="BF154"/>
  <c r="BK153"/>
  <c r="K131"/>
  <c r="BF131"/>
  <c i="11" r="R176"/>
  <c r="Q158"/>
  <c r="Q197"/>
  <c r="Q180"/>
  <c r="Q137"/>
  <c r="Q179"/>
  <c r="R153"/>
  <c r="R187"/>
  <c r="R164"/>
  <c r="Q134"/>
  <c r="Q184"/>
  <c r="R137"/>
  <c r="Q176"/>
  <c r="Q148"/>
  <c r="R177"/>
  <c r="Q157"/>
  <c r="BK192"/>
  <c r="K197"/>
  <c r="BF197"/>
  <c r="BK147"/>
  <c r="BK194"/>
  <c r="K156"/>
  <c r="BF156"/>
  <c r="K183"/>
  <c r="BF183"/>
  <c r="BK153"/>
  <c r="BK193"/>
  <c r="K160"/>
  <c r="BF160"/>
  <c r="BK134"/>
  <c i="2" r="R253"/>
  <c r="Q242"/>
  <c r="Q234"/>
  <c r="R220"/>
  <c r="Q191"/>
  <c r="R173"/>
  <c r="Q255"/>
  <c r="R237"/>
  <c r="Q214"/>
  <c r="Q193"/>
  <c r="R170"/>
  <c r="Q135"/>
  <c r="R247"/>
  <c r="Q229"/>
  <c r="Q206"/>
  <c r="R151"/>
  <c r="Q210"/>
  <c r="R177"/>
  <c r="Q216"/>
  <c r="R186"/>
  <c r="R139"/>
  <c r="Q208"/>
  <c r="Q170"/>
  <c r="Q156"/>
  <c r="BK244"/>
  <c r="K191"/>
  <c r="BF191"/>
  <c r="K133"/>
  <c r="BF133"/>
  <c r="K177"/>
  <c r="BF177"/>
  <c r="BK238"/>
  <c r="K206"/>
  <c r="BF206"/>
  <c r="K183"/>
  <c r="BF183"/>
  <c r="BK245"/>
  <c r="BK178"/>
  <c r="K216"/>
  <c r="BF216"/>
  <c r="K170"/>
  <c r="BF170"/>
  <c i="3" r="Q301"/>
  <c r="R264"/>
  <c r="R224"/>
  <c r="Q158"/>
  <c r="R275"/>
  <c r="R212"/>
  <c r="R316"/>
  <c r="Q212"/>
  <c r="R153"/>
  <c r="Q304"/>
  <c r="Q272"/>
  <c r="R232"/>
  <c r="R195"/>
  <c r="R149"/>
  <c r="R299"/>
  <c r="R272"/>
  <c r="Q202"/>
  <c r="Q132"/>
  <c r="Q278"/>
  <c r="Q211"/>
  <c r="R187"/>
  <c r="Q149"/>
  <c r="Q312"/>
  <c r="Q295"/>
  <c r="Q268"/>
  <c r="Q234"/>
  <c r="R202"/>
  <c r="Q144"/>
  <c r="BK310"/>
  <c r="BK208"/>
  <c r="K140"/>
  <c r="BF140"/>
  <c r="BK312"/>
  <c r="K269"/>
  <c r="BF269"/>
  <c r="BK204"/>
  <c r="BK151"/>
  <c r="K278"/>
  <c r="BF278"/>
  <c r="BK212"/>
  <c r="K132"/>
  <c r="BF132"/>
  <c r="BK210"/>
  <c r="K265"/>
  <c r="BF265"/>
  <c r="K144"/>
  <c r="BF144"/>
  <c i="4" r="Q130"/>
  <c r="R169"/>
  <c r="Q144"/>
  <c r="R161"/>
  <c r="R144"/>
  <c r="Q175"/>
  <c r="R134"/>
  <c r="Q161"/>
  <c r="BK182"/>
  <c r="K149"/>
  <c r="BF149"/>
  <c r="K128"/>
  <c r="BF128"/>
  <c r="BK140"/>
  <c r="K144"/>
  <c r="BF144"/>
  <c i="5" r="Q205"/>
  <c r="R201"/>
  <c r="R162"/>
  <c r="Q217"/>
  <c r="R170"/>
  <c r="R178"/>
  <c r="R133"/>
  <c r="Q187"/>
  <c r="Q138"/>
  <c r="Q213"/>
  <c r="R199"/>
  <c r="R137"/>
  <c r="Q137"/>
  <c r="BK162"/>
  <c r="K187"/>
  <c r="BF187"/>
  <c r="BK138"/>
  <c r="K201"/>
  <c r="BF201"/>
  <c r="K197"/>
  <c r="BF197"/>
  <c r="BK205"/>
  <c r="K129"/>
  <c r="BF129"/>
  <c i="6" r="R154"/>
  <c r="Q172"/>
  <c r="R177"/>
  <c r="R225"/>
  <c r="R193"/>
  <c r="Q135"/>
  <c r="Q177"/>
  <c r="Q147"/>
  <c r="R180"/>
  <c r="Q140"/>
  <c r="K221"/>
  <c r="BF221"/>
  <c r="BK128"/>
  <c r="BK177"/>
  <c r="BK168"/>
  <c r="K154"/>
  <c r="BF154"/>
  <c i="7" r="R124"/>
  <c r="K121"/>
  <c r="BF121"/>
  <c i="8" r="Q185"/>
  <c r="Q158"/>
  <c r="Q203"/>
  <c r="R192"/>
  <c r="R157"/>
  <c r="Q202"/>
  <c r="Q170"/>
  <c r="Q146"/>
  <c r="Q176"/>
  <c r="Q167"/>
  <c r="R129"/>
  <c r="Q163"/>
  <c r="R189"/>
  <c r="R143"/>
  <c r="R190"/>
  <c r="R150"/>
  <c r="R186"/>
  <c r="R160"/>
  <c r="K180"/>
  <c r="BF180"/>
  <c r="K133"/>
  <c r="BF133"/>
  <c r="BK147"/>
  <c r="BK192"/>
  <c r="BK146"/>
  <c r="K161"/>
  <c r="BF161"/>
  <c r="BK188"/>
  <c r="BK178"/>
  <c r="K173"/>
  <c r="BF173"/>
  <c i="9" r="Q187"/>
  <c r="Q172"/>
  <c r="Q133"/>
  <c r="R176"/>
  <c r="R143"/>
  <c r="Q178"/>
  <c r="Q142"/>
  <c r="Q177"/>
  <c r="Q139"/>
  <c r="R154"/>
  <c r="R133"/>
  <c r="Q185"/>
  <c r="R157"/>
  <c r="Q134"/>
  <c r="R145"/>
  <c r="BK156"/>
  <c r="BK175"/>
  <c r="K129"/>
  <c r="BF129"/>
  <c r="K195"/>
  <c r="BF195"/>
  <c r="K140"/>
  <c r="BF140"/>
  <c r="BK148"/>
  <c r="BK171"/>
  <c i="10" r="R167"/>
  <c r="R143"/>
  <c r="R142"/>
  <c r="R160"/>
  <c r="R165"/>
  <c r="Q140"/>
  <c r="R136"/>
  <c r="Q141"/>
  <c r="Q125"/>
  <c r="R148"/>
  <c r="R134"/>
  <c r="K127"/>
  <c r="BF127"/>
  <c r="BK137"/>
  <c r="BK147"/>
  <c r="BK163"/>
  <c r="BK139"/>
  <c r="BK159"/>
  <c i="11" r="Q170"/>
  <c r="R156"/>
  <c r="R194"/>
  <c r="R165"/>
  <c r="R202"/>
  <c r="Q155"/>
  <c r="R185"/>
  <c r="R151"/>
  <c r="R201"/>
  <c r="R167"/>
  <c r="R143"/>
  <c r="R178"/>
  <c r="K152"/>
  <c r="Q202"/>
  <c r="Q182"/>
  <c r="R152"/>
  <c r="Q132"/>
  <c r="BK131"/>
  <c r="BK167"/>
  <c r="K174"/>
  <c r="BF174"/>
  <c r="BK201"/>
  <c r="K172"/>
  <c r="BF172"/>
  <c r="BK159"/>
  <c r="BK155"/>
  <c i="2" r="K220"/>
  <c r="BF220"/>
  <c r="BK272"/>
  <c r="K173"/>
  <c r="BF173"/>
  <c r="K232"/>
  <c r="BF232"/>
  <c r="K193"/>
  <c r="BF193"/>
  <c r="K255"/>
  <c r="BF255"/>
  <c r="BK147"/>
  <c r="K240"/>
  <c r="BF240"/>
  <c r="K182"/>
  <c r="BF182"/>
  <c i="3" r="R304"/>
  <c r="R295"/>
  <c r="Q229"/>
  <c r="Q163"/>
  <c r="R291"/>
  <c r="R242"/>
  <c r="R167"/>
  <c r="Q246"/>
  <c r="Q165"/>
  <c r="R134"/>
  <c r="Q287"/>
  <c r="R262"/>
  <c r="R222"/>
  <c r="R173"/>
  <c r="R303"/>
  <c r="Q222"/>
  <c r="Q153"/>
  <c r="Q308"/>
  <c r="R246"/>
  <c r="Q179"/>
  <c r="R141"/>
  <c r="Q310"/>
  <c r="R289"/>
  <c r="Q262"/>
  <c r="Q232"/>
  <c r="Q145"/>
  <c r="Q134"/>
  <c r="K149"/>
  <c r="BF149"/>
  <c r="BK316"/>
  <c r="K297"/>
  <c r="BF297"/>
  <c r="BK262"/>
  <c r="K252"/>
  <c r="BF252"/>
  <c r="BK195"/>
  <c r="K185"/>
  <c r="BF185"/>
  <c r="BK161"/>
  <c r="BK304"/>
  <c r="BK289"/>
  <c r="K275"/>
  <c r="BF275"/>
  <c r="K270"/>
  <c r="BF270"/>
  <c r="K268"/>
  <c r="BF268"/>
  <c r="K264"/>
  <c r="BF264"/>
  <c r="BK246"/>
  <c r="BK145"/>
  <c r="K284"/>
  <c r="BF284"/>
  <c r="K236"/>
  <c r="BF236"/>
  <c r="BK163"/>
  <c r="BK308"/>
  <c r="BK230"/>
  <c r="BK139"/>
  <c r="BK229"/>
  <c r="BK179"/>
  <c r="BK165"/>
  <c i="4" r="Q134"/>
  <c r="R150"/>
  <c r="Q171"/>
  <c r="R140"/>
  <c r="Q149"/>
  <c r="R159"/>
  <c r="BK159"/>
  <c r="BK134"/>
  <c r="BK169"/>
  <c i="5" r="Q211"/>
  <c r="Q148"/>
  <c r="R192"/>
  <c r="Q165"/>
  <c r="Q208"/>
  <c r="R158"/>
  <c r="Q184"/>
  <c r="R143"/>
  <c r="Q182"/>
  <c r="R132"/>
  <c r="Q136"/>
  <c r="Q140"/>
  <c r="R167"/>
  <c r="BK210"/>
  <c r="BK211"/>
  <c r="BK160"/>
  <c r="K213"/>
  <c r="BF213"/>
  <c r="K126"/>
  <c r="BF126"/>
  <c r="BK137"/>
  <c r="BK132"/>
  <c i="6" r="R130"/>
  <c r="R210"/>
  <c r="Q156"/>
  <c r="Q187"/>
  <c r="Q201"/>
  <c r="Q163"/>
  <c r="R197"/>
  <c r="Q225"/>
  <c r="Q154"/>
  <c r="BK201"/>
  <c r="BK130"/>
  <c r="BK149"/>
  <c r="K180"/>
  <c r="BF180"/>
  <c r="BK183"/>
  <c r="BK140"/>
  <c i="7" r="Q123"/>
  <c r="Q121"/>
  <c r="BK123"/>
  <c i="8" r="R175"/>
  <c r="Q149"/>
  <c r="R194"/>
  <c r="Q166"/>
  <c r="R135"/>
  <c r="Q196"/>
  <c r="R159"/>
  <c r="R205"/>
  <c r="R173"/>
  <c r="R133"/>
  <c r="R188"/>
  <c r="Q140"/>
  <c r="Q178"/>
  <c r="R137"/>
  <c r="R165"/>
  <c r="R141"/>
  <c r="R167"/>
  <c r="Q147"/>
  <c r="BK163"/>
  <c r="BK194"/>
  <c r="K190"/>
  <c r="BF190"/>
  <c r="BK206"/>
  <c r="K167"/>
  <c r="BF167"/>
  <c r="K189"/>
  <c r="BF189"/>
  <c r="BK143"/>
  <c r="K164"/>
  <c r="BF164"/>
  <c i="9" r="R194"/>
  <c r="Q180"/>
  <c r="R183"/>
  <c r="R178"/>
  <c r="R144"/>
  <c r="R186"/>
  <c r="Q157"/>
  <c r="Q132"/>
  <c r="Q171"/>
  <c r="R187"/>
  <c r="Q146"/>
  <c r="Q128"/>
  <c r="Q158"/>
  <c r="R142"/>
  <c r="R147"/>
  <c r="K192"/>
  <c r="BF192"/>
  <c r="K189"/>
  <c r="BF189"/>
  <c r="BK180"/>
  <c r="K141"/>
  <c r="BF141"/>
  <c r="BK143"/>
  <c r="K157"/>
  <c r="BF157"/>
  <c r="BK176"/>
  <c i="10" r="R175"/>
  <c r="Q160"/>
  <c r="Q151"/>
  <c r="R125"/>
  <c r="R159"/>
  <c r="R161"/>
  <c r="R150"/>
  <c r="R163"/>
  <c r="Q126"/>
  <c r="Q137"/>
  <c r="Q168"/>
  <c r="R140"/>
  <c r="Q145"/>
  <c r="BK161"/>
  <c r="K168"/>
  <c r="BF168"/>
  <c r="K158"/>
  <c r="BF158"/>
  <c r="K148"/>
  <c r="BF148"/>
  <c r="BK130"/>
  <c r="BK129"/>
  <c i="11" r="Q192"/>
  <c r="Q162"/>
  <c r="Q203"/>
  <c r="R188"/>
  <c r="R155"/>
  <c r="R174"/>
  <c r="R138"/>
  <c r="Q178"/>
  <c r="Q153"/>
  <c r="Q193"/>
  <c r="Q159"/>
  <c r="R132"/>
  <c r="Q168"/>
  <c r="R135"/>
  <c r="Q188"/>
  <c r="Q141"/>
  <c r="BK188"/>
  <c r="K158"/>
  <c r="BF158"/>
  <c r="BK170"/>
  <c r="K138"/>
  <c r="BF138"/>
  <c i="2" r="Q251"/>
  <c r="Q230"/>
  <c r="R225"/>
  <c r="R203"/>
  <c r="Q178"/>
  <c r="R267"/>
  <c r="R242"/>
  <c r="R234"/>
  <c r="Q220"/>
  <c r="Q195"/>
  <c r="Q183"/>
  <c r="Q161"/>
  <c r="Q262"/>
  <c r="R244"/>
  <c r="R232"/>
  <c r="R210"/>
  <c r="Q173"/>
  <c r="R217"/>
  <c r="R157"/>
  <c r="Q212"/>
  <c r="R183"/>
  <c r="Q143"/>
  <c r="Q197"/>
  <c r="Q166"/>
  <c r="BK267"/>
  <c r="BK223"/>
  <c r="K166"/>
  <c r="BF166"/>
  <c r="K203"/>
  <c r="BF203"/>
  <c r="BK243"/>
  <c r="BK201"/>
  <c r="K171"/>
  <c r="BF171"/>
  <c r="BK234"/>
  <c r="BK163"/>
  <c r="BK247"/>
  <c r="BK195"/>
  <c i="3" r="Q322"/>
  <c r="Q299"/>
  <c r="Q250"/>
  <c r="Q195"/>
  <c r="Q297"/>
  <c r="R236"/>
  <c r="R163"/>
  <c r="Q291"/>
  <c r="R191"/>
  <c r="R145"/>
  <c r="R310"/>
  <c r="R270"/>
  <c r="R230"/>
  <c r="Q204"/>
  <c r="R151"/>
  <c r="Q140"/>
  <c r="R280"/>
  <c r="Q210"/>
  <c r="R320"/>
  <c r="Q269"/>
  <c r="Q236"/>
  <c r="Q191"/>
  <c r="R158"/>
  <c r="R314"/>
  <c r="R297"/>
  <c r="R265"/>
  <c r="R210"/>
  <c r="R136"/>
  <c r="BK303"/>
  <c r="BK220"/>
  <c r="K191"/>
  <c r="BF191"/>
  <c r="BK322"/>
  <c r="K280"/>
  <c r="BF280"/>
  <c r="K250"/>
  <c r="BF250"/>
  <c r="BK211"/>
  <c r="K287"/>
  <c r="BF287"/>
  <c r="K141"/>
  <c r="BF141"/>
  <c r="BK282"/>
  <c r="BK222"/>
  <c r="BK156"/>
  <c r="BK224"/>
  <c i="4" r="Q155"/>
  <c r="Q178"/>
  <c r="R178"/>
  <c r="Q159"/>
  <c r="R152"/>
  <c r="R130"/>
  <c r="R175"/>
  <c r="K171"/>
  <c r="BF171"/>
  <c r="BK161"/>
  <c r="BK178"/>
  <c i="5" r="R213"/>
  <c r="Q201"/>
  <c r="R140"/>
  <c r="Q189"/>
  <c r="R146"/>
  <c r="R215"/>
  <c r="R176"/>
  <c r="Q209"/>
  <c r="Q159"/>
  <c r="R211"/>
  <c r="R159"/>
  <c r="R131"/>
  <c r="Q152"/>
  <c r="R165"/>
  <c r="Q197"/>
  <c r="Q146"/>
  <c r="K189"/>
  <c r="BF189"/>
  <c r="BK208"/>
  <c r="K167"/>
  <c r="BF167"/>
  <c r="BK157"/>
  <c r="BK206"/>
  <c r="K143"/>
  <c r="BF143"/>
  <c r="BK148"/>
  <c i="6" r="R201"/>
  <c r="Q199"/>
  <c r="Q197"/>
  <c r="F38"/>
  <c i="7" r="R123"/>
  <c r="K122"/>
  <c r="BF122"/>
  <c i="8" r="R177"/>
  <c r="Q160"/>
  <c r="R140"/>
  <c r="Q188"/>
  <c r="Q151"/>
  <c r="Q206"/>
  <c r="Q168"/>
  <c r="Q137"/>
  <c r="Q177"/>
  <c r="R172"/>
  <c r="R196"/>
  <c r="R169"/>
  <c r="Q192"/>
  <c r="R161"/>
  <c r="R207"/>
  <c r="R156"/>
  <c r="R148"/>
  <c r="R181"/>
  <c r="Q169"/>
  <c r="BK196"/>
  <c r="BK154"/>
  <c r="K186"/>
  <c r="BF186"/>
  <c r="BK137"/>
  <c r="BK152"/>
  <c r="BK179"/>
  <c r="K207"/>
  <c r="BF207"/>
  <c r="K185"/>
  <c r="BF185"/>
  <c r="K197"/>
  <c r="BF197"/>
  <c r="K171"/>
  <c r="BF171"/>
  <c i="9" r="R195"/>
  <c r="Q156"/>
  <c r="R177"/>
  <c r="R149"/>
  <c r="R180"/>
  <c r="Q145"/>
  <c r="Q179"/>
  <c r="R146"/>
  <c r="Q176"/>
  <c r="Q149"/>
  <c r="Q194"/>
  <c r="Q148"/>
  <c r="Q163"/>
  <c r="Q130"/>
  <c r="BK139"/>
  <c r="K164"/>
  <c r="BF164"/>
  <c r="BK178"/>
  <c r="BK133"/>
  <c r="BK154"/>
  <c r="K172"/>
  <c r="BF172"/>
  <c r="BK182"/>
  <c r="K128"/>
  <c r="BF128"/>
  <c i="10" r="R146"/>
  <c r="R137"/>
  <c r="Q162"/>
  <c r="BK128"/>
  <c r="R156"/>
  <c r="R131"/>
  <c r="Q128"/>
  <c r="Q144"/>
  <c r="Q161"/>
  <c r="R126"/>
  <c r="Q139"/>
  <c r="BK125"/>
  <c r="BK135"/>
  <c r="K174"/>
  <c r="BF174"/>
  <c r="K173"/>
  <c r="BF173"/>
  <c r="BK144"/>
  <c i="11" r="R183"/>
  <c r="Q152"/>
  <c r="R191"/>
  <c r="Q151"/>
  <c r="Q201"/>
  <c r="Q172"/>
  <c r="Q130"/>
  <c r="R179"/>
  <c r="R146"/>
  <c r="Q190"/>
  <c r="Q160"/>
  <c r="R133"/>
  <c r="Q174"/>
  <c r="R147"/>
  <c r="Q187"/>
  <c r="R161"/>
  <c r="K168"/>
  <c r="BF168"/>
  <c r="BK175"/>
  <c r="BK140"/>
  <c r="BK187"/>
  <c r="BK132"/>
  <c r="BK176"/>
  <c r="BK130"/>
  <c r="K182"/>
  <c r="BF182"/>
  <c r="BK164"/>
  <c r="K151"/>
  <c r="BF151"/>
  <c i="2" r="R260"/>
  <c r="R245"/>
  <c r="Q237"/>
  <c r="R227"/>
  <c r="R208"/>
  <c r="Q184"/>
  <c r="Q171"/>
  <c r="Q264"/>
  <c r="Q244"/>
  <c r="R230"/>
  <c r="Q203"/>
  <c r="R188"/>
  <c r="R164"/>
  <c r="R264"/>
  <c r="Q249"/>
  <c r="Q235"/>
  <c r="Q201"/>
  <c r="Q139"/>
  <c r="Q199"/>
  <c r="R161"/>
  <c r="Q133"/>
  <c r="R206"/>
  <c r="R185"/>
  <c r="Q245"/>
  <c r="R178"/>
  <c r="Q168"/>
  <c r="R143"/>
  <c r="BK212"/>
  <c r="BK199"/>
  <c r="BK242"/>
  <c r="BK143"/>
  <c r="K229"/>
  <c r="BF229"/>
  <c r="BK197"/>
  <c r="BK168"/>
  <c r="BK210"/>
  <c r="BK264"/>
  <c r="BK230"/>
  <c r="K188"/>
  <c r="BF188"/>
  <c i="3" r="Q318"/>
  <c r="Q282"/>
  <c r="Q230"/>
  <c r="Q199"/>
  <c r="Q320"/>
  <c r="R252"/>
  <c r="R175"/>
  <c r="Q270"/>
  <c r="Q208"/>
  <c r="Q151"/>
  <c r="Q314"/>
  <c r="R284"/>
  <c r="R179"/>
  <c r="BK136"/>
  <c i="4" r="Q152"/>
  <c r="R182"/>
  <c r="Q167"/>
  <c r="Q135"/>
  <c r="Q140"/>
  <c r="R146"/>
  <c r="K167"/>
  <c r="BF167"/>
  <c r="BK155"/>
  <c r="K150"/>
  <c r="BF150"/>
  <c r="K130"/>
  <c r="BF130"/>
  <c i="5" r="R182"/>
  <c r="Q129"/>
  <c r="Q178"/>
  <c r="R160"/>
  <c r="R128"/>
  <c r="R194"/>
  <c r="R126"/>
  <c r="Q160"/>
  <c r="R210"/>
  <c r="R148"/>
  <c r="Q215"/>
  <c r="Q128"/>
  <c r="Q161"/>
  <c r="R161"/>
  <c r="Q132"/>
  <c r="K146"/>
  <c r="BF146"/>
  <c r="K171"/>
  <c r="BF171"/>
  <c r="BK192"/>
  <c r="BK184"/>
  <c r="K168"/>
  <c r="BF168"/>
  <c r="K199"/>
  <c r="BF199"/>
  <c r="BK152"/>
  <c i="6" r="R156"/>
  <c r="R178"/>
  <c r="Q195"/>
  <c r="R140"/>
  <c r="R211"/>
  <c r="R163"/>
  <c r="R173"/>
  <c r="Q144"/>
  <c r="R187"/>
  <c r="Q174"/>
  <c r="Q130"/>
  <c r="BK178"/>
  <c r="K158"/>
  <c r="BF158"/>
  <c r="BK225"/>
  <c r="K135"/>
  <c r="BF135"/>
  <c r="K156"/>
  <c r="BF156"/>
  <c i="7" r="R120"/>
  <c r="R125"/>
  <c r="K125"/>
  <c r="BF125"/>
  <c i="8" r="Q195"/>
  <c r="R155"/>
  <c r="R136"/>
  <c r="Q181"/>
  <c r="Q208"/>
  <c r="R180"/>
  <c r="Q150"/>
  <c r="R178"/>
  <c r="R168"/>
  <c r="R187"/>
  <c r="Q154"/>
  <c r="R182"/>
  <c r="Q156"/>
  <c r="R208"/>
  <c r="R154"/>
  <c r="R146"/>
  <c r="Q174"/>
  <c r="R153"/>
  <c r="K168"/>
  <c r="BF168"/>
  <c r="BK201"/>
  <c r="K208"/>
  <c r="BF208"/>
  <c r="BK165"/>
  <c r="BK182"/>
  <c r="K195"/>
  <c r="BF195"/>
  <c r="BK135"/>
  <c r="K150"/>
  <c r="BF150"/>
  <c r="K136"/>
  <c r="BF136"/>
  <c i="9" r="Q168"/>
  <c r="R190"/>
  <c r="R182"/>
  <c r="Q164"/>
  <c r="Q129"/>
  <c r="Q166"/>
  <c r="Q137"/>
  <c r="R172"/>
  <c r="Q152"/>
  <c r="R128"/>
  <c r="Q151"/>
  <c r="R130"/>
  <c r="R169"/>
  <c r="R152"/>
  <c r="R129"/>
  <c r="R132"/>
  <c r="K161"/>
  <c r="BF161"/>
  <c r="BK169"/>
  <c r="BK183"/>
  <c r="K130"/>
  <c r="BF130"/>
  <c r="BK147"/>
  <c r="BK145"/>
  <c r="BK160"/>
  <c i="10" r="R173"/>
  <c r="Q150"/>
  <c r="R145"/>
  <c r="R128"/>
  <c r="R151"/>
  <c r="R174"/>
  <c r="Q155"/>
  <c r="Q134"/>
  <c r="Q129"/>
  <c r="Q147"/>
  <c r="Q130"/>
  <c r="R155"/>
  <c r="Q174"/>
  <c r="Q142"/>
  <c r="K155"/>
  <c r="BF155"/>
  <c r="K151"/>
  <c r="BF151"/>
  <c r="BK164"/>
  <c r="BK166"/>
  <c r="BK136"/>
  <c r="K149"/>
  <c r="BF149"/>
  <c i="11" r="Q199"/>
  <c r="R168"/>
  <c r="Q146"/>
  <c r="R169"/>
  <c r="Q135"/>
  <c r="Q194"/>
  <c r="Q171"/>
  <c r="Q140"/>
  <c r="R180"/>
  <c r="R162"/>
  <c r="Q177"/>
  <c r="R199"/>
  <c r="Q156"/>
  <c r="R130"/>
  <c r="Q185"/>
  <c r="R163"/>
  <c r="R139"/>
  <c r="K166"/>
  <c r="BF166"/>
  <c r="BK190"/>
  <c r="K161"/>
  <c r="BF161"/>
  <c r="K198"/>
  <c r="BF198"/>
  <c r="BK135"/>
  <c r="K189"/>
  <c r="BF189"/>
  <c r="K163"/>
  <c r="BF163"/>
  <c r="K199"/>
  <c r="BF199"/>
  <c r="BK157"/>
  <c i="2" l="1" r="V155"/>
  <c r="V190"/>
  <c r="R196"/>
  <c r="J103"/>
  <c r="T211"/>
  <c r="V219"/>
  <c r="Q231"/>
  <c r="I108"/>
  <c r="X252"/>
  <c r="X266"/>
  <c i="3" r="V133"/>
  <c r="V148"/>
  <c r="X155"/>
  <c r="Q155"/>
  <c r="I100"/>
  <c r="Q160"/>
  <c r="I101"/>
  <c r="R160"/>
  <c r="J101"/>
  <c r="T298"/>
  <c r="R298"/>
  <c r="J107"/>
  <c r="V302"/>
  <c r="V311"/>
  <c r="Q324"/>
  <c r="I110"/>
  <c i="4" r="Q129"/>
  <c r="I98"/>
  <c r="Q139"/>
  <c r="I99"/>
  <c r="T154"/>
  <c r="T162"/>
  <c r="T170"/>
  <c r="X177"/>
  <c i="5" r="T142"/>
  <c r="V183"/>
  <c r="V204"/>
  <c i="6" r="T146"/>
  <c r="X182"/>
  <c r="V209"/>
  <c i="7" r="V119"/>
  <c r="V118"/>
  <c i="8" r="V145"/>
  <c r="V184"/>
  <c r="X200"/>
  <c r="Q204"/>
  <c r="I105"/>
  <c i="9" r="T127"/>
  <c r="T138"/>
  <c r="X173"/>
  <c r="T191"/>
  <c i="10" r="T133"/>
  <c r="V152"/>
  <c r="X157"/>
  <c r="T172"/>
  <c r="BK176"/>
  <c r="K176"/>
  <c r="K103"/>
  <c i="11" r="T129"/>
  <c r="T128"/>
  <c r="X145"/>
  <c r="X150"/>
  <c r="R154"/>
  <c r="J103"/>
  <c i="2" r="T134"/>
  <c r="T132"/>
  <c r="X155"/>
  <c r="X190"/>
  <c r="X196"/>
  <c r="V205"/>
  <c r="X211"/>
  <c r="Q219"/>
  <c r="I107"/>
  <c r="R219"/>
  <c r="J107"/>
  <c r="BK266"/>
  <c r="K266"/>
  <c r="K110"/>
  <c r="BK277"/>
  <c r="K277"/>
  <c r="K111"/>
  <c i="3" r="X160"/>
  <c r="X274"/>
  <c r="Q290"/>
  <c r="I106"/>
  <c r="V298"/>
  <c r="BK324"/>
  <c r="K324"/>
  <c r="K110"/>
  <c i="4" r="T129"/>
  <c r="T127"/>
  <c r="X139"/>
  <c r="R154"/>
  <c r="R162"/>
  <c r="J103"/>
  <c r="R170"/>
  <c r="J104"/>
  <c r="BK183"/>
  <c r="K183"/>
  <c r="K106"/>
  <c i="5" r="T204"/>
  <c r="R218"/>
  <c r="J104"/>
  <c i="6" r="T129"/>
  <c r="T127"/>
  <c r="X146"/>
  <c r="X190"/>
  <c r="Q209"/>
  <c r="I105"/>
  <c i="7" r="T119"/>
  <c r="T118"/>
  <c i="1" r="AW100"/>
  <c i="7" r="R119"/>
  <c i="8" r="T184"/>
  <c r="R200"/>
  <c r="J104"/>
  <c r="Q209"/>
  <c r="I106"/>
  <c i="9" r="Q127"/>
  <c r="Q138"/>
  <c r="I100"/>
  <c r="BK181"/>
  <c r="K181"/>
  <c r="K102"/>
  <c r="V184"/>
  <c r="Q191"/>
  <c r="I104"/>
  <c i="10" r="V124"/>
  <c r="R133"/>
  <c r="J98"/>
  <c r="V157"/>
  <c r="V172"/>
  <c i="11" r="Q129"/>
  <c r="V145"/>
  <c r="Q150"/>
  <c r="I102"/>
  <c r="Q154"/>
  <c r="I103"/>
  <c i="2" r="X134"/>
  <c r="X132"/>
  <c r="T155"/>
  <c r="V196"/>
  <c r="R205"/>
  <c r="J105"/>
  <c r="R211"/>
  <c r="J106"/>
  <c r="T231"/>
  <c r="T252"/>
  <c r="T266"/>
  <c r="Q277"/>
  <c r="I111"/>
  <c i="3" r="Q133"/>
  <c r="R148"/>
  <c r="J99"/>
  <c r="V155"/>
  <c r="R201"/>
  <c r="J102"/>
  <c r="Q274"/>
  <c r="X290"/>
  <c r="BK302"/>
  <c r="K302"/>
  <c r="K108"/>
  <c r="T311"/>
  <c r="R324"/>
  <c r="J110"/>
  <c i="4" r="X129"/>
  <c r="X127"/>
  <c r="V139"/>
  <c r="X154"/>
  <c r="BK177"/>
  <c r="K177"/>
  <c r="K105"/>
  <c r="R183"/>
  <c r="J106"/>
  <c i="5" r="V127"/>
  <c r="V125"/>
  <c r="X142"/>
  <c r="Q183"/>
  <c r="I102"/>
  <c r="Q204"/>
  <c r="I103"/>
  <c i="6" r="Q129"/>
  <c r="I98"/>
  <c r="R129"/>
  <c r="J98"/>
  <c r="V182"/>
  <c r="T190"/>
  <c r="R190"/>
  <c r="J103"/>
  <c r="R229"/>
  <c r="J106"/>
  <c i="7" r="X119"/>
  <c r="X118"/>
  <c i="8" r="T132"/>
  <c r="T127"/>
  <c r="R132"/>
  <c r="J99"/>
  <c r="T200"/>
  <c r="X204"/>
  <c i="9" r="V127"/>
  <c r="V138"/>
  <c r="Q173"/>
  <c r="I101"/>
  <c r="R181"/>
  <c r="J102"/>
  <c r="V191"/>
  <c i="10" r="Q124"/>
  <c r="I97"/>
  <c r="X133"/>
  <c r="X172"/>
  <c i="11" r="X129"/>
  <c r="X128"/>
  <c r="V150"/>
  <c r="T173"/>
  <c r="V195"/>
  <c r="X200"/>
  <c i="3" r="T148"/>
  <c r="T160"/>
  <c r="Q201"/>
  <c r="I102"/>
  <c r="T274"/>
  <c r="V290"/>
  <c r="X298"/>
  <c r="R302"/>
  <c r="J108"/>
  <c r="R311"/>
  <c r="J109"/>
  <c i="4" r="R139"/>
  <c r="J99"/>
  <c r="X162"/>
  <c r="Q170"/>
  <c r="I104"/>
  <c r="Q177"/>
  <c r="I105"/>
  <c i="5" r="Q127"/>
  <c r="I98"/>
  <c r="T183"/>
  <c r="X204"/>
  <c i="6" r="Q146"/>
  <c r="I99"/>
  <c r="Q182"/>
  <c r="Q190"/>
  <c r="I103"/>
  <c r="BK229"/>
  <c r="K229"/>
  <c r="K106"/>
  <c i="7" r="Q119"/>
  <c i="8" r="T145"/>
  <c r="Q184"/>
  <c r="I103"/>
  <c r="R209"/>
  <c r="J106"/>
  <c i="9" r="X127"/>
  <c r="V131"/>
  <c r="Q131"/>
  <c r="I99"/>
  <c r="X181"/>
  <c r="X184"/>
  <c r="Q196"/>
  <c r="I105"/>
  <c i="11" r="V154"/>
  <c r="X173"/>
  <c r="T200"/>
  <c r="BK204"/>
  <c r="K204"/>
  <c r="K107"/>
  <c i="2" r="T190"/>
  <c r="T196"/>
  <c r="Q205"/>
  <c r="I105"/>
  <c r="X231"/>
  <c r="Q252"/>
  <c r="I109"/>
  <c r="Q266"/>
  <c r="I110"/>
  <c i="3" r="R133"/>
  <c r="T201"/>
  <c r="R274"/>
  <c r="T302"/>
  <c r="Q302"/>
  <c r="I108"/>
  <c r="Q311"/>
  <c r="I109"/>
  <c i="4" r="V129"/>
  <c r="V127"/>
  <c r="T139"/>
  <c r="V154"/>
  <c r="V162"/>
  <c r="X170"/>
  <c r="R177"/>
  <c r="J105"/>
  <c i="5" r="R127"/>
  <c r="R142"/>
  <c r="Q218"/>
  <c r="I104"/>
  <c i="6" r="X209"/>
  <c i="7" r="Q126"/>
  <c r="I98"/>
  <c i="8" r="X132"/>
  <c r="X127"/>
  <c r="Q145"/>
  <c r="BK200"/>
  <c r="K200"/>
  <c r="K104"/>
  <c r="T204"/>
  <c i="9" r="R127"/>
  <c r="X138"/>
  <c r="R173"/>
  <c r="J101"/>
  <c r="T184"/>
  <c r="X191"/>
  <c i="10" r="T124"/>
  <c r="R124"/>
  <c r="J97"/>
  <c r="T157"/>
  <c r="Q172"/>
  <c r="I102"/>
  <c i="11" r="V129"/>
  <c r="V128"/>
  <c r="Q145"/>
  <c r="I101"/>
  <c r="X154"/>
  <c r="R173"/>
  <c r="J104"/>
  <c r="Q195"/>
  <c r="I105"/>
  <c r="Q204"/>
  <c r="I107"/>
  <c i="2" r="Q134"/>
  <c r="I98"/>
  <c r="R134"/>
  <c r="J98"/>
  <c r="R190"/>
  <c r="J102"/>
  <c r="T205"/>
  <c r="V211"/>
  <c r="X219"/>
  <c r="R231"/>
  <c r="J108"/>
  <c r="R252"/>
  <c r="J109"/>
  <c r="R266"/>
  <c r="J110"/>
  <c i="3" r="X148"/>
  <c r="V160"/>
  <c r="X201"/>
  <c r="V274"/>
  <c r="V273"/>
  <c r="R290"/>
  <c r="J106"/>
  <c r="Q298"/>
  <c r="I107"/>
  <c r="X302"/>
  <c r="X311"/>
  <c i="4" r="Q154"/>
  <c r="I102"/>
  <c r="Q162"/>
  <c r="I103"/>
  <c r="T177"/>
  <c r="Q183"/>
  <c r="I106"/>
  <c i="5" r="X127"/>
  <c r="X125"/>
  <c r="Q142"/>
  <c r="Q141"/>
  <c r="I100"/>
  <c r="R183"/>
  <c r="J102"/>
  <c r="BK218"/>
  <c r="K218"/>
  <c r="K104"/>
  <c i="6" r="X129"/>
  <c r="X127"/>
  <c r="R146"/>
  <c r="J99"/>
  <c r="T182"/>
  <c r="V190"/>
  <c r="R209"/>
  <c r="J105"/>
  <c i="7" r="BK126"/>
  <c r="K126"/>
  <c r="K98"/>
  <c i="8" r="V132"/>
  <c r="V127"/>
  <c r="R145"/>
  <c r="V200"/>
  <c r="BK209"/>
  <c r="K209"/>
  <c r="K106"/>
  <c i="9" r="T173"/>
  <c r="V181"/>
  <c r="R196"/>
  <c r="J105"/>
  <c i="10" r="V133"/>
  <c r="X152"/>
  <c r="R157"/>
  <c r="J100"/>
  <c r="R176"/>
  <c r="J103"/>
  <c i="11" r="T145"/>
  <c r="T150"/>
  <c r="R150"/>
  <c r="J102"/>
  <c r="V173"/>
  <c r="T195"/>
  <c r="BK200"/>
  <c r="K200"/>
  <c r="K106"/>
  <c r="R200"/>
  <c r="J106"/>
  <c i="2" r="V134"/>
  <c r="V132"/>
  <c r="Q155"/>
  <c r="I99"/>
  <c r="Q190"/>
  <c r="Q196"/>
  <c r="I103"/>
  <c r="X205"/>
  <c r="Q211"/>
  <c r="I106"/>
  <c r="V252"/>
  <c r="V266"/>
  <c r="R277"/>
  <c r="J111"/>
  <c i="3" r="X133"/>
  <c r="X131"/>
  <c r="Q148"/>
  <c r="I99"/>
  <c r="T155"/>
  <c r="R155"/>
  <c r="J100"/>
  <c i="8" r="Q132"/>
  <c r="I99"/>
  <c r="X184"/>
  <c r="Q200"/>
  <c r="I104"/>
  <c r="R204"/>
  <c r="J105"/>
  <c i="9" r="R138"/>
  <c r="J100"/>
  <c r="T181"/>
  <c r="R184"/>
  <c r="J103"/>
  <c r="R191"/>
  <c r="J104"/>
  <c i="10" r="T152"/>
  <c r="Q157"/>
  <c r="I100"/>
  <c r="Q176"/>
  <c r="I103"/>
  <c i="11" r="X195"/>
  <c r="V200"/>
  <c r="Q200"/>
  <c r="I106"/>
  <c i="2" r="R155"/>
  <c r="J99"/>
  <c r="BK196"/>
  <c r="K196"/>
  <c r="K103"/>
  <c r="T219"/>
  <c r="V231"/>
  <c i="3" r="T133"/>
  <c r="T131"/>
  <c r="V201"/>
  <c r="T290"/>
  <c i="4" r="R129"/>
  <c r="J98"/>
  <c r="BK154"/>
  <c r="K154"/>
  <c r="K102"/>
  <c r="V170"/>
  <c r="V177"/>
  <c i="5" r="T127"/>
  <c r="T125"/>
  <c r="V142"/>
  <c r="V141"/>
  <c r="X183"/>
  <c r="R204"/>
  <c r="J103"/>
  <c i="6" r="V129"/>
  <c r="V127"/>
  <c r="V146"/>
  <c r="R182"/>
  <c r="R181"/>
  <c r="J101"/>
  <c r="T209"/>
  <c r="Q229"/>
  <c r="I106"/>
  <c i="7" r="R126"/>
  <c r="J98"/>
  <c i="8" r="X145"/>
  <c r="X144"/>
  <c r="R184"/>
  <c r="J103"/>
  <c r="V204"/>
  <c i="9" r="T131"/>
  <c r="X131"/>
  <c r="R131"/>
  <c r="J99"/>
  <c r="V173"/>
  <c r="Q181"/>
  <c r="I102"/>
  <c r="Q184"/>
  <c r="I103"/>
  <c r="BK196"/>
  <c r="K196"/>
  <c r="K105"/>
  <c i="10" r="X124"/>
  <c r="X123"/>
  <c r="Q133"/>
  <c r="I98"/>
  <c r="Q152"/>
  <c r="I99"/>
  <c r="R152"/>
  <c r="J99"/>
  <c r="R172"/>
  <c r="J102"/>
  <c i="11" r="R129"/>
  <c r="R145"/>
  <c r="T154"/>
  <c r="Q173"/>
  <c r="I104"/>
  <c r="R195"/>
  <c r="J105"/>
  <c r="R204"/>
  <c r="J107"/>
  <c i="2" r="R187"/>
  <c r="J100"/>
  <c i="3" r="R271"/>
  <c r="J103"/>
  <c i="6" r="Q179"/>
  <c r="I100"/>
  <c i="2" r="R202"/>
  <c r="J104"/>
  <c i="3" r="Q271"/>
  <c r="I103"/>
  <c i="8" r="Q142"/>
  <c r="I100"/>
  <c i="4" r="Q151"/>
  <c r="I100"/>
  <c i="5" r="Q139"/>
  <c r="I99"/>
  <c r="R139"/>
  <c r="J99"/>
  <c i="6" r="Q127"/>
  <c i="2" r="Q202"/>
  <c r="I104"/>
  <c i="4" r="R151"/>
  <c r="J100"/>
  <c i="6" r="R179"/>
  <c r="J100"/>
  <c i="8" r="R128"/>
  <c i="10" r="BK170"/>
  <c r="K170"/>
  <c r="K101"/>
  <c i="11" r="R142"/>
  <c r="J99"/>
  <c i="2" r="Q187"/>
  <c r="I100"/>
  <c i="4" r="Q127"/>
  <c i="10" r="R170"/>
  <c r="J101"/>
  <c i="8" r="BK142"/>
  <c r="K142"/>
  <c r="K100"/>
  <c r="R142"/>
  <c r="J100"/>
  <c i="10" r="Q170"/>
  <c r="I101"/>
  <c i="11" r="Q142"/>
  <c r="I99"/>
  <c i="2" r="R132"/>
  <c r="J97"/>
  <c i="4" r="BK151"/>
  <c r="K151"/>
  <c r="K100"/>
  <c i="8" r="Q128"/>
  <c r="I98"/>
  <c i="11" r="E117"/>
  <c r="J89"/>
  <c r="BF152"/>
  <c r="F124"/>
  <c i="10" r="F92"/>
  <c r="E113"/>
  <c r="J89"/>
  <c i="9" r="E115"/>
  <c r="J89"/>
  <c r="F122"/>
  <c i="8" r="E116"/>
  <c r="J89"/>
  <c r="F92"/>
  <c i="7" r="F92"/>
  <c r="E108"/>
  <c r="J89"/>
  <c i="6" r="E85"/>
  <c r="J120"/>
  <c r="F92"/>
  <c i="1" r="BE99"/>
  <c i="5" r="E85"/>
  <c r="J89"/>
  <c r="F92"/>
  <c i="4" r="F123"/>
  <c r="J89"/>
  <c r="E85"/>
  <c i="3" r="J89"/>
  <c r="F127"/>
  <c r="E85"/>
  <c i="2" r="E121"/>
  <c r="J125"/>
  <c r="F128"/>
  <c r="BF230"/>
  <c r="K135"/>
  <c r="BF135"/>
  <c r="K199"/>
  <c r="BF199"/>
  <c r="BK184"/>
  <c r="K156"/>
  <c r="BF156"/>
  <c r="BK241"/>
  <c r="F38"/>
  <c i="1" r="BE95"/>
  <c i="3" r="K242"/>
  <c r="BF242"/>
  <c r="BK185"/>
  <c r="K229"/>
  <c r="BF229"/>
  <c r="BK232"/>
  <c r="F39"/>
  <c i="1" r="BF96"/>
  <c i="4" r="K175"/>
  <c r="BF175"/>
  <c r="F38"/>
  <c i="1" r="BE97"/>
  <c i="5" r="BK209"/>
  <c r="BK199"/>
  <c r="BK129"/>
  <c r="BK158"/>
  <c r="BK168"/>
  <c r="BK187"/>
  <c r="K161"/>
  <c r="BF161"/>
  <c r="BK215"/>
  <c r="K162"/>
  <c r="BF162"/>
  <c r="K184"/>
  <c r="BF184"/>
  <c r="BK159"/>
  <c i="6" r="BK174"/>
  <c r="K195"/>
  <c r="BF195"/>
  <c r="K183"/>
  <c r="BF183"/>
  <c r="BK172"/>
  <c r="BK199"/>
  <c r="K140"/>
  <c r="BF140"/>
  <c r="BK193"/>
  <c r="K177"/>
  <c r="BF177"/>
  <c i="7" r="F39"/>
  <c i="1" r="BF100"/>
  <c i="7" r="F37"/>
  <c i="1" r="BD100"/>
  <c i="8" r="K176"/>
  <c r="BF176"/>
  <c r="BK161"/>
  <c r="BK173"/>
  <c r="BK133"/>
  <c r="K188"/>
  <c r="BF188"/>
  <c r="BK208"/>
  <c r="F38"/>
  <c i="1" r="BE101"/>
  <c i="9" r="K147"/>
  <c r="BF147"/>
  <c r="BK144"/>
  <c r="BK189"/>
  <c r="BK172"/>
  <c r="K35"/>
  <c i="1" r="AX102"/>
  <c i="9" r="BK134"/>
  <c i="10" r="BK158"/>
  <c r="F35"/>
  <c i="1" r="BB103"/>
  <c i="10" r="BK149"/>
  <c i="11" r="K137"/>
  <c r="BF137"/>
  <c r="K35"/>
  <c i="1" r="AX104"/>
  <c i="11" r="BK136"/>
  <c r="K157"/>
  <c r="BF157"/>
  <c i="2" r="BK151"/>
  <c r="BK134"/>
  <c r="K134"/>
  <c r="K98"/>
  <c r="BK188"/>
  <c r="BK187"/>
  <c r="K187"/>
  <c r="K100"/>
  <c r="BK203"/>
  <c r="BK202"/>
  <c r="K202"/>
  <c r="K104"/>
  <c r="K267"/>
  <c r="BF267"/>
  <c r="BK171"/>
  <c r="BK225"/>
  <c r="BK260"/>
  <c r="K208"/>
  <c r="BF208"/>
  <c r="BK255"/>
  <c r="K223"/>
  <c r="BF223"/>
  <c r="K243"/>
  <c r="BF243"/>
  <c r="K197"/>
  <c r="BF197"/>
  <c r="BK220"/>
  <c r="BK193"/>
  <c r="BK216"/>
  <c r="BK253"/>
  <c r="BK206"/>
  <c r="BK205"/>
  <c r="K205"/>
  <c r="K105"/>
  <c r="K264"/>
  <c r="BF264"/>
  <c i="3" r="K173"/>
  <c r="BF173"/>
  <c r="BK149"/>
  <c r="BK148"/>
  <c r="K148"/>
  <c r="K99"/>
  <c r="K165"/>
  <c r="BF165"/>
  <c r="BK297"/>
  <c r="K136"/>
  <c r="BF136"/>
  <c r="BK280"/>
  <c r="F37"/>
  <c i="1" r="BD96"/>
  <c i="4" r="BK150"/>
  <c r="BK145"/>
  <c r="F37"/>
  <c i="1" r="BD97"/>
  <c i="5" r="K148"/>
  <c r="BF148"/>
  <c r="F39"/>
  <c i="1" r="BF98"/>
  <c i="6" r="BK197"/>
  <c r="K210"/>
  <c r="BF210"/>
  <c r="K225"/>
  <c r="BF225"/>
  <c i="7" r="BK121"/>
  <c r="F38"/>
  <c i="1" r="BE100"/>
  <c i="7" r="BK125"/>
  <c i="8" r="K143"/>
  <c r="BF143"/>
  <c r="K154"/>
  <c r="BF154"/>
  <c r="K137"/>
  <c r="BF137"/>
  <c r="BK189"/>
  <c r="K146"/>
  <c r="BF146"/>
  <c r="K135"/>
  <c r="BF135"/>
  <c r="BK160"/>
  <c r="K151"/>
  <c r="BF151"/>
  <c r="BK159"/>
  <c r="BK140"/>
  <c r="K141"/>
  <c r="BF141"/>
  <c r="K163"/>
  <c r="BF163"/>
  <c r="BK191"/>
  <c r="BK186"/>
  <c r="K206"/>
  <c r="BF206"/>
  <c i="9" r="BK186"/>
  <c r="K177"/>
  <c r="BF177"/>
  <c r="BK168"/>
  <c r="BK132"/>
  <c r="K175"/>
  <c r="BF175"/>
  <c r="BK163"/>
  <c r="K150"/>
  <c r="BF150"/>
  <c r="BK136"/>
  <c r="K139"/>
  <c r="BF139"/>
  <c r="BK164"/>
  <c r="BK166"/>
  <c r="BK192"/>
  <c r="BK130"/>
  <c i="10" r="K169"/>
  <c r="BF169"/>
  <c r="BK140"/>
  <c r="K147"/>
  <c r="BF147"/>
  <c r="K126"/>
  <c r="BF126"/>
  <c r="BK162"/>
  <c r="K129"/>
  <c r="BF129"/>
  <c r="BK127"/>
  <c r="BK134"/>
  <c r="K150"/>
  <c r="BF150"/>
  <c r="K161"/>
  <c r="BF161"/>
  <c r="BK141"/>
  <c i="11" r="BK180"/>
  <c r="BK199"/>
  <c r="K194"/>
  <c r="BF194"/>
  <c r="BK197"/>
  <c r="BK158"/>
  <c r="BK151"/>
  <c r="BK150"/>
  <c r="K150"/>
  <c r="K102"/>
  <c r="K132"/>
  <c r="BF132"/>
  <c r="BK189"/>
  <c r="K131"/>
  <c r="BF131"/>
  <c r="BK146"/>
  <c r="BK145"/>
  <c r="K145"/>
  <c r="K101"/>
  <c r="K162"/>
  <c r="BF162"/>
  <c r="K170"/>
  <c r="BF170"/>
  <c r="BK185"/>
  <c r="K165"/>
  <c r="BF165"/>
  <c r="K188"/>
  <c r="BF188"/>
  <c r="BK172"/>
  <c r="BK178"/>
  <c i="2" r="F35"/>
  <c i="1" r="BB95"/>
  <c i="3" r="BK314"/>
  <c r="BK311"/>
  <c r="K311"/>
  <c r="K109"/>
  <c r="K151"/>
  <c r="BF151"/>
  <c r="K282"/>
  <c r="BF282"/>
  <c r="K208"/>
  <c r="BF208"/>
  <c r="F38"/>
  <c i="1" r="BE96"/>
  <c i="4" r="K135"/>
  <c r="BF135"/>
  <c r="K178"/>
  <c r="BF178"/>
  <c r="BK130"/>
  <c r="BK129"/>
  <c i="5" r="K210"/>
  <c r="BF210"/>
  <c r="BK213"/>
  <c r="F37"/>
  <c i="1" r="BD98"/>
  <c i="5" r="K206"/>
  <c r="BF206"/>
  <c i="6" r="BK187"/>
  <c r="BK182"/>
  <c r="K182"/>
  <c r="K102"/>
  <c r="K35"/>
  <c i="1" r="AX99"/>
  <c i="8" r="K149"/>
  <c r="BF149"/>
  <c r="K192"/>
  <c r="BF192"/>
  <c r="BK193"/>
  <c r="K153"/>
  <c r="BF153"/>
  <c r="BK167"/>
  <c r="BK187"/>
  <c r="BK150"/>
  <c r="BK129"/>
  <c r="BK128"/>
  <c r="BK157"/>
  <c r="K175"/>
  <c r="BF175"/>
  <c r="BK180"/>
  <c r="K202"/>
  <c r="BF202"/>
  <c r="K194"/>
  <c r="BF194"/>
  <c r="BK181"/>
  <c r="BK207"/>
  <c r="BK136"/>
  <c i="9" r="BK129"/>
  <c r="K180"/>
  <c r="BF180"/>
  <c r="F37"/>
  <c i="1" r="BD102"/>
  <c i="9" r="K174"/>
  <c r="BF174"/>
  <c r="BK185"/>
  <c i="10" r="K137"/>
  <c r="BF137"/>
  <c r="F38"/>
  <c i="1" r="BE103"/>
  <c i="10" r="K132"/>
  <c r="BF132"/>
  <c i="11" r="BK166"/>
  <c r="K202"/>
  <c r="BF202"/>
  <c r="BK181"/>
  <c r="K167"/>
  <c r="BF167"/>
  <c r="F37"/>
  <c i="1" r="BD104"/>
  <c i="11" r="BK183"/>
  <c r="K193"/>
  <c r="BF193"/>
  <c r="K192"/>
  <c r="BF192"/>
  <c i="2" r="BK133"/>
  <c r="K251"/>
  <c r="BF251"/>
  <c r="K143"/>
  <c r="BF143"/>
  <c r="K234"/>
  <c r="BF234"/>
  <c r="K164"/>
  <c r="BF164"/>
  <c r="BK177"/>
  <c r="BK166"/>
  <c r="BK170"/>
  <c r="F39"/>
  <c i="1" r="BF95"/>
  <c i="3" r="K316"/>
  <c r="BF316"/>
  <c r="BK250"/>
  <c r="K234"/>
  <c r="BF234"/>
  <c r="K255"/>
  <c r="BF255"/>
  <c r="K199"/>
  <c r="BF199"/>
  <c r="K156"/>
  <c r="BF156"/>
  <c r="K179"/>
  <c r="BF179"/>
  <c r="K224"/>
  <c r="BF224"/>
  <c r="BK264"/>
  <c r="K312"/>
  <c r="BF312"/>
  <c r="BK291"/>
  <c r="K230"/>
  <c r="BF230"/>
  <c r="K226"/>
  <c r="BF226"/>
  <c r="K289"/>
  <c r="BF289"/>
  <c r="K318"/>
  <c r="BF318"/>
  <c i="4" r="K182"/>
  <c r="BF182"/>
  <c r="K134"/>
  <c r="BF134"/>
  <c r="K159"/>
  <c r="BF159"/>
  <c r="BK171"/>
  <c r="BK170"/>
  <c r="K170"/>
  <c r="K104"/>
  <c r="K155"/>
  <c r="BF155"/>
  <c r="K152"/>
  <c r="BF152"/>
  <c r="K169"/>
  <c r="BF169"/>
  <c i="5" r="K160"/>
  <c r="BF160"/>
  <c r="BK194"/>
  <c r="K137"/>
  <c r="BF137"/>
  <c r="F38"/>
  <c i="1" r="BE98"/>
  <c i="6" r="K149"/>
  <c r="BF149"/>
  <c r="K189"/>
  <c r="BF189"/>
  <c r="K201"/>
  <c r="BF201"/>
  <c r="BK154"/>
  <c r="BK156"/>
  <c r="BK191"/>
  <c i="7" r="K35"/>
  <c i="1" r="AX100"/>
  <c i="7" r="BK122"/>
  <c r="BK124"/>
  <c i="8" r="K179"/>
  <c r="BF179"/>
  <c r="BK162"/>
  <c r="K205"/>
  <c r="BF205"/>
  <c r="BK185"/>
  <c r="K182"/>
  <c r="BF182"/>
  <c r="F37"/>
  <c i="1" r="BD101"/>
  <c i="9" r="BK141"/>
  <c r="BK165"/>
  <c r="K156"/>
  <c r="BF156"/>
  <c r="K178"/>
  <c r="BF178"/>
  <c r="K188"/>
  <c r="BF188"/>
  <c r="F39"/>
  <c i="1" r="BF102"/>
  <c i="10" r="K136"/>
  <c r="BF136"/>
  <c r="BK174"/>
  <c r="F39"/>
  <c i="1" r="BF103"/>
  <c i="11" r="BK133"/>
  <c r="K179"/>
  <c r="BF179"/>
  <c r="K201"/>
  <c r="BF201"/>
  <c r="K186"/>
  <c r="BF186"/>
  <c r="K191"/>
  <c r="BF191"/>
  <c r="K175"/>
  <c r="BF175"/>
  <c r="BK163"/>
  <c r="K148"/>
  <c r="BF148"/>
  <c r="K190"/>
  <c r="BF190"/>
  <c r="K134"/>
  <c r="BF134"/>
  <c r="K141"/>
  <c r="BF141"/>
  <c r="K159"/>
  <c r="BF159"/>
  <c i="2" r="BK222"/>
  <c r="BK235"/>
  <c r="K35"/>
  <c i="1" r="AX95"/>
  <c i="3" r="K195"/>
  <c r="BF195"/>
  <c r="K220"/>
  <c r="BF220"/>
  <c r="K246"/>
  <c r="BF246"/>
  <c r="BK167"/>
  <c r="BK278"/>
  <c r="BK140"/>
  <c r="K308"/>
  <c r="BF308"/>
  <c r="BK265"/>
  <c r="K175"/>
  <c r="BF175"/>
  <c r="K134"/>
  <c r="BF134"/>
  <c r="BK141"/>
  <c r="K163"/>
  <c r="BF163"/>
  <c r="K202"/>
  <c r="BF202"/>
  <c r="K310"/>
  <c r="BF310"/>
  <c r="BK158"/>
  <c r="BK155"/>
  <c r="K155"/>
  <c r="K100"/>
  <c r="BK272"/>
  <c r="BK271"/>
  <c r="K271"/>
  <c r="K103"/>
  <c r="K153"/>
  <c r="BF153"/>
  <c r="BK191"/>
  <c r="K211"/>
  <c r="BF211"/>
  <c r="BK144"/>
  <c r="BK183"/>
  <c r="K303"/>
  <c r="BF303"/>
  <c i="4" r="K163"/>
  <c r="BF163"/>
  <c r="BK146"/>
  <c r="K161"/>
  <c r="BF161"/>
  <c r="BK128"/>
  <c r="BK167"/>
  <c r="BK162"/>
  <c r="K162"/>
  <c r="K103"/>
  <c i="5" r="K35"/>
  <c i="1" r="AX98"/>
  <c i="5" r="BK167"/>
  <c i="6" r="K178"/>
  <c r="BF178"/>
  <c r="BK213"/>
  <c r="BK221"/>
  <c r="BK209"/>
  <c r="K209"/>
  <c r="K105"/>
  <c r="BK144"/>
  <c r="BK163"/>
  <c r="K168"/>
  <c r="BF168"/>
  <c r="K211"/>
  <c r="BF211"/>
  <c r="BK147"/>
  <c i="7" r="F35"/>
  <c i="1" r="BB100"/>
  <c i="7" r="K123"/>
  <c r="BF123"/>
  <c r="K120"/>
  <c r="BF120"/>
  <c i="8" r="F35"/>
  <c i="1" r="BB101"/>
  <c i="8" r="K152"/>
  <c r="BF152"/>
  <c r="K196"/>
  <c r="BF196"/>
  <c i="9" r="BK159"/>
  <c r="BK157"/>
  <c r="K135"/>
  <c r="BF135"/>
  <c r="K183"/>
  <c r="BF183"/>
  <c r="K145"/>
  <c r="BF145"/>
  <c r="K151"/>
  <c r="BF151"/>
  <c r="BK153"/>
  <c r="BK179"/>
  <c r="BK173"/>
  <c r="K173"/>
  <c r="K101"/>
  <c r="K148"/>
  <c r="BF148"/>
  <c r="K190"/>
  <c r="BF190"/>
  <c r="K146"/>
  <c r="BF146"/>
  <c r="K182"/>
  <c r="BF182"/>
  <c r="K171"/>
  <c r="BF171"/>
  <c r="K169"/>
  <c r="BF169"/>
  <c i="10" r="BK155"/>
  <c r="K139"/>
  <c r="BF139"/>
  <c r="F37"/>
  <c i="1" r="BD103"/>
  <c i="10" r="BK173"/>
  <c i="11" r="F35"/>
  <c i="1" r="BB104"/>
  <c i="11" r="BK177"/>
  <c r="K164"/>
  <c r="BF164"/>
  <c r="BK174"/>
  <c i="2" r="BK161"/>
  <c r="K139"/>
  <c r="BF139"/>
  <c r="K168"/>
  <c r="BF168"/>
  <c r="K245"/>
  <c r="BF245"/>
  <c r="BK218"/>
  <c r="K214"/>
  <c r="BF214"/>
  <c r="BK237"/>
  <c r="BK217"/>
  <c r="K247"/>
  <c r="BF247"/>
  <c r="K179"/>
  <c r="BF179"/>
  <c r="BK229"/>
  <c r="K238"/>
  <c r="BF238"/>
  <c r="K163"/>
  <c r="BF163"/>
  <c r="K210"/>
  <c r="BF210"/>
  <c r="BK232"/>
  <c r="BK182"/>
  <c i="3" r="F35"/>
  <c i="1" r="BB96"/>
  <c i="3" r="K145"/>
  <c r="BF145"/>
  <c i="4" r="K140"/>
  <c r="BF140"/>
  <c r="BK144"/>
  <c r="F39"/>
  <c i="1" r="BF97"/>
  <c i="5" r="K178"/>
  <c r="BF178"/>
  <c r="BK182"/>
  <c r="K217"/>
  <c r="BF217"/>
  <c r="K211"/>
  <c r="BF211"/>
  <c r="K130"/>
  <c r="BF130"/>
  <c r="BK140"/>
  <c r="BK139"/>
  <c r="K139"/>
  <c r="K99"/>
  <c r="K165"/>
  <c r="BF165"/>
  <c r="BK171"/>
  <c r="BK143"/>
  <c r="BK201"/>
  <c r="K131"/>
  <c r="BF131"/>
  <c r="BK146"/>
  <c i="6" r="BK180"/>
  <c r="BK179"/>
  <c r="K179"/>
  <c r="K100"/>
  <c r="K128"/>
  <c r="BF128"/>
  <c r="BK173"/>
  <c r="K130"/>
  <c r="BF130"/>
  <c r="F37"/>
  <c i="1" r="BD99"/>
  <c i="8" r="BK174"/>
  <c r="K35"/>
  <c i="1" r="AX101"/>
  <c i="8" r="BK190"/>
  <c i="9" r="BK142"/>
  <c r="BK187"/>
  <c r="BK137"/>
  <c r="F38"/>
  <c i="1" r="BE102"/>
  <c i="10" r="K125"/>
  <c r="BF125"/>
  <c r="K159"/>
  <c r="BF159"/>
  <c r="K171"/>
  <c r="BF171"/>
  <c r="BK151"/>
  <c r="K163"/>
  <c r="BF163"/>
  <c r="K165"/>
  <c r="BF165"/>
  <c r="BK156"/>
  <c r="BK131"/>
  <c r="BK143"/>
  <c r="BK168"/>
  <c r="BK148"/>
  <c r="K144"/>
  <c r="BF144"/>
  <c i="11" r="BK184"/>
  <c r="K149"/>
  <c r="BF149"/>
  <c r="F39"/>
  <c i="1" r="BF104"/>
  <c i="11" r="BK161"/>
  <c r="K147"/>
  <c r="BF147"/>
  <c i="2" r="BK173"/>
  <c r="K242"/>
  <c r="BF242"/>
  <c r="K186"/>
  <c r="BF186"/>
  <c r="K227"/>
  <c r="BF227"/>
  <c r="K195"/>
  <c r="BF195"/>
  <c r="BK249"/>
  <c r="K185"/>
  <c r="BF185"/>
  <c r="BK240"/>
  <c r="BK157"/>
  <c r="K262"/>
  <c r="BF262"/>
  <c r="BK183"/>
  <c r="K147"/>
  <c r="BF147"/>
  <c r="K178"/>
  <c r="BF178"/>
  <c r="K244"/>
  <c r="BF244"/>
  <c r="K272"/>
  <c r="BF272"/>
  <c i="3" r="K304"/>
  <c r="BF304"/>
  <c r="BK268"/>
  <c r="BK270"/>
  <c r="K35"/>
  <c i="1" r="AX96"/>
  <c i="4" r="F35"/>
  <c i="1" r="BB97"/>
  <c i="5" r="K128"/>
  <c r="BF128"/>
  <c r="K170"/>
  <c r="BF170"/>
  <c r="K208"/>
  <c r="BF208"/>
  <c r="K205"/>
  <c r="BF205"/>
  <c r="BK136"/>
  <c r="K132"/>
  <c r="BF132"/>
  <c r="K138"/>
  <c r="BF138"/>
  <c r="K152"/>
  <c r="BF152"/>
  <c r="BK180"/>
  <c r="BK126"/>
  <c r="BK189"/>
  <c r="BK197"/>
  <c r="K133"/>
  <c r="BF133"/>
  <c r="K192"/>
  <c r="BF192"/>
  <c i="6" r="BK135"/>
  <c r="BK158"/>
  <c r="F39"/>
  <c i="1" r="BF99"/>
  <c i="8" r="K178"/>
  <c r="BF178"/>
  <c r="K155"/>
  <c r="BF155"/>
  <c r="BK198"/>
  <c r="BK168"/>
  <c r="K166"/>
  <c r="BF166"/>
  <c r="BK195"/>
  <c r="F39"/>
  <c i="1" r="BF101"/>
  <c i="9" r="K133"/>
  <c r="BF133"/>
  <c r="K160"/>
  <c r="BF160"/>
  <c r="K193"/>
  <c r="BF193"/>
  <c r="BK140"/>
  <c r="K149"/>
  <c r="BF149"/>
  <c r="BK161"/>
  <c r="K154"/>
  <c r="BF154"/>
  <c r="BK152"/>
  <c r="BK195"/>
  <c r="K158"/>
  <c r="BF158"/>
  <c r="BK128"/>
  <c i="10" r="K35"/>
  <c i="1" r="AX103"/>
  <c i="10" r="BK146"/>
  <c r="BK175"/>
  <c i="11" r="K140"/>
  <c r="BF140"/>
  <c r="K203"/>
  <c r="BF203"/>
  <c r="BK138"/>
  <c r="BK168"/>
  <c r="K153"/>
  <c r="BF153"/>
  <c r="F38"/>
  <c i="1" r="BE104"/>
  <c i="11" r="K196"/>
  <c r="BF196"/>
  <c i="2" r="BK191"/>
  <c r="K201"/>
  <c r="BF201"/>
  <c r="K212"/>
  <c r="BF212"/>
  <c r="F37"/>
  <c i="1" r="BD95"/>
  <c i="3" r="BK236"/>
  <c r="K320"/>
  <c r="BF320"/>
  <c r="K322"/>
  <c r="BF322"/>
  <c r="BK295"/>
  <c r="K301"/>
  <c r="BF301"/>
  <c r="K262"/>
  <c r="BF262"/>
  <c r="BK287"/>
  <c r="K187"/>
  <c r="BF187"/>
  <c r="K139"/>
  <c r="BF139"/>
  <c r="K161"/>
  <c r="BF161"/>
  <c r="K204"/>
  <c r="BF204"/>
  <c r="BK252"/>
  <c r="K212"/>
  <c r="BF212"/>
  <c r="K222"/>
  <c r="BF222"/>
  <c r="BK275"/>
  <c r="K210"/>
  <c r="BF210"/>
  <c r="BK269"/>
  <c r="BK299"/>
  <c r="BK298"/>
  <c r="K298"/>
  <c r="K107"/>
  <c r="BK132"/>
  <c i="4" r="BK149"/>
  <c r="K35"/>
  <c i="1" r="AX97"/>
  <c i="5" r="K157"/>
  <c r="BF157"/>
  <c r="BK203"/>
  <c r="BK163"/>
  <c r="F35"/>
  <c i="1" r="BB98"/>
  <c i="5" r="BK176"/>
  <c i="6" r="F35"/>
  <c i="1" r="BB99"/>
  <c i="8" r="K201"/>
  <c r="BF201"/>
  <c r="BK171"/>
  <c r="BK177"/>
  <c r="BK169"/>
  <c r="K203"/>
  <c r="BF203"/>
  <c r="BK170"/>
  <c r="BK197"/>
  <c r="K156"/>
  <c r="BF156"/>
  <c r="BK164"/>
  <c r="BK172"/>
  <c r="K158"/>
  <c r="BF158"/>
  <c r="BK148"/>
  <c r="K147"/>
  <c r="BF147"/>
  <c r="K165"/>
  <c r="BF165"/>
  <c i="9" r="F35"/>
  <c i="1" r="BB102"/>
  <c i="9" r="K143"/>
  <c r="BF143"/>
  <c r="K176"/>
  <c r="BF176"/>
  <c r="BK194"/>
  <c i="10" r="K160"/>
  <c r="BF160"/>
  <c r="BK154"/>
  <c r="K153"/>
  <c r="BF153"/>
  <c r="K145"/>
  <c r="BF145"/>
  <c r="K164"/>
  <c r="BF164"/>
  <c r="K167"/>
  <c r="BF167"/>
  <c r="K130"/>
  <c r="BF130"/>
  <c r="BK138"/>
  <c r="K135"/>
  <c r="BF135"/>
  <c r="K166"/>
  <c r="BF166"/>
  <c r="K142"/>
  <c r="BF142"/>
  <c i="11" r="K155"/>
  <c r="BF155"/>
  <c r="K130"/>
  <c r="BF130"/>
  <c r="K187"/>
  <c r="BF187"/>
  <c r="K135"/>
  <c r="BF135"/>
  <c r="BK139"/>
  <c r="BK182"/>
  <c r="BK156"/>
  <c r="BK143"/>
  <c r="BK142"/>
  <c r="K142"/>
  <c r="K99"/>
  <c r="BK160"/>
  <c r="BK169"/>
  <c r="K171"/>
  <c r="BF171"/>
  <c r="BK198"/>
  <c r="K176"/>
  <c r="BF176"/>
  <c i="10" l="1" r="T123"/>
  <c i="1" r="AW103"/>
  <c i="4" r="X153"/>
  <c r="X126"/>
  <c i="3" r="Q131"/>
  <c r="I97"/>
  <c i="9" r="T126"/>
  <c r="T125"/>
  <c i="1" r="AW102"/>
  <c i="4" r="V153"/>
  <c r="V126"/>
  <c i="8" r="T144"/>
  <c r="T126"/>
  <c i="1" r="AW101"/>
  <c i="9" r="Q126"/>
  <c r="Q125"/>
  <c r="I96"/>
  <c r="K30"/>
  <c i="1" r="AS102"/>
  <c i="7" r="R118"/>
  <c r="J96"/>
  <c r="K31"/>
  <c i="1" r="AT100"/>
  <c i="11" r="X144"/>
  <c i="6" r="X181"/>
  <c r="X126"/>
  <c i="11" r="R144"/>
  <c r="J100"/>
  <c i="8" r="Q144"/>
  <c i="3" r="T273"/>
  <c r="T130"/>
  <c i="1" r="AW96"/>
  <c i="3" r="X273"/>
  <c r="X130"/>
  <c i="2" r="X189"/>
  <c r="X131"/>
  <c i="8" r="R127"/>
  <c r="J97"/>
  <c i="3" r="R273"/>
  <c r="J104"/>
  <c i="10" r="V123"/>
  <c i="8" r="X126"/>
  <c i="5" r="R125"/>
  <c r="J97"/>
  <c i="3" r="R131"/>
  <c r="R130"/>
  <c r="J96"/>
  <c r="K31"/>
  <c i="1" r="AT96"/>
  <c i="5" r="V124"/>
  <c i="8" r="V144"/>
  <c r="V126"/>
  <c i="4" r="T153"/>
  <c r="T126"/>
  <c i="1" r="AW97"/>
  <c i="11" r="T144"/>
  <c r="T127"/>
  <c i="1" r="AW104"/>
  <c i="5" r="R141"/>
  <c r="J100"/>
  <c i="9" r="X126"/>
  <c r="X125"/>
  <c i="3" r="V131"/>
  <c r="V130"/>
  <c i="11" r="R128"/>
  <c r="J97"/>
  <c i="2" r="Q189"/>
  <c r="I101"/>
  <c i="8" r="R144"/>
  <c r="J101"/>
  <c i="6" r="T181"/>
  <c r="T126"/>
  <c i="1" r="AW99"/>
  <c i="7" r="Q118"/>
  <c r="I96"/>
  <c r="K30"/>
  <c i="1" r="AS100"/>
  <c i="6" r="Q181"/>
  <c r="I101"/>
  <c i="11" r="X127"/>
  <c i="9" r="V126"/>
  <c r="V125"/>
  <c i="5" r="X141"/>
  <c r="X124"/>
  <c i="3" r="Q273"/>
  <c r="I104"/>
  <c i="11" r="Q128"/>
  <c r="I97"/>
  <c i="4" r="R153"/>
  <c r="J101"/>
  <c i="5" r="T141"/>
  <c r="T124"/>
  <c i="1" r="AW98"/>
  <c i="2" r="V189"/>
  <c r="V131"/>
  <c i="9" r="R126"/>
  <c r="R125"/>
  <c r="J96"/>
  <c r="K31"/>
  <c i="1" r="AT102"/>
  <c i="2" r="T189"/>
  <c r="T131"/>
  <c i="1" r="AW95"/>
  <c i="6" r="V181"/>
  <c r="V126"/>
  <c i="11" r="V144"/>
  <c r="V127"/>
  <c i="6" r="R127"/>
  <c r="J97"/>
  <c i="5" r="Q125"/>
  <c r="I97"/>
  <c i="4" r="K129"/>
  <c r="K98"/>
  <c i="8" r="K128"/>
  <c r="K98"/>
  <c i="4" r="R127"/>
  <c r="J97"/>
  <c i="2" r="Q132"/>
  <c r="Q131"/>
  <c r="I96"/>
  <c r="K30"/>
  <c i="1" r="AS95"/>
  <c i="2" r="I102"/>
  <c i="3" r="J105"/>
  <c i="5" r="I101"/>
  <c i="6" r="J102"/>
  <c i="8" r="J98"/>
  <c i="9" r="I98"/>
  <c i="10" r="Q123"/>
  <c r="I96"/>
  <c r="K30"/>
  <c i="1" r="AS103"/>
  <c i="10" r="R123"/>
  <c r="J96"/>
  <c r="K31"/>
  <c i="1" r="AT103"/>
  <c i="6" r="I97"/>
  <c i="8" r="I102"/>
  <c i="2" r="R189"/>
  <c r="J101"/>
  <c i="3" r="J98"/>
  <c r="I105"/>
  <c i="4" r="BK153"/>
  <c r="K153"/>
  <c r="K101"/>
  <c i="6" r="I102"/>
  <c i="8" r="Q127"/>
  <c r="I97"/>
  <c i="11" r="J98"/>
  <c i="4" r="I97"/>
  <c r="Q153"/>
  <c r="I101"/>
  <c i="5" r="J98"/>
  <c r="J101"/>
  <c i="11" r="Q144"/>
  <c r="I100"/>
  <c i="3" r="I98"/>
  <c i="7" r="I97"/>
  <c i="8" r="J102"/>
  <c i="9" r="J98"/>
  <c i="11" r="I98"/>
  <c i="4" r="J102"/>
  <c i="11" r="J101"/>
  <c i="7" r="J97"/>
  <c i="3" r="BK290"/>
  <c r="K290"/>
  <c r="K106"/>
  <c i="5" r="BK127"/>
  <c r="BK125"/>
  <c r="K125"/>
  <c r="K97"/>
  <c i="9" r="BK184"/>
  <c r="K184"/>
  <c r="K103"/>
  <c i="3" r="BK201"/>
  <c r="K201"/>
  <c r="K102"/>
  <c i="5" r="BK142"/>
  <c r="K142"/>
  <c r="K101"/>
  <c r="BK183"/>
  <c r="K183"/>
  <c r="K102"/>
  <c i="8" r="BK145"/>
  <c r="K145"/>
  <c r="K102"/>
  <c r="BK184"/>
  <c r="K184"/>
  <c r="K103"/>
  <c i="10" r="BK157"/>
  <c r="K157"/>
  <c r="K100"/>
  <c i="8" r="BK204"/>
  <c r="K204"/>
  <c r="K105"/>
  <c i="2" r="BK155"/>
  <c r="K155"/>
  <c r="K99"/>
  <c r="BK219"/>
  <c r="K219"/>
  <c r="K107"/>
  <c i="3" r="BK160"/>
  <c r="K160"/>
  <c r="K101"/>
  <c i="5" r="BK204"/>
  <c r="K204"/>
  <c r="K103"/>
  <c i="6" r="BK146"/>
  <c r="K146"/>
  <c r="K99"/>
  <c r="BK190"/>
  <c r="K190"/>
  <c r="K103"/>
  <c i="10" r="BK152"/>
  <c r="K152"/>
  <c r="K99"/>
  <c i="3" r="BK133"/>
  <c r="K133"/>
  <c r="K98"/>
  <c i="4" r="BK139"/>
  <c r="K139"/>
  <c r="K99"/>
  <c i="7" r="BK119"/>
  <c r="K119"/>
  <c r="K97"/>
  <c i="9" r="BK138"/>
  <c r="K138"/>
  <c r="K100"/>
  <c r="BK191"/>
  <c r="K191"/>
  <c r="K104"/>
  <c i="10" r="BK124"/>
  <c r="K124"/>
  <c r="K97"/>
  <c i="11" r="BK129"/>
  <c r="K129"/>
  <c r="K98"/>
  <c i="2" r="BK231"/>
  <c r="K231"/>
  <c r="K108"/>
  <c i="8" r="BK132"/>
  <c r="K132"/>
  <c r="K99"/>
  <c i="9" r="BK131"/>
  <c r="K131"/>
  <c r="K99"/>
  <c i="10" r="BK133"/>
  <c r="K133"/>
  <c r="K98"/>
  <c i="11" r="BK154"/>
  <c r="K154"/>
  <c r="K103"/>
  <c r="BK173"/>
  <c r="K173"/>
  <c r="K104"/>
  <c r="BK195"/>
  <c r="K195"/>
  <c r="K105"/>
  <c i="2" r="BK190"/>
  <c r="K190"/>
  <c r="K102"/>
  <c r="BK211"/>
  <c r="K211"/>
  <c r="K106"/>
  <c i="9" r="BK127"/>
  <c r="K127"/>
  <c r="K98"/>
  <c i="10" r="BK172"/>
  <c r="K172"/>
  <c r="K102"/>
  <c i="2" r="BK252"/>
  <c r="K252"/>
  <c r="K109"/>
  <c i="4" r="BK127"/>
  <c r="K127"/>
  <c r="K97"/>
  <c i="8" r="BK127"/>
  <c r="K127"/>
  <c r="K97"/>
  <c i="6" r="BK129"/>
  <c r="K129"/>
  <c r="K98"/>
  <c i="3" r="BK274"/>
  <c r="K274"/>
  <c r="K105"/>
  <c i="4" r="F36"/>
  <c i="1" r="BC97"/>
  <c i="5" r="F36"/>
  <c i="1" r="BC98"/>
  <c i="7" r="F36"/>
  <c i="1" r="BC100"/>
  <c i="9" r="K36"/>
  <c i="1" r="AY102"/>
  <c r="AV102"/>
  <c i="11" r="F36"/>
  <c i="1" r="BC104"/>
  <c i="2" r="F36"/>
  <c i="1" r="BC95"/>
  <c i="6" r="F36"/>
  <c i="1" r="BC99"/>
  <c i="10" r="F36"/>
  <c i="1" r="BC103"/>
  <c r="BD94"/>
  <c r="W31"/>
  <c i="2" r="K36"/>
  <c i="1" r="AY95"/>
  <c r="AV95"/>
  <c i="6" r="K36"/>
  <c i="1" r="AY99"/>
  <c r="AV99"/>
  <c i="10" r="K36"/>
  <c i="1" r="AY103"/>
  <c r="AV103"/>
  <c r="BF94"/>
  <c r="W33"/>
  <c i="3" r="K36"/>
  <c i="1" r="AY96"/>
  <c r="AV96"/>
  <c i="8" r="K36"/>
  <c i="1" r="AY101"/>
  <c r="AV101"/>
  <c r="BE94"/>
  <c r="W32"/>
  <c i="4" r="K36"/>
  <c i="1" r="AY97"/>
  <c r="AV97"/>
  <c i="5" r="K36"/>
  <c i="1" r="AY98"/>
  <c r="AV98"/>
  <c i="7" r="K36"/>
  <c i="1" r="AY100"/>
  <c r="AV100"/>
  <c i="9" r="F36"/>
  <c i="1" r="BC102"/>
  <c i="11" r="K36"/>
  <c i="1" r="AY104"/>
  <c r="AV104"/>
  <c i="3" r="F36"/>
  <c i="1" r="BC96"/>
  <c i="8" r="F36"/>
  <c i="1" r="BC101"/>
  <c r="BB94"/>
  <c r="W29"/>
  <c i="8" l="1" r="Q126"/>
  <c r="I96"/>
  <c r="K30"/>
  <c i="1" r="AS101"/>
  <c i="2" r="R131"/>
  <c r="J96"/>
  <c r="K31"/>
  <c i="1" r="AT95"/>
  <c i="6" r="Q126"/>
  <c r="I96"/>
  <c r="K30"/>
  <c i="1" r="AS99"/>
  <c i="6" r="BK181"/>
  <c r="K181"/>
  <c r="K101"/>
  <c i="2" r="BK132"/>
  <c i="3" r="BK131"/>
  <c r="K131"/>
  <c r="K97"/>
  <c i="4" r="Q126"/>
  <c r="I96"/>
  <c r="K30"/>
  <c i="1" r="AS97"/>
  <c i="11" r="BK144"/>
  <c r="K144"/>
  <c r="K100"/>
  <c i="7" r="BK118"/>
  <c r="K118"/>
  <c r="K96"/>
  <c i="9" r="J97"/>
  <c i="3" r="Q130"/>
  <c r="I96"/>
  <c r="K30"/>
  <c i="1" r="AS96"/>
  <c i="8" r="BK144"/>
  <c r="K144"/>
  <c r="K101"/>
  <c i="10" r="BK123"/>
  <c r="K123"/>
  <c i="4" r="BK126"/>
  <c r="K126"/>
  <c r="K96"/>
  <c i="6" r="R126"/>
  <c r="J96"/>
  <c r="K31"/>
  <c i="1" r="AT99"/>
  <c i="3" r="BK273"/>
  <c r="K273"/>
  <c r="K104"/>
  <c i="5" r="BK141"/>
  <c r="K141"/>
  <c r="K100"/>
  <c i="9" r="I97"/>
  <c i="11" r="R127"/>
  <c r="J96"/>
  <c r="K31"/>
  <c i="1" r="AT104"/>
  <c i="2" r="I97"/>
  <c r="BK189"/>
  <c r="K189"/>
  <c r="K101"/>
  <c i="5" r="R124"/>
  <c r="J96"/>
  <c r="K31"/>
  <c i="1" r="AT98"/>
  <c i="3" r="J97"/>
  <c i="5" r="Q124"/>
  <c r="I96"/>
  <c r="K30"/>
  <c i="1" r="AS98"/>
  <c i="9" r="BK126"/>
  <c r="K126"/>
  <c r="K97"/>
  <c i="6" r="BK127"/>
  <c r="BK126"/>
  <c r="K126"/>
  <c r="K96"/>
  <c i="11" r="Q127"/>
  <c r="I96"/>
  <c r="K30"/>
  <c i="1" r="AS104"/>
  <c i="8" r="R126"/>
  <c r="J96"/>
  <c r="K31"/>
  <c i="1" r="AT101"/>
  <c i="4" r="R126"/>
  <c r="J96"/>
  <c r="K31"/>
  <c i="1" r="AT97"/>
  <c i="8" r="I101"/>
  <c i="11" r="BK128"/>
  <c r="K128"/>
  <c r="K97"/>
  <c i="5" r="K127"/>
  <c r="K98"/>
  <c i="1" r="AW94"/>
  <c i="10" r="K32"/>
  <c i="1" r="AG103"/>
  <c r="AX94"/>
  <c r="AK29"/>
  <c r="AZ94"/>
  <c r="BC94"/>
  <c r="W30"/>
  <c r="BA94"/>
  <c i="2" l="1" r="BK131"/>
  <c r="K131"/>
  <c r="K96"/>
  <c i="8" r="BK126"/>
  <c r="K126"/>
  <c r="K96"/>
  <c i="10" r="K41"/>
  <c i="9" r="BK125"/>
  <c r="K125"/>
  <c r="K96"/>
  <c i="11" r="BK127"/>
  <c r="K127"/>
  <c r="K96"/>
  <c i="5" r="BK124"/>
  <c r="K124"/>
  <c r="K96"/>
  <c i="10" r="K96"/>
  <c i="6" r="K127"/>
  <c r="K97"/>
  <c i="3" r="BK130"/>
  <c r="K130"/>
  <c i="2" r="K132"/>
  <c r="K97"/>
  <c i="1" r="AN103"/>
  <c i="3" r="K32"/>
  <c i="1" r="AG96"/>
  <c r="AN96"/>
  <c r="AS94"/>
  <c i="7" r="K32"/>
  <c i="1" r="AG100"/>
  <c r="AN100"/>
  <c r="AT94"/>
  <c i="6" r="K32"/>
  <c i="1" r="AG99"/>
  <c r="AN99"/>
  <c i="4" r="K32"/>
  <c i="1" r="AG97"/>
  <c r="AN97"/>
  <c r="AY94"/>
  <c r="AK30"/>
  <c i="7" l="1" r="K41"/>
  <c i="4" r="K41"/>
  <c i="6" r="K41"/>
  <c i="3" r="K96"/>
  <c r="K41"/>
  <c i="2" r="K32"/>
  <c i="1" r="AG95"/>
  <c r="AN95"/>
  <c r="AV94"/>
  <c i="11" r="K32"/>
  <c i="1" r="AG104"/>
  <c i="5" r="K32"/>
  <c i="1" r="AG98"/>
  <c r="AN98"/>
  <c i="9" r="K32"/>
  <c i="1" r="AG102"/>
  <c r="AN102"/>
  <c i="8" r="K32"/>
  <c i="1" r="AG101"/>
  <c r="AN101"/>
  <c i="2" l="1" r="K41"/>
  <c i="11" r="K41"/>
  <c i="5" r="K41"/>
  <c i="8" r="K41"/>
  <c i="9" r="K41"/>
  <c i="1" r="AN104"/>
  <c r="AG94"/>
  <c r="AK26"/>
  <c l="1"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<sst xmlns="http://schemas.openxmlformats.org/spreadsheetml/2006/main">
  <si>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</si>
  <si>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</si>
  <si>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</si>
  <si>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</si>
  <si>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</si>
  <si>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</si>
  <si>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{95b82717-ee52-477c-a0b2-0e0956961049}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</si>
  <si>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</si>
  <si>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</si>
  <si>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</si>
  <si>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</si>
  <si>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</si>
  <si>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</si>
  <si>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</si>
  <si>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2021901V_AKT_1Q/22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</si>
  <si>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</si>
  <si>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</si>
  <si>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Zníženie energetickej náročnosti kultúrneho domu Veľký Kýr 2</t>
  </si>
  <si>
    <t>JKSO:</t>
  </si>
  <si>
    <t>KS:</t>
  </si>
  <si>
    <t>Miesto:</t>
  </si>
  <si>
    <t>Nám. sv. Jána 2, Veľký Kýr</t>
  </si>
  <si>
    <t>Dátum:</t>
  </si>
  <si>
    <t>8. 4. 2022</t>
  </si>
  <si>
    <t>Objednávateľ:</t>
  </si>
  <si>
    <t>IČO:</t>
  </si>
  <si>
    <t>Obec Veľký Kýr</t>
  </si>
  <si>
    <t>IČ DPH:</t>
  </si>
  <si>
    <t>Zhotoviteľ:</t>
  </si>
  <si>
    <t>Vyplň údaj</t>
  </si>
  <si>
    <t>Projektant:</t>
  </si>
  <si>
    <t>spix, s.r.o., Záhradnícka 58/A, Bratislava</t>
  </si>
  <si>
    <t>Spracovateľ:</t>
  </si>
  <si>
    <t>Dudonová</t>
  </si>
  <si>
    <t>Poznámka:</t>
  </si>
  <si>
    <t xml:space="preserve">Rozpočet bol vytvorený na základe projektu pre stavebné povolenie. _x000d_
K  správnemu naceneniu výkazu výmer je potrebné naštudovanie PD a obhliadka  stavby. Naceniť je potrebné výkaz výmer podľa pokynov tendrového  zadávateľa, resp. zmluvy o dielo.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</si>
  <si>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</si>
  <si>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</si>
  <si>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</si>
  <si>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</si>
  <si>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</si>
  <si>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</si>
  <si>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</si>
  <si>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</si>
  <si>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</si>
  <si>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</si>
  <si>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</si>
  <si>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</si>
  <si>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</si>
  <si>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</si>
  <si>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</si>
  <si>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</si>
  <si>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</si>
  <si>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</si>
  <si>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</si>
  <si>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</si>
  <si>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</si>
  <si>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</si>
  <si>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</si>
  <si>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</si>
  <si>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</si>
  <si>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</si>
  <si>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</si>
  <si>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</si>
  <si>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</si>
  <si>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</si>
  <si>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</si>
  <si>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</si>
  <si>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</si>
  <si>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</si>
  <si>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</si>
  <si>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</si>
  <si>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</si>
  <si>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</si>
  <si>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</si>
  <si>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</si>
  <si>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</si>
  <si>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</si>
  <si>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</si>
  <si>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</si>
  <si>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</si>
  <si>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</si>
  <si>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</si>
  <si>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A1_OTVORY</t>
  </si>
  <si>
    <t>Zníženie energetickej náročnosti kultúrneho domu Veľký Kýr 2 - časť Výplne otvorov</t>
  </si>
  <si>
    <t>STA</t>
  </si>
  <si>
    <t>1</t>
  </si>
  <si>
    <t>{3f155146-4bc8-4836-bfa2-b0248c07769a}</t>
  </si>
  <si>
    <t>A2_PLÁŠŤ</t>
  </si>
  <si>
    <t>Zníženie energetickej náročnosti kultúrneho domu Veľký Kýr 2 - časť Obvodový plášť</t>
  </si>
  <si>
    <t>{872eb917-99a7-4a18-a3c5-fb2931c8c069}</t>
  </si>
  <si>
    <t>A3_PODLAHY</t>
  </si>
  <si>
    <t>Zníženie energetickej náročnosti kultúrneho domu Veľký Kýr 2 - časť Vodorovná izolácia a podlahy</t>
  </si>
  <si>
    <t>{043fa965-93ce-4f82-8884-b3141c1d5c75}</t>
  </si>
  <si>
    <t>A4_STRECHA</t>
  </si>
  <si>
    <t>Zníženie energetickej náročnosti kultúrneho domu Veľký Kýr 2 - časť Strecha a strešná konštrukcia</t>
  </si>
  <si>
    <t>{55d517e3-de7b-44e8-82be-d1a5b9bb0496}</t>
  </si>
  <si>
    <t>A5_OSTATNÉ</t>
  </si>
  <si>
    <t>Zníženie energetickej náročnosti kultúrneho domu Veľký Kýr 2 - časť Ostatné práce</t>
  </si>
  <si>
    <t>{cfb439b0-c0b7-4bfe-b70f-b38318fbe19d}</t>
  </si>
  <si>
    <t>E_F</t>
  </si>
  <si>
    <t xml:space="preserve">Zníženie energetickej náročnosti kultúrneho domu Veľký Kýr 2 -  časť Fotovoltaika</t>
  </si>
  <si>
    <t>{c0cc8cdf-2628-4818-880d-292748730e40}</t>
  </si>
  <si>
    <t>E_S,R</t>
  </si>
  <si>
    <t xml:space="preserve">Zníženie energetickej náročnosti kultúrneho domu Veľký Kýr 2 -  časť Silnoprúd a Rozvádzače</t>
  </si>
  <si>
    <t>{4df59550-83a9-4d17-9a70-2d03212e65b6}</t>
  </si>
  <si>
    <t>VYK</t>
  </si>
  <si>
    <t>Zníženie energetickej náročnosti kultúrneho domu Veľký Kýr 2 - časť Vykurovanie</t>
  </si>
  <si>
    <t>{40500bc3-915b-42f1-b308-04860492e149}</t>
  </si>
  <si>
    <t>VZT</t>
  </si>
  <si>
    <t xml:space="preserve">Zníženie energetickej náročnosti kultúrneho domu Veľký Kýr 2 - časť Vzduchotechnika </t>
  </si>
  <si>
    <t>{30fa3b1d-808a-45a1-b6a1-30f6179158cf}</t>
  </si>
  <si>
    <t>ZTI</t>
  </si>
  <si>
    <t xml:space="preserve">Zníženie energetickej náročnosti kultúrneho domu Veľký Kýr 2 -  časť Zdravotechnické  inštalácie</t>
  </si>
  <si>
    <t>{15458f12-4a86-446b-b662-9c24cfa25d57}</t>
  </si>
  <si>
    <t>KRYCÍ LIST ROZPOČTU</t>
  </si>
  <si>
    <t>Objekt:</t>
  </si>
  <si>
    <t>A1_OTVORY - Zníženie energetickej náročnosti kultúrneho domu Veľký Kýr 2 - časť Výplne otvorov</t>
  </si>
  <si>
    <t xml:space="preserve">Rozpočet bol vytvorený na základe projektu pre stavebné povolenie.  K  správnemu naceneniu výkazu výmer je potrebné naštudovanie PD a obhliadka  stavby. Naceniť je potrebné výkaz výmer podľa pokynov tendrového  zadávateľa, resp. zmluvy o dielo.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</si>
  <si>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</si>
  <si>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</si>
  <si>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</si>
  <si>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</si>
  <si>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</si>
  <si>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</si>
  <si>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</si>
  <si>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</si>
  <si>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</si>
  <si>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</si>
  <si>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</si>
  <si>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</si>
  <si>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</si>
  <si>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</si>
  <si>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</si>
  <si>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</si>
  <si>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</si>
  <si>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</si>
  <si>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</si>
  <si>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</si>
  <si>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</si>
  <si>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783 - Nátery</t>
  </si>
  <si>
    <t xml:space="preserve">    784 - Maľby</t>
  </si>
  <si>
    <t xml:space="preserve">VP -   Práce naviac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</si>
  <si>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</si>
  <si>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</si>
  <si>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</si>
  <si>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</si>
  <si>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</si>
  <si>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</si>
  <si>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</si>
  <si>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</si>
  <si>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</si>
  <si>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</si>
  <si>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</si>
  <si>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</si>
  <si>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</si>
  <si>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</si>
  <si>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</si>
  <si>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</si>
  <si>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</si>
  <si>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</si>
  <si>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</si>
  <si>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</si>
  <si>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Pozn. 1</t>
  </si>
  <si>
    <t>POZNÁMKA: Presné množstvo búracích prác je nutné overiť priamo na stavbe</t>
  </si>
  <si>
    <t>4</t>
  </si>
  <si>
    <t>2</t>
  </si>
  <si>
    <t>1357550541</t>
  </si>
  <si>
    <t>6</t>
  </si>
  <si>
    <t>Úpravy povrchov, podlahy, osadenie</t>
  </si>
  <si>
    <t>612409991.S</t>
  </si>
  <si>
    <t>Začistenie omietok (s dodaním hmoty) okolo okien, dverí, podláh, obkladov atď.</t>
  </si>
  <si>
    <t>m</t>
  </si>
  <si>
    <t>-488487076</t>
  </si>
  <si>
    <t>VV</t>
  </si>
  <si>
    <t>"F03" 5,96</t>
  </si>
  <si>
    <t>"F05" 4,8</t>
  </si>
  <si>
    <t>Súčet</t>
  </si>
  <si>
    <t>3</t>
  </si>
  <si>
    <t>612425921.S</t>
  </si>
  <si>
    <t>Omietka vápenná vnútorného ostenia okenného alebo dverného hladká</t>
  </si>
  <si>
    <t>m2</t>
  </si>
  <si>
    <t>-584756868</t>
  </si>
  <si>
    <t>"F03" 1,79+5,96*0,3+0,3*0,3*4</t>
  </si>
  <si>
    <t>"F05" 1,92+4,8*0,3+0,3*0,3*4</t>
  </si>
  <si>
    <t>612460124.S</t>
  </si>
  <si>
    <t>Príprava vnútorného podkladu stien penetráciou pod omietky a nátery</t>
  </si>
  <si>
    <t>564521053</t>
  </si>
  <si>
    <t>5</t>
  </si>
  <si>
    <t>612481022.S</t>
  </si>
  <si>
    <t>Okenný a dverový plastový dilatačný profil pre hrúbku omietky 9 mm</t>
  </si>
  <si>
    <t>635605850</t>
  </si>
  <si>
    <t>612481031.S</t>
  </si>
  <si>
    <t>Rohový profil z pozinkovaného plechu pre hrúbku omietky 8 až 12 mm</t>
  </si>
  <si>
    <t>540659330</t>
  </si>
  <si>
    <t>"F03" 2,13+1,7</t>
  </si>
  <si>
    <t>"F05" 1,5+1,65</t>
  </si>
  <si>
    <t>9</t>
  </si>
  <si>
    <t>Ostatné konštrukcie a práce-búranie</t>
  </si>
  <si>
    <t>7</t>
  </si>
  <si>
    <t>9660012235.S</t>
  </si>
  <si>
    <t xml:space="preserve">Demontáž prístrešku so strechou z polykarbonátu bez bočných stien,  -0,53100 t</t>
  </si>
  <si>
    <t>ks</t>
  </si>
  <si>
    <t>1412349376</t>
  </si>
  <si>
    <t>8</t>
  </si>
  <si>
    <t>967031132.S</t>
  </si>
  <si>
    <t xml:space="preserve">Prikresanie rovných ostení, bez odstupu, po hrubom vybúraní otvorov, v murive tehl. na maltu,  -0,05700t</t>
  </si>
  <si>
    <t>-593516795</t>
  </si>
  <si>
    <t>"F03" 5,96*0,4</t>
  </si>
  <si>
    <t>"F05" 4,8*0,4</t>
  </si>
  <si>
    <t>968071116.S</t>
  </si>
  <si>
    <t>Demontáž dverí kovových vchodových, 1 bm obvodu - 0,005t</t>
  </si>
  <si>
    <t>2103250666</t>
  </si>
  <si>
    <t>"F05" (1,5+1,65)*2</t>
  </si>
  <si>
    <t>10</t>
  </si>
  <si>
    <t>968071136.S</t>
  </si>
  <si>
    <t>Vyvesenie kovového krídla vrát do suti plochy do 4 m2</t>
  </si>
  <si>
    <t>-1849514444</t>
  </si>
  <si>
    <t>11</t>
  </si>
  <si>
    <t>968072874</t>
  </si>
  <si>
    <t xml:space="preserve">Vybúranie, zvesenie a vybratie mreží plochy do 2 m2,  -0,00600t</t>
  </si>
  <si>
    <t>458243927</t>
  </si>
  <si>
    <t>"Z02" 1,25+1,26+1,35</t>
  </si>
  <si>
    <t>12</t>
  </si>
  <si>
    <t>968072877.S</t>
  </si>
  <si>
    <t xml:space="preserve">Vybúranie, zvesenie a vybratie mreží plochy nad 2 m2,  -0,00200t</t>
  </si>
  <si>
    <t>-1051264345</t>
  </si>
  <si>
    <t>"Z02" 69,74-3,86</t>
  </si>
  <si>
    <t>13</t>
  </si>
  <si>
    <t>968081116.S</t>
  </si>
  <si>
    <t>Demontáž dverí plastových vchodových, 1 bm obvodu - 0,012t</t>
  </si>
  <si>
    <t>-2004439883</t>
  </si>
  <si>
    <t>"F03" (1,7+2,13)*2</t>
  </si>
  <si>
    <t>14</t>
  </si>
  <si>
    <t>968081126.S</t>
  </si>
  <si>
    <t>Vyvesenie plastového dverného krídla do suti plochy nad 2 m2, -0,03000t</t>
  </si>
  <si>
    <t>1794216908</t>
  </si>
  <si>
    <t>15</t>
  </si>
  <si>
    <t>9680823565.S</t>
  </si>
  <si>
    <t xml:space="preserve">Vybúranie plastových rámov okien dvojitých,  plných stien, plochy cez 2 do 4 m2,  -0,05200t</t>
  </si>
  <si>
    <t>369649144</t>
  </si>
  <si>
    <t>6,6*2,61</t>
  </si>
  <si>
    <t>16</t>
  </si>
  <si>
    <t>978013191.S</t>
  </si>
  <si>
    <t xml:space="preserve">Otlčenie omietok stien vnútorných vápenných alebo vápennocementových v rozsahu do 100 %,  -0,04600t</t>
  </si>
  <si>
    <t>2000257403</t>
  </si>
  <si>
    <t>17</t>
  </si>
  <si>
    <t>979011131.S</t>
  </si>
  <si>
    <t>Zvislá doprava sutiny po schodoch ručne do 3,5 m</t>
  </si>
  <si>
    <t>t</t>
  </si>
  <si>
    <t>-665728415</t>
  </si>
  <si>
    <t>18</t>
  </si>
  <si>
    <t>979081111.S</t>
  </si>
  <si>
    <t>Odvoz sutiny a vybúraných hmôt na skládku do 1 km</t>
  </si>
  <si>
    <t>1728975125</t>
  </si>
  <si>
    <t>19</t>
  </si>
  <si>
    <t>979081121.S</t>
  </si>
  <si>
    <t>Odvoz sutiny a vybúraných hmôt na skládku za každý ďalší 1 km</t>
  </si>
  <si>
    <t>-1430279206</t>
  </si>
  <si>
    <t>P</t>
  </si>
  <si>
    <t>Poznámka k položke:_x000d_
príplatok za odvoz zo vzdialenosti 20km</t>
  </si>
  <si>
    <t>2,539*19 'Prepočítané koeficientom množstva</t>
  </si>
  <si>
    <t>979082111.S</t>
  </si>
  <si>
    <t>Vnútrostavenisková doprava sutiny a vybúraných hmôt do 10 m</t>
  </si>
  <si>
    <t>1580335835</t>
  </si>
  <si>
    <t>21</t>
  </si>
  <si>
    <t>9790890120</t>
  </si>
  <si>
    <t>Poplatok za skladovanie - betón, tehly, dlaždice (17 01 ), ostatné</t>
  </si>
  <si>
    <t>-2111829608</t>
  </si>
  <si>
    <t>22</t>
  </si>
  <si>
    <t>9790891120</t>
  </si>
  <si>
    <t>Poplatok za skladovanie - drevo, sklo, plasty (17 02 ), ostatné</t>
  </si>
  <si>
    <t>1067639587</t>
  </si>
  <si>
    <t>23</t>
  </si>
  <si>
    <t>9790893120</t>
  </si>
  <si>
    <t>Poplatok za skladovanie - kovy (meď, bronz, mosadz atď.) (17 04 ), ostatné</t>
  </si>
  <si>
    <t>-1355326098</t>
  </si>
  <si>
    <t>24</t>
  </si>
  <si>
    <t>9790895120</t>
  </si>
  <si>
    <t>Poplatok za skladovanie - stavebné materiály na báze sadry (17 08 ), ostatné</t>
  </si>
  <si>
    <t>1497444382</t>
  </si>
  <si>
    <t>99</t>
  </si>
  <si>
    <t>Presun hmôt HSV</t>
  </si>
  <si>
    <t>25</t>
  </si>
  <si>
    <t>999281111.S</t>
  </si>
  <si>
    <t>Presun hmôt pre opravy a údržbu objektov vrátane vonkajších plášťov výšky do 25 m</t>
  </si>
  <si>
    <t>-887233220</t>
  </si>
  <si>
    <t>PSV</t>
  </si>
  <si>
    <t>Práce a dodávky PSV</t>
  </si>
  <si>
    <t>712</t>
  </si>
  <si>
    <t>Izolácie striech, povlakové krytiny</t>
  </si>
  <si>
    <t>26</t>
  </si>
  <si>
    <t>712290010.S</t>
  </si>
  <si>
    <t>Zhotovenie parozábrany pre strechy ploché do 10°</t>
  </si>
  <si>
    <t>-1144504231</t>
  </si>
  <si>
    <t>"F04" 3,22*2,285</t>
  </si>
  <si>
    <t>27</t>
  </si>
  <si>
    <t>M</t>
  </si>
  <si>
    <t>283230007300.S1</t>
  </si>
  <si>
    <t xml:space="preserve">Parozábrana  (λ=0,210W/m.K, μi=300000,0, ρ=800kg/m3) hr. 0,35 mm, š. 2 m, materiál na báze PO - modifikovaný PE</t>
  </si>
  <si>
    <t>32</t>
  </si>
  <si>
    <t>605276395</t>
  </si>
  <si>
    <t>7,358*1,15 'Prepočítané koeficientom množstva</t>
  </si>
  <si>
    <t>28</t>
  </si>
  <si>
    <t>998712102.S</t>
  </si>
  <si>
    <t>Presun hmôt pre izoláciu povlakovej krytiny v objektoch výšky nad 6 do 12 m</t>
  </si>
  <si>
    <t>1003147701</t>
  </si>
  <si>
    <t>713</t>
  </si>
  <si>
    <t>Izolácie tepelné</t>
  </si>
  <si>
    <t>29</t>
  </si>
  <si>
    <t>713141151.S</t>
  </si>
  <si>
    <t>Montáž tepelnej izolácie striech plochých do 10° minerálnou vlnou, jednovrstvová kladenými voľne</t>
  </si>
  <si>
    <t>2077644554</t>
  </si>
  <si>
    <t>30</t>
  </si>
  <si>
    <t>631440025300.S</t>
  </si>
  <si>
    <t xml:space="preserve">Doska z minerálnej vlny  (λ=0,039W/m.K, μi=1,0, ρ=108kg/m3) hr. 80 mm, izolácia pre zateplenie plochých striech</t>
  </si>
  <si>
    <t>-2110213070</t>
  </si>
  <si>
    <t>7,358*1,02 'Prepočítané koeficientom množstva</t>
  </si>
  <si>
    <t>31</t>
  </si>
  <si>
    <t>998713102.S</t>
  </si>
  <si>
    <t>Presun hmôt pre izolácie tepelné v objektoch výšky nad 6 m do 12 m</t>
  </si>
  <si>
    <t>-1249282169</t>
  </si>
  <si>
    <t>762</t>
  </si>
  <si>
    <t>Konštrukcie tesárske</t>
  </si>
  <si>
    <t>762421305.S</t>
  </si>
  <si>
    <t>Obloženie stropov alebo strešných podhľadov z dosiek OSB skrutkovaných na zraz hr. dosky 22 mm</t>
  </si>
  <si>
    <t>1746025366</t>
  </si>
  <si>
    <t>"F04" 0,219+0,1*2,85+3,02*1,065+2,285*0,6</t>
  </si>
  <si>
    <t>763</t>
  </si>
  <si>
    <t>Konštrukcie - drevostavby</t>
  </si>
  <si>
    <t>33</t>
  </si>
  <si>
    <t>763138200.S</t>
  </si>
  <si>
    <t>Podhľad SDK montovaný priamo na jednoúrovňovej oceľovej podkonštrukcií CD+UD, doska štandardná A 12.5 mm</t>
  </si>
  <si>
    <t>307015626</t>
  </si>
  <si>
    <t>"F04" 1,7*2,85</t>
  </si>
  <si>
    <t>34</t>
  </si>
  <si>
    <t>763190010.S</t>
  </si>
  <si>
    <t>Úprava spojov medzi SDK konštrukciou a murivom, betónovou konštrukciou prepáskovaním a pretmelením</t>
  </si>
  <si>
    <t>-908077746</t>
  </si>
  <si>
    <t>"F04" 2,85</t>
  </si>
  <si>
    <t>35</t>
  </si>
  <si>
    <t>998763303.S</t>
  </si>
  <si>
    <t>Presun hmôt pre sádrokartónové konštrukcie v objektoch výšky od 7 do 24 m</t>
  </si>
  <si>
    <t>1565761170</t>
  </si>
  <si>
    <t>764</t>
  </si>
  <si>
    <t>Konštrukcie klampiarske</t>
  </si>
  <si>
    <t>36</t>
  </si>
  <si>
    <t>764313001.S</t>
  </si>
  <si>
    <t>Oddeľovacia štruktúrovaná rohož s integrovanou poistnou hydroizoláciou pre krytiny z pozinkovaného farbeného plechu</t>
  </si>
  <si>
    <t>-87278103</t>
  </si>
  <si>
    <t>37</t>
  </si>
  <si>
    <t>7643272205.S</t>
  </si>
  <si>
    <t>Oplechovanie z pozinkovaného farbeného PZf plechu, odkvapov na strechách s plechovou krytinou r.š. 330 mm</t>
  </si>
  <si>
    <t>-684836363</t>
  </si>
  <si>
    <t>"F04" 2,285</t>
  </si>
  <si>
    <t>38</t>
  </si>
  <si>
    <t>764410770.S</t>
  </si>
  <si>
    <t>Oplechovanie parapetov z hliníkového farebného Al plechu, vrátane rohov r.š. 500 mm</t>
  </si>
  <si>
    <t>551183596</t>
  </si>
  <si>
    <t>39</t>
  </si>
  <si>
    <t>764410850.S</t>
  </si>
  <si>
    <t xml:space="preserve">Demontáž oplechovania parapetov rš od 100 do 330 mm,  -0,00135t</t>
  </si>
  <si>
    <t>1729415313</t>
  </si>
  <si>
    <t>40</t>
  </si>
  <si>
    <t>998764102.S</t>
  </si>
  <si>
    <t>Presun hmôt pre konštrukcie klampiarske v objektoch výšky nad 6 do 12 m</t>
  </si>
  <si>
    <t>1183663640</t>
  </si>
  <si>
    <t>766</t>
  </si>
  <si>
    <t>Konštrukcie stolárske</t>
  </si>
  <si>
    <t>41</t>
  </si>
  <si>
    <t>7666239135.S</t>
  </si>
  <si>
    <t>Oprava okien s otváravými a sklápacimi krídlami s výmenou kompletných krídiel</t>
  </si>
  <si>
    <t>860838131</t>
  </si>
  <si>
    <t>"okná" 152,79</t>
  </si>
  <si>
    <t>42</t>
  </si>
  <si>
    <t>611410007050.S</t>
  </si>
  <si>
    <t>Plastové okenné krídlo, izolačné trojsklo so súčiniteľom prechodu tepla rámu Uf = 1,4 W/(m2K) a so súčiniteľom prechodu tepla skla Ug = 0,7 W/(m2K), 6 komorový profil</t>
  </si>
  <si>
    <t>-1885678889</t>
  </si>
  <si>
    <t>43</t>
  </si>
  <si>
    <t>766641161.S</t>
  </si>
  <si>
    <t>Montáž dverí plastových, vchodových, 1 m obvodu dverí</t>
  </si>
  <si>
    <t>1533051995</t>
  </si>
  <si>
    <t>44</t>
  </si>
  <si>
    <t>6117200012051.S</t>
  </si>
  <si>
    <t>Dvere vstupné atypických rozmerov plné, hrúbka 68 mm,dvojité tesnenie, hliníkový prah, závesy, zámok bezpečnostný vložkový, vložka s úpravou na systém, zárubňa</t>
  </si>
  <si>
    <t>2060269591</t>
  </si>
  <si>
    <t>"F03" 1,7*2,13</t>
  </si>
  <si>
    <t>45</t>
  </si>
  <si>
    <t>7666439135.S</t>
  </si>
  <si>
    <t>Oprava dverí s otváracimi krídlami s výmenou kompletných krídiel</t>
  </si>
  <si>
    <t>1675128358</t>
  </si>
  <si>
    <t>"dvere presklené" 34,18-3,62</t>
  </si>
  <si>
    <t>46</t>
  </si>
  <si>
    <t>611420000505</t>
  </si>
  <si>
    <t>Presklené dverné krídlo plastové otváravo, otváravo-sklopné, atyp, so súčiniteľom prechodu tepla rámu Uf = 1,4 W/(m2K) a so súčiniteľom prechodu tepla skla Ug = 0,7 W/(m2K).</t>
  </si>
  <si>
    <t>-1741930455</t>
  </si>
  <si>
    <t>47</t>
  </si>
  <si>
    <t>998766102.S</t>
  </si>
  <si>
    <t>Presun hmot pre konštrukcie stolárske v objektoch výšky nad 6 do 12 m</t>
  </si>
  <si>
    <t>-1039441641</t>
  </si>
  <si>
    <t>767</t>
  </si>
  <si>
    <t>Konštrukcie doplnkové kovové</t>
  </si>
  <si>
    <t>48</t>
  </si>
  <si>
    <t>767113110.S</t>
  </si>
  <si>
    <t>Montáž stien a priečok pre zasklenie z AL-profilov s plochou jednotlivých stien do 6 m2</t>
  </si>
  <si>
    <t>-1554294064</t>
  </si>
  <si>
    <t>4,44*2+2,32*2</t>
  </si>
  <si>
    <t>49</t>
  </si>
  <si>
    <t>6114127275</t>
  </si>
  <si>
    <t>Hliníková presklená stena, balkónové dvere kompletizované pevné, otváravé, sklopné, otváravo-sklopné, atyp, so súčiniteľom prechodu tepla Uw = 0,85 W/(m2K)</t>
  </si>
  <si>
    <t>-1372948137</t>
  </si>
  <si>
    <t>50</t>
  </si>
  <si>
    <t>767340031.S</t>
  </si>
  <si>
    <t>Montáž kovovej konštrukcie na zaskleniey kotvenej do steny, rovná strecha do plochy 10 m2</t>
  </si>
  <si>
    <t>-5293005</t>
  </si>
  <si>
    <t>51</t>
  </si>
  <si>
    <t>553580002050.S</t>
  </si>
  <si>
    <t>Konštrukcia hliníková lxš 3,22x2,285 m, strešná krytina falsovaný plech, rovná strecha, 2 stĺpy, RAL</t>
  </si>
  <si>
    <t>-1003661160</t>
  </si>
  <si>
    <t>52</t>
  </si>
  <si>
    <t>767422113.S</t>
  </si>
  <si>
    <t>Montáž opláštenia - systém STB ako súčasť obkladu fasády fasádnymi panelmi - oplechovanie atiky, lemovanie</t>
  </si>
  <si>
    <t>1662403892</t>
  </si>
  <si>
    <t>53</t>
  </si>
  <si>
    <t>5915100001.S</t>
  </si>
  <si>
    <t>Hliníkové kompozitné panely pre opláštenie atiky systém ETALBOND</t>
  </si>
  <si>
    <t>-70744787</t>
  </si>
  <si>
    <t>54</t>
  </si>
  <si>
    <t>5536200001.S</t>
  </si>
  <si>
    <t>Hliníková podkladná konštrukcia pre fasádne panely, v rátane OSB dosiek, príslušenstvo k prevetrávaným fasádam</t>
  </si>
  <si>
    <t>-1555192978</t>
  </si>
  <si>
    <t>55</t>
  </si>
  <si>
    <t>767641120.S</t>
  </si>
  <si>
    <t>Montáž kovového dverového krídla otočného dvojkrídlového, do existujúcej zárubne, vrátane kovania</t>
  </si>
  <si>
    <t>-1828877276</t>
  </si>
  <si>
    <t>56</t>
  </si>
  <si>
    <t>549150000600</t>
  </si>
  <si>
    <t>Kľučka dverová 1x, 2x rozeta BB, FAB, nehrdzavejúca oceľ, povrch nerez brúsený, SAPELI</t>
  </si>
  <si>
    <t>-1829396247</t>
  </si>
  <si>
    <t>57</t>
  </si>
  <si>
    <t>553410041550</t>
  </si>
  <si>
    <t>Dvere kovové vchodové dvojkrídlové 1300+200 x 1650mm</t>
  </si>
  <si>
    <t>-994535723</t>
  </si>
  <si>
    <t>58</t>
  </si>
  <si>
    <t>767646521.S</t>
  </si>
  <si>
    <t>Montáž dverí kovových - hliníkových, 1 m obvodu dverí</t>
  </si>
  <si>
    <t>-1141223137</t>
  </si>
  <si>
    <t>"F04" (1,07+2,61)*2</t>
  </si>
  <si>
    <t>59</t>
  </si>
  <si>
    <t>61141272751</t>
  </si>
  <si>
    <t>Hliníková presklená stena, dvere kompletizované pevné, otváravé, sklopné, otváravo-sklopné, atyp, so súčiniteľom prechodu tepla Uw = 0,85 W/(m2K) - dvere bezbariérové</t>
  </si>
  <si>
    <t>73487149</t>
  </si>
  <si>
    <t>"F04" (1,07*2,61)</t>
  </si>
  <si>
    <t>60</t>
  </si>
  <si>
    <t>767662110.S</t>
  </si>
  <si>
    <t>Montáž mreží pevných skrutkovaním</t>
  </si>
  <si>
    <t>-729030006</t>
  </si>
  <si>
    <t>"Z02" 69,74</t>
  </si>
  <si>
    <t>61</t>
  </si>
  <si>
    <t>998767102.S</t>
  </si>
  <si>
    <t>Presun hmôt pre kovové stavebné doplnkové konštrukcie v objektoch výšky nad 6 do 12 m</t>
  </si>
  <si>
    <t>1873395087</t>
  </si>
  <si>
    <t>783</t>
  </si>
  <si>
    <t>Nátery</t>
  </si>
  <si>
    <t>62</t>
  </si>
  <si>
    <t>7832249025.S</t>
  </si>
  <si>
    <t>Oprava náterov kov.stav.doplnk.konštr. pevných mreží syntetické na vzduchu schnúce jednonásobné 1x s emailov. - 70μm</t>
  </si>
  <si>
    <t>396007730</t>
  </si>
  <si>
    <t>"Z02" 69,740*2</t>
  </si>
  <si>
    <t>63</t>
  </si>
  <si>
    <t>783894321.S</t>
  </si>
  <si>
    <t>Náter farbami ekologickými riediteľnými vodou akrylátovými univerzálnymi stien jednonásobný</t>
  </si>
  <si>
    <t>-1451867957</t>
  </si>
  <si>
    <t>"F04" 4,845</t>
  </si>
  <si>
    <t>64</t>
  </si>
  <si>
    <t>783902811.S</t>
  </si>
  <si>
    <t>Ostatné práce odstránenie starých náterov odstraňovačom náterov s umytím</t>
  </si>
  <si>
    <t>1233987795</t>
  </si>
  <si>
    <t>65</t>
  </si>
  <si>
    <t>783903811.S</t>
  </si>
  <si>
    <t>Ostatné práce odmastenie chemickými rozpúšťadlami</t>
  </si>
  <si>
    <t>659941096</t>
  </si>
  <si>
    <t>66</t>
  </si>
  <si>
    <t>783904811.S</t>
  </si>
  <si>
    <t>Ostatné práce odmastenie chemickými odhrdzavenie kovových konštrukcií</t>
  </si>
  <si>
    <t>-1899868974</t>
  </si>
  <si>
    <t>784</t>
  </si>
  <si>
    <t>Maľby</t>
  </si>
  <si>
    <t>67</t>
  </si>
  <si>
    <t>784410100.S</t>
  </si>
  <si>
    <t>Penetrovanie jednonásobné jemnozrnných podkladov výšky do 3,80 m</t>
  </si>
  <si>
    <t>-1436646535</t>
  </si>
  <si>
    <t>68</t>
  </si>
  <si>
    <t>784418011.S</t>
  </si>
  <si>
    <t>Zakrývanie otvorov, podláh a zariadení fóliou v miestnostiach alebo na schodisku</t>
  </si>
  <si>
    <t>-64482088</t>
  </si>
  <si>
    <t>"dvere" 52,08</t>
  </si>
  <si>
    <t>"F04" 2,61*(1,7+1,7+0,89+1,07+0,89)</t>
  </si>
  <si>
    <t>VP</t>
  </si>
  <si>
    <t xml:space="preserve">  Práce naviac</t>
  </si>
  <si>
    <t>PN</t>
  </si>
  <si>
    <t>A2_PLÁŠŤ - Zníženie energetickej náročnosti kultúrneho domu Veľký Kýr 2 - časť Obvodový plášť</t>
  </si>
  <si>
    <t xml:space="preserve">    1 - Zemné práce</t>
  </si>
  <si>
    <t xml:space="preserve">    2 - Zakladanie</t>
  </si>
  <si>
    <t xml:space="preserve">    5 - Komunikácie</t>
  </si>
  <si>
    <t xml:space="preserve">    711 - Izolácie proti vode a vlhkosti</t>
  </si>
  <si>
    <t xml:space="preserve">    771 - Podlahy z dlaždíc</t>
  </si>
  <si>
    <t>Zemné práce</t>
  </si>
  <si>
    <t>113154140.S</t>
  </si>
  <si>
    <t xml:space="preserve">Frézovanie bet. podkladu alebo krytu bez prek., plochy do 500 m2, pruh š. do 0,5 m, hr. 100 mm  0,254 t</t>
  </si>
  <si>
    <t>2097561232</t>
  </si>
  <si>
    <t>"izolácia sokla, šírka 600mm" 78,85</t>
  </si>
  <si>
    <t>130201001.S</t>
  </si>
  <si>
    <t>Výkop jamy a ryhy v obmedzenom priestore horn. tr.3 ručne</t>
  </si>
  <si>
    <t>m3</t>
  </si>
  <si>
    <t>-822870734</t>
  </si>
  <si>
    <t>"izolácia sokla" 0,9*(78,85)</t>
  </si>
  <si>
    <t>162201101.S</t>
  </si>
  <si>
    <t>Vodorovné premiestnenie výkopku z horniny 1-4 do 20m</t>
  </si>
  <si>
    <t>-672059188</t>
  </si>
  <si>
    <t>162501102.S</t>
  </si>
  <si>
    <t>Vodorovné premiestnenie výkopku po spevnenej ceste z horniny tr.1-4, do 100 m3 na vzdialenosť do 3000 m</t>
  </si>
  <si>
    <t>-1993638611</t>
  </si>
  <si>
    <t>162501105.S</t>
  </si>
  <si>
    <t>Vodorovné premiestnenie výkopku po spevnenej ceste z horniny tr.1-4, do 100 m3, príplatok k cene za každých ďalšich a začatých 1000 m</t>
  </si>
  <si>
    <t>1626818858</t>
  </si>
  <si>
    <t>Poznámka k položke:_x000d_
príplatok za odvoz do 10km</t>
  </si>
  <si>
    <t>70,965*7 'Prepočítané koeficientom množstva</t>
  </si>
  <si>
    <t>171201201.S</t>
  </si>
  <si>
    <t>Uloženie sypaniny na skládky do 100 m3</t>
  </si>
  <si>
    <t>6707939</t>
  </si>
  <si>
    <t>1712090020</t>
  </si>
  <si>
    <t>Poplatok za skladovanie - zemina a kamenivo (17 05) ostatné</t>
  </si>
  <si>
    <t>-1876574558</t>
  </si>
  <si>
    <t>Poznámka k položke:_x000d_
zemina hrubá/hnedá - 1,384 m3/t_x000d_
m=V/1,384</t>
  </si>
  <si>
    <t>70,965*1,65 'Prepočítané koeficientom množstva</t>
  </si>
  <si>
    <t>Zakladanie</t>
  </si>
  <si>
    <t>211521111.S</t>
  </si>
  <si>
    <t>Výplň odvodňovacieho rebra alebo trativodu do rýh kamenivom hrubým drveným frakcie 16-125</t>
  </si>
  <si>
    <t>-665326897</t>
  </si>
  <si>
    <t>"izolácia sokla" 63,31*0,75</t>
  </si>
  <si>
    <t>211971121.S</t>
  </si>
  <si>
    <t>Zhotov. oplášt. výplne z geotext. v ryhe alebo v záreze pri rozvinutej šírke oplášt. od 0 do 2, 5 m</t>
  </si>
  <si>
    <t>-1977550880</t>
  </si>
  <si>
    <t>"1m pod úroveň terénu, drenážny násyp" 133,82*(1+0,6)</t>
  </si>
  <si>
    <t>693110004500.S</t>
  </si>
  <si>
    <t>Geotextília polypropylénová netkaná 300 g/m2</t>
  </si>
  <si>
    <t>-955203609</t>
  </si>
  <si>
    <t>214,112*1,02 'Prepočítané koeficientom množstva</t>
  </si>
  <si>
    <t>Komunikácie</t>
  </si>
  <si>
    <t>564851111.S</t>
  </si>
  <si>
    <t>Podklad zo štrkodrviny s rozprestretím a zhutnením, po zhutnení hr. 150 mm</t>
  </si>
  <si>
    <t>-1948447515</t>
  </si>
  <si>
    <t>"izolácia sokla" 63,31</t>
  </si>
  <si>
    <t>581114113.S</t>
  </si>
  <si>
    <t>Kryt z betónu prostého C 25/30 komunikácií pre peších hr. 100 mm</t>
  </si>
  <si>
    <t>1659715935</t>
  </si>
  <si>
    <t>"izolácia sokla, doplnenie vyfrézovaného betónu" 63,31</t>
  </si>
  <si>
    <t>620991121.S</t>
  </si>
  <si>
    <t>Zakrývanie výplní vonkajších otvorov s rámami a zárubňami, zábradlí, oplechovania, atď. zhotovené z lešenia akýmkoľvek spôsobom</t>
  </si>
  <si>
    <t>-1447534464</t>
  </si>
  <si>
    <t>152,79+52,08</t>
  </si>
  <si>
    <t>621461033.S</t>
  </si>
  <si>
    <t>Vonkajšia omietka podhľadov pastovitá silikátová roztieraná, hr. 2 mm</t>
  </si>
  <si>
    <t>-251829147</t>
  </si>
  <si>
    <t>"podhľady" 25,62+33,97+145,43</t>
  </si>
  <si>
    <t>6224223225.S</t>
  </si>
  <si>
    <t>Oprava vonkajších omietok stien zo suchých zmesí, členitosť II, opravovaná plocha nad 20% do 30%</t>
  </si>
  <si>
    <t>1907180852</t>
  </si>
  <si>
    <t>"vlhká a poškodená omietka, len omietka" 206,37</t>
  </si>
  <si>
    <t>622461033.S</t>
  </si>
  <si>
    <t>Vonkajšia omietka stien pastovitá silikátová roztieraná, hr. 2 mm</t>
  </si>
  <si>
    <t>1400222529</t>
  </si>
  <si>
    <t>"sokel" 72,02</t>
  </si>
  <si>
    <t>"ostenia" 207,15</t>
  </si>
  <si>
    <t>"fasáda 200" 1131,18</t>
  </si>
  <si>
    <t>"fasáda 50" 623,26</t>
  </si>
  <si>
    <t>625250121.S</t>
  </si>
  <si>
    <t xml:space="preserve">Príplatok za zhotovenie vodorovnej podhľadovej konštrukcie z kontaktného zatepľovacieho systému z MW  (λ=0,039W/m.K, μi=1,0, ρ=108kg/m3) hr. do 190 mm</t>
  </si>
  <si>
    <t>-912192222</t>
  </si>
  <si>
    <t>625250590.S</t>
  </si>
  <si>
    <t xml:space="preserve">Kontaktný zatepľovací systém soklovej alebo vodou namáhanej časti z XPS  (λ=0,038W/m.K, μi=100,0, ρ=33kg/m3) hr. 120 mm, zatĺkacie kotvy</t>
  </si>
  <si>
    <t>-1096420000</t>
  </si>
  <si>
    <t>"viditeľný sokel" 72,02</t>
  </si>
  <si>
    <t>"1m pod úroveň terénu" 130*1</t>
  </si>
  <si>
    <t>625250733.S</t>
  </si>
  <si>
    <t xml:space="preserve">Kontaktný zatepľovací systém z minerálnej vlny  (λ=0,039W/m.K, μi=1,0, ρ=108kg/m3) hr. 50 mm, zatĺkacie kotvy</t>
  </si>
  <si>
    <t>1901188154</t>
  </si>
  <si>
    <t>625250743.S</t>
  </si>
  <si>
    <t xml:space="preserve">Kontaktný zatepľovací systém z minerálnej vlny  (λ=0,039W/m.K, μi=1,0, ρ=108kg/m3) hr. 200 mm, zatĺkacie kotvy</t>
  </si>
  <si>
    <t>1591476438</t>
  </si>
  <si>
    <t>625250762.S</t>
  </si>
  <si>
    <t xml:space="preserve">Kontaktný zatepľovací systém ostenia z minerálnej vlny  (λ=0,039W/m.K, μi=1,0, ρ=108kg/m3) hr. 30 mm</t>
  </si>
  <si>
    <t>-1463838141</t>
  </si>
  <si>
    <t>"ostenia" 245,08</t>
  </si>
  <si>
    <t>6252550115.S</t>
  </si>
  <si>
    <t>Systém hydroizolácie a zateplenia balkónov a lodžií bez poteru hr. spádového klinu 50 mm (XPS - λ=0,038W/m.K, μi=100,0, ρ=33kg/m3) s hydroizolačným a oddeľovacím pásom</t>
  </si>
  <si>
    <t>1459177145</t>
  </si>
  <si>
    <t>"1.15 - výstupná podesta" 3,48</t>
  </si>
  <si>
    <t>"1.17, 2.10" 18,9+142,5</t>
  </si>
  <si>
    <t>625255117.S</t>
  </si>
  <si>
    <t>Systém hydroizolácie a zateplenia balkónov a lodžií - špeciálny tesniaci pás s obojstranne nalisovaným rúnom</t>
  </si>
  <si>
    <t>-644649707</t>
  </si>
  <si>
    <t>"1.np" 33,67+18,5</t>
  </si>
  <si>
    <t>"2.np" 48,6</t>
  </si>
  <si>
    <t>6324515035.S</t>
  </si>
  <si>
    <t>Opravná a vyrovnávacia hmota na báze cementu,, vo vonkajších aj vnútorných priestoroch, do hr. 5 mm</t>
  </si>
  <si>
    <t>-1903496710</t>
  </si>
  <si>
    <t>632451730.S</t>
  </si>
  <si>
    <t>Vyspravenie betonových exteriérových rámp, schodiskových stupňov a podest rýchlotuhnúcim polymerom hr. 5 mm</t>
  </si>
  <si>
    <t>-1991295938</t>
  </si>
  <si>
    <t>32,5+6,37</t>
  </si>
  <si>
    <t>919726113.S</t>
  </si>
  <si>
    <t>Rezanie priečnych alebo pozdĺžnych dilatačných škár betónových plôch šírky 4 mm hĺbky do 60 mm</t>
  </si>
  <si>
    <t>1625339515</t>
  </si>
  <si>
    <t>6*0,48</t>
  </si>
  <si>
    <t>938902051.S</t>
  </si>
  <si>
    <t>Očistenie povrchu betónových konštrukcií otryskaním - pod izoláciu</t>
  </si>
  <si>
    <t>778579084</t>
  </si>
  <si>
    <t>941941032.S</t>
  </si>
  <si>
    <t>Montáž lešenia ľahkého pracovného radového s podlahami šírky od 0,80 do 1,00 m, výšky nad 10 do 30 m</t>
  </si>
  <si>
    <t>-1432251973</t>
  </si>
  <si>
    <t>140*11</t>
  </si>
  <si>
    <t>941941192.S</t>
  </si>
  <si>
    <t>Príplatok za prvý a každý ďalší i začatý mesiac použitia lešenia ľahkého pracovného radového s podlahami šírky od 0,80 do 1,00 m, výšky nad 10 do 30 m</t>
  </si>
  <si>
    <t>369971568</t>
  </si>
  <si>
    <t>941941832.S</t>
  </si>
  <si>
    <t>Demontáž lešenia ľahkého pracovného radového s podlahami šírky nad 0,80 do 1,00 m, výšky nad 10 do 30 m</t>
  </si>
  <si>
    <t>377388585</t>
  </si>
  <si>
    <t>952903012.S</t>
  </si>
  <si>
    <t>Čistenie fasád tlakovou vodou od prachu, usadenín a pavučín z pojazdnej plošiny</t>
  </si>
  <si>
    <t>1563367132</t>
  </si>
  <si>
    <t>"vlhká a poškodená omietka, ostenia" 207,15</t>
  </si>
  <si>
    <t>"vlhká a poškodená omietka, fasáda 200" 1131,18</t>
  </si>
  <si>
    <t>"vlhká a poškodená omietka, fasáda 50" 623,26</t>
  </si>
  <si>
    <t>"vlhká a poškodená omietka, podhľady" 25,62+33,97+145,43</t>
  </si>
  <si>
    <t>953945319.S</t>
  </si>
  <si>
    <t>Hliníkový soklový profil šírky 203 mm</t>
  </si>
  <si>
    <t>-761687212</t>
  </si>
  <si>
    <t>130,62</t>
  </si>
  <si>
    <t>953946201.S</t>
  </si>
  <si>
    <t>Systémový priamy balkónový profil (hliníkový)</t>
  </si>
  <si>
    <t>714572407</t>
  </si>
  <si>
    <t>"2.np" 54,65</t>
  </si>
  <si>
    <t>953946202.S</t>
  </si>
  <si>
    <t>Systémový vonkajší rohový balkónový profil (hliníkový)</t>
  </si>
  <si>
    <t>1708045170</t>
  </si>
  <si>
    <t>"2.np" 2</t>
  </si>
  <si>
    <t>953946221.S</t>
  </si>
  <si>
    <t>Spojka systémového balkónového profilu (hliníková)</t>
  </si>
  <si>
    <t>-1228918686</t>
  </si>
  <si>
    <t>"2.np" 54,65/2,5</t>
  </si>
  <si>
    <t>22+2*2</t>
  </si>
  <si>
    <t>953995401.S</t>
  </si>
  <si>
    <t>Nasadzovacia lišta (okapnička) na soklový profil s integrovanou mriežkou</t>
  </si>
  <si>
    <t>-1658058005</t>
  </si>
  <si>
    <t>953995406.S</t>
  </si>
  <si>
    <t>Okenný a dverový začisťovací profil</t>
  </si>
  <si>
    <t>-1634125784</t>
  </si>
  <si>
    <t>347,87+71,72</t>
  </si>
  <si>
    <t>953995412.S</t>
  </si>
  <si>
    <t>Nadokenný profil s priznanou okapničkou</t>
  </si>
  <si>
    <t>-716636175</t>
  </si>
  <si>
    <t>102,53+21,96</t>
  </si>
  <si>
    <t>953995416.S</t>
  </si>
  <si>
    <t>Parapetný profil s integrovanou sieťovinou</t>
  </si>
  <si>
    <t>664156316</t>
  </si>
  <si>
    <t>102,53</t>
  </si>
  <si>
    <t>953995421.S</t>
  </si>
  <si>
    <t>Rohový profil s integrovanou sieťovinou - pevný</t>
  </si>
  <si>
    <t>-1381848109</t>
  </si>
  <si>
    <t>"fasáda 200" 11,26*6</t>
  </si>
  <si>
    <t>"fasáda 50" 5,9+10,78+3,33*2</t>
  </si>
  <si>
    <t>"otvory" 245,34+49,76</t>
  </si>
  <si>
    <t>"podhľad" 64,3+54,65+6,25+2*6,45+6*6,5+13*6,4+4*6,25+2*10,5</t>
  </si>
  <si>
    <t>965043341.S</t>
  </si>
  <si>
    <t xml:space="preserve">Búranie podkladov pod dlažby, liatych dlažieb a mazanín,betón s poterom,teracom hr.do 100 mm, plochy nad 4 m2  -2,20000t</t>
  </si>
  <si>
    <t>1331583244</t>
  </si>
  <si>
    <t>965081812.S</t>
  </si>
  <si>
    <t xml:space="preserve">Búranie dlažieb, z kamen., cement., terazzových, čadičových alebo keramických, hr. nad 10 mm,  -0,06500t</t>
  </si>
  <si>
    <t>-1049017419</t>
  </si>
  <si>
    <t>976071115.S</t>
  </si>
  <si>
    <t xml:space="preserve">Vybúranie, demontáž kovových madiel a zábradlí,  -0,03700t</t>
  </si>
  <si>
    <t>1068937871</t>
  </si>
  <si>
    <t>"Z01" 54,7</t>
  </si>
  <si>
    <t>978036141.S</t>
  </si>
  <si>
    <t xml:space="preserve">Otlčenie omietok šľachtených a pod., vonkajších brizolitových, v rozsahu do 30 %,  -0,01600t</t>
  </si>
  <si>
    <t>549139679</t>
  </si>
  <si>
    <t>978036161.S</t>
  </si>
  <si>
    <t xml:space="preserve">Otlčenie omietok šľachtených a pod., vonkajších brizolitových, v rozsahu do 50 %,  -0,02900t</t>
  </si>
  <si>
    <t>-431678185</t>
  </si>
  <si>
    <t>978059611.S</t>
  </si>
  <si>
    <t xml:space="preserve">Odsekanie a odobratie obkladov stien z obkladačiek vonkajších vrátane podkladovej omietky do 2 m2,  -0,08900t</t>
  </si>
  <si>
    <t>-1614393014</t>
  </si>
  <si>
    <t>"soklík" 72,02</t>
  </si>
  <si>
    <t>470,138*19 'Prepočítané koeficientom množstva</t>
  </si>
  <si>
    <t>711</t>
  </si>
  <si>
    <t>Izolácie proti vode a vlhkosti</t>
  </si>
  <si>
    <t>711112001.S</t>
  </si>
  <si>
    <t xml:space="preserve">Zhotovenie  izolácie proti zemnej vlhkosti zvislá penetračným náterom za studena</t>
  </si>
  <si>
    <t>431082727</t>
  </si>
  <si>
    <t>"doteplenie sokla" 129,02*1+72,02</t>
  </si>
  <si>
    <t>246170000900.S</t>
  </si>
  <si>
    <t>Lak asfaltový penetračný</t>
  </si>
  <si>
    <t>903885227</t>
  </si>
  <si>
    <t>201,04*0,00035 'Prepočítané koeficientom množstva</t>
  </si>
  <si>
    <t>711132107.S</t>
  </si>
  <si>
    <t>Zhotovenie izolácie proti zemnej vlhkosti nopovou fóloiu položenou voľne na ploche zvislej</t>
  </si>
  <si>
    <t>-1744358131</t>
  </si>
  <si>
    <t>"doteplenie sokla" 129,02*1</t>
  </si>
  <si>
    <t>283230002700.S</t>
  </si>
  <si>
    <t>Nopová HDPE fólia hrúbky 0,5 mm, výška nopu 8 mm, proti zemnej vlhkosti s radónovou ochranou, pre spodnú stavbu</t>
  </si>
  <si>
    <t>-1983465496</t>
  </si>
  <si>
    <t>129,02*1,15 'Prepočítané koeficientom množstva</t>
  </si>
  <si>
    <t>711142559.S</t>
  </si>
  <si>
    <t xml:space="preserve">Zhotovenie  izolácie proti zemnej vlhkosti a tlakovej vode zvislá NAIP pritavením</t>
  </si>
  <si>
    <t>322540762</t>
  </si>
  <si>
    <t>628310001000.S</t>
  </si>
  <si>
    <t>Pás asfaltový s posypom hr. 3,5 mm vystužený sklenenou rohožou</t>
  </si>
  <si>
    <t>2088145546</t>
  </si>
  <si>
    <t>201,04*1,2 'Prepočítané koeficientom množstva</t>
  </si>
  <si>
    <t>998711102.S</t>
  </si>
  <si>
    <t>Presun hmôt pre izoláciu proti vode v objektoch výšky nad 6 do 12 m</t>
  </si>
  <si>
    <t>1619448247</t>
  </si>
  <si>
    <t>713170060.S</t>
  </si>
  <si>
    <t>Montáž tepelnej izolácie z XPS na balkóny a terasy lepením</t>
  </si>
  <si>
    <t>1630953330</t>
  </si>
  <si>
    <t>283750000700.S</t>
  </si>
  <si>
    <t xml:space="preserve">Doska XPS  (λ=0,038W/m.K, μi=100,0, ρ=33kg/m3) hr. 50 mm, zateplenie soklov, suterénov, podláh</t>
  </si>
  <si>
    <t>751487041</t>
  </si>
  <si>
    <t>164,88*1,02 'Prepočítané koeficientom množstva</t>
  </si>
  <si>
    <t>619435816</t>
  </si>
  <si>
    <t>767161110.S</t>
  </si>
  <si>
    <t>Montáž zábradlia rovného z rúrok do muriva, s hmotnosťou 1 metra zábradlia do 20 kg</t>
  </si>
  <si>
    <t>2004302264</t>
  </si>
  <si>
    <t>7679968015.S</t>
  </si>
  <si>
    <t>Demontáž a spätná montáž ostatných doplnkov stavieb s hmotnosťou jednotlivých dielov konštrukcií do 50 kg, vrátane ich dočasného uskladnenia</t>
  </si>
  <si>
    <t>sub.</t>
  </si>
  <si>
    <t>-1072663521</t>
  </si>
  <si>
    <t>771</t>
  </si>
  <si>
    <t>Podlahy z dlaždíc</t>
  </si>
  <si>
    <t>771542055.S</t>
  </si>
  <si>
    <t>Opravy podláh z dlaždíc hutných, glazovaných alebo keramických veľ. 300 x 300 mm do flexibilného mrazuvzdorného lepidla, -0,00180t</t>
  </si>
  <si>
    <t>343569341</t>
  </si>
  <si>
    <t>771576109.S</t>
  </si>
  <si>
    <t>Montáž podláh z dlaždíc keramických do tmelu flexibilného mrazuvzdorného veľ. 300 x 300 mm</t>
  </si>
  <si>
    <t>2079332147</t>
  </si>
  <si>
    <t>597740001000.S</t>
  </si>
  <si>
    <t>Dlaždice keramické s protišmykovým povrchom, do exteriéru lxv 300x300 mm, jednofarebné</t>
  </si>
  <si>
    <t>-1164477720</t>
  </si>
  <si>
    <t>69</t>
  </si>
  <si>
    <t>998771102.S</t>
  </si>
  <si>
    <t>Presun hmôt pre podlahy z dlaždíc v objektoch výšky nad 6 do 12 m</t>
  </si>
  <si>
    <t>-117748720</t>
  </si>
  <si>
    <t>70</t>
  </si>
  <si>
    <t>783224900.S</t>
  </si>
  <si>
    <t>Oprava náterov kov.stav.doplnk.konštr. syntetické na vzduchu schnúce jednonásobné s 1x emailovaním - 70μm</t>
  </si>
  <si>
    <t>-495886899</t>
  </si>
  <si>
    <t>"Z01" (29*1,1+109,4)*0,03*4</t>
  </si>
  <si>
    <t>71</t>
  </si>
  <si>
    <t>7836018135.S</t>
  </si>
  <si>
    <t>Odstránenie starých náterov zo stolárskych výrobkov oškrabaním s obrúsením, dverí a zárubní, zábradlí</t>
  </si>
  <si>
    <t>-90386854</t>
  </si>
  <si>
    <t>"Z01" 109,4*(0,2+0,2+0,03+0,03)</t>
  </si>
  <si>
    <t>72</t>
  </si>
  <si>
    <t>783612950.S</t>
  </si>
  <si>
    <t>Oprava náterov stol.výr. olej. farby bielej dvojnás. 2x tmelením, žilkovaním,lazúr.a 2x s lakovaním</t>
  </si>
  <si>
    <t>-2122340272</t>
  </si>
  <si>
    <t>73</t>
  </si>
  <si>
    <t>-798837305</t>
  </si>
  <si>
    <t>74</t>
  </si>
  <si>
    <t>-394181840</t>
  </si>
  <si>
    <t>75</t>
  </si>
  <si>
    <t>1125088643</t>
  </si>
  <si>
    <t>A3_PODLAHY - Zníženie energetickej náročnosti kultúrneho domu Veľký Kýr 2 - časť Vodorovná izolácia a podlahy</t>
  </si>
  <si>
    <t xml:space="preserve">    775 - Podlahy vlysové a parketové</t>
  </si>
  <si>
    <t xml:space="preserve">    776 - Podlahy povlakové</t>
  </si>
  <si>
    <t>632001051.S</t>
  </si>
  <si>
    <t>Zhotovenie jednonásobného penetračného náteru pre potery a stierky</t>
  </si>
  <si>
    <t>69608819</t>
  </si>
  <si>
    <t>"1.06, 1.07" 27,45</t>
  </si>
  <si>
    <t>"2.05, 2.06" 15,53</t>
  </si>
  <si>
    <t>585520003300.S</t>
  </si>
  <si>
    <t>Špeciálny vodou riediteľný penetračný náter na báze modifikovanej polymérovej disperzie na nasiakavé alebo slabo nasiakavé podklady</t>
  </si>
  <si>
    <t>l</t>
  </si>
  <si>
    <t>-1733018427</t>
  </si>
  <si>
    <t>632452613.S</t>
  </si>
  <si>
    <t>Cementová samonivelizačná stierka, pevnosti v tlaku 20 MPa, hr. 5 mm</t>
  </si>
  <si>
    <t>411218551</t>
  </si>
  <si>
    <t>965081712.S</t>
  </si>
  <si>
    <t xml:space="preserve">Búranie dlažieb, bez podklad. lôžka z xylolit., alebo keramických dlaždíc hr. do 10 mm,  -0,02000t</t>
  </si>
  <si>
    <t>-231767089</t>
  </si>
  <si>
    <t>-1881266515</t>
  </si>
  <si>
    <t>0,86*19 'Prepočítané koeficientom množstva</t>
  </si>
  <si>
    <t>711210120.S</t>
  </si>
  <si>
    <t>Zhotovenie dvojnásobného izol. náteru pod keramické obklady v interiéri na ploche vodorovnej</t>
  </si>
  <si>
    <t>1329063238</t>
  </si>
  <si>
    <t>245660000550.S</t>
  </si>
  <si>
    <t>Náter hydroizolačný tekutá vodonepriepustná membrána na báze živice</t>
  </si>
  <si>
    <t>kg</t>
  </si>
  <si>
    <t>68163354</t>
  </si>
  <si>
    <t>42,98*1,35 'Prepočítané koeficientom množstva</t>
  </si>
  <si>
    <t>1186006696</t>
  </si>
  <si>
    <t>771575109.S</t>
  </si>
  <si>
    <t>Montáž podláh z dlaždíc keramických do tmelu veľ. 300 x 300 mm</t>
  </si>
  <si>
    <t>1226152689</t>
  </si>
  <si>
    <t>597740001600.S</t>
  </si>
  <si>
    <t>Dlaždice keramické, lxvxhr 297x297x8 mm, hutné glazované</t>
  </si>
  <si>
    <t>-169957397</t>
  </si>
  <si>
    <t>42,98*1,02 'Prepočítané koeficientom množstva</t>
  </si>
  <si>
    <t>-1415672324</t>
  </si>
  <si>
    <t>775</t>
  </si>
  <si>
    <t>Podlahy vlysové a parketové</t>
  </si>
  <si>
    <t>775413240.S</t>
  </si>
  <si>
    <t>Montáž prechodovej lišty samolepiacej</t>
  </si>
  <si>
    <t>1378560157</t>
  </si>
  <si>
    <t>"1.np" 0,6*2</t>
  </si>
  <si>
    <t>"2.np" 0,6*2</t>
  </si>
  <si>
    <t>611990001300.S</t>
  </si>
  <si>
    <t>Lišta prechodová samolepiaca, šírka 38 mm</t>
  </si>
  <si>
    <t>-439320435</t>
  </si>
  <si>
    <t>2,4*1,01 'Prepočítané koeficientom množstva</t>
  </si>
  <si>
    <t>776</t>
  </si>
  <si>
    <t>Podlahy povlakové</t>
  </si>
  <si>
    <t>776992200</t>
  </si>
  <si>
    <t>Príprava podkladu prebrúsením strojne brúskou na betón</t>
  </si>
  <si>
    <t>442430895</t>
  </si>
  <si>
    <t>998776202.S</t>
  </si>
  <si>
    <t>Presun hmôt pre podlahy povlakové v objektoch výšky nad 6 do 12 m</t>
  </si>
  <si>
    <t>%</t>
  </si>
  <si>
    <t>1816334747</t>
  </si>
  <si>
    <t>A4_STRECHA - Zníženie energetickej náročnosti kultúrneho domu Veľký Kýr 2 - časť Strecha a strešná konštrukcia</t>
  </si>
  <si>
    <t>979011111.S</t>
  </si>
  <si>
    <t>Zvislá doprava sutiny a vybúraných hmôt za prvé podlažie nad alebo pod základným podlažím</t>
  </si>
  <si>
    <t>993755247</t>
  </si>
  <si>
    <t>979011201.S</t>
  </si>
  <si>
    <t>Plastový sklz na stavebnú suť výšky do 10 m</t>
  </si>
  <si>
    <t>21598231</t>
  </si>
  <si>
    <t>979011202.S</t>
  </si>
  <si>
    <t>Príplatok k cene za každý ďalší meter výšky</t>
  </si>
  <si>
    <t>-1697069592</t>
  </si>
  <si>
    <t>979011231.S</t>
  </si>
  <si>
    <t>Demontáž sklzu na stavebnú suť výšky do 10 m</t>
  </si>
  <si>
    <t>-964395154</t>
  </si>
  <si>
    <t>2,629*19 'Prepočítané koeficientom množstva</t>
  </si>
  <si>
    <t>9790892120</t>
  </si>
  <si>
    <t>Poplatok za skladovanie - bitúmenové zmesi, uholný decht, dechtové výrobky (17 03 ), ostatné</t>
  </si>
  <si>
    <t>2020237074</t>
  </si>
  <si>
    <t>-1211390307</t>
  </si>
  <si>
    <t>"plochá strecha V" 903,96</t>
  </si>
  <si>
    <t>-651851371</t>
  </si>
  <si>
    <t>903,96*1,15 'Prepočítané koeficientom množstva</t>
  </si>
  <si>
    <t>712300843.S</t>
  </si>
  <si>
    <t xml:space="preserve">Očistenie povlakovej krytiny na strechách plochých do 10° od nečistôt a machu pred kladením ďalších vrstiev,  -0,00200t</t>
  </si>
  <si>
    <t>1101464587</t>
  </si>
  <si>
    <t>"plochá strecha V" 909,5</t>
  </si>
  <si>
    <t>"plochá strecha Z" 18,93+4,64+40,5+18,96+10,99+4,66</t>
  </si>
  <si>
    <t>712370070.S</t>
  </si>
  <si>
    <t>Zhotovenie povlakovej krytiny striech plochých do 10° PVC-P fóliou upevnenou prikotvením so zvarením spoju</t>
  </si>
  <si>
    <t>-1895045299</t>
  </si>
  <si>
    <t>"atika vrch"87,62+5,26</t>
  </si>
  <si>
    <t>283220002000.S</t>
  </si>
  <si>
    <t xml:space="preserve">Hydroizolačná fólia PVC-P  (λ=0,160W/m.K, μi=210000,0, ρ=1270kg/m3) hr. 1,5 mm izolácia plochých striech</t>
  </si>
  <si>
    <t>1289558511</t>
  </si>
  <si>
    <t>311970001100.S</t>
  </si>
  <si>
    <t>Kotviaci prvok do betónu 6,1 mm, oceľový</t>
  </si>
  <si>
    <t>-396766005</t>
  </si>
  <si>
    <t>712973220.S</t>
  </si>
  <si>
    <t>Detaily k PVC-P fóliam osadenie hotovej strešnej vpuste</t>
  </si>
  <si>
    <t>1509212986</t>
  </si>
  <si>
    <t>283770003700.S</t>
  </si>
  <si>
    <t>Strešná vpusť pre PVC-P fólie, priemer 100 mm, dĺ. 400 mm</t>
  </si>
  <si>
    <t>863246537</t>
  </si>
  <si>
    <t>-1316443954</t>
  </si>
  <si>
    <t>712973245.S</t>
  </si>
  <si>
    <t>Zhotovenie flekov v rohoch na povlakovej krytine z PVC-P fólie</t>
  </si>
  <si>
    <t>-1135254222</t>
  </si>
  <si>
    <t>1747386968</t>
  </si>
  <si>
    <t>13*0,04 'Prepočítané koeficientom množstva</t>
  </si>
  <si>
    <t>712973420.S</t>
  </si>
  <si>
    <t>Detaily k termoplastom všeobecne, kútový uholník z hrubopoplastovaného plechu RŠ 125 mm, ohyb 90-135°</t>
  </si>
  <si>
    <t>-1169970755</t>
  </si>
  <si>
    <t>93,92+82,86+6,96+6,96+5,9</t>
  </si>
  <si>
    <t>-1819713249</t>
  </si>
  <si>
    <t>712973620.S</t>
  </si>
  <si>
    <t>Detaily k termoplastom všeobecne, nárožný uholník z hrubopoplast. plechu RŠ 100 mm, ohyb 90-135°</t>
  </si>
  <si>
    <t>1227504804</t>
  </si>
  <si>
    <t>-854790007</t>
  </si>
  <si>
    <t>712990040.S</t>
  </si>
  <si>
    <t>Položenie geotextílie vodorovne alebo zvislo na strechy ploché do 10°</t>
  </si>
  <si>
    <t>-1116278326</t>
  </si>
  <si>
    <t>26891304</t>
  </si>
  <si>
    <t>1095,52*1,15 'Prepočítané koeficientom množstva</t>
  </si>
  <si>
    <t>712997002.S</t>
  </si>
  <si>
    <t>Montáž spádových atikových klinov z expandovaného polystyrénu</t>
  </si>
  <si>
    <t>712124568</t>
  </si>
  <si>
    <t>25,63+130,62</t>
  </si>
  <si>
    <t>283760007300.S</t>
  </si>
  <si>
    <t xml:space="preserve">Doska spádová EPS  (λ=0,036W/m.K, μi=75,0, ρ=16kg/m3) pre vyspádovanie plochých striech</t>
  </si>
  <si>
    <t>257811663</t>
  </si>
  <si>
    <t>156,25*0,012 'Prepočítané koeficientom množstva</t>
  </si>
  <si>
    <t>-678399974</t>
  </si>
  <si>
    <t>713142131.S</t>
  </si>
  <si>
    <t>Montáž tepelnej izolácie striech plochých do 10° polystyrénom, jednovrstvová prilep. za studena</t>
  </si>
  <si>
    <t>-1783081671</t>
  </si>
  <si>
    <t>283720009500.S</t>
  </si>
  <si>
    <t xml:space="preserve">Doska EPS hr. 200 mm, pevnosť v tlaku 150 kPa  (λ=0,036W/m.K, μi=75,0, ρ=16kg/m3), na zateplenie podláh a plochých striech</t>
  </si>
  <si>
    <t>-721759903</t>
  </si>
  <si>
    <t>903,96*1,02 'Prepočítané koeficientom množstva</t>
  </si>
  <si>
    <t>-966825559</t>
  </si>
  <si>
    <t>"plochá strecha V" 903,96-22,65</t>
  </si>
  <si>
    <t>283750002100.S</t>
  </si>
  <si>
    <t xml:space="preserve">Doska XPS  (λ=0,038W/m.K, μi=100,0, ρ=33kg/m3) hr. 100 mm, zateplenie soklov, suterénov, podláh, terás, striech, cestné staviteľstvo</t>
  </si>
  <si>
    <t>1806942449</t>
  </si>
  <si>
    <t>881,31*1,02 'Prepočítané koeficientom množstva</t>
  </si>
  <si>
    <t>-1073423294</t>
  </si>
  <si>
    <t>"plochá strecha V" 22,65</t>
  </si>
  <si>
    <t>283750001500.S</t>
  </si>
  <si>
    <t xml:space="preserve">Doska XPS  (λ=0,038W/m.K, μi=100,0, ρ=33kg/m3) hr. 50 mm, zateplenie soklov, suterénov, podláh, terás, striech, cestné staviteľstvo</t>
  </si>
  <si>
    <t>802570833</t>
  </si>
  <si>
    <t>22,65*1,02 'Prepočítané koeficientom množstva</t>
  </si>
  <si>
    <t>713144080.S</t>
  </si>
  <si>
    <t>Montáž tepelnej izolácie na atiku z XPS do lepidla</t>
  </si>
  <si>
    <t>-1727779379</t>
  </si>
  <si>
    <t>350015014</t>
  </si>
  <si>
    <t>98,68*1,02 'Prepočítané koeficientom množstva</t>
  </si>
  <si>
    <t>-1845142994</t>
  </si>
  <si>
    <t>764312822.S</t>
  </si>
  <si>
    <t xml:space="preserve">Demontáž krytiny hladkej strešnej z tabúľ 2000 x 670 mm, do 30st.,  -0,00751t</t>
  </si>
  <si>
    <t>-1888542117</t>
  </si>
  <si>
    <t>764430430.S</t>
  </si>
  <si>
    <t>Oplechovanie muriva a atík z pozinkovaného farbeného PZf plechu, vrátane rohov r.š. 400 mm</t>
  </si>
  <si>
    <t>358486097</t>
  </si>
  <si>
    <t>67,4+2,55*28</t>
  </si>
  <si>
    <t>764430450.S</t>
  </si>
  <si>
    <t>Oplechovanie muriva a atík z pozinkovaného farbeného PZf plechu, vrátane rohov r.š. 600 mm</t>
  </si>
  <si>
    <t>961516352</t>
  </si>
  <si>
    <t>764430460.S</t>
  </si>
  <si>
    <t>Oplechovanie muriva a atík z pozinkovaného farbeného PZf plechu, vrátane rohov r.š. 750 mm</t>
  </si>
  <si>
    <t>217299369</t>
  </si>
  <si>
    <t>764430498.S</t>
  </si>
  <si>
    <t>Celoplošné lepenie oplechovania muriva a atík z pozinkovaného farbeného PZf plechu, vrátane rohov</t>
  </si>
  <si>
    <t>1380821420</t>
  </si>
  <si>
    <t>764430810.S</t>
  </si>
  <si>
    <t xml:space="preserve">Demontáž oplechovania múrov a nadmuroviek rš do 250 mm,  -0,00142t</t>
  </si>
  <si>
    <t>-1076623399</t>
  </si>
  <si>
    <t>12,54+57,91+27*2,8</t>
  </si>
  <si>
    <t>764430840.S</t>
  </si>
  <si>
    <t xml:space="preserve">Demontáž oplechovania múrov a nadmuroviek rš od 330 do 500 mm,  -0,00230t</t>
  </si>
  <si>
    <t>766189644</t>
  </si>
  <si>
    <t>96,72+58,63+5,9</t>
  </si>
  <si>
    <t>764430850.S</t>
  </si>
  <si>
    <t xml:space="preserve">Demontáž oplechovania múrov a nadmuroviek rš 600 mm,  -0,00337t</t>
  </si>
  <si>
    <t>-713346361</t>
  </si>
  <si>
    <t>2,93*2</t>
  </si>
  <si>
    <t>A5_OSTATNÉ - Zníženie energetickej náročnosti kultúrneho domu Veľký Kýr 2 - časť Ostatné práce</t>
  </si>
  <si>
    <t xml:space="preserve">    781 - Obklady</t>
  </si>
  <si>
    <t>611421321.S</t>
  </si>
  <si>
    <t>Oprava vnútorných vápenných omietok stropov železobetónových rovných tvárnicových a klenieb, opravovaná plocha nad 10 do 30 % hladkých</t>
  </si>
  <si>
    <t>1131330569</t>
  </si>
  <si>
    <t>"0.np - strop" 799,27</t>
  </si>
  <si>
    <t>"1.np - strop" 525,8</t>
  </si>
  <si>
    <t>"2.np - strop" 373,10</t>
  </si>
  <si>
    <t>612421321.S</t>
  </si>
  <si>
    <t>Oprava vnútorných vápenných omietok stien, v množstve opravenej plochy nad 10 do 30 % hladkých</t>
  </si>
  <si>
    <t>-701325566</t>
  </si>
  <si>
    <t>"0.np - steny" 2185,08</t>
  </si>
  <si>
    <t>"1.np - steny" 1064,03</t>
  </si>
  <si>
    <t>"2.np - steny" 669,65</t>
  </si>
  <si>
    <t>919887615</t>
  </si>
  <si>
    <t>"obklad wc - 1.06, 1.07, 2.05, 2.06" 129+77,25</t>
  </si>
  <si>
    <t>"v množstve do 30% plochy obkladu - 0.np" 219,54*0,3</t>
  </si>
  <si>
    <t>612481011.S</t>
  </si>
  <si>
    <t>Priebežná omietková lišta (omietnik) z pozinkovaného plechu pre hrúbku omietky 6 mm</t>
  </si>
  <si>
    <t>1256883622</t>
  </si>
  <si>
    <t>"odhad - presné množstvio overiť na mieste podľa zhodnotenia poškodenia vnútorých omietok a nových rozvodov" 100</t>
  </si>
  <si>
    <t>941955001.S</t>
  </si>
  <si>
    <t>Lešenie ľahké pracovné pomocné, s výškou lešeňovej podlahy do 1,20 m</t>
  </si>
  <si>
    <t>870312718</t>
  </si>
  <si>
    <t>700</t>
  </si>
  <si>
    <t>941955002.S</t>
  </si>
  <si>
    <t>Lešenie ľahké pracovné pomocné s výškou lešeňovej podlahy nad 1,20 do 1,90 m</t>
  </si>
  <si>
    <t>382559657</t>
  </si>
  <si>
    <t>"0np" 98</t>
  </si>
  <si>
    <t>"1np" 380</t>
  </si>
  <si>
    <t>"2np" 357</t>
  </si>
  <si>
    <t>941955004.S</t>
  </si>
  <si>
    <t>Lešenie ľahké pracovné pomocné s výškou lešeňovej podlahy nad 2,50 do 3,5 m</t>
  </si>
  <si>
    <t>-1345663737</t>
  </si>
  <si>
    <t>"1np" 132</t>
  </si>
  <si>
    <t>952902110.S</t>
  </si>
  <si>
    <t>Čistenie budov zametaním v miestnostiach, chodbách, na schodišti a na povalách</t>
  </si>
  <si>
    <t>-1983619969</t>
  </si>
  <si>
    <t>700+835+132</t>
  </si>
  <si>
    <t>978011141.S</t>
  </si>
  <si>
    <t xml:space="preserve">Otlčenie omietok stropov vnútorných vápenných alebo vápennocementových v rozsahu do 30 %,  -0,01000t</t>
  </si>
  <si>
    <t>-989418370</t>
  </si>
  <si>
    <t>978013141.S</t>
  </si>
  <si>
    <t xml:space="preserve">Otlčenie omietok stien vnútorných vápenných alebo vápennocementových v rozsahu do 30 %,  -0,01000t</t>
  </si>
  <si>
    <t>-1219906833</t>
  </si>
  <si>
    <t>978059531.S</t>
  </si>
  <si>
    <t xml:space="preserve">Odsekanie a odobratie obkladov stien z obkladačiek vnútorných vrátane podkladovej omietky nad 2 m2,  -0,06800t</t>
  </si>
  <si>
    <t>1886915702</t>
  </si>
  <si>
    <t>"1.np - ker obk" 103,2</t>
  </si>
  <si>
    <t>"2.np - ker obk" 61,8</t>
  </si>
  <si>
    <t>-779103347</t>
  </si>
  <si>
    <t>67,389*19 'Prepočítané koeficientom množstva</t>
  </si>
  <si>
    <t>711210125.S</t>
  </si>
  <si>
    <t>Zhotovenie dvojnásobného izol. náteru pod keramické obklady v interiéri na ploche zvislej</t>
  </si>
  <si>
    <t>489827863</t>
  </si>
  <si>
    <t>-122647410</t>
  </si>
  <si>
    <t>272,112*1,35 'Prepočítané koeficientom množstva</t>
  </si>
  <si>
    <t>998711101.S</t>
  </si>
  <si>
    <t>Presun hmôt pre izoláciu proti vode v objektoch výšky do 6 m</t>
  </si>
  <si>
    <t>-1034442477</t>
  </si>
  <si>
    <t>781</t>
  </si>
  <si>
    <t>Obklady</t>
  </si>
  <si>
    <t>781445018.S1</t>
  </si>
  <si>
    <t>Montáž obkladov vnútor. stien z obkladačiek kladených do tmelu</t>
  </si>
  <si>
    <t>1734794110</t>
  </si>
  <si>
    <t>597640000400.S1</t>
  </si>
  <si>
    <t>Obkladačky keramické glazované jednofarebné hladké</t>
  </si>
  <si>
    <t>-774473516</t>
  </si>
  <si>
    <t>206,25*1,02 'Prepočítané koeficientom množstva</t>
  </si>
  <si>
    <t>7814450235.S</t>
  </si>
  <si>
    <t>Oprava obkladov stien z obkladačiek keramických kladených do tmelu, -0,021t</t>
  </si>
  <si>
    <t>526599349</t>
  </si>
  <si>
    <t>1838414945</t>
  </si>
  <si>
    <t>65,862*1,02 'Prepočítané koeficientom množstva</t>
  </si>
  <si>
    <t>998781102.S</t>
  </si>
  <si>
    <t>Presun hmôt pre obklady keramické v objektoch výšky nad 6 do 12 m</t>
  </si>
  <si>
    <t>635123007</t>
  </si>
  <si>
    <t>784410010.S</t>
  </si>
  <si>
    <t>Oblepenie vypínačov, zásuviek páskou výšky do 3,80 m</t>
  </si>
  <si>
    <t>-1201644358</t>
  </si>
  <si>
    <t>784410030.S</t>
  </si>
  <si>
    <t>Oblepenie soklov, stykov, okrajov a iných zariadení, výšky miestnosti do 3,80 m</t>
  </si>
  <si>
    <t>1428706850</t>
  </si>
  <si>
    <t>"sokle+obklad" 902+241+237</t>
  </si>
  <si>
    <t>-929758869</t>
  </si>
  <si>
    <t>"0.np - steny" 2185,08-44,31-34,56-10,2</t>
  </si>
  <si>
    <t>"1.np - steny" 1064,03-90,73-40,87</t>
  </si>
  <si>
    <t>784410110.S</t>
  </si>
  <si>
    <t>Penetrovanie jednonásobné jemnozrnných podkladov výšky nad 3,80 m</t>
  </si>
  <si>
    <t>-341098108</t>
  </si>
  <si>
    <t>"0.np - steny" 44,31+34,56+10,2</t>
  </si>
  <si>
    <t>"1.np - steny" 90,73+40,87</t>
  </si>
  <si>
    <t>-2131244074</t>
  </si>
  <si>
    <t>"dvere obojstranne" 207,21*2</t>
  </si>
  <si>
    <t>"podlahy" 700+835+132</t>
  </si>
  <si>
    <t xml:space="preserve">E_F - Zníženie energetickej náročnosti kultúrneho domu Veľký Kýr 2 -  časť Fotovoltaika</t>
  </si>
  <si>
    <t>Zvolenský</t>
  </si>
  <si>
    <t>21-M - Elektromontáže</t>
  </si>
  <si>
    <t>21-M</t>
  </si>
  <si>
    <t>Elektromontáže</t>
  </si>
  <si>
    <t>2105010</t>
  </si>
  <si>
    <t>Montáž fotovoltaiky vrátane dopravy</t>
  </si>
  <si>
    <t>-1833631900</t>
  </si>
  <si>
    <t>2105011</t>
  </si>
  <si>
    <t>Fotovoltaika - panely, rám, meniče, káble, smartmeter, wifi, batéria, podľa projektu</t>
  </si>
  <si>
    <t>256</t>
  </si>
  <si>
    <t>560621130</t>
  </si>
  <si>
    <t>2105012</t>
  </si>
  <si>
    <t>DC rozvádzač s istením, podľa projektu</t>
  </si>
  <si>
    <t>178695124</t>
  </si>
  <si>
    <t>2105013</t>
  </si>
  <si>
    <t>AC istenie v HKD, podľa projektu</t>
  </si>
  <si>
    <t>-1043111419</t>
  </si>
  <si>
    <t>2105014</t>
  </si>
  <si>
    <t>Svorky , káble, malý spotrebný materiál</t>
  </si>
  <si>
    <t>742271334</t>
  </si>
  <si>
    <t>2105015</t>
  </si>
  <si>
    <t>Revízia</t>
  </si>
  <si>
    <t>-1578492321</t>
  </si>
  <si>
    <t xml:space="preserve">E_S,R - Zníženie energetickej náročnosti kultúrneho domu Veľký Kýr 2 -  časť Silnoprúd a Rozvádzače</t>
  </si>
  <si>
    <t>M - Práce a dodávky M</t>
  </si>
  <si>
    <t xml:space="preserve">    21-M - Elektromontáže</t>
  </si>
  <si>
    <t xml:space="preserve">    D1 - ROZVÁDZAČ RKD </t>
  </si>
  <si>
    <t xml:space="preserve">    OST - Ostatné</t>
  </si>
  <si>
    <t xml:space="preserve">    VRN - Investičné náklady neobsiahnuté v cenách</t>
  </si>
  <si>
    <t>612403399.S</t>
  </si>
  <si>
    <t>Hrubá výplň rýh na stenách akoukoľvek maltou, akejkoľvek šírky ryhy</t>
  </si>
  <si>
    <t>-1235870531</t>
  </si>
  <si>
    <t>0,07*1063</t>
  </si>
  <si>
    <t>974031132.S</t>
  </si>
  <si>
    <t xml:space="preserve">Vysekanie rýh v akomkoľvek murive tehlovom na akúkoľvek maltu do hĺbky 50 mm a š. do 70 mm,  -0,00600t</t>
  </si>
  <si>
    <t>2051609072</t>
  </si>
  <si>
    <t>1012,38095238095*1,05 'Prepočítané koeficientom množstva</t>
  </si>
  <si>
    <t>-175781339</t>
  </si>
  <si>
    <t>527900044</t>
  </si>
  <si>
    <t>-431080805</t>
  </si>
  <si>
    <t>6,378*19 'Prepočítané koeficientom množstva</t>
  </si>
  <si>
    <t>-129523323</t>
  </si>
  <si>
    <t>-1056108072</t>
  </si>
  <si>
    <t>1512520331</t>
  </si>
  <si>
    <t>Práce a dodávky M</t>
  </si>
  <si>
    <t>.01010101001</t>
  </si>
  <si>
    <t>Rúrka FXP D32</t>
  </si>
  <si>
    <t>.10106201003</t>
  </si>
  <si>
    <t>Rúrka KF 09050</t>
  </si>
  <si>
    <t>.01110101001</t>
  </si>
  <si>
    <t>Krabica univerzálna KU68</t>
  </si>
  <si>
    <t>.01110201004</t>
  </si>
  <si>
    <t>Krabicová rozvodka KR68</t>
  </si>
  <si>
    <t>.01140101002</t>
  </si>
  <si>
    <t>Wago svorka 2sv, alebo ekvivalent</t>
  </si>
  <si>
    <t>.01140101002.1</t>
  </si>
  <si>
    <t>Wago svorka 3sv, alebo ekvivalent</t>
  </si>
  <si>
    <t>.01140101002.2</t>
  </si>
  <si>
    <t>Wago svorka 4sv, alebo ekvivalent</t>
  </si>
  <si>
    <t>.08010101001</t>
  </si>
  <si>
    <t xml:space="preserve">Kabel CYKY-O  2x1,5mm2 vol.ul.</t>
  </si>
  <si>
    <t>.08010101005</t>
  </si>
  <si>
    <t xml:space="preserve">Kabel CYKY-O  3x1,5mm2 vol.ul.</t>
  </si>
  <si>
    <t>.08010101005.1</t>
  </si>
  <si>
    <t xml:space="preserve">Kabel CYKY-J  3x1,5mm2 vol.ul.</t>
  </si>
  <si>
    <t>.08010101017</t>
  </si>
  <si>
    <t xml:space="preserve">Kabel CYKY-J  5x1,5mm2 vol.ul.</t>
  </si>
  <si>
    <t>.08010101018</t>
  </si>
  <si>
    <t xml:space="preserve">Kabel CYKY-J  5x2,5mm2 vol.ul.</t>
  </si>
  <si>
    <t>.08010101006</t>
  </si>
  <si>
    <t xml:space="preserve">Kabel CYKY-J  3x2,5mm2 vol.ul.</t>
  </si>
  <si>
    <t>.08010101019</t>
  </si>
  <si>
    <t xml:space="preserve">Kabel CYKY-J  5x4,0mm2 vol.ul.</t>
  </si>
  <si>
    <t>.08010101020</t>
  </si>
  <si>
    <t>Kábel CYKY-J 5x6</t>
  </si>
  <si>
    <t>.08011401007</t>
  </si>
  <si>
    <t>Vodič CY 10mm2</t>
  </si>
  <si>
    <t>10010703001</t>
  </si>
  <si>
    <t>Ukonc.vod.v rozv.do 2,5mm2</t>
  </si>
  <si>
    <t>10010703003</t>
  </si>
  <si>
    <t>Ukonc.vod.v rozv.do 25mm2</t>
  </si>
  <si>
    <t>11020101001</t>
  </si>
  <si>
    <t>Spinac 1pol.,zapust.,1</t>
  </si>
  <si>
    <t>11020201002</t>
  </si>
  <si>
    <t>Spinac seriovy,zapust.,5</t>
  </si>
  <si>
    <t>11020201003</t>
  </si>
  <si>
    <t>Spinac striedavy,zapust.,6</t>
  </si>
  <si>
    <t>11020201004</t>
  </si>
  <si>
    <t>Senzor pohybový ku svietidlu</t>
  </si>
  <si>
    <t>11020101009</t>
  </si>
  <si>
    <t>Spinac 3pol.,zapust.,1</t>
  </si>
  <si>
    <t>11080101002</t>
  </si>
  <si>
    <t>Zas.domova zapust.16A,dvojita</t>
  </si>
  <si>
    <t>11080101012</t>
  </si>
  <si>
    <t>Zas.400V/16A,IG1632,IP54</t>
  </si>
  <si>
    <t>19010201001</t>
  </si>
  <si>
    <t>Montaz rozvodnice do 50kg</t>
  </si>
  <si>
    <t>210201007</t>
  </si>
  <si>
    <t>LED panel 60/60, zap.34W, IP20-A</t>
  </si>
  <si>
    <t>210201008</t>
  </si>
  <si>
    <t>LED panel WD733, 24W, IP20 - B</t>
  </si>
  <si>
    <t>210201009</t>
  </si>
  <si>
    <t>LED panel WD735, 15W, IP20 - C</t>
  </si>
  <si>
    <t>210201010</t>
  </si>
  <si>
    <t>LED panel WD129, 16W, IP20 - D</t>
  </si>
  <si>
    <t>210201011</t>
  </si>
  <si>
    <t>LED panel WD724, 24W, IP23 - E</t>
  </si>
  <si>
    <t>210201012</t>
  </si>
  <si>
    <t>LED panel WD722, 24W, IP23 - G</t>
  </si>
  <si>
    <t>210201016</t>
  </si>
  <si>
    <t>LED panel tech., 36W, IP44- K</t>
  </si>
  <si>
    <t>Pol199</t>
  </si>
  <si>
    <t>LED zdroj na výmenu 11W-L</t>
  </si>
  <si>
    <t>210201022</t>
  </si>
  <si>
    <t>Svietidlo núdzové Sec 3W - IP20, alebo ekvivalent</t>
  </si>
  <si>
    <t>210220001</t>
  </si>
  <si>
    <t>Vodič FeZn D10mm</t>
  </si>
  <si>
    <t>Pol200</t>
  </si>
  <si>
    <t>Podružný materiál</t>
  </si>
  <si>
    <t>D1</t>
  </si>
  <si>
    <t xml:space="preserve">ROZVÁDZAČ RKD </t>
  </si>
  <si>
    <t>Pol201</t>
  </si>
  <si>
    <t>Skriňa 2000/800</t>
  </si>
  <si>
    <t>76</t>
  </si>
  <si>
    <t>Pol202</t>
  </si>
  <si>
    <t xml:space="preserve">Istič  1.pólový PL6, 10A</t>
  </si>
  <si>
    <t>78</t>
  </si>
  <si>
    <t>Pol203</t>
  </si>
  <si>
    <t xml:space="preserve">Istič  3.pólový PL6, 16A</t>
  </si>
  <si>
    <t>80</t>
  </si>
  <si>
    <t>Pol204</t>
  </si>
  <si>
    <t xml:space="preserve">Istič  3.pólový PL6, 20A</t>
  </si>
  <si>
    <t>82</t>
  </si>
  <si>
    <t>Pol205</t>
  </si>
  <si>
    <t xml:space="preserve">Prúdový chránič  PFL6,40/04/003</t>
  </si>
  <si>
    <t>84</t>
  </si>
  <si>
    <t>Pol206</t>
  </si>
  <si>
    <t xml:space="preserve">Prúdový chránič  PFL6,25/04/003</t>
  </si>
  <si>
    <t>86</t>
  </si>
  <si>
    <t>Pol207</t>
  </si>
  <si>
    <t xml:space="preserve">Prúdový chránič  PF6,10/2/003</t>
  </si>
  <si>
    <t>88</t>
  </si>
  <si>
    <t>Pol208</t>
  </si>
  <si>
    <t xml:space="preserve">Prúdový chránič  PF6,16/2/003</t>
  </si>
  <si>
    <t>90</t>
  </si>
  <si>
    <t>Pol209</t>
  </si>
  <si>
    <t>Vypínač OEZ/80A 3.p. s podp.sp., alebo ekvivalent</t>
  </si>
  <si>
    <t>92</t>
  </si>
  <si>
    <t>Pol210</t>
  </si>
  <si>
    <t>Prepojovací systém</t>
  </si>
  <si>
    <t>94</t>
  </si>
  <si>
    <t>Pol211</t>
  </si>
  <si>
    <t>Koncová krytka</t>
  </si>
  <si>
    <t>96</t>
  </si>
  <si>
    <t>Pol212</t>
  </si>
  <si>
    <t>Prepäťová ochrana Tracon, alebo ekvivalent</t>
  </si>
  <si>
    <t>98</t>
  </si>
  <si>
    <t>Pol213</t>
  </si>
  <si>
    <t>Zásuvka v rozvádzači</t>
  </si>
  <si>
    <t>100</t>
  </si>
  <si>
    <t>Pol214</t>
  </si>
  <si>
    <t>Podr.mat.</t>
  </si>
  <si>
    <t>102</t>
  </si>
  <si>
    <t>OST</t>
  </si>
  <si>
    <t>Ostatné</t>
  </si>
  <si>
    <t>Pol133a</t>
  </si>
  <si>
    <t>PVPP z časti Elektroinštalácie</t>
  </si>
  <si>
    <t>-1676844017</t>
  </si>
  <si>
    <t>Pol133b</t>
  </si>
  <si>
    <t>Doprava materiálov z časti Elektroinštalácie</t>
  </si>
  <si>
    <t>-32621291</t>
  </si>
  <si>
    <t>Pol133c</t>
  </si>
  <si>
    <t>Presun hmôt z časti Elektroinštalácie</t>
  </si>
  <si>
    <t>23894044</t>
  </si>
  <si>
    <t>VRN</t>
  </si>
  <si>
    <t>Investičné náklady neobsiahnuté v cenách</t>
  </si>
  <si>
    <t>Pol134a</t>
  </si>
  <si>
    <t>Globálne zariadenie staveniska</t>
  </si>
  <si>
    <t>224579312</t>
  </si>
  <si>
    <t>Pol134b</t>
  </si>
  <si>
    <t xml:space="preserve">Prevádzkové vplyvy </t>
  </si>
  <si>
    <t>-574141162</t>
  </si>
  <si>
    <t>Pol134c</t>
  </si>
  <si>
    <t>Odborná prehliadka</t>
  </si>
  <si>
    <t>h</t>
  </si>
  <si>
    <t>-552304431</t>
  </si>
  <si>
    <t>Pol134d</t>
  </si>
  <si>
    <t>Demontážne a pomocné práce</t>
  </si>
  <si>
    <t>-744743906</t>
  </si>
  <si>
    <t>VYK - Zníženie energetickej náročnosti kultúrneho domu Veľký Kýr 2 - časť Vykurovanie</t>
  </si>
  <si>
    <t>Horník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</si>
  <si>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</si>
  <si>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</si>
  <si>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</si>
  <si>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</si>
  <si>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HZS - Hodinové zúčtovacie sadzby</t>
  </si>
  <si>
    <t>732</t>
  </si>
  <si>
    <t>Ústredné kúrenie - strojovne</t>
  </si>
  <si>
    <t>Pol1</t>
  </si>
  <si>
    <t>Upravená voda</t>
  </si>
  <si>
    <t>361434055</t>
  </si>
  <si>
    <t>Pol152</t>
  </si>
  <si>
    <t>Vypustenie systému</t>
  </si>
  <si>
    <t>-1989228208</t>
  </si>
  <si>
    <t>Pol153</t>
  </si>
  <si>
    <t>Napustenie systému</t>
  </si>
  <si>
    <t>1129296689</t>
  </si>
  <si>
    <t>733</t>
  </si>
  <si>
    <t>Ústredné kúrenie - rozvodné potrubie</t>
  </si>
  <si>
    <t>Pol154</t>
  </si>
  <si>
    <t>Oceľová rúra závitová čierna bezšvová DN10</t>
  </si>
  <si>
    <t>-15522016</t>
  </si>
  <si>
    <t>Pol155</t>
  </si>
  <si>
    <t>Oceľová rúra závitová čierna bezšvová DN15</t>
  </si>
  <si>
    <t>871554782</t>
  </si>
  <si>
    <t>Pol156</t>
  </si>
  <si>
    <t>Oceľová rúra závitová čierna bezšvová DN20</t>
  </si>
  <si>
    <t>-1663551745</t>
  </si>
  <si>
    <t>Pol157</t>
  </si>
  <si>
    <t>Montáž oceľových rúr závitových - prenos na miesto osadenia; upevnenie na stavebnú konštrukciu + montážny a upevňovací materiál; závesy a uloženia; pripojenie na médiá; skúšky.</t>
  </si>
  <si>
    <t>137573232</t>
  </si>
  <si>
    <t>Pol158</t>
  </si>
  <si>
    <t>Tlaková skúška oceľových rúr závitových</t>
  </si>
  <si>
    <t>-286391</t>
  </si>
  <si>
    <t>Pol159</t>
  </si>
  <si>
    <t>Demontáž oceľových rúr závitových a závesov; ekologická likvidácia sute + odvoz sute na skládku.</t>
  </si>
  <si>
    <t>992351531</t>
  </si>
  <si>
    <t>734</t>
  </si>
  <si>
    <t>Ústredné kúrenie - armatúry</t>
  </si>
  <si>
    <t>Pol2</t>
  </si>
  <si>
    <t>Termostatický radiátorový ventil priamy [PTV10] DN10 (napr. ekvivalent Oventrop) AQ-Qtech s technológiou automatického hydraulického vyregulovania prietoku Q-Tech - automatický obmedzovač prietoku v rozsahu 10-150 kg/h (OV-1183163), alebo ekvivalent</t>
  </si>
  <si>
    <t>276839908</t>
  </si>
  <si>
    <t>Pol3</t>
  </si>
  <si>
    <t>Termostatický radiátorový ventil priamy [PTV15] DN15 (napr. ekvivalent Oventrop) AQ-Qtech s technológiou automatického hydraulického vyregulovania prietoku Q-Tech - automatický obmedzovač prietoku v rozsahu 10-150 kg/h (OV-1183164), alebo ekvivalent</t>
  </si>
  <si>
    <t>-19876371</t>
  </si>
  <si>
    <t>Pol4</t>
  </si>
  <si>
    <t>Termostatický radiátorový ventil priamy [PTV20] DN20 (napr. ekvivalent Oventrop) AQ-Qtech s technológiou automatického hydraulického vyregulovania prietoku Q-Tech - automatický obmedzovač prietoku v rozsahu 10-150 kg/h (OV-1183166), alebo ekvivalent</t>
  </si>
  <si>
    <t>1966998747</t>
  </si>
  <si>
    <t>Pol5</t>
  </si>
  <si>
    <t>Termostatický radiátorový ventil rohový [RTV10] DN10 (napr. ekvivalent Oventrop) AQ-Qtech s technológiou automatického hydraulického vyregulovania prietoku Q-Tech - automatický obmedzovač prietoku v rozsahu 10-150 kg/h (OV-1183063), alebo ekvivalent</t>
  </si>
  <si>
    <t>-478879146</t>
  </si>
  <si>
    <t>Pol6</t>
  </si>
  <si>
    <t>Termostatický radiátorový ventil rohový [RTV15] DN15 (napr. ekvivalent Oventrop) AQ-Qtech s technológiou automatického hydraulického vyregulovania prietoku Q-Tech - automatický obmedzovač prietoku v rozsahu 10-150 kg/h (OV-1183064), alebo ekvivalent</t>
  </si>
  <si>
    <t>73416103</t>
  </si>
  <si>
    <t>Pol165</t>
  </si>
  <si>
    <t>Montáž radiátorových ventilov - prenos na miesto osadenia; upevnenie na vykurovacie teleso + montážny a spojovací materiál; skúšky.</t>
  </si>
  <si>
    <t>1919480291</t>
  </si>
  <si>
    <t>Pol166</t>
  </si>
  <si>
    <t>Montáž radiátorových ventilov - prednastavenie</t>
  </si>
  <si>
    <t>1374942358</t>
  </si>
  <si>
    <t>Pol7</t>
  </si>
  <si>
    <t>Uzatváracia radiátorová spojka priama [PS10] DN10 (napr. ekvivalent Oventrop) Combi 4 - redukovateľné prednastavenie, uzatváranie, vypúšťanie /napúšťanie (OV-1090761), alebo ekvivalent</t>
  </si>
  <si>
    <t>538133643</t>
  </si>
  <si>
    <t>Pol8</t>
  </si>
  <si>
    <t>Uzatváracia radiátorová spojka priama [PS15] DN15 (napr. ekvivalent Oventrop) Combi 4 - redukovateľné prednastavenie, uzatváranie, vypúšťanie /napúšťanie (OV-1090762), alebo ekvivalent</t>
  </si>
  <si>
    <t>1819984853</t>
  </si>
  <si>
    <t>Pol9</t>
  </si>
  <si>
    <t>Uzatváracia radiátorová spojka priama [PS20] DN20 (napr. ekvivalent Oventrop) Combi 4 - redukovateľné prednastavenie, uzatváranie, vypúšťanie /napúšťanie (OV-1090763), alebo ekvivalent</t>
  </si>
  <si>
    <t>2003956523</t>
  </si>
  <si>
    <t>Pol10</t>
  </si>
  <si>
    <t>Uzatváracia radiátorová spojka rohová [RS10] DN10 (napr. ekvivalent Oventrop) Combi 4 - redukovateľné prednastavenie, uzatváranie, vypúšťanie /napúšťanie (OV-1090661), alebo ekvivalent</t>
  </si>
  <si>
    <t>-1741427176</t>
  </si>
  <si>
    <t>Pol11</t>
  </si>
  <si>
    <t>Uzatváracia radiátorová spojka rohová [RS15] DN15 (napr. ekvivalent Oventrop) Combi 4 - redukovateľné prednastavenie, uzatváranie, vypúšťanie /napúšťanie (OV-1090662), alebo ekvivalent</t>
  </si>
  <si>
    <t>-983286117</t>
  </si>
  <si>
    <t>Pol172</t>
  </si>
  <si>
    <t>Montáž radiátorovej spojky - prenos na miesto osadenia; upevnenie na vykurovacie teleso + montážny a spojovací materiál; skúšky.</t>
  </si>
  <si>
    <t>-8709615</t>
  </si>
  <si>
    <t>Pol12</t>
  </si>
  <si>
    <t>Termostatická hlavica s kvapalinovým snímačom [TH] (napr. ekvivalent Oventrop) Uni-XH (M30x1,5) biela; rozsah nastavenia 7-28°C; s nastavením nulovej polohy (OV-1011365), alebo ekvivalent</t>
  </si>
  <si>
    <t>-893255419</t>
  </si>
  <si>
    <t>Pol174</t>
  </si>
  <si>
    <t>Montáž termostatickej hlavice - prenos na miesto osadenia; upevnenie na vykurovacie teleso + montážny a spojovací materiál; skúšky.</t>
  </si>
  <si>
    <t>1993775237</t>
  </si>
  <si>
    <t>Pol13</t>
  </si>
  <si>
    <t>Termostatická hlavica s kvapalinovým snímačom [TH-L] (napr. ekvivalent Oventrop) Uni LHZ (M30x1,5); biela; rozsah nastavenia 7-28°C; (OV-1150300), alebo ekvivalent</t>
  </si>
  <si>
    <t>123696508</t>
  </si>
  <si>
    <t>Poznámka k položke:_x000d_
umožňujúca časovo riadené znižovanie teploty pomocou zabudovaného elektricky ovládaného kvapalinového snímača s dĺžkou pripojovacieho kábla 1 m</t>
  </si>
  <si>
    <t>Pol176</t>
  </si>
  <si>
    <t>Montáž termostatickej hlavice - prenos na miesto osadenia; upevnenie na vykurovacie teleso, pripojenie na trnsformátor a elektroinštaláciu 24 V + montážny a spojovací materiál; skúšky.</t>
  </si>
  <si>
    <t>1694818769</t>
  </si>
  <si>
    <t>Pol14</t>
  </si>
  <si>
    <t xml:space="preserve">Transformátor 24 V / 230 V (napr. ekvivalent Oventrop) TR80 230 V; 50 Hz / 24 V - 80 VA pre napojenie termostatickej hlavice s kvapalinovým snímačom Uni LHZ  (OV-1153053), alebo ekvivalent</t>
  </si>
  <si>
    <t>936290641</t>
  </si>
  <si>
    <t>Pol178</t>
  </si>
  <si>
    <t>Montáž transformátora 24 V / 230 V - prenos na miesto osadenia; upevnenie na stavebnú konštrukciu, pripojenie na elektroinštaláciu 230 V + montážny a spojovací materiál; skúšky.</t>
  </si>
  <si>
    <t>-1997514895</t>
  </si>
  <si>
    <t>Pol15</t>
  </si>
  <si>
    <t xml:space="preserve">Elektronický 2-bodový servopohon 230 V bez napätia zatvorený [TH-S] (napr. ekvivalent Oventrop) Aktor T-2P H-NC (M30x1,5) pre reguláciu priestorovej teploty vzduchu  (OV-1012415), alebo ekvivalent</t>
  </si>
  <si>
    <t>1754714524</t>
  </si>
  <si>
    <t>Pol180</t>
  </si>
  <si>
    <t>Montáž servopohonu 230 V - prenos na miesto osadenia; upevnenie na vykurovacie teleso, pripojenie na elektroinštaláciu 230 V + montážny a spojovací materiál; skúšky.</t>
  </si>
  <si>
    <t>1026826020</t>
  </si>
  <si>
    <t>Pol16</t>
  </si>
  <si>
    <t>Internetový elektronický termostat (napr. ekvivalent SALUS) RT310i - prijímač RXRT510 - 230 V; mini wi-fi LAN prijímač/vysielač - internetová brána iTG310, alebo ekvivalent</t>
  </si>
  <si>
    <t>sada</t>
  </si>
  <si>
    <t>-1811384931</t>
  </si>
  <si>
    <t xml:space="preserve">Poznámka k položke:_x000d_
priestorový nástenný batériový  bezdrátový LCD termostat s možnosťou ovládania pomocou internetu RT310TX</t>
  </si>
  <si>
    <t>Pol182</t>
  </si>
  <si>
    <t>Montáž internetového priestorového regulátora 230 V - prenos na miesto osadenia; upevnenie na stavebnú konštrukciu, pripojenie na elektroinštaláciu 230 V + montážny a spojovací materiál; skúšky.</t>
  </si>
  <si>
    <t>-1373922168</t>
  </si>
  <si>
    <t>Pol17</t>
  </si>
  <si>
    <t>Týždenný programovateľný termostat (napr. ekvivalent SALUS) HTRP230(50) - priestorový nástenný LCD termostat 230 V s týždenným programom s natavením individuálnych teplotných a časových progarmov pre každý deň samostatne, alebo ekvivalent</t>
  </si>
  <si>
    <t>581605404</t>
  </si>
  <si>
    <t>Pol184</t>
  </si>
  <si>
    <t>Montáž programovateľný priestorového termostatu 230 V - prenos na miesto osadenia; upevnenie na stavebnú konštrukciu, pripojenie na elektroinštaláciu 230 V + montážny a spojovací materiál; skúšky.</t>
  </si>
  <si>
    <t>117551657</t>
  </si>
  <si>
    <t>Pol18</t>
  </si>
  <si>
    <t>Centrálna 6-zónová svorkovnica (napr. ekvivalent SALUS) KL06-230V - pripojenie termostatov a pohonov pomocou metody PLUG-IN; ovládanie 6 nezávislých vykurovacích zón; 24 výstupov pre pripojenie termoelektrických pohonov (4 na zónu), alebo ekvivalent</t>
  </si>
  <si>
    <t>108342793</t>
  </si>
  <si>
    <t>Poznámka k položke:_x000d_
svorkovnica je prispôsobená pre prácu s pohonmi NC - bez napätia uzatvorený</t>
  </si>
  <si>
    <t>Pol186</t>
  </si>
  <si>
    <t>Montáž programovateľného priestorového termostatu 230 V - prenos na miesto osadenia; upevnenie na stavebnú konštrukciu, pripojenie na elektroinštaláciu 230 V + montážny a spojovací materiál; skúšky.</t>
  </si>
  <si>
    <t>-543871122</t>
  </si>
  <si>
    <t>Pol19</t>
  </si>
  <si>
    <t>Pomocný el. materiál regulátorov</t>
  </si>
  <si>
    <t>1893409691</t>
  </si>
  <si>
    <t xml:space="preserve">Poznámka k položke:_x000d_
VAGO-3 spojky (150 ks); VAGO-2 spojky (50 ks)  škatuľa kruhová voľná (100 ks); izolovaný vodič CYSY 2x0,75 mm2 (660 m); izolovaný vodič CYSY 4x0,75 mm2 (6 m); elektro žľab plastový 16/25 (350 m); elektro žľab plastový 16/40 (50 m), alebo ekvivalent</t>
  </si>
  <si>
    <t>Pol189</t>
  </si>
  <si>
    <t>Demontáž armatúr závitových; ekologická likvidácia sute + odvoz sute na skládku.</t>
  </si>
  <si>
    <t>-1373762032</t>
  </si>
  <si>
    <t>Pol20</t>
  </si>
  <si>
    <t>Montáž pomocného elektroinštalačného materiálu - prenos na miesto osadenia; upevnenie na stavebnú konštrukciu, pripojenie na elektroinštaláciu 24 V / 230 V + montážny a spojovací materiál; skúšky.</t>
  </si>
  <si>
    <t>173689061</t>
  </si>
  <si>
    <t>735</t>
  </si>
  <si>
    <t>Ústredné kúrenie - vykurovacie telesá</t>
  </si>
  <si>
    <t>Pol21</t>
  </si>
  <si>
    <t>Liatinové článkové vykurovacie telesá (napr. ekvivalent VIADRUS KALOR) pripojenie vpravo alebo vľavo, konzoly, odvzdušnenie 15 x 600 / 160 K, alebo ekvivalent</t>
  </si>
  <si>
    <t>-1519536636</t>
  </si>
  <si>
    <t>Pol22</t>
  </si>
  <si>
    <t>Liatinové článkové vykurovacie telesá (napr. ekvivalent VIADRUS KALOR) pripojenie vpravo alebo vľavo, konzoly, odvzdušnenie 16 x 600 / 160 K, alebo ekvivalent</t>
  </si>
  <si>
    <t>-1175624382</t>
  </si>
  <si>
    <t>Pol23</t>
  </si>
  <si>
    <t>Liatinové článkové vykurovacie telesá (napr. ekvivalent VIADRUS KALOR) pripojenie vpravo alebo vľavo, konzoly, odvzdušnenie 20 x 600 / 160 K, alebo ekvivalent</t>
  </si>
  <si>
    <t>481039949</t>
  </si>
  <si>
    <t>Pol193</t>
  </si>
  <si>
    <t>Montáž liatinových článkových vykurovacích telies - zmontovanie; prenos na miesto osadenia; upevnenie na stavebnú konštrukciu + montážny a spojovací materiál; skúšky.</t>
  </si>
  <si>
    <t>-354958640</t>
  </si>
  <si>
    <t>Pol194</t>
  </si>
  <si>
    <t>Tlaková skúška liatinových článkových vykurovacích telies</t>
  </si>
  <si>
    <t>1290117372</t>
  </si>
  <si>
    <t>Pol195</t>
  </si>
  <si>
    <t>Demontáž vykurovacích telies oceľových článkových; ekologická likvidácia sute + odvoz sute na skládku.</t>
  </si>
  <si>
    <t>1307411477</t>
  </si>
  <si>
    <t>Pol196</t>
  </si>
  <si>
    <t>Demontáž parapetných teplovzdušných súprav; ekologická likvidácia sute + odvoz sute na skládku.</t>
  </si>
  <si>
    <t>1324921292</t>
  </si>
  <si>
    <t>Pol197</t>
  </si>
  <si>
    <t>Náter základný</t>
  </si>
  <si>
    <t>-1394296785</t>
  </si>
  <si>
    <t>Pol198</t>
  </si>
  <si>
    <t>Náter vrchný syntetický 2E</t>
  </si>
  <si>
    <t>610968222</t>
  </si>
  <si>
    <t>HZS</t>
  </si>
  <si>
    <t>Hodinové zúčtovacie sadzby</t>
  </si>
  <si>
    <t>Pol24</t>
  </si>
  <si>
    <t>Prevádzková skúška, komplexná vykurovacia skúška</t>
  </si>
  <si>
    <t>hod</t>
  </si>
  <si>
    <t>359734988</t>
  </si>
  <si>
    <t>Pol25</t>
  </si>
  <si>
    <t>Uvedenie do prevádzky servisnými technikmi</t>
  </si>
  <si>
    <t>675394578</t>
  </si>
  <si>
    <t>Pol26</t>
  </si>
  <si>
    <t>Zaškolenie obsluhy</t>
  </si>
  <si>
    <t>-564446649</t>
  </si>
  <si>
    <t>Pol27</t>
  </si>
  <si>
    <t>Stavebno montážne práce menej náročne, pomocné alebo manupulačné (tr. 1) v rozsahu viac ako 8 hodín</t>
  </si>
  <si>
    <t>-1064950847</t>
  </si>
  <si>
    <t>Pol28</t>
  </si>
  <si>
    <t>Stavebno montážne práce náročnejšie, ucelené, obtiažne, rutinné (tr. 2) v rozsahu viac ako 8 hodín</t>
  </si>
  <si>
    <t>-873356839</t>
  </si>
  <si>
    <t>Pol29</t>
  </si>
  <si>
    <t>Stavebno montážne práce náročné ucelené - odborné, tvorivé remeselné (tr. 3) v rozsahu viac ako 8 hodín</t>
  </si>
  <si>
    <t>-1176850050</t>
  </si>
  <si>
    <t>Pol30</t>
  </si>
  <si>
    <t>Dopravné náklady - mimostavenisková doprava objektivizácia dopravných nákladov materiálov</t>
  </si>
  <si>
    <t>sub</t>
  </si>
  <si>
    <t>691562690</t>
  </si>
  <si>
    <t>Pol31</t>
  </si>
  <si>
    <t>Kompletačná a koordinačná činnosť - kompletačná činnosť bez rozlíšenia</t>
  </si>
  <si>
    <t>1446624012</t>
  </si>
  <si>
    <t>Pol32</t>
  </si>
  <si>
    <t>Vedľajšie rozpočtové náklady - zariadenie staveniska 4% zo ZRN</t>
  </si>
  <si>
    <t>1579005649</t>
  </si>
  <si>
    <t>Pol33</t>
  </si>
  <si>
    <t>Úradné a funkčné skúšky</t>
  </si>
  <si>
    <t>-2023120403</t>
  </si>
  <si>
    <t xml:space="preserve">VZT - Zníženie energetickej náročnosti kultúrneho domu Veľký Kýr 2 - časť Vzduchotechnika </t>
  </si>
  <si>
    <t>KLIMATECH s.r.o.</t>
  </si>
  <si>
    <t>D1 - Zariadenie č.1 - Vetranie a vykurovanie sály</t>
  </si>
  <si>
    <t>D2 - Zariadenie č.2 - Vetranie kuchyne</t>
  </si>
  <si>
    <t xml:space="preserve">D3 - Zariadenie č.3 - Vetranie  m.č. 1.10 - klub dôchodcov , 1.02 – vestibul , 2.02 ,2.03 – knižnica , 2.</t>
  </si>
  <si>
    <t xml:space="preserve">D4 - Zariadenie č.4 - Vetranie hygienických miestností </t>
  </si>
  <si>
    <t>D6 - Demontáže:</t>
  </si>
  <si>
    <t>D7 - Iné</t>
  </si>
  <si>
    <t>Zariadenie č.1 - Vetranie a vykurovanie sály</t>
  </si>
  <si>
    <t>1.01</t>
  </si>
  <si>
    <t xml:space="preserve">VZT jednotka DUPLEX 5000 Multi-N (s priamym výparníkom, rotačným rekuperárom , cirkuláciou , systém MaR, ovládač, kabeláž )  alebo ekvivalent</t>
  </si>
  <si>
    <t>1.02</t>
  </si>
  <si>
    <t>Vonkajšia kondenzačná jednotka PUHZ-SHW140YHA , vrátane rozhrania PAC IF 013 alebo ekvivalent</t>
  </si>
  <si>
    <t>1.03</t>
  </si>
  <si>
    <t>Tlmič hluku THP10-900x710-1000/5</t>
  </si>
  <si>
    <t>1.04</t>
  </si>
  <si>
    <t>Tlmič hluku THP10-900x710-500/5</t>
  </si>
  <si>
    <t>-</t>
  </si>
  <si>
    <t>Výfukový kus so sitom 900x710</t>
  </si>
  <si>
    <t>-.1</t>
  </si>
  <si>
    <t>Medené potrubie s izoláciou hrúbky 9mm dvojica Ø 10/16, vrátane prepojovacích káblov</t>
  </si>
  <si>
    <t>bm</t>
  </si>
  <si>
    <t>-.2</t>
  </si>
  <si>
    <t>Štvorhranné potrubie SK1 - do obvodu 3220 m -100% tvarovky</t>
  </si>
  <si>
    <t>-.3</t>
  </si>
  <si>
    <t>Tepelná izolácia z minerálnej vlny hrúbky 50mm s povrchovou úpravou odolnou voči mechanickému poškodeniu a UV žiareniu pre VZT potrubie vo vonkajšom prostredí</t>
  </si>
  <si>
    <t>D2</t>
  </si>
  <si>
    <t>Zariadenie č.2 - Vetranie kuchyne</t>
  </si>
  <si>
    <t>2.01</t>
  </si>
  <si>
    <t xml:space="preserve">VZT jednotka DUPLEX 3400 Basic ( s elektrickým ohrievačom, priamym výparníkom,doskovým rekuperátorom , systém MaR, ovládač, kabeláž)  alebo ekvivalent</t>
  </si>
  <si>
    <t>-.4</t>
  </si>
  <si>
    <t>Konštrukcia pod VZT jednotku</t>
  </si>
  <si>
    <t>2.02</t>
  </si>
  <si>
    <t>Vonkajšia kondenzačná jednotka PUZ-ZM60VHA , vrátane rozhrania PAC IF 013 alebo ekvivalent</t>
  </si>
  <si>
    <t>-.5</t>
  </si>
  <si>
    <t xml:space="preserve">Konštrukcia pod  kondenzačnú jednotku</t>
  </si>
  <si>
    <t>2.03</t>
  </si>
  <si>
    <t>Výfukový kus so sitom 400x400</t>
  </si>
  <si>
    <t>2.04</t>
  </si>
  <si>
    <t>Hliníková výustka do štvorhranného potrubia NOVA-A-1-3-825x225-UR-Ral podľa investora alebo ekvivalent</t>
  </si>
  <si>
    <t>2.05</t>
  </si>
  <si>
    <t>Digestor 2100x1550x400,osvetlenie,lapače tukov</t>
  </si>
  <si>
    <t>2.06</t>
  </si>
  <si>
    <t>Digestor 800x800x400</t>
  </si>
  <si>
    <t>2.07</t>
  </si>
  <si>
    <t>Štvorhranná regulačná klapka ručná RK-315x315-R</t>
  </si>
  <si>
    <t>2.08</t>
  </si>
  <si>
    <t>Štvorhranná regulačná klapka ručná RK-260x160-R</t>
  </si>
  <si>
    <t>2.09</t>
  </si>
  <si>
    <t>Tlmič hluku THP-10-800x400-1000/4</t>
  </si>
  <si>
    <t>2.10</t>
  </si>
  <si>
    <t>Tlmič hluku THP-10-800x400-500/4</t>
  </si>
  <si>
    <t>-.6</t>
  </si>
  <si>
    <t>Štvorhranné potrubie SK1 - do obvodu 2400 m -100% tvarovky</t>
  </si>
  <si>
    <t>Pol34</t>
  </si>
  <si>
    <t>Štvorhranné potrubie SK1 - do obvodu 1630 m -30% tvarovky</t>
  </si>
  <si>
    <t>Pol78</t>
  </si>
  <si>
    <t>Štvorhranné potrubie Nerez - do obvodu 1630 m -30% tvarovky</t>
  </si>
  <si>
    <t>Pol79</t>
  </si>
  <si>
    <t>Štvorhranné potrubie Nerez - do obvodu 720 m -10% tvarovky</t>
  </si>
  <si>
    <t>D3</t>
  </si>
  <si>
    <t xml:space="preserve">Zariadenie č.3 - Vetranie  m.č. 1.10 - klub dôchodcov , 1.02 – vestibul , 2.02 ,2.03 – knižnica , 2.</t>
  </si>
  <si>
    <t>3.01</t>
  </si>
  <si>
    <t>Kompaktná VZT jednotka DUPLEX 850 Inter s rekuperátorom a elektrickým predohrevom, integrovaná fasádna výustka s izolovaným prívodom a odvodom alebo ekvivalent</t>
  </si>
  <si>
    <t>3.02</t>
  </si>
  <si>
    <t>Oceľová výustka do kruhového potrubia NOVA-CC-2-325x125-Ral podľa investora alebo ekvivalent</t>
  </si>
  <si>
    <t>-.7</t>
  </si>
  <si>
    <t>Štvorhranné potrubie SK1 - do obvodu 1,02 m -100% tvarovky</t>
  </si>
  <si>
    <t>-.8</t>
  </si>
  <si>
    <t>SPIRO potrubie f 225/30% tvarovky</t>
  </si>
  <si>
    <t>D4</t>
  </si>
  <si>
    <t xml:space="preserve">Zariadenie č.4 - Vetranie hygienických miestností </t>
  </si>
  <si>
    <t>4.01</t>
  </si>
  <si>
    <t>Ultra tichý ventilátor s dobehom TD 500/160 Silent T IP 44 alebo ekvivalent</t>
  </si>
  <si>
    <t>4.02</t>
  </si>
  <si>
    <t>Ultra tichý ventilátor s dobehom TD 350/125 Silent T IP 44 alebo ekvivalent</t>
  </si>
  <si>
    <t>4.03</t>
  </si>
  <si>
    <t>Spätná klapka RSKW 160</t>
  </si>
  <si>
    <t>4.04</t>
  </si>
  <si>
    <t>Spätná klapka RSKW 125</t>
  </si>
  <si>
    <t>4.05</t>
  </si>
  <si>
    <t>Protidažďová žalúzia PZ-AL-500x250-S - Ral podľa fasády + montážny rámik</t>
  </si>
  <si>
    <t>4.06</t>
  </si>
  <si>
    <t>Protidažďová žalúzia PZ-AL-250x250-S - Ral podľa fasády + montážny rámik</t>
  </si>
  <si>
    <t>4.07</t>
  </si>
  <si>
    <t>Odvodný tanierový ventil Ø125</t>
  </si>
  <si>
    <t>4.08</t>
  </si>
  <si>
    <t>Kruhový tlmič hluku Ø160/600</t>
  </si>
  <si>
    <t>-.9</t>
  </si>
  <si>
    <t>SPIRO potrubie f 160/30% tvarovky</t>
  </si>
  <si>
    <t>-.10</t>
  </si>
  <si>
    <t>SPIRO potrubie f 125/30% tvarovky</t>
  </si>
  <si>
    <t>-.11</t>
  </si>
  <si>
    <t>Štvorhranné potrubie SK1 - do obvodu 1500 m -100% tvarovky</t>
  </si>
  <si>
    <t>-.12</t>
  </si>
  <si>
    <t>Kaučuková tepelná izolácia hr.30mm s hliníkovou fóliou</t>
  </si>
  <si>
    <t>D6</t>
  </si>
  <si>
    <t>Demontáže:</t>
  </si>
  <si>
    <t>-.13</t>
  </si>
  <si>
    <t>Štvorhranné potrubie SK1 - do obvodu 4000 m -80% tvarovky</t>
  </si>
  <si>
    <t>D7</t>
  </si>
  <si>
    <t>Iné</t>
  </si>
  <si>
    <t>Montážny, spojovací, tesniaci a závesný materiál</t>
  </si>
  <si>
    <t>kpl</t>
  </si>
  <si>
    <t>-.14</t>
  </si>
  <si>
    <t>Montáž, zaregulovanie a vyskúšanie zariadenia</t>
  </si>
  <si>
    <t>-.15</t>
  </si>
  <si>
    <t>Stavebno-montážne práce menej náročné</t>
  </si>
  <si>
    <t xml:space="preserve">ZTI - Zníženie energetickej náročnosti kultúrneho domu Veľký Kýr 2 -  časť Zdravotechnické  inštalácie</t>
  </si>
  <si>
    <t>Petlák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</si>
  <si>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</si>
  <si>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</si>
  <si>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</si>
  <si>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769 - Montáže vzduchotechnických zariadení</t>
  </si>
  <si>
    <t>971033251</t>
  </si>
  <si>
    <t xml:space="preserve">Vybúranie otvoru v murive tehl. plochy do 0, 0225 m2 hr.do 450 mm,  -0,01200t</t>
  </si>
  <si>
    <t>1363557351</t>
  </si>
  <si>
    <t>972054141</t>
  </si>
  <si>
    <t xml:space="preserve">Vybúranie otvoru v stropoch a klenbách železob. plochy do 0, 0225 m2,hr.nad 120 mm,  -0,00800t</t>
  </si>
  <si>
    <t>-246297311</t>
  </si>
  <si>
    <t>974031133</t>
  </si>
  <si>
    <t xml:space="preserve">Vysekanie rýh v akomkoľvek murive tehlovom na akúkoľvek maltu do hĺbky 50 mm a š. do 100 mm,  -0,00900t</t>
  </si>
  <si>
    <t>-294061757</t>
  </si>
  <si>
    <t>979011111</t>
  </si>
  <si>
    <t>290572873</t>
  </si>
  <si>
    <t>979011121</t>
  </si>
  <si>
    <t>Zvislá doprava sutiny a vybúraných hmôt za každé ďalšie podlažie</t>
  </si>
  <si>
    <t>1315223692</t>
  </si>
  <si>
    <t>979081111</t>
  </si>
  <si>
    <t>495539769</t>
  </si>
  <si>
    <t>979081121</t>
  </si>
  <si>
    <t>-853893002</t>
  </si>
  <si>
    <t>979089012</t>
  </si>
  <si>
    <t>-1353685566</t>
  </si>
  <si>
    <t>mon.1</t>
  </si>
  <si>
    <t>Hrubé vyspavenie po montáži potrubí</t>
  </si>
  <si>
    <t>1060599905</t>
  </si>
  <si>
    <t>mon.2</t>
  </si>
  <si>
    <t>Hrubé vyspavenie rýh po montáži potrubí</t>
  </si>
  <si>
    <t>-987906681</t>
  </si>
  <si>
    <t>mon.3</t>
  </si>
  <si>
    <t>Ďalšie montážne práce</t>
  </si>
  <si>
    <t>30616280</t>
  </si>
  <si>
    <t>mon.4</t>
  </si>
  <si>
    <t>Drobný elektromateriál</t>
  </si>
  <si>
    <t>590430743</t>
  </si>
  <si>
    <t>998276101</t>
  </si>
  <si>
    <t>Presun hmôt pre rúrové vedenie hĺbené z rúr z plast., hmôt alebo sklolamin. v otvorenom výkope</t>
  </si>
  <si>
    <t>-665445610</t>
  </si>
  <si>
    <t>713482131</t>
  </si>
  <si>
    <t>Montáž trubíc z PE, hr.25 mm,vnút.priemer do 38 mm</t>
  </si>
  <si>
    <t>-1266162907</t>
  </si>
  <si>
    <t>283310005800.S</t>
  </si>
  <si>
    <t>Izolačná PE trubica dxhr. 20x25 mm, rozrezaná, na izolovanie rozvodov vody, kúrenia, zdravotechniky</t>
  </si>
  <si>
    <t>-723784980</t>
  </si>
  <si>
    <t>283310005900.S</t>
  </si>
  <si>
    <t>Izolačná PE trubica dxhr. 25x25 mm, rozrezaná, na izolovanie rozvodov vody, kúrenia, zdravotechniky</t>
  </si>
  <si>
    <t>-540686880</t>
  </si>
  <si>
    <t>998713103</t>
  </si>
  <si>
    <t>Presun hmôt pre izolácie tepelné v objektoch výšky nad 12 m do 24 m</t>
  </si>
  <si>
    <t>-891317565</t>
  </si>
  <si>
    <t>721</t>
  </si>
  <si>
    <t>Zdravotechnika - vnútorná kanalizácia</t>
  </si>
  <si>
    <t>721194104</t>
  </si>
  <si>
    <t>Zriadenie prípojky na potrubí vyvedenie a upevnenie odpadových výpustiek D 40x1, 8</t>
  </si>
  <si>
    <t>1902774138</t>
  </si>
  <si>
    <t>721194105</t>
  </si>
  <si>
    <t>Zriadenie prípojky na potrubí vyvedenie a upevnenie odpadových výpustiek D 50x1, 8</t>
  </si>
  <si>
    <t>-845261452</t>
  </si>
  <si>
    <t>721194109</t>
  </si>
  <si>
    <t>Zriadenie prípojky na potrubí vyvedenie a upevnenie odpadových výpustiek D 110x2, 3</t>
  </si>
  <si>
    <t>-342287834</t>
  </si>
  <si>
    <t>722</t>
  </si>
  <si>
    <t>Zdravotechnika - vnútorný vodovod</t>
  </si>
  <si>
    <t>7220000001</t>
  </si>
  <si>
    <t>Montáž ohrievača vody vrátane pripojenia s jednotlivýmimi prvkami pripojenia podľa požiadaviek výrobcu</t>
  </si>
  <si>
    <t>561902341</t>
  </si>
  <si>
    <t>72200000010</t>
  </si>
  <si>
    <t>Ohrievač vody ARISTON NUOS EVO 110 - COP 3,4 pripojiť podla pokinou výrobcu, alebo ekvivalent</t>
  </si>
  <si>
    <t>196406761</t>
  </si>
  <si>
    <t>72200000011</t>
  </si>
  <si>
    <t>Ohrievač vody ARISTON NUOS EVO 80 - COP 3,4 pripojiť podla pokinou výrobcu, alebo ekvivalent</t>
  </si>
  <si>
    <t>1206077562</t>
  </si>
  <si>
    <t>72200000012</t>
  </si>
  <si>
    <t>Ohrievač vody ARISTON ANDRIS LUX ECO 10U, pripojiť podla pokinou výrobcu, alebo ekvivalent</t>
  </si>
  <si>
    <t>259682608</t>
  </si>
  <si>
    <t>722172918</t>
  </si>
  <si>
    <t>Montáž plasthliníkového potrubia Viega L4 Pexfit Pro lisovaním D 20x2,3, alebo ekvivalent</t>
  </si>
  <si>
    <t>1250622711</t>
  </si>
  <si>
    <t>722170000001</t>
  </si>
  <si>
    <t>Viacvrstvové potrubie Viega Pexfit Pro z PE-Xc/Al/PE-Xc d 20x2,3, alebo ekvivalent</t>
  </si>
  <si>
    <t>1940970521</t>
  </si>
  <si>
    <t>722172921</t>
  </si>
  <si>
    <t>Montáž plasthliníkového potrubia Viega L4 Pexfit Pro lisovaním D 25x2,8, alebo ekvivalent</t>
  </si>
  <si>
    <t>-1797584766</t>
  </si>
  <si>
    <t>722170000002</t>
  </si>
  <si>
    <t>Viacvrstvové potrubie Viega Pexfit Pro z PE-Xc/Al/PE-Xc d 25x2,8, alebo ekvivalent</t>
  </si>
  <si>
    <t>-1022617049</t>
  </si>
  <si>
    <t>dod.1</t>
  </si>
  <si>
    <t>Upevenenie potrubí - objímky potrubí, úchytky, pevné body</t>
  </si>
  <si>
    <t>1831710950</t>
  </si>
  <si>
    <t>722190401</t>
  </si>
  <si>
    <t>Vyvedenie a upevnenie výpustky DN 15</t>
  </si>
  <si>
    <t>-773612462</t>
  </si>
  <si>
    <t>722220111</t>
  </si>
  <si>
    <t>Montáž armatúry závitovej s jedným závitom, nástenka pre výtokový ventil G 1/2</t>
  </si>
  <si>
    <t>-1061147520</t>
  </si>
  <si>
    <t>5511870690</t>
  </si>
  <si>
    <t>Rohový guľový uzáver pre vodu série 59, 1/2" FF, 59, niklovaná mosadz OT 58 IVAR, alebo ekvivalent</t>
  </si>
  <si>
    <t>833692174</t>
  </si>
  <si>
    <t>722220112.S</t>
  </si>
  <si>
    <t>Montáž armatúry závitovej s jedným závitom, nástenka pre výtokový ventil G 3/4</t>
  </si>
  <si>
    <t>-495274908</t>
  </si>
  <si>
    <t>551110007800</t>
  </si>
  <si>
    <t>Guľový uzáver pre vodu rohový, 3/4" FF, motýľ, séria 59, niklovaná mosadz, IVAR.59, alebo ekvivalent</t>
  </si>
  <si>
    <t>-1540621109</t>
  </si>
  <si>
    <t>722220121</t>
  </si>
  <si>
    <t>Montáž armatúry závitovej s jedným závitom, nástenka pre batériu G 1/2</t>
  </si>
  <si>
    <t>pár</t>
  </si>
  <si>
    <t>895611577</t>
  </si>
  <si>
    <t>722290226</t>
  </si>
  <si>
    <t>Tlaková skúška vodovodného potrubia do DN 50</t>
  </si>
  <si>
    <t>1223359875</t>
  </si>
  <si>
    <t>722290234</t>
  </si>
  <si>
    <t>Prepláchnutie a dezinfekcia vodovodného potrubia do DN 80</t>
  </si>
  <si>
    <t>-2062645375</t>
  </si>
  <si>
    <t>998722103</t>
  </si>
  <si>
    <t>Presun hmôt pre vnútorný vodovod v objektoch výšky nad 12 do 24 m</t>
  </si>
  <si>
    <t>2067692856</t>
  </si>
  <si>
    <t>725</t>
  </si>
  <si>
    <t>Zdravotechnika - zariaďovacie predmety</t>
  </si>
  <si>
    <t>725119215.S</t>
  </si>
  <si>
    <t>Montáž záchodovej misy keramickej volne stojacej s rovným odpadom</t>
  </si>
  <si>
    <t>1163915077</t>
  </si>
  <si>
    <t>642310000200.S</t>
  </si>
  <si>
    <t>Záchodová doska klasická keramická</t>
  </si>
  <si>
    <t>-234628954</t>
  </si>
  <si>
    <t>642340000600.S</t>
  </si>
  <si>
    <t>Misa záchodová keramická kombinovaná s vodorovným odpadom</t>
  </si>
  <si>
    <t>677876630</t>
  </si>
  <si>
    <t>725129201.S</t>
  </si>
  <si>
    <t>Montáž pisoáru keramického bez splachovacej nádrže</t>
  </si>
  <si>
    <t>-2072014655</t>
  </si>
  <si>
    <t>642510000100.S</t>
  </si>
  <si>
    <t>Pisoár keramický</t>
  </si>
  <si>
    <t>101169302</t>
  </si>
  <si>
    <t>725219401</t>
  </si>
  <si>
    <t>Montáž umývadla na skrutky do muriva, bez výtokovej armatúry</t>
  </si>
  <si>
    <t>1617440372</t>
  </si>
  <si>
    <t>6420136640</t>
  </si>
  <si>
    <t>Umývadlo keramické 550x430 mm, biela</t>
  </si>
  <si>
    <t>-1904253783</t>
  </si>
  <si>
    <t>725333360.S</t>
  </si>
  <si>
    <t>Montáž výlevky keramickej voľne stojacej bez výtokovej armatúry</t>
  </si>
  <si>
    <t>185945841</t>
  </si>
  <si>
    <t>642710000100.S</t>
  </si>
  <si>
    <t>Výlevka stojatá keramická s plastovou mrežou</t>
  </si>
  <si>
    <t>-1466025876</t>
  </si>
  <si>
    <t>725829203.S</t>
  </si>
  <si>
    <t>Montáž batérie umývadlovej a drezovej nástennej termostatickej s mechanickým ovládaním</t>
  </si>
  <si>
    <t>-1739153530</t>
  </si>
  <si>
    <t>725800001</t>
  </si>
  <si>
    <t>Termostatická umývadlová batéria stojanková</t>
  </si>
  <si>
    <t>-818839341</t>
  </si>
  <si>
    <t>725829801.S</t>
  </si>
  <si>
    <t>Montáž batérie výlevkovej nástennej pákovej alebo klasickej s mechanickým ovládaním</t>
  </si>
  <si>
    <t>-692483381</t>
  </si>
  <si>
    <t>725839225.S</t>
  </si>
  <si>
    <t>Montáž batérie vaňovej termostatickej</t>
  </si>
  <si>
    <t>1808417299</t>
  </si>
  <si>
    <t>551450002000.S</t>
  </si>
  <si>
    <t>Batéria vaňová - sprchová termostatická</t>
  </si>
  <si>
    <t>1802364281</t>
  </si>
  <si>
    <t>725849231.S</t>
  </si>
  <si>
    <t>Montáž batérie sprchovej podomietkovej termostatickej</t>
  </si>
  <si>
    <t>910773976</t>
  </si>
  <si>
    <t>551450003250.S</t>
  </si>
  <si>
    <t>Batéria sprchová podomietková termostatická</t>
  </si>
  <si>
    <t>439947575</t>
  </si>
  <si>
    <t>725869301</t>
  </si>
  <si>
    <t>Montáž zápachovej uzávierky pre zariaďovacie predmety, umývadlová do D 40</t>
  </si>
  <si>
    <t>-1100817206</t>
  </si>
  <si>
    <t>551620009900</t>
  </si>
  <si>
    <t>Zápachová uzávierka pre umývadlá dn40</t>
  </si>
  <si>
    <t>-639201034</t>
  </si>
  <si>
    <t>725869371.S</t>
  </si>
  <si>
    <t>Montáž zápachovej uzávierky pre zariaďovacie predmety, pisoárovej do D 50 mm</t>
  </si>
  <si>
    <t>1872240776</t>
  </si>
  <si>
    <t>551620011000.S</t>
  </si>
  <si>
    <t>Zápachová uzávierka - sifón pre pisoáre DN 50</t>
  </si>
  <si>
    <t>926164736</t>
  </si>
  <si>
    <t>998725103</t>
  </si>
  <si>
    <t>Presun hmôt pre zariaďovacie predmety v objektoch výšky nad 12 do 24 m</t>
  </si>
  <si>
    <t>-651097309</t>
  </si>
  <si>
    <t>769</t>
  </si>
  <si>
    <t>Montáže vzduchotechnických zariadení</t>
  </si>
  <si>
    <t>769021003.S</t>
  </si>
  <si>
    <t>Montáž spiro potrubia DN 125-140</t>
  </si>
  <si>
    <t>-1818032760</t>
  </si>
  <si>
    <t>429810000300.S</t>
  </si>
  <si>
    <t>Potrubie kruhové spiro DN 125, dĺžka 1000 mm</t>
  </si>
  <si>
    <t>354131861</t>
  </si>
  <si>
    <t>769035093.S</t>
  </si>
  <si>
    <t>Montáž krycej mriežky kruhovej do priemeru 160 mm</t>
  </si>
  <si>
    <t>1400333047</t>
  </si>
  <si>
    <t>429720209100.S</t>
  </si>
  <si>
    <t>Mriežka krycia kruhová, priemer 125 mm</t>
  </si>
  <si>
    <t>-1190652223</t>
  </si>
  <si>
    <t>HZS000111</t>
  </si>
  <si>
    <t>Stavebno montážne práce menej náročne, pomocné alebo manupulačné (Tr. 1) v rozsahu viac ako 8 hodín</t>
  </si>
  <si>
    <t>262144</t>
  </si>
  <si>
    <t>-370483497</t>
  </si>
  <si>
    <t>HZS000112</t>
  </si>
  <si>
    <t>Stavebno montážne práce náročnejšie, ucelené, obtiažne, rutinné (Tr. 2) v rozsahu viac ako 8 hodín náročnejšie</t>
  </si>
  <si>
    <t>284847233</t>
  </si>
  <si>
    <t>HZS000113</t>
  </si>
  <si>
    <t>Stavebno montážne práce náročné ucelené - odborné, tvorivé remeselné (Tr. 3) v rozsahu viac ako 8 hodín</t>
  </si>
  <si>
    <t>288715483</t>
  </si>
  <si>
    <t>ZOZNAM FIGÚR</t>
  </si>
  <si>
    <t>Výmera</t>
  </si>
  <si>
    <t xml:space="preserve"> A3_PODLAHY</t>
  </si>
  <si>
    <t>LIS</t>
  </si>
  <si>
    <t>Lišta</t>
  </si>
  <si>
    <t>31,4</t>
  </si>
  <si>
    <t>POD</t>
  </si>
  <si>
    <t>Podlaha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</si>
</sst>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4" fillId="0" borderId="14" xfId="0" applyNumberFormat="1" applyFont="1" applyBorder="1" applyAlignment="1" applyProtection="1">
      <alignment horizontal="right" vertical="center"/>
    </xf>
    <xf numFmtId="4" fontId="14" fillId="0" borderId="0" xfId="0" applyNumberFormat="1" applyFont="1" applyBorder="1" applyAlignment="1" applyProtection="1">
      <alignment horizontal="right"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3" fillId="0" borderId="12" xfId="0" applyNumberFormat="1" applyFont="1" applyBorder="1" applyAlignment="1" applyProtection="1"/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2" fillId="2" borderId="22" xfId="0" applyFont="1" applyFill="1" applyBorder="1" applyAlignment="1" applyProtection="1">
      <alignment horizontal="left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4" fontId="22" fillId="0" borderId="0" xfId="0" applyNumberFormat="1" applyFont="1" applyBorder="1" applyAlignment="1" applyProtection="1">
      <alignment vertical="center"/>
    </xf>
    <xf numFmtId="167" fontId="22" fillId="0" borderId="0" xfId="0" applyNumberFormat="1" applyFont="1" applyBorder="1" applyAlignment="1" applyProtection="1">
      <alignment vertical="center"/>
    </xf>
    <xf numFmtId="4" fontId="22" fillId="0" borderId="20" xfId="0" applyNumberFormat="1" applyFont="1" applyBorder="1" applyAlignment="1" applyProtection="1">
      <alignment vertical="center"/>
    </xf>
    <xf numFmtId="167" fontId="22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theme" Target="theme/theme1.xml" /><Relationship Id="rId15" Type="http://schemas.openxmlformats.org/officeDocument/2006/relationships/calcChain" Target="calcChain.xml" /><Relationship Id="rId1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5</v>
      </c>
      <c r="BV1" s="15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6" t="s">
        <v>7</v>
      </c>
      <c r="BT2" s="16" t="s">
        <v>8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G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G5" s="27" t="s">
        <v>15</v>
      </c>
      <c r="BS5" s="16" t="s">
        <v>7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G6" s="30"/>
      <c r="BS6" s="16" t="s">
        <v>7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G7" s="30"/>
      <c r="BS7" s="16" t="s">
        <v>7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G8" s="30"/>
      <c r="BS8" s="16" t="s">
        <v>7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G9" s="30"/>
      <c r="BS9" s="16" t="s">
        <v>7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G10" s="30"/>
      <c r="BS10" s="16" t="s">
        <v>7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G11" s="30"/>
      <c r="BS11" s="16" t="s">
        <v>7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G12" s="30"/>
      <c r="BS12" s="16" t="s">
        <v>7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G13" s="30"/>
      <c r="BS13" s="16" t="s">
        <v>7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G14" s="30"/>
      <c r="BS14" s="16" t="s">
        <v>7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G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G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G17" s="30"/>
      <c r="BS17" s="16" t="s">
        <v>5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G18" s="30"/>
      <c r="BS18" s="16" t="s">
        <v>7</v>
      </c>
    </row>
    <row r="19" s="1" customFormat="1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G19" s="30"/>
      <c r="BS19" s="16" t="s">
        <v>7</v>
      </c>
    </row>
    <row r="20" s="1" customFormat="1" ht="18.48" customHeight="1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G20" s="30"/>
      <c r="BS20" s="16" t="s">
        <v>5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G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G22" s="30"/>
    </row>
    <row r="23" s="1" customFormat="1" ht="35.25" customHeight="1">
      <c r="B23" s="20"/>
      <c r="C23" s="21"/>
      <c r="D23" s="21"/>
      <c r="E23" s="35" t="s">
        <v>35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G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G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G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G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G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G28" s="30"/>
    </row>
    <row r="29" s="3" customFormat="1" ht="14.4" customHeight="1">
      <c r="A29" s="3"/>
      <c r="B29" s="45"/>
      <c r="C29" s="46"/>
      <c r="D29" s="31" t="s">
        <v>40</v>
      </c>
      <c r="E29" s="46"/>
      <c r="F29" s="47" t="s">
        <v>41</v>
      </c>
      <c r="G29" s="46"/>
      <c r="H29" s="46"/>
      <c r="I29" s="46"/>
      <c r="J29" s="46"/>
      <c r="K29" s="46"/>
      <c r="L29" s="48">
        <v>0.20000000000000001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0">
        <f>ROUND(BB94,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0">
        <f>ROUND(AX94, 2)</f>
        <v>0</v>
      </c>
      <c r="AL29" s="49"/>
      <c r="AM29" s="49"/>
      <c r="AN29" s="49"/>
      <c r="AO29" s="49"/>
      <c r="AP29" s="49"/>
      <c r="AQ29" s="49"/>
      <c r="AR29" s="51"/>
      <c r="AS29" s="52"/>
      <c r="AT29" s="52"/>
      <c r="AU29" s="52"/>
      <c r="AV29" s="52"/>
      <c r="AW29" s="52"/>
      <c r="AX29" s="52"/>
      <c r="AY29" s="52"/>
      <c r="AZ29" s="52"/>
      <c r="BG29" s="53"/>
    </row>
    <row r="30" s="3" customFormat="1" ht="14.4" customHeight="1">
      <c r="A30" s="3"/>
      <c r="B30" s="45"/>
      <c r="C30" s="46"/>
      <c r="D30" s="46"/>
      <c r="E30" s="46"/>
      <c r="F30" s="47" t="s">
        <v>42</v>
      </c>
      <c r="G30" s="46"/>
      <c r="H30" s="46"/>
      <c r="I30" s="46"/>
      <c r="J30" s="46"/>
      <c r="K30" s="46"/>
      <c r="L30" s="48">
        <v>0.20000000000000001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0">
        <f>ROUND(BC94,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0">
        <f>ROUND(AY94, 2)</f>
        <v>0</v>
      </c>
      <c r="AL30" s="49"/>
      <c r="AM30" s="49"/>
      <c r="AN30" s="49"/>
      <c r="AO30" s="49"/>
      <c r="AP30" s="49"/>
      <c r="AQ30" s="49"/>
      <c r="AR30" s="51"/>
      <c r="AS30" s="52"/>
      <c r="AT30" s="52"/>
      <c r="AU30" s="52"/>
      <c r="AV30" s="52"/>
      <c r="AW30" s="52"/>
      <c r="AX30" s="52"/>
      <c r="AY30" s="52"/>
      <c r="AZ30" s="52"/>
      <c r="BG30" s="53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54">
        <v>0.20000000000000001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55">
        <f>ROUND(BD94,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55">
        <v>0</v>
      </c>
      <c r="AL31" s="46"/>
      <c r="AM31" s="46"/>
      <c r="AN31" s="46"/>
      <c r="AO31" s="46"/>
      <c r="AP31" s="46"/>
      <c r="AQ31" s="46"/>
      <c r="AR31" s="56"/>
      <c r="BG31" s="53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54">
        <v>0.20000000000000001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55">
        <f>ROUND(BE94,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55">
        <v>0</v>
      </c>
      <c r="AL32" s="46"/>
      <c r="AM32" s="46"/>
      <c r="AN32" s="46"/>
      <c r="AO32" s="46"/>
      <c r="AP32" s="46"/>
      <c r="AQ32" s="46"/>
      <c r="AR32" s="56"/>
      <c r="BG32" s="53"/>
    </row>
    <row r="33" hidden="1" s="3" customFormat="1" ht="14.4" customHeight="1">
      <c r="A33" s="3"/>
      <c r="B33" s="45"/>
      <c r="C33" s="46"/>
      <c r="D33" s="46"/>
      <c r="E33" s="46"/>
      <c r="F33" s="47" t="s">
        <v>45</v>
      </c>
      <c r="G33" s="46"/>
      <c r="H33" s="46"/>
      <c r="I33" s="46"/>
      <c r="J33" s="46"/>
      <c r="K33" s="46"/>
      <c r="L33" s="48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>
        <f>ROUND(BF94,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0">
        <v>0</v>
      </c>
      <c r="AL33" s="49"/>
      <c r="AM33" s="49"/>
      <c r="AN33" s="49"/>
      <c r="AO33" s="49"/>
      <c r="AP33" s="49"/>
      <c r="AQ33" s="49"/>
      <c r="AR33" s="51"/>
      <c r="AS33" s="52"/>
      <c r="AT33" s="52"/>
      <c r="AU33" s="52"/>
      <c r="AV33" s="52"/>
      <c r="AW33" s="52"/>
      <c r="AX33" s="52"/>
      <c r="AY33" s="52"/>
      <c r="AZ33" s="52"/>
      <c r="BG33" s="5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G34" s="30"/>
    </row>
    <row r="35" s="2" customFormat="1" ht="25.92" customHeight="1">
      <c r="A35" s="37"/>
      <c r="B35" s="38"/>
      <c r="C35" s="57"/>
      <c r="D35" s="58" t="s">
        <v>46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0" t="s">
        <v>47</v>
      </c>
      <c r="U35" s="59"/>
      <c r="V35" s="59"/>
      <c r="W35" s="59"/>
      <c r="X35" s="61" t="s">
        <v>48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62">
        <f>SUM(AK26:AK33)</f>
        <v>0</v>
      </c>
      <c r="AL35" s="59"/>
      <c r="AM35" s="59"/>
      <c r="AN35" s="59"/>
      <c r="AO35" s="63"/>
      <c r="AP35" s="57"/>
      <c r="AQ35" s="57"/>
      <c r="AR35" s="43"/>
      <c r="BG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G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G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64"/>
      <c r="C49" s="65"/>
      <c r="D49" s="66" t="s">
        <v>49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6" t="s">
        <v>50</v>
      </c>
      <c r="AI49" s="67"/>
      <c r="AJ49" s="67"/>
      <c r="AK49" s="67"/>
      <c r="AL49" s="67"/>
      <c r="AM49" s="67"/>
      <c r="AN49" s="67"/>
      <c r="AO49" s="67"/>
      <c r="AP49" s="65"/>
      <c r="AQ49" s="65"/>
      <c r="AR49" s="68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9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9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9" t="s">
        <v>51</v>
      </c>
      <c r="AI60" s="41"/>
      <c r="AJ60" s="41"/>
      <c r="AK60" s="41"/>
      <c r="AL60" s="41"/>
      <c r="AM60" s="69" t="s">
        <v>52</v>
      </c>
      <c r="AN60" s="41"/>
      <c r="AO60" s="41"/>
      <c r="AP60" s="39"/>
      <c r="AQ60" s="39"/>
      <c r="AR60" s="43"/>
      <c r="BG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6" t="s">
        <v>53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66" t="s">
        <v>54</v>
      </c>
      <c r="AI64" s="70"/>
      <c r="AJ64" s="70"/>
      <c r="AK64" s="70"/>
      <c r="AL64" s="70"/>
      <c r="AM64" s="70"/>
      <c r="AN64" s="70"/>
      <c r="AO64" s="70"/>
      <c r="AP64" s="39"/>
      <c r="AQ64" s="39"/>
      <c r="AR64" s="43"/>
      <c r="BG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9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9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9" t="s">
        <v>51</v>
      </c>
      <c r="AI75" s="41"/>
      <c r="AJ75" s="41"/>
      <c r="AK75" s="41"/>
      <c r="AL75" s="41"/>
      <c r="AM75" s="69" t="s">
        <v>52</v>
      </c>
      <c r="AN75" s="41"/>
      <c r="AO75" s="41"/>
      <c r="AP75" s="39"/>
      <c r="AQ75" s="39"/>
      <c r="AR75" s="43"/>
      <c r="BG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G76" s="37"/>
    </row>
    <row r="77" s="2" customFormat="1" ht="6.96" customHeight="1">
      <c r="A77" s="37"/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43"/>
      <c r="BG77" s="37"/>
    </row>
    <row r="81" s="2" customFormat="1" ht="6.96" customHeight="1">
      <c r="A81" s="37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43"/>
      <c r="BG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G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G83" s="37"/>
    </row>
    <row r="84" s="4" customFormat="1" ht="12" customHeight="1">
      <c r="A84" s="4"/>
      <c r="B84" s="75"/>
      <c r="C84" s="31" t="s">
        <v>13</v>
      </c>
      <c r="D84" s="76"/>
      <c r="E84" s="76"/>
      <c r="F84" s="76"/>
      <c r="G84" s="76"/>
      <c r="H84" s="76"/>
      <c r="I84" s="76"/>
      <c r="J84" s="76"/>
      <c r="K84" s="76"/>
      <c r="L84" s="76" t="str">
        <f>K5</f>
        <v>2021901V_AKT_1Q/22</v>
      </c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7"/>
      <c r="BG84" s="4"/>
    </row>
    <row r="85" s="5" customFormat="1" ht="36.96" customHeight="1">
      <c r="A85" s="5"/>
      <c r="B85" s="78"/>
      <c r="C85" s="79" t="s">
        <v>16</v>
      </c>
      <c r="D85" s="80"/>
      <c r="E85" s="80"/>
      <c r="F85" s="80"/>
      <c r="G85" s="80"/>
      <c r="H85" s="80"/>
      <c r="I85" s="80"/>
      <c r="J85" s="80"/>
      <c r="K85" s="80"/>
      <c r="L85" s="81" t="str">
        <f>K6</f>
        <v>Zníženie energetickej náročnosti kultúrneho domu Veľký Kýr 2</v>
      </c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2"/>
      <c r="BG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G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83" t="str">
        <f>IF(K8="","",K8)</f>
        <v>Nám. sv. Jána 2, Veľký Kýr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84" t="str">
        <f>IF(AN8= "","",AN8)</f>
        <v>8. 4. 2022</v>
      </c>
      <c r="AN87" s="84"/>
      <c r="AO87" s="39"/>
      <c r="AP87" s="39"/>
      <c r="AQ87" s="39"/>
      <c r="AR87" s="43"/>
      <c r="BG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G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6" t="str">
        <f>IF(E11= "","",E11)</f>
        <v>Obec Veľký Kýr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85" t="str">
        <f>IF(E17="","",E17)</f>
        <v>spix, s.r.o., Záhradnícka 58/A, Bratislava</v>
      </c>
      <c r="AN89" s="76"/>
      <c r="AO89" s="76"/>
      <c r="AP89" s="76"/>
      <c r="AQ89" s="39"/>
      <c r="AR89" s="43"/>
      <c r="AS89" s="86" t="s">
        <v>56</v>
      </c>
      <c r="AT89" s="87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9"/>
      <c r="BG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6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32</v>
      </c>
      <c r="AJ90" s="39"/>
      <c r="AK90" s="39"/>
      <c r="AL90" s="39"/>
      <c r="AM90" s="85" t="str">
        <f>IF(E20="","",E20)</f>
        <v>Dudonová</v>
      </c>
      <c r="AN90" s="76"/>
      <c r="AO90" s="76"/>
      <c r="AP90" s="76"/>
      <c r="AQ90" s="39"/>
      <c r="AR90" s="43"/>
      <c r="AS90" s="90"/>
      <c r="AT90" s="91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3"/>
      <c r="BG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94"/>
      <c r="AT91" s="95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7"/>
      <c r="BG91" s="37"/>
    </row>
    <row r="92" s="2" customFormat="1" ht="29.28" customHeight="1">
      <c r="A92" s="37"/>
      <c r="B92" s="38"/>
      <c r="C92" s="98" t="s">
        <v>57</v>
      </c>
      <c r="D92" s="99"/>
      <c r="E92" s="99"/>
      <c r="F92" s="99"/>
      <c r="G92" s="99"/>
      <c r="H92" s="100"/>
      <c r="I92" s="101" t="s">
        <v>58</v>
      </c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102" t="s">
        <v>59</v>
      </c>
      <c r="AH92" s="99"/>
      <c r="AI92" s="99"/>
      <c r="AJ92" s="99"/>
      <c r="AK92" s="99"/>
      <c r="AL92" s="99"/>
      <c r="AM92" s="99"/>
      <c r="AN92" s="101" t="s">
        <v>60</v>
      </c>
      <c r="AO92" s="99"/>
      <c r="AP92" s="103"/>
      <c r="AQ92" s="104" t="s">
        <v>61</v>
      </c>
      <c r="AR92" s="43"/>
      <c r="AS92" s="105" t="s">
        <v>62</v>
      </c>
      <c r="AT92" s="106" t="s">
        <v>63</v>
      </c>
      <c r="AU92" s="106" t="s">
        <v>64</v>
      </c>
      <c r="AV92" s="106" t="s">
        <v>65</v>
      </c>
      <c r="AW92" s="106" t="s">
        <v>66</v>
      </c>
      <c r="AX92" s="106" t="s">
        <v>67</v>
      </c>
      <c r="AY92" s="106" t="s">
        <v>68</v>
      </c>
      <c r="AZ92" s="106" t="s">
        <v>69</v>
      </c>
      <c r="BA92" s="106" t="s">
        <v>70</v>
      </c>
      <c r="BB92" s="106" t="s">
        <v>71</v>
      </c>
      <c r="BC92" s="106" t="s">
        <v>72</v>
      </c>
      <c r="BD92" s="106" t="s">
        <v>73</v>
      </c>
      <c r="BE92" s="106" t="s">
        <v>74</v>
      </c>
      <c r="BF92" s="107" t="s">
        <v>75</v>
      </c>
      <c r="BG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8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10"/>
      <c r="BG93" s="37"/>
    </row>
    <row r="94" s="6" customFormat="1" ht="32.4" customHeight="1">
      <c r="A94" s="6"/>
      <c r="B94" s="111"/>
      <c r="C94" s="112" t="s">
        <v>76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>
        <f>ROUND(SUM(AG95:AG104),2)</f>
        <v>0</v>
      </c>
      <c r="AH94" s="114"/>
      <c r="AI94" s="114"/>
      <c r="AJ94" s="114"/>
      <c r="AK94" s="114"/>
      <c r="AL94" s="114"/>
      <c r="AM94" s="114"/>
      <c r="AN94" s="115">
        <f>SUM(AG94,AV94)</f>
        <v>0</v>
      </c>
      <c r="AO94" s="115"/>
      <c r="AP94" s="115"/>
      <c r="AQ94" s="116" t="s">
        <v>1</v>
      </c>
      <c r="AR94" s="117"/>
      <c r="AS94" s="118">
        <f>ROUND(SUM(AS95:AS104),2)</f>
        <v>0</v>
      </c>
      <c r="AT94" s="119">
        <f>ROUND(SUM(AT95:AT104),2)</f>
        <v>0</v>
      </c>
      <c r="AU94" s="120">
        <f>ROUND(SUM(AU95:AU104),2)</f>
        <v>0</v>
      </c>
      <c r="AV94" s="120">
        <f>ROUND(SUM(AX94:AY94),2)</f>
        <v>0</v>
      </c>
      <c r="AW94" s="121">
        <f>ROUND(SUM(AW95:AW104),5)</f>
        <v>0</v>
      </c>
      <c r="AX94" s="120">
        <f>ROUND(BB94*L29,2)</f>
        <v>0</v>
      </c>
      <c r="AY94" s="120">
        <f>ROUND(BC94*L30,2)</f>
        <v>0</v>
      </c>
      <c r="AZ94" s="120">
        <f>ROUND(BD94*L29,2)</f>
        <v>0</v>
      </c>
      <c r="BA94" s="120">
        <f>ROUND(BE94*L30,2)</f>
        <v>0</v>
      </c>
      <c r="BB94" s="120">
        <f>ROUND(SUM(BB95:BB104),2)</f>
        <v>0</v>
      </c>
      <c r="BC94" s="120">
        <f>ROUND(SUM(BC95:BC104),2)</f>
        <v>0</v>
      </c>
      <c r="BD94" s="120">
        <f>ROUND(SUM(BD95:BD104),2)</f>
        <v>0</v>
      </c>
      <c r="BE94" s="120">
        <f>ROUND(SUM(BE95:BE104),2)</f>
        <v>0</v>
      </c>
      <c r="BF94" s="122">
        <f>ROUND(SUM(BF95:BF104),2)</f>
        <v>0</v>
      </c>
      <c r="BG94" s="6"/>
      <c r="BS94" s="123" t="s">
        <v>77</v>
      </c>
      <c r="BT94" s="123" t="s">
        <v>78</v>
      </c>
      <c r="BU94" s="124" t="s">
        <v>79</v>
      </c>
      <c r="BV94" s="123" t="s">
        <v>80</v>
      </c>
      <c r="BW94" s="123" t="s">
        <v>6</v>
      </c>
      <c r="BX94" s="123" t="s">
        <v>81</v>
      </c>
      <c r="CL94" s="123" t="s">
        <v>1</v>
      </c>
    </row>
    <row r="95" s="7" customFormat="1" ht="37.5" customHeight="1">
      <c r="A95" s="125" t="s">
        <v>82</v>
      </c>
      <c r="B95" s="126"/>
      <c r="C95" s="127"/>
      <c r="D95" s="128" t="s">
        <v>83</v>
      </c>
      <c r="E95" s="128"/>
      <c r="F95" s="128"/>
      <c r="G95" s="128"/>
      <c r="H95" s="128"/>
      <c r="I95" s="129"/>
      <c r="J95" s="128" t="s">
        <v>84</v>
      </c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30">
        <f>'A1_OTVORY - Zníženie ener...'!K32</f>
        <v>0</v>
      </c>
      <c r="AH95" s="129"/>
      <c r="AI95" s="129"/>
      <c r="AJ95" s="129"/>
      <c r="AK95" s="129"/>
      <c r="AL95" s="129"/>
      <c r="AM95" s="129"/>
      <c r="AN95" s="130">
        <f>SUM(AG95,AV95)</f>
        <v>0</v>
      </c>
      <c r="AO95" s="129"/>
      <c r="AP95" s="129"/>
      <c r="AQ95" s="131" t="s">
        <v>85</v>
      </c>
      <c r="AR95" s="132"/>
      <c r="AS95" s="133">
        <f>'A1_OTVORY - Zníženie ener...'!K30</f>
        <v>0</v>
      </c>
      <c r="AT95" s="134">
        <f>'A1_OTVORY - Zníženie ener...'!K31</f>
        <v>0</v>
      </c>
      <c r="AU95" s="134">
        <v>0</v>
      </c>
      <c r="AV95" s="134">
        <f>ROUND(SUM(AX95:AY95),2)</f>
        <v>0</v>
      </c>
      <c r="AW95" s="135">
        <f>'A1_OTVORY - Zníženie ener...'!T131</f>
        <v>0</v>
      </c>
      <c r="AX95" s="134">
        <f>'A1_OTVORY - Zníženie ener...'!K35</f>
        <v>0</v>
      </c>
      <c r="AY95" s="134">
        <f>'A1_OTVORY - Zníženie ener...'!K36</f>
        <v>0</v>
      </c>
      <c r="AZ95" s="134">
        <f>'A1_OTVORY - Zníženie ener...'!K37</f>
        <v>0</v>
      </c>
      <c r="BA95" s="134">
        <f>'A1_OTVORY - Zníženie ener...'!K38</f>
        <v>0</v>
      </c>
      <c r="BB95" s="134">
        <f>'A1_OTVORY - Zníženie ener...'!F35</f>
        <v>0</v>
      </c>
      <c r="BC95" s="134">
        <f>'A1_OTVORY - Zníženie ener...'!F36</f>
        <v>0</v>
      </c>
      <c r="BD95" s="134">
        <f>'A1_OTVORY - Zníženie ener...'!F37</f>
        <v>0</v>
      </c>
      <c r="BE95" s="134">
        <f>'A1_OTVORY - Zníženie ener...'!F38</f>
        <v>0</v>
      </c>
      <c r="BF95" s="136">
        <f>'A1_OTVORY - Zníženie ener...'!F39</f>
        <v>0</v>
      </c>
      <c r="BG95" s="7"/>
      <c r="BT95" s="137" t="s">
        <v>86</v>
      </c>
      <c r="BV95" s="137" t="s">
        <v>80</v>
      </c>
      <c r="BW95" s="137" t="s">
        <v>87</v>
      </c>
      <c r="BX95" s="137" t="s">
        <v>6</v>
      </c>
      <c r="CL95" s="137" t="s">
        <v>1</v>
      </c>
      <c r="CM95" s="137" t="s">
        <v>78</v>
      </c>
    </row>
    <row r="96" s="7" customFormat="1" ht="37.5" customHeight="1">
      <c r="A96" s="125" t="s">
        <v>82</v>
      </c>
      <c r="B96" s="126"/>
      <c r="C96" s="127"/>
      <c r="D96" s="128" t="s">
        <v>88</v>
      </c>
      <c r="E96" s="128"/>
      <c r="F96" s="128"/>
      <c r="G96" s="128"/>
      <c r="H96" s="128"/>
      <c r="I96" s="129"/>
      <c r="J96" s="128" t="s">
        <v>89</v>
      </c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30">
        <f>'A2_PLÁŠŤ - Zníženie energ...'!K32</f>
        <v>0</v>
      </c>
      <c r="AH96" s="129"/>
      <c r="AI96" s="129"/>
      <c r="AJ96" s="129"/>
      <c r="AK96" s="129"/>
      <c r="AL96" s="129"/>
      <c r="AM96" s="129"/>
      <c r="AN96" s="130">
        <f>SUM(AG96,AV96)</f>
        <v>0</v>
      </c>
      <c r="AO96" s="129"/>
      <c r="AP96" s="129"/>
      <c r="AQ96" s="131" t="s">
        <v>85</v>
      </c>
      <c r="AR96" s="132"/>
      <c r="AS96" s="133">
        <f>'A2_PLÁŠŤ - Zníženie energ...'!K30</f>
        <v>0</v>
      </c>
      <c r="AT96" s="134">
        <f>'A2_PLÁŠŤ - Zníženie energ...'!K31</f>
        <v>0</v>
      </c>
      <c r="AU96" s="134">
        <v>0</v>
      </c>
      <c r="AV96" s="134">
        <f>ROUND(SUM(AX96:AY96),2)</f>
        <v>0</v>
      </c>
      <c r="AW96" s="135">
        <f>'A2_PLÁŠŤ - Zníženie energ...'!T130</f>
        <v>0</v>
      </c>
      <c r="AX96" s="134">
        <f>'A2_PLÁŠŤ - Zníženie energ...'!K35</f>
        <v>0</v>
      </c>
      <c r="AY96" s="134">
        <f>'A2_PLÁŠŤ - Zníženie energ...'!K36</f>
        <v>0</v>
      </c>
      <c r="AZ96" s="134">
        <f>'A2_PLÁŠŤ - Zníženie energ...'!K37</f>
        <v>0</v>
      </c>
      <c r="BA96" s="134">
        <f>'A2_PLÁŠŤ - Zníženie energ...'!K38</f>
        <v>0</v>
      </c>
      <c r="BB96" s="134">
        <f>'A2_PLÁŠŤ - Zníženie energ...'!F35</f>
        <v>0</v>
      </c>
      <c r="BC96" s="134">
        <f>'A2_PLÁŠŤ - Zníženie energ...'!F36</f>
        <v>0</v>
      </c>
      <c r="BD96" s="134">
        <f>'A2_PLÁŠŤ - Zníženie energ...'!F37</f>
        <v>0</v>
      </c>
      <c r="BE96" s="134">
        <f>'A2_PLÁŠŤ - Zníženie energ...'!F38</f>
        <v>0</v>
      </c>
      <c r="BF96" s="136">
        <f>'A2_PLÁŠŤ - Zníženie energ...'!F39</f>
        <v>0</v>
      </c>
      <c r="BG96" s="7"/>
      <c r="BT96" s="137" t="s">
        <v>86</v>
      </c>
      <c r="BV96" s="137" t="s">
        <v>80</v>
      </c>
      <c r="BW96" s="137" t="s">
        <v>90</v>
      </c>
      <c r="BX96" s="137" t="s">
        <v>6</v>
      </c>
      <c r="CL96" s="137" t="s">
        <v>1</v>
      </c>
      <c r="CM96" s="137" t="s">
        <v>78</v>
      </c>
    </row>
    <row r="97" s="7" customFormat="1" ht="37.5" customHeight="1">
      <c r="A97" s="125" t="s">
        <v>82</v>
      </c>
      <c r="B97" s="126"/>
      <c r="C97" s="127"/>
      <c r="D97" s="128" t="s">
        <v>91</v>
      </c>
      <c r="E97" s="128"/>
      <c r="F97" s="128"/>
      <c r="G97" s="128"/>
      <c r="H97" s="128"/>
      <c r="I97" s="129"/>
      <c r="J97" s="128" t="s">
        <v>92</v>
      </c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30">
        <f>'A3_PODLAHY - Zníženie ene...'!K32</f>
        <v>0</v>
      </c>
      <c r="AH97" s="129"/>
      <c r="AI97" s="129"/>
      <c r="AJ97" s="129"/>
      <c r="AK97" s="129"/>
      <c r="AL97" s="129"/>
      <c r="AM97" s="129"/>
      <c r="AN97" s="130">
        <f>SUM(AG97,AV97)</f>
        <v>0</v>
      </c>
      <c r="AO97" s="129"/>
      <c r="AP97" s="129"/>
      <c r="AQ97" s="131" t="s">
        <v>85</v>
      </c>
      <c r="AR97" s="132"/>
      <c r="AS97" s="133">
        <f>'A3_PODLAHY - Zníženie ene...'!K30</f>
        <v>0</v>
      </c>
      <c r="AT97" s="134">
        <f>'A3_PODLAHY - Zníženie ene...'!K31</f>
        <v>0</v>
      </c>
      <c r="AU97" s="134">
        <v>0</v>
      </c>
      <c r="AV97" s="134">
        <f>ROUND(SUM(AX97:AY97),2)</f>
        <v>0</v>
      </c>
      <c r="AW97" s="135">
        <f>'A3_PODLAHY - Zníženie ene...'!T126</f>
        <v>0</v>
      </c>
      <c r="AX97" s="134">
        <f>'A3_PODLAHY - Zníženie ene...'!K35</f>
        <v>0</v>
      </c>
      <c r="AY97" s="134">
        <f>'A3_PODLAHY - Zníženie ene...'!K36</f>
        <v>0</v>
      </c>
      <c r="AZ97" s="134">
        <f>'A3_PODLAHY - Zníženie ene...'!K37</f>
        <v>0</v>
      </c>
      <c r="BA97" s="134">
        <f>'A3_PODLAHY - Zníženie ene...'!K38</f>
        <v>0</v>
      </c>
      <c r="BB97" s="134">
        <f>'A3_PODLAHY - Zníženie ene...'!F35</f>
        <v>0</v>
      </c>
      <c r="BC97" s="134">
        <f>'A3_PODLAHY - Zníženie ene...'!F36</f>
        <v>0</v>
      </c>
      <c r="BD97" s="134">
        <f>'A3_PODLAHY - Zníženie ene...'!F37</f>
        <v>0</v>
      </c>
      <c r="BE97" s="134">
        <f>'A3_PODLAHY - Zníženie ene...'!F38</f>
        <v>0</v>
      </c>
      <c r="BF97" s="136">
        <f>'A3_PODLAHY - Zníženie ene...'!F39</f>
        <v>0</v>
      </c>
      <c r="BG97" s="7"/>
      <c r="BT97" s="137" t="s">
        <v>86</v>
      </c>
      <c r="BV97" s="137" t="s">
        <v>80</v>
      </c>
      <c r="BW97" s="137" t="s">
        <v>93</v>
      </c>
      <c r="BX97" s="137" t="s">
        <v>6</v>
      </c>
      <c r="CL97" s="137" t="s">
        <v>1</v>
      </c>
      <c r="CM97" s="137" t="s">
        <v>78</v>
      </c>
    </row>
    <row r="98" s="7" customFormat="1" ht="37.5" customHeight="1">
      <c r="A98" s="125" t="s">
        <v>82</v>
      </c>
      <c r="B98" s="126"/>
      <c r="C98" s="127"/>
      <c r="D98" s="128" t="s">
        <v>94</v>
      </c>
      <c r="E98" s="128"/>
      <c r="F98" s="128"/>
      <c r="G98" s="128"/>
      <c r="H98" s="128"/>
      <c r="I98" s="129"/>
      <c r="J98" s="128" t="s">
        <v>95</v>
      </c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30">
        <f>'A4_STRECHA - Zníženie ene...'!K32</f>
        <v>0</v>
      </c>
      <c r="AH98" s="129"/>
      <c r="AI98" s="129"/>
      <c r="AJ98" s="129"/>
      <c r="AK98" s="129"/>
      <c r="AL98" s="129"/>
      <c r="AM98" s="129"/>
      <c r="AN98" s="130">
        <f>SUM(AG98,AV98)</f>
        <v>0</v>
      </c>
      <c r="AO98" s="129"/>
      <c r="AP98" s="129"/>
      <c r="AQ98" s="131" t="s">
        <v>85</v>
      </c>
      <c r="AR98" s="132"/>
      <c r="AS98" s="133">
        <f>'A4_STRECHA - Zníženie ene...'!K30</f>
        <v>0</v>
      </c>
      <c r="AT98" s="134">
        <f>'A4_STRECHA - Zníženie ene...'!K31</f>
        <v>0</v>
      </c>
      <c r="AU98" s="134">
        <v>0</v>
      </c>
      <c r="AV98" s="134">
        <f>ROUND(SUM(AX98:AY98),2)</f>
        <v>0</v>
      </c>
      <c r="AW98" s="135">
        <f>'A4_STRECHA - Zníženie ene...'!T124</f>
        <v>0</v>
      </c>
      <c r="AX98" s="134">
        <f>'A4_STRECHA - Zníženie ene...'!K35</f>
        <v>0</v>
      </c>
      <c r="AY98" s="134">
        <f>'A4_STRECHA - Zníženie ene...'!K36</f>
        <v>0</v>
      </c>
      <c r="AZ98" s="134">
        <f>'A4_STRECHA - Zníženie ene...'!K37</f>
        <v>0</v>
      </c>
      <c r="BA98" s="134">
        <f>'A4_STRECHA - Zníženie ene...'!K38</f>
        <v>0</v>
      </c>
      <c r="BB98" s="134">
        <f>'A4_STRECHA - Zníženie ene...'!F35</f>
        <v>0</v>
      </c>
      <c r="BC98" s="134">
        <f>'A4_STRECHA - Zníženie ene...'!F36</f>
        <v>0</v>
      </c>
      <c r="BD98" s="134">
        <f>'A4_STRECHA - Zníženie ene...'!F37</f>
        <v>0</v>
      </c>
      <c r="BE98" s="134">
        <f>'A4_STRECHA - Zníženie ene...'!F38</f>
        <v>0</v>
      </c>
      <c r="BF98" s="136">
        <f>'A4_STRECHA - Zníženie ene...'!F39</f>
        <v>0</v>
      </c>
      <c r="BG98" s="7"/>
      <c r="BT98" s="137" t="s">
        <v>86</v>
      </c>
      <c r="BV98" s="137" t="s">
        <v>80</v>
      </c>
      <c r="BW98" s="137" t="s">
        <v>96</v>
      </c>
      <c r="BX98" s="137" t="s">
        <v>6</v>
      </c>
      <c r="CL98" s="137" t="s">
        <v>1</v>
      </c>
      <c r="CM98" s="137" t="s">
        <v>78</v>
      </c>
    </row>
    <row r="99" s="7" customFormat="1" ht="37.5" customHeight="1">
      <c r="A99" s="125" t="s">
        <v>82</v>
      </c>
      <c r="B99" s="126"/>
      <c r="C99" s="127"/>
      <c r="D99" s="128" t="s">
        <v>97</v>
      </c>
      <c r="E99" s="128"/>
      <c r="F99" s="128"/>
      <c r="G99" s="128"/>
      <c r="H99" s="128"/>
      <c r="I99" s="129"/>
      <c r="J99" s="128" t="s">
        <v>98</v>
      </c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30">
        <f>'A5_OSTATNÉ - Zníženie ene...'!K32</f>
        <v>0</v>
      </c>
      <c r="AH99" s="129"/>
      <c r="AI99" s="129"/>
      <c r="AJ99" s="129"/>
      <c r="AK99" s="129"/>
      <c r="AL99" s="129"/>
      <c r="AM99" s="129"/>
      <c r="AN99" s="130">
        <f>SUM(AG99,AV99)</f>
        <v>0</v>
      </c>
      <c r="AO99" s="129"/>
      <c r="AP99" s="129"/>
      <c r="AQ99" s="131" t="s">
        <v>85</v>
      </c>
      <c r="AR99" s="132"/>
      <c r="AS99" s="133">
        <f>'A5_OSTATNÉ - Zníženie ene...'!K30</f>
        <v>0</v>
      </c>
      <c r="AT99" s="134">
        <f>'A5_OSTATNÉ - Zníženie ene...'!K31</f>
        <v>0</v>
      </c>
      <c r="AU99" s="134">
        <v>0</v>
      </c>
      <c r="AV99" s="134">
        <f>ROUND(SUM(AX99:AY99),2)</f>
        <v>0</v>
      </c>
      <c r="AW99" s="135">
        <f>'A5_OSTATNÉ - Zníženie ene...'!T126</f>
        <v>0</v>
      </c>
      <c r="AX99" s="134">
        <f>'A5_OSTATNÉ - Zníženie ene...'!K35</f>
        <v>0</v>
      </c>
      <c r="AY99" s="134">
        <f>'A5_OSTATNÉ - Zníženie ene...'!K36</f>
        <v>0</v>
      </c>
      <c r="AZ99" s="134">
        <f>'A5_OSTATNÉ - Zníženie ene...'!K37</f>
        <v>0</v>
      </c>
      <c r="BA99" s="134">
        <f>'A5_OSTATNÉ - Zníženie ene...'!K38</f>
        <v>0</v>
      </c>
      <c r="BB99" s="134">
        <f>'A5_OSTATNÉ - Zníženie ene...'!F35</f>
        <v>0</v>
      </c>
      <c r="BC99" s="134">
        <f>'A5_OSTATNÉ - Zníženie ene...'!F36</f>
        <v>0</v>
      </c>
      <c r="BD99" s="134">
        <f>'A5_OSTATNÉ - Zníženie ene...'!F37</f>
        <v>0</v>
      </c>
      <c r="BE99" s="134">
        <f>'A5_OSTATNÉ - Zníženie ene...'!F38</f>
        <v>0</v>
      </c>
      <c r="BF99" s="136">
        <f>'A5_OSTATNÉ - Zníženie ene...'!F39</f>
        <v>0</v>
      </c>
      <c r="BG99" s="7"/>
      <c r="BT99" s="137" t="s">
        <v>86</v>
      </c>
      <c r="BV99" s="137" t="s">
        <v>80</v>
      </c>
      <c r="BW99" s="137" t="s">
        <v>99</v>
      </c>
      <c r="BX99" s="137" t="s">
        <v>6</v>
      </c>
      <c r="CL99" s="137" t="s">
        <v>1</v>
      </c>
      <c r="CM99" s="137" t="s">
        <v>78</v>
      </c>
    </row>
    <row r="100" s="7" customFormat="1" ht="37.5" customHeight="1">
      <c r="A100" s="125" t="s">
        <v>82</v>
      </c>
      <c r="B100" s="126"/>
      <c r="C100" s="127"/>
      <c r="D100" s="128" t="s">
        <v>100</v>
      </c>
      <c r="E100" s="128"/>
      <c r="F100" s="128"/>
      <c r="G100" s="128"/>
      <c r="H100" s="128"/>
      <c r="I100" s="129"/>
      <c r="J100" s="128" t="s">
        <v>101</v>
      </c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30">
        <f>'E_F - Zníženie energetick...'!K32</f>
        <v>0</v>
      </c>
      <c r="AH100" s="129"/>
      <c r="AI100" s="129"/>
      <c r="AJ100" s="129"/>
      <c r="AK100" s="129"/>
      <c r="AL100" s="129"/>
      <c r="AM100" s="129"/>
      <c r="AN100" s="130">
        <f>SUM(AG100,AV100)</f>
        <v>0</v>
      </c>
      <c r="AO100" s="129"/>
      <c r="AP100" s="129"/>
      <c r="AQ100" s="131" t="s">
        <v>85</v>
      </c>
      <c r="AR100" s="132"/>
      <c r="AS100" s="133">
        <f>'E_F - Zníženie energetick...'!K30</f>
        <v>0</v>
      </c>
      <c r="AT100" s="134">
        <f>'E_F - Zníženie energetick...'!K31</f>
        <v>0</v>
      </c>
      <c r="AU100" s="134">
        <v>0</v>
      </c>
      <c r="AV100" s="134">
        <f>ROUND(SUM(AX100:AY100),2)</f>
        <v>0</v>
      </c>
      <c r="AW100" s="135">
        <f>'E_F - Zníženie energetick...'!T118</f>
        <v>0</v>
      </c>
      <c r="AX100" s="134">
        <f>'E_F - Zníženie energetick...'!K35</f>
        <v>0</v>
      </c>
      <c r="AY100" s="134">
        <f>'E_F - Zníženie energetick...'!K36</f>
        <v>0</v>
      </c>
      <c r="AZ100" s="134">
        <f>'E_F - Zníženie energetick...'!K37</f>
        <v>0</v>
      </c>
      <c r="BA100" s="134">
        <f>'E_F - Zníženie energetick...'!K38</f>
        <v>0</v>
      </c>
      <c r="BB100" s="134">
        <f>'E_F - Zníženie energetick...'!F35</f>
        <v>0</v>
      </c>
      <c r="BC100" s="134">
        <f>'E_F - Zníženie energetick...'!F36</f>
        <v>0</v>
      </c>
      <c r="BD100" s="134">
        <f>'E_F - Zníženie energetick...'!F37</f>
        <v>0</v>
      </c>
      <c r="BE100" s="134">
        <f>'E_F - Zníženie energetick...'!F38</f>
        <v>0</v>
      </c>
      <c r="BF100" s="136">
        <f>'E_F - Zníženie energetick...'!F39</f>
        <v>0</v>
      </c>
      <c r="BG100" s="7"/>
      <c r="BT100" s="137" t="s">
        <v>86</v>
      </c>
      <c r="BV100" s="137" t="s">
        <v>80</v>
      </c>
      <c r="BW100" s="137" t="s">
        <v>102</v>
      </c>
      <c r="BX100" s="137" t="s">
        <v>6</v>
      </c>
      <c r="CL100" s="137" t="s">
        <v>1</v>
      </c>
      <c r="CM100" s="137" t="s">
        <v>78</v>
      </c>
    </row>
    <row r="101" s="7" customFormat="1" ht="37.5" customHeight="1">
      <c r="A101" s="125" t="s">
        <v>82</v>
      </c>
      <c r="B101" s="126"/>
      <c r="C101" s="127"/>
      <c r="D101" s="128" t="s">
        <v>103</v>
      </c>
      <c r="E101" s="128"/>
      <c r="F101" s="128"/>
      <c r="G101" s="128"/>
      <c r="H101" s="128"/>
      <c r="I101" s="129"/>
      <c r="J101" s="128" t="s">
        <v>104</v>
      </c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30">
        <f>'E_S,R - Zníženie energeti...'!K32</f>
        <v>0</v>
      </c>
      <c r="AH101" s="129"/>
      <c r="AI101" s="129"/>
      <c r="AJ101" s="129"/>
      <c r="AK101" s="129"/>
      <c r="AL101" s="129"/>
      <c r="AM101" s="129"/>
      <c r="AN101" s="130">
        <f>SUM(AG101,AV101)</f>
        <v>0</v>
      </c>
      <c r="AO101" s="129"/>
      <c r="AP101" s="129"/>
      <c r="AQ101" s="131" t="s">
        <v>85</v>
      </c>
      <c r="AR101" s="132"/>
      <c r="AS101" s="133">
        <f>'E_S,R - Zníženie energeti...'!K30</f>
        <v>0</v>
      </c>
      <c r="AT101" s="134">
        <f>'E_S,R - Zníženie energeti...'!K31</f>
        <v>0</v>
      </c>
      <c r="AU101" s="134">
        <v>0</v>
      </c>
      <c r="AV101" s="134">
        <f>ROUND(SUM(AX101:AY101),2)</f>
        <v>0</v>
      </c>
      <c r="AW101" s="135">
        <f>'E_S,R - Zníženie energeti...'!T126</f>
        <v>0</v>
      </c>
      <c r="AX101" s="134">
        <f>'E_S,R - Zníženie energeti...'!K35</f>
        <v>0</v>
      </c>
      <c r="AY101" s="134">
        <f>'E_S,R - Zníženie energeti...'!K36</f>
        <v>0</v>
      </c>
      <c r="AZ101" s="134">
        <f>'E_S,R - Zníženie energeti...'!K37</f>
        <v>0</v>
      </c>
      <c r="BA101" s="134">
        <f>'E_S,R - Zníženie energeti...'!K38</f>
        <v>0</v>
      </c>
      <c r="BB101" s="134">
        <f>'E_S,R - Zníženie energeti...'!F35</f>
        <v>0</v>
      </c>
      <c r="BC101" s="134">
        <f>'E_S,R - Zníženie energeti...'!F36</f>
        <v>0</v>
      </c>
      <c r="BD101" s="134">
        <f>'E_S,R - Zníženie energeti...'!F37</f>
        <v>0</v>
      </c>
      <c r="BE101" s="134">
        <f>'E_S,R - Zníženie energeti...'!F38</f>
        <v>0</v>
      </c>
      <c r="BF101" s="136">
        <f>'E_S,R - Zníženie energeti...'!F39</f>
        <v>0</v>
      </c>
      <c r="BG101" s="7"/>
      <c r="BT101" s="137" t="s">
        <v>86</v>
      </c>
      <c r="BV101" s="137" t="s">
        <v>80</v>
      </c>
      <c r="BW101" s="137" t="s">
        <v>105</v>
      </c>
      <c r="BX101" s="137" t="s">
        <v>6</v>
      </c>
      <c r="CL101" s="137" t="s">
        <v>1</v>
      </c>
      <c r="CM101" s="137" t="s">
        <v>78</v>
      </c>
    </row>
    <row r="102" s="7" customFormat="1" ht="37.5" customHeight="1">
      <c r="A102" s="125" t="s">
        <v>82</v>
      </c>
      <c r="B102" s="126"/>
      <c r="C102" s="127"/>
      <c r="D102" s="128" t="s">
        <v>106</v>
      </c>
      <c r="E102" s="128"/>
      <c r="F102" s="128"/>
      <c r="G102" s="128"/>
      <c r="H102" s="128"/>
      <c r="I102" s="129"/>
      <c r="J102" s="128" t="s">
        <v>107</v>
      </c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30">
        <f>'VYK - Zníženie energetick...'!K32</f>
        <v>0</v>
      </c>
      <c r="AH102" s="129"/>
      <c r="AI102" s="129"/>
      <c r="AJ102" s="129"/>
      <c r="AK102" s="129"/>
      <c r="AL102" s="129"/>
      <c r="AM102" s="129"/>
      <c r="AN102" s="130">
        <f>SUM(AG102,AV102)</f>
        <v>0</v>
      </c>
      <c r="AO102" s="129"/>
      <c r="AP102" s="129"/>
      <c r="AQ102" s="131" t="s">
        <v>85</v>
      </c>
      <c r="AR102" s="132"/>
      <c r="AS102" s="133">
        <f>'VYK - Zníženie energetick...'!K30</f>
        <v>0</v>
      </c>
      <c r="AT102" s="134">
        <f>'VYK - Zníženie energetick...'!K31</f>
        <v>0</v>
      </c>
      <c r="AU102" s="134">
        <v>0</v>
      </c>
      <c r="AV102" s="134">
        <f>ROUND(SUM(AX102:AY102),2)</f>
        <v>0</v>
      </c>
      <c r="AW102" s="135">
        <f>'VYK - Zníženie energetick...'!T125</f>
        <v>0</v>
      </c>
      <c r="AX102" s="134">
        <f>'VYK - Zníženie energetick...'!K35</f>
        <v>0</v>
      </c>
      <c r="AY102" s="134">
        <f>'VYK - Zníženie energetick...'!K36</f>
        <v>0</v>
      </c>
      <c r="AZ102" s="134">
        <f>'VYK - Zníženie energetick...'!K37</f>
        <v>0</v>
      </c>
      <c r="BA102" s="134">
        <f>'VYK - Zníženie energetick...'!K38</f>
        <v>0</v>
      </c>
      <c r="BB102" s="134">
        <f>'VYK - Zníženie energetick...'!F35</f>
        <v>0</v>
      </c>
      <c r="BC102" s="134">
        <f>'VYK - Zníženie energetick...'!F36</f>
        <v>0</v>
      </c>
      <c r="BD102" s="134">
        <f>'VYK - Zníženie energetick...'!F37</f>
        <v>0</v>
      </c>
      <c r="BE102" s="134">
        <f>'VYK - Zníženie energetick...'!F38</f>
        <v>0</v>
      </c>
      <c r="BF102" s="136">
        <f>'VYK - Zníženie energetick...'!F39</f>
        <v>0</v>
      </c>
      <c r="BG102" s="7"/>
      <c r="BT102" s="137" t="s">
        <v>86</v>
      </c>
      <c r="BV102" s="137" t="s">
        <v>80</v>
      </c>
      <c r="BW102" s="137" t="s">
        <v>108</v>
      </c>
      <c r="BX102" s="137" t="s">
        <v>6</v>
      </c>
      <c r="CL102" s="137" t="s">
        <v>1</v>
      </c>
      <c r="CM102" s="137" t="s">
        <v>78</v>
      </c>
    </row>
    <row r="103" s="7" customFormat="1" ht="37.5" customHeight="1">
      <c r="A103" s="125" t="s">
        <v>82</v>
      </c>
      <c r="B103" s="126"/>
      <c r="C103" s="127"/>
      <c r="D103" s="128" t="s">
        <v>109</v>
      </c>
      <c r="E103" s="128"/>
      <c r="F103" s="128"/>
      <c r="G103" s="128"/>
      <c r="H103" s="128"/>
      <c r="I103" s="129"/>
      <c r="J103" s="128" t="s">
        <v>110</v>
      </c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30">
        <f>'VZT - Zníženie energetick...'!K32</f>
        <v>0</v>
      </c>
      <c r="AH103" s="129"/>
      <c r="AI103" s="129"/>
      <c r="AJ103" s="129"/>
      <c r="AK103" s="129"/>
      <c r="AL103" s="129"/>
      <c r="AM103" s="129"/>
      <c r="AN103" s="130">
        <f>SUM(AG103,AV103)</f>
        <v>0</v>
      </c>
      <c r="AO103" s="129"/>
      <c r="AP103" s="129"/>
      <c r="AQ103" s="131" t="s">
        <v>85</v>
      </c>
      <c r="AR103" s="132"/>
      <c r="AS103" s="133">
        <f>'VZT - Zníženie energetick...'!K30</f>
        <v>0</v>
      </c>
      <c r="AT103" s="134">
        <f>'VZT - Zníženie energetick...'!K31</f>
        <v>0</v>
      </c>
      <c r="AU103" s="134">
        <v>0</v>
      </c>
      <c r="AV103" s="134">
        <f>ROUND(SUM(AX103:AY103),2)</f>
        <v>0</v>
      </c>
      <c r="AW103" s="135">
        <f>'VZT - Zníženie energetick...'!T123</f>
        <v>0</v>
      </c>
      <c r="AX103" s="134">
        <f>'VZT - Zníženie energetick...'!K35</f>
        <v>0</v>
      </c>
      <c r="AY103" s="134">
        <f>'VZT - Zníženie energetick...'!K36</f>
        <v>0</v>
      </c>
      <c r="AZ103" s="134">
        <f>'VZT - Zníženie energetick...'!K37</f>
        <v>0</v>
      </c>
      <c r="BA103" s="134">
        <f>'VZT - Zníženie energetick...'!K38</f>
        <v>0</v>
      </c>
      <c r="BB103" s="134">
        <f>'VZT - Zníženie energetick...'!F35</f>
        <v>0</v>
      </c>
      <c r="BC103" s="134">
        <f>'VZT - Zníženie energetick...'!F36</f>
        <v>0</v>
      </c>
      <c r="BD103" s="134">
        <f>'VZT - Zníženie energetick...'!F37</f>
        <v>0</v>
      </c>
      <c r="BE103" s="134">
        <f>'VZT - Zníženie energetick...'!F38</f>
        <v>0</v>
      </c>
      <c r="BF103" s="136">
        <f>'VZT - Zníženie energetick...'!F39</f>
        <v>0</v>
      </c>
      <c r="BG103" s="7"/>
      <c r="BT103" s="137" t="s">
        <v>86</v>
      </c>
      <c r="BV103" s="137" t="s">
        <v>80</v>
      </c>
      <c r="BW103" s="137" t="s">
        <v>111</v>
      </c>
      <c r="BX103" s="137" t="s">
        <v>6</v>
      </c>
      <c r="CL103" s="137" t="s">
        <v>1</v>
      </c>
      <c r="CM103" s="137" t="s">
        <v>78</v>
      </c>
    </row>
    <row r="104" s="7" customFormat="1" ht="37.5" customHeight="1">
      <c r="A104" s="125" t="s">
        <v>82</v>
      </c>
      <c r="B104" s="126"/>
      <c r="C104" s="127"/>
      <c r="D104" s="128" t="s">
        <v>112</v>
      </c>
      <c r="E104" s="128"/>
      <c r="F104" s="128"/>
      <c r="G104" s="128"/>
      <c r="H104" s="128"/>
      <c r="I104" s="129"/>
      <c r="J104" s="128" t="s">
        <v>113</v>
      </c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30">
        <f>'ZTI - Zníženie energetick...'!K32</f>
        <v>0</v>
      </c>
      <c r="AH104" s="129"/>
      <c r="AI104" s="129"/>
      <c r="AJ104" s="129"/>
      <c r="AK104" s="129"/>
      <c r="AL104" s="129"/>
      <c r="AM104" s="129"/>
      <c r="AN104" s="130">
        <f>SUM(AG104,AV104)</f>
        <v>0</v>
      </c>
      <c r="AO104" s="129"/>
      <c r="AP104" s="129"/>
      <c r="AQ104" s="131" t="s">
        <v>85</v>
      </c>
      <c r="AR104" s="132"/>
      <c r="AS104" s="138">
        <f>'ZTI - Zníženie energetick...'!K30</f>
        <v>0</v>
      </c>
      <c r="AT104" s="139">
        <f>'ZTI - Zníženie energetick...'!K31</f>
        <v>0</v>
      </c>
      <c r="AU104" s="139">
        <v>0</v>
      </c>
      <c r="AV104" s="139">
        <f>ROUND(SUM(AX104:AY104),2)</f>
        <v>0</v>
      </c>
      <c r="AW104" s="140">
        <f>'ZTI - Zníženie energetick...'!T127</f>
        <v>0</v>
      </c>
      <c r="AX104" s="139">
        <f>'ZTI - Zníženie energetick...'!K35</f>
        <v>0</v>
      </c>
      <c r="AY104" s="139">
        <f>'ZTI - Zníženie energetick...'!K36</f>
        <v>0</v>
      </c>
      <c r="AZ104" s="139">
        <f>'ZTI - Zníženie energetick...'!K37</f>
        <v>0</v>
      </c>
      <c r="BA104" s="139">
        <f>'ZTI - Zníženie energetick...'!K38</f>
        <v>0</v>
      </c>
      <c r="BB104" s="139">
        <f>'ZTI - Zníženie energetick...'!F35</f>
        <v>0</v>
      </c>
      <c r="BC104" s="139">
        <f>'ZTI - Zníženie energetick...'!F36</f>
        <v>0</v>
      </c>
      <c r="BD104" s="139">
        <f>'ZTI - Zníženie energetick...'!F37</f>
        <v>0</v>
      </c>
      <c r="BE104" s="139">
        <f>'ZTI - Zníženie energetick...'!F38</f>
        <v>0</v>
      </c>
      <c r="BF104" s="141">
        <f>'ZTI - Zníženie energetick...'!F39</f>
        <v>0</v>
      </c>
      <c r="BG104" s="7"/>
      <c r="BT104" s="137" t="s">
        <v>86</v>
      </c>
      <c r="BV104" s="137" t="s">
        <v>80</v>
      </c>
      <c r="BW104" s="137" t="s">
        <v>114</v>
      </c>
      <c r="BX104" s="137" t="s">
        <v>6</v>
      </c>
      <c r="CL104" s="137" t="s">
        <v>1</v>
      </c>
      <c r="CM104" s="137" t="s">
        <v>78</v>
      </c>
    </row>
    <row r="105" s="2" customFormat="1" ht="30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43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</row>
    <row r="106" s="2" customFormat="1" ht="6.96" customHeight="1">
      <c r="A106" s="37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43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</row>
  </sheetData>
  <sheetProtection sheet="1" formatColumns="0" formatRows="0" objects="1" scenarios="1" spinCount="100000" saltValue="0T7XcjAml3VGrY3JUUViNMOx8kp8kBOM1OH7kZBVqRV6xusa4K9pMU1rsMoh2BHttKahz+CCjaWADHbjI0VRmQ==" hashValue="sQJf1TYSrEFXZaeF9H6xy6Ge2jy/TTIzzJzVkrQcBu1Qgxmld146G7dgmJCyNSMTBW1O1pl3OXkEPPL+PriZvg==" algorithmName="SHA-512" password="CC35"/>
  <mergeCells count="78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O85"/>
    <mergeCell ref="AG94:AM94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G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N94:AP94"/>
  </mergeCells>
  <hyperlinks>
    <hyperlink ref="A95" location="'A1_OTVORY - Zníženie ener...'!C2" display="/"/>
    <hyperlink ref="A96" location="'A2_PLÁŠŤ - Zníženie energ...'!C2" display="/"/>
    <hyperlink ref="A97" location="'A3_PODLAHY - Zníženie ene...'!C2" display="/"/>
    <hyperlink ref="A98" location="'A4_STRECHA - Zníženie ene...'!C2" display="/"/>
    <hyperlink ref="A99" location="'A5_OSTATNÉ - Zníženie ene...'!C2" display="/"/>
    <hyperlink ref="A100" location="'E_F - Zníženie energetick...'!C2" display="/"/>
    <hyperlink ref="A101" location="'E_S,R - Zníženie energeti...'!C2" display="/"/>
    <hyperlink ref="A102" location="'VYK - Zníženie energetick...'!C2" display="/"/>
    <hyperlink ref="A103" location="'VZT - Zníženie energetick...'!C2" display="/"/>
    <hyperlink ref="A104" location="'ZTI - Zníženie energetic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111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1438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1439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ROUND(K123,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ROUND((ROUND((SUM(BE123:BE175)),  2) + SUM(BE177:BE181)), 2)</f>
        <v>0</v>
      </c>
      <c r="G35" s="163"/>
      <c r="H35" s="163"/>
      <c r="I35" s="164">
        <v>0.20000000000000001</v>
      </c>
      <c r="J35" s="163"/>
      <c r="K35" s="162">
        <f>ROUND((ROUND(((SUM(BE123:BE175))*I35),  2) + (SUM(BE177:BE181)*I35)),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ROUND((ROUND((SUM(BF123:BF175)),  2) + SUM(BF177:BF181)), 2)</f>
        <v>0</v>
      </c>
      <c r="G36" s="163"/>
      <c r="H36" s="163"/>
      <c r="I36" s="164">
        <v>0.20000000000000001</v>
      </c>
      <c r="J36" s="163"/>
      <c r="K36" s="162">
        <f>ROUND((ROUND(((SUM(BF123:BF175))*I36),  2) + (SUM(BF177:BF181)*I36)),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ROUND((ROUND((SUM(BG123:BG175)),  2) + SUM(BG177:BG181)),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ROUND((ROUND((SUM(BH123:BH175)),  2) + SUM(BH177:BH181)),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ROUND((ROUND((SUM(BI123:BI175)),  2) + SUM(BI177:BI181)),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 xml:space="preserve">VZT - Zníženie energetickej náročnosti kultúrneho domu Veľký Kýr 2 - časť Vzduchotechnika 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KLIMATECH s.r.o.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Q123</f>
        <v>0</v>
      </c>
      <c r="J96" s="115">
        <f>R123</f>
        <v>0</v>
      </c>
      <c r="K96" s="115">
        <f>K123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1440</v>
      </c>
      <c r="E97" s="192"/>
      <c r="F97" s="192"/>
      <c r="G97" s="192"/>
      <c r="H97" s="192"/>
      <c r="I97" s="193">
        <f>Q124</f>
        <v>0</v>
      </c>
      <c r="J97" s="193">
        <f>R124</f>
        <v>0</v>
      </c>
      <c r="K97" s="193">
        <f>K124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9"/>
      <c r="C98" s="190"/>
      <c r="D98" s="191" t="s">
        <v>1441</v>
      </c>
      <c r="E98" s="192"/>
      <c r="F98" s="192"/>
      <c r="G98" s="192"/>
      <c r="H98" s="192"/>
      <c r="I98" s="193">
        <f>Q133</f>
        <v>0</v>
      </c>
      <c r="J98" s="193">
        <f>R133</f>
        <v>0</v>
      </c>
      <c r="K98" s="193">
        <f>K133</f>
        <v>0</v>
      </c>
      <c r="L98" s="190"/>
      <c r="M98" s="19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9"/>
      <c r="C99" s="190"/>
      <c r="D99" s="191" t="s">
        <v>1442</v>
      </c>
      <c r="E99" s="192"/>
      <c r="F99" s="192"/>
      <c r="G99" s="192"/>
      <c r="H99" s="192"/>
      <c r="I99" s="193">
        <f>Q152</f>
        <v>0</v>
      </c>
      <c r="J99" s="193">
        <f>R152</f>
        <v>0</v>
      </c>
      <c r="K99" s="193">
        <f>K152</f>
        <v>0</v>
      </c>
      <c r="L99" s="190"/>
      <c r="M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9"/>
      <c r="C100" s="190"/>
      <c r="D100" s="191" t="s">
        <v>1443</v>
      </c>
      <c r="E100" s="192"/>
      <c r="F100" s="192"/>
      <c r="G100" s="192"/>
      <c r="H100" s="192"/>
      <c r="I100" s="193">
        <f>Q157</f>
        <v>0</v>
      </c>
      <c r="J100" s="193">
        <f>R157</f>
        <v>0</v>
      </c>
      <c r="K100" s="193">
        <f>K157</f>
        <v>0</v>
      </c>
      <c r="L100" s="190"/>
      <c r="M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9"/>
      <c r="C101" s="190"/>
      <c r="D101" s="191" t="s">
        <v>1444</v>
      </c>
      <c r="E101" s="192"/>
      <c r="F101" s="192"/>
      <c r="G101" s="192"/>
      <c r="H101" s="192"/>
      <c r="I101" s="193">
        <f>Q170</f>
        <v>0</v>
      </c>
      <c r="J101" s="193">
        <f>R170</f>
        <v>0</v>
      </c>
      <c r="K101" s="193">
        <f>K170</f>
        <v>0</v>
      </c>
      <c r="L101" s="190"/>
      <c r="M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89"/>
      <c r="C102" s="190"/>
      <c r="D102" s="191" t="s">
        <v>1445</v>
      </c>
      <c r="E102" s="192"/>
      <c r="F102" s="192"/>
      <c r="G102" s="192"/>
      <c r="H102" s="192"/>
      <c r="I102" s="193">
        <f>Q172</f>
        <v>0</v>
      </c>
      <c r="J102" s="193">
        <f>R172</f>
        <v>0</v>
      </c>
      <c r="K102" s="193">
        <f>K172</f>
        <v>0</v>
      </c>
      <c r="L102" s="190"/>
      <c r="M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1.84" customHeight="1">
      <c r="A103" s="9"/>
      <c r="B103" s="189"/>
      <c r="C103" s="190"/>
      <c r="D103" s="201" t="s">
        <v>142</v>
      </c>
      <c r="E103" s="190"/>
      <c r="F103" s="190"/>
      <c r="G103" s="190"/>
      <c r="H103" s="190"/>
      <c r="I103" s="202">
        <f>Q176</f>
        <v>0</v>
      </c>
      <c r="J103" s="202">
        <f>R176</f>
        <v>0</v>
      </c>
      <c r="K103" s="202">
        <f>K176</f>
        <v>0</v>
      </c>
      <c r="L103" s="190"/>
      <c r="M103" s="19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68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71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143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84" t="str">
        <f>E7</f>
        <v>Zníženie energetickej náročnosti kultúrneho domu Veľký Kýr 2</v>
      </c>
      <c r="F113" s="31"/>
      <c r="G113" s="31"/>
      <c r="H113" s="31"/>
      <c r="I113" s="39"/>
      <c r="J113" s="39"/>
      <c r="K113" s="39"/>
      <c r="L113" s="39"/>
      <c r="M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116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30" customHeight="1">
      <c r="A115" s="37"/>
      <c r="B115" s="38"/>
      <c r="C115" s="39"/>
      <c r="D115" s="39"/>
      <c r="E115" s="81" t="str">
        <f>E9</f>
        <v xml:space="preserve">VZT - Zníženie energetickej náročnosti kultúrneho domu Veľký Kýr 2 - časť Vzduchotechnika </v>
      </c>
      <c r="F115" s="39"/>
      <c r="G115" s="39"/>
      <c r="H115" s="39"/>
      <c r="I115" s="39"/>
      <c r="J115" s="39"/>
      <c r="K115" s="39"/>
      <c r="L115" s="39"/>
      <c r="M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>Nám. sv. Jána 2, Veľký Kýr</v>
      </c>
      <c r="G117" s="39"/>
      <c r="H117" s="39"/>
      <c r="I117" s="31" t="s">
        <v>22</v>
      </c>
      <c r="J117" s="84" t="str">
        <f>IF(J12="","",J12)</f>
        <v>8. 4. 2022</v>
      </c>
      <c r="K117" s="39"/>
      <c r="L117" s="39"/>
      <c r="M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40.05" customHeight="1">
      <c r="A119" s="37"/>
      <c r="B119" s="38"/>
      <c r="C119" s="31" t="s">
        <v>24</v>
      </c>
      <c r="D119" s="39"/>
      <c r="E119" s="39"/>
      <c r="F119" s="26" t="str">
        <f>E15</f>
        <v>Obec Veľký Kýr</v>
      </c>
      <c r="G119" s="39"/>
      <c r="H119" s="39"/>
      <c r="I119" s="31" t="s">
        <v>30</v>
      </c>
      <c r="J119" s="35" t="str">
        <f>E21</f>
        <v>spix, s.r.o., Záhradnícka 58/A, Bratislava</v>
      </c>
      <c r="K119" s="39"/>
      <c r="L119" s="39"/>
      <c r="M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28</v>
      </c>
      <c r="D120" s="39"/>
      <c r="E120" s="39"/>
      <c r="F120" s="26" t="str">
        <f>IF(E18="","",E18)</f>
        <v>Vyplň údaj</v>
      </c>
      <c r="G120" s="39"/>
      <c r="H120" s="39"/>
      <c r="I120" s="31" t="s">
        <v>32</v>
      </c>
      <c r="J120" s="35" t="str">
        <f>E24</f>
        <v>KLIMATECH s.r.o.</v>
      </c>
      <c r="K120" s="39"/>
      <c r="L120" s="39"/>
      <c r="M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203"/>
      <c r="B122" s="204"/>
      <c r="C122" s="205" t="s">
        <v>144</v>
      </c>
      <c r="D122" s="206" t="s">
        <v>61</v>
      </c>
      <c r="E122" s="206" t="s">
        <v>57</v>
      </c>
      <c r="F122" s="206" t="s">
        <v>58</v>
      </c>
      <c r="G122" s="206" t="s">
        <v>145</v>
      </c>
      <c r="H122" s="206" t="s">
        <v>146</v>
      </c>
      <c r="I122" s="206" t="s">
        <v>147</v>
      </c>
      <c r="J122" s="206" t="s">
        <v>148</v>
      </c>
      <c r="K122" s="207" t="s">
        <v>125</v>
      </c>
      <c r="L122" s="208" t="s">
        <v>149</v>
      </c>
      <c r="M122" s="209"/>
      <c r="N122" s="105" t="s">
        <v>1</v>
      </c>
      <c r="O122" s="106" t="s">
        <v>40</v>
      </c>
      <c r="P122" s="106" t="s">
        <v>150</v>
      </c>
      <c r="Q122" s="106" t="s">
        <v>151</v>
      </c>
      <c r="R122" s="106" t="s">
        <v>152</v>
      </c>
      <c r="S122" s="106" t="s">
        <v>153</v>
      </c>
      <c r="T122" s="106" t="s">
        <v>154</v>
      </c>
      <c r="U122" s="106" t="s">
        <v>155</v>
      </c>
      <c r="V122" s="106" t="s">
        <v>156</v>
      </c>
      <c r="W122" s="106" t="s">
        <v>157</v>
      </c>
      <c r="X122" s="107" t="s">
        <v>158</v>
      </c>
      <c r="Y122" s="203"/>
      <c r="Z122" s="203"/>
      <c r="AA122" s="203"/>
      <c r="AB122" s="203"/>
      <c r="AC122" s="203"/>
      <c r="AD122" s="203"/>
      <c r="AE122" s="203"/>
    </row>
    <row r="123" s="2" customFormat="1" ht="22.8" customHeight="1">
      <c r="A123" s="37"/>
      <c r="B123" s="38"/>
      <c r="C123" s="112" t="s">
        <v>126</v>
      </c>
      <c r="D123" s="39"/>
      <c r="E123" s="39"/>
      <c r="F123" s="39"/>
      <c r="G123" s="39"/>
      <c r="H123" s="39"/>
      <c r="I123" s="39"/>
      <c r="J123" s="39"/>
      <c r="K123" s="210">
        <f>BK123</f>
        <v>0</v>
      </c>
      <c r="L123" s="39"/>
      <c r="M123" s="43"/>
      <c r="N123" s="108"/>
      <c r="O123" s="211"/>
      <c r="P123" s="109"/>
      <c r="Q123" s="212">
        <f>Q124+Q133+Q152+Q157+Q170+Q172+Q176</f>
        <v>0</v>
      </c>
      <c r="R123" s="212">
        <f>R124+R133+R152+R157+R170+R172+R176</f>
        <v>0</v>
      </c>
      <c r="S123" s="109"/>
      <c r="T123" s="213">
        <f>T124+T133+T152+T157+T170+T172+T176</f>
        <v>0</v>
      </c>
      <c r="U123" s="109"/>
      <c r="V123" s="213">
        <f>V124+V133+V152+V157+V170+V172+V176</f>
        <v>0</v>
      </c>
      <c r="W123" s="109"/>
      <c r="X123" s="214">
        <f>X124+X133+X152+X157+X170+X172+X176</f>
        <v>0</v>
      </c>
      <c r="Y123" s="37"/>
      <c r="Z123" s="37"/>
      <c r="AA123" s="37"/>
      <c r="AB123" s="37"/>
      <c r="AC123" s="37"/>
      <c r="AD123" s="37"/>
      <c r="AE123" s="37"/>
      <c r="AT123" s="16" t="s">
        <v>77</v>
      </c>
      <c r="AU123" s="16" t="s">
        <v>127</v>
      </c>
      <c r="BK123" s="215">
        <f>BK124+BK133+BK152+BK157+BK170+BK172+BK176</f>
        <v>0</v>
      </c>
    </row>
    <row r="124" s="12" customFormat="1" ht="25.92" customHeight="1">
      <c r="A124" s="12"/>
      <c r="B124" s="216"/>
      <c r="C124" s="217"/>
      <c r="D124" s="218" t="s">
        <v>77</v>
      </c>
      <c r="E124" s="219" t="s">
        <v>1170</v>
      </c>
      <c r="F124" s="219" t="s">
        <v>1446</v>
      </c>
      <c r="G124" s="217"/>
      <c r="H124" s="217"/>
      <c r="I124" s="220"/>
      <c r="J124" s="220"/>
      <c r="K124" s="202">
        <f>BK124</f>
        <v>0</v>
      </c>
      <c r="L124" s="217"/>
      <c r="M124" s="221"/>
      <c r="N124" s="222"/>
      <c r="O124" s="223"/>
      <c r="P124" s="223"/>
      <c r="Q124" s="224">
        <f>SUM(Q125:Q132)</f>
        <v>0</v>
      </c>
      <c r="R124" s="224">
        <f>SUM(R125:R132)</f>
        <v>0</v>
      </c>
      <c r="S124" s="223"/>
      <c r="T124" s="225">
        <f>SUM(T125:T132)</f>
        <v>0</v>
      </c>
      <c r="U124" s="223"/>
      <c r="V124" s="225">
        <f>SUM(V125:V132)</f>
        <v>0</v>
      </c>
      <c r="W124" s="223"/>
      <c r="X124" s="226">
        <f>SUM(X125:X132)</f>
        <v>0</v>
      </c>
      <c r="Y124" s="12"/>
      <c r="Z124" s="12"/>
      <c r="AA124" s="12"/>
      <c r="AB124" s="12"/>
      <c r="AC124" s="12"/>
      <c r="AD124" s="12"/>
      <c r="AE124" s="12"/>
      <c r="AR124" s="227" t="s">
        <v>86</v>
      </c>
      <c r="AT124" s="228" t="s">
        <v>77</v>
      </c>
      <c r="AU124" s="228" t="s">
        <v>78</v>
      </c>
      <c r="AY124" s="227" t="s">
        <v>161</v>
      </c>
      <c r="BK124" s="229">
        <f>SUM(BK125:BK132)</f>
        <v>0</v>
      </c>
    </row>
    <row r="125" s="2" customFormat="1" ht="44.25" customHeight="1">
      <c r="A125" s="37"/>
      <c r="B125" s="38"/>
      <c r="C125" s="230" t="s">
        <v>86</v>
      </c>
      <c r="D125" s="230" t="s">
        <v>162</v>
      </c>
      <c r="E125" s="231" t="s">
        <v>1447</v>
      </c>
      <c r="F125" s="232" t="s">
        <v>1448</v>
      </c>
      <c r="G125" s="233" t="s">
        <v>202</v>
      </c>
      <c r="H125" s="234">
        <v>1</v>
      </c>
      <c r="I125" s="235"/>
      <c r="J125" s="235"/>
      <c r="K125" s="236">
        <f>ROUND(P125*H125,2)</f>
        <v>0</v>
      </c>
      <c r="L125" s="237"/>
      <c r="M125" s="43"/>
      <c r="N125" s="238" t="s">
        <v>1</v>
      </c>
      <c r="O125" s="239" t="s">
        <v>42</v>
      </c>
      <c r="P125" s="240">
        <f>I125+J125</f>
        <v>0</v>
      </c>
      <c r="Q125" s="240">
        <f>ROUND(I125*H125,2)</f>
        <v>0</v>
      </c>
      <c r="R125" s="240">
        <f>ROUND(J125*H125,2)</f>
        <v>0</v>
      </c>
      <c r="S125" s="96"/>
      <c r="T125" s="241">
        <f>S125*H125</f>
        <v>0</v>
      </c>
      <c r="U125" s="241">
        <v>0</v>
      </c>
      <c r="V125" s="241">
        <f>U125*H125</f>
        <v>0</v>
      </c>
      <c r="W125" s="241">
        <v>0</v>
      </c>
      <c r="X125" s="242">
        <f>W125*H125</f>
        <v>0</v>
      </c>
      <c r="Y125" s="37"/>
      <c r="Z125" s="37"/>
      <c r="AA125" s="37"/>
      <c r="AB125" s="37"/>
      <c r="AC125" s="37"/>
      <c r="AD125" s="37"/>
      <c r="AE125" s="37"/>
      <c r="AR125" s="243" t="s">
        <v>165</v>
      </c>
      <c r="AT125" s="243" t="s">
        <v>162</v>
      </c>
      <c r="AU125" s="243" t="s">
        <v>86</v>
      </c>
      <c r="AY125" s="16" t="s">
        <v>161</v>
      </c>
      <c r="BE125" s="244">
        <f>IF(O125="základná",K125,0)</f>
        <v>0</v>
      </c>
      <c r="BF125" s="244">
        <f>IF(O125="znížená",K125,0)</f>
        <v>0</v>
      </c>
      <c r="BG125" s="244">
        <f>IF(O125="zákl. prenesená",K125,0)</f>
        <v>0</v>
      </c>
      <c r="BH125" s="244">
        <f>IF(O125="zníž. prenesená",K125,0)</f>
        <v>0</v>
      </c>
      <c r="BI125" s="244">
        <f>IF(O125="nulová",K125,0)</f>
        <v>0</v>
      </c>
      <c r="BJ125" s="16" t="s">
        <v>166</v>
      </c>
      <c r="BK125" s="244">
        <f>ROUND(P125*H125,2)</f>
        <v>0</v>
      </c>
      <c r="BL125" s="16" t="s">
        <v>165</v>
      </c>
      <c r="BM125" s="243" t="s">
        <v>166</v>
      </c>
    </row>
    <row r="126" s="2" customFormat="1" ht="33" customHeight="1">
      <c r="A126" s="37"/>
      <c r="B126" s="38"/>
      <c r="C126" s="230" t="s">
        <v>166</v>
      </c>
      <c r="D126" s="230" t="s">
        <v>162</v>
      </c>
      <c r="E126" s="231" t="s">
        <v>1449</v>
      </c>
      <c r="F126" s="232" t="s">
        <v>1450</v>
      </c>
      <c r="G126" s="233" t="s">
        <v>202</v>
      </c>
      <c r="H126" s="234">
        <v>1</v>
      </c>
      <c r="I126" s="235"/>
      <c r="J126" s="235"/>
      <c r="K126" s="236">
        <f>ROUND(P126*H126,2)</f>
        <v>0</v>
      </c>
      <c r="L126" s="237"/>
      <c r="M126" s="43"/>
      <c r="N126" s="238" t="s">
        <v>1</v>
      </c>
      <c r="O126" s="239" t="s">
        <v>42</v>
      </c>
      <c r="P126" s="240">
        <f>I126+J126</f>
        <v>0</v>
      </c>
      <c r="Q126" s="240">
        <f>ROUND(I126*H126,2)</f>
        <v>0</v>
      </c>
      <c r="R126" s="240">
        <f>ROUND(J126*H126,2)</f>
        <v>0</v>
      </c>
      <c r="S126" s="96"/>
      <c r="T126" s="241">
        <f>S126*H126</f>
        <v>0</v>
      </c>
      <c r="U126" s="241">
        <v>0</v>
      </c>
      <c r="V126" s="241">
        <f>U126*H126</f>
        <v>0</v>
      </c>
      <c r="W126" s="241">
        <v>0</v>
      </c>
      <c r="X126" s="242">
        <f>W126*H126</f>
        <v>0</v>
      </c>
      <c r="Y126" s="37"/>
      <c r="Z126" s="37"/>
      <c r="AA126" s="37"/>
      <c r="AB126" s="37"/>
      <c r="AC126" s="37"/>
      <c r="AD126" s="37"/>
      <c r="AE126" s="37"/>
      <c r="AR126" s="243" t="s">
        <v>165</v>
      </c>
      <c r="AT126" s="243" t="s">
        <v>162</v>
      </c>
      <c r="AU126" s="243" t="s">
        <v>86</v>
      </c>
      <c r="AY126" s="16" t="s">
        <v>161</v>
      </c>
      <c r="BE126" s="244">
        <f>IF(O126="základná",K126,0)</f>
        <v>0</v>
      </c>
      <c r="BF126" s="244">
        <f>IF(O126="znížená",K126,0)</f>
        <v>0</v>
      </c>
      <c r="BG126" s="244">
        <f>IF(O126="zákl. prenesená",K126,0)</f>
        <v>0</v>
      </c>
      <c r="BH126" s="244">
        <f>IF(O126="zníž. prenesená",K126,0)</f>
        <v>0</v>
      </c>
      <c r="BI126" s="244">
        <f>IF(O126="nulová",K126,0)</f>
        <v>0</v>
      </c>
      <c r="BJ126" s="16" t="s">
        <v>166</v>
      </c>
      <c r="BK126" s="244">
        <f>ROUND(P126*H126,2)</f>
        <v>0</v>
      </c>
      <c r="BL126" s="16" t="s">
        <v>165</v>
      </c>
      <c r="BM126" s="243" t="s">
        <v>165</v>
      </c>
    </row>
    <row r="127" s="2" customFormat="1" ht="16.5" customHeight="1">
      <c r="A127" s="37"/>
      <c r="B127" s="38"/>
      <c r="C127" s="230" t="s">
        <v>178</v>
      </c>
      <c r="D127" s="230" t="s">
        <v>162</v>
      </c>
      <c r="E127" s="231" t="s">
        <v>1451</v>
      </c>
      <c r="F127" s="232" t="s">
        <v>1452</v>
      </c>
      <c r="G127" s="233" t="s">
        <v>202</v>
      </c>
      <c r="H127" s="234">
        <v>1</v>
      </c>
      <c r="I127" s="235"/>
      <c r="J127" s="235"/>
      <c r="K127" s="236">
        <f>ROUND(P127*H127,2)</f>
        <v>0</v>
      </c>
      <c r="L127" s="237"/>
      <c r="M127" s="43"/>
      <c r="N127" s="238" t="s">
        <v>1</v>
      </c>
      <c r="O127" s="239" t="s">
        <v>42</v>
      </c>
      <c r="P127" s="240">
        <f>I127+J127</f>
        <v>0</v>
      </c>
      <c r="Q127" s="240">
        <f>ROUND(I127*H127,2)</f>
        <v>0</v>
      </c>
      <c r="R127" s="240">
        <f>ROUND(J127*H127,2)</f>
        <v>0</v>
      </c>
      <c r="S127" s="96"/>
      <c r="T127" s="241">
        <f>S127*H127</f>
        <v>0</v>
      </c>
      <c r="U127" s="241">
        <v>0</v>
      </c>
      <c r="V127" s="241">
        <f>U127*H127</f>
        <v>0</v>
      </c>
      <c r="W127" s="241">
        <v>0</v>
      </c>
      <c r="X127" s="242">
        <f>W127*H127</f>
        <v>0</v>
      </c>
      <c r="Y127" s="37"/>
      <c r="Z127" s="37"/>
      <c r="AA127" s="37"/>
      <c r="AB127" s="37"/>
      <c r="AC127" s="37"/>
      <c r="AD127" s="37"/>
      <c r="AE127" s="37"/>
      <c r="AR127" s="243" t="s">
        <v>165</v>
      </c>
      <c r="AT127" s="243" t="s">
        <v>162</v>
      </c>
      <c r="AU127" s="243" t="s">
        <v>86</v>
      </c>
      <c r="AY127" s="16" t="s">
        <v>161</v>
      </c>
      <c r="BE127" s="244">
        <f>IF(O127="základná",K127,0)</f>
        <v>0</v>
      </c>
      <c r="BF127" s="244">
        <f>IF(O127="znížená",K127,0)</f>
        <v>0</v>
      </c>
      <c r="BG127" s="244">
        <f>IF(O127="zákl. prenesená",K127,0)</f>
        <v>0</v>
      </c>
      <c r="BH127" s="244">
        <f>IF(O127="zníž. prenesená",K127,0)</f>
        <v>0</v>
      </c>
      <c r="BI127" s="244">
        <f>IF(O127="nulová",K127,0)</f>
        <v>0</v>
      </c>
      <c r="BJ127" s="16" t="s">
        <v>166</v>
      </c>
      <c r="BK127" s="244">
        <f>ROUND(P127*H127,2)</f>
        <v>0</v>
      </c>
      <c r="BL127" s="16" t="s">
        <v>165</v>
      </c>
      <c r="BM127" s="243" t="s">
        <v>168</v>
      </c>
    </row>
    <row r="128" s="2" customFormat="1" ht="16.5" customHeight="1">
      <c r="A128" s="37"/>
      <c r="B128" s="38"/>
      <c r="C128" s="230" t="s">
        <v>165</v>
      </c>
      <c r="D128" s="230" t="s">
        <v>162</v>
      </c>
      <c r="E128" s="231" t="s">
        <v>1453</v>
      </c>
      <c r="F128" s="232" t="s">
        <v>1454</v>
      </c>
      <c r="G128" s="233" t="s">
        <v>202</v>
      </c>
      <c r="H128" s="234">
        <v>1</v>
      </c>
      <c r="I128" s="235"/>
      <c r="J128" s="235"/>
      <c r="K128" s="236">
        <f>ROUND(P128*H128,2)</f>
        <v>0</v>
      </c>
      <c r="L128" s="237"/>
      <c r="M128" s="43"/>
      <c r="N128" s="238" t="s">
        <v>1</v>
      </c>
      <c r="O128" s="239" t="s">
        <v>42</v>
      </c>
      <c r="P128" s="240">
        <f>I128+J128</f>
        <v>0</v>
      </c>
      <c r="Q128" s="240">
        <f>ROUND(I128*H128,2)</f>
        <v>0</v>
      </c>
      <c r="R128" s="240">
        <f>ROUND(J128*H128,2)</f>
        <v>0</v>
      </c>
      <c r="S128" s="96"/>
      <c r="T128" s="241">
        <f>S128*H128</f>
        <v>0</v>
      </c>
      <c r="U128" s="241">
        <v>0</v>
      </c>
      <c r="V128" s="241">
        <f>U128*H128</f>
        <v>0</v>
      </c>
      <c r="W128" s="241">
        <v>0</v>
      </c>
      <c r="X128" s="242">
        <f>W128*H128</f>
        <v>0</v>
      </c>
      <c r="Y128" s="37"/>
      <c r="Z128" s="37"/>
      <c r="AA128" s="37"/>
      <c r="AB128" s="37"/>
      <c r="AC128" s="37"/>
      <c r="AD128" s="37"/>
      <c r="AE128" s="37"/>
      <c r="AR128" s="243" t="s">
        <v>165</v>
      </c>
      <c r="AT128" s="243" t="s">
        <v>162</v>
      </c>
      <c r="AU128" s="243" t="s">
        <v>86</v>
      </c>
      <c r="AY128" s="16" t="s">
        <v>161</v>
      </c>
      <c r="BE128" s="244">
        <f>IF(O128="základná",K128,0)</f>
        <v>0</v>
      </c>
      <c r="BF128" s="244">
        <f>IF(O128="znížená",K128,0)</f>
        <v>0</v>
      </c>
      <c r="BG128" s="244">
        <f>IF(O128="zákl. prenesená",K128,0)</f>
        <v>0</v>
      </c>
      <c r="BH128" s="244">
        <f>IF(O128="zníž. prenesená",K128,0)</f>
        <v>0</v>
      </c>
      <c r="BI128" s="244">
        <f>IF(O128="nulová",K128,0)</f>
        <v>0</v>
      </c>
      <c r="BJ128" s="16" t="s">
        <v>166</v>
      </c>
      <c r="BK128" s="244">
        <f>ROUND(P128*H128,2)</f>
        <v>0</v>
      </c>
      <c r="BL128" s="16" t="s">
        <v>165</v>
      </c>
      <c r="BM128" s="243" t="s">
        <v>204</v>
      </c>
    </row>
    <row r="129" s="2" customFormat="1" ht="16.5" customHeight="1">
      <c r="A129" s="37"/>
      <c r="B129" s="38"/>
      <c r="C129" s="230" t="s">
        <v>188</v>
      </c>
      <c r="D129" s="230" t="s">
        <v>162</v>
      </c>
      <c r="E129" s="231" t="s">
        <v>1455</v>
      </c>
      <c r="F129" s="232" t="s">
        <v>1456</v>
      </c>
      <c r="G129" s="233" t="s">
        <v>202</v>
      </c>
      <c r="H129" s="234">
        <v>1</v>
      </c>
      <c r="I129" s="235"/>
      <c r="J129" s="235"/>
      <c r="K129" s="236">
        <f>ROUND(P129*H129,2)</f>
        <v>0</v>
      </c>
      <c r="L129" s="237"/>
      <c r="M129" s="43"/>
      <c r="N129" s="238" t="s">
        <v>1</v>
      </c>
      <c r="O129" s="239" t="s">
        <v>42</v>
      </c>
      <c r="P129" s="240">
        <f>I129+J129</f>
        <v>0</v>
      </c>
      <c r="Q129" s="240">
        <f>ROUND(I129*H129,2)</f>
        <v>0</v>
      </c>
      <c r="R129" s="240">
        <f>ROUND(J129*H129,2)</f>
        <v>0</v>
      </c>
      <c r="S129" s="96"/>
      <c r="T129" s="241">
        <f>S129*H129</f>
        <v>0</v>
      </c>
      <c r="U129" s="241">
        <v>0</v>
      </c>
      <c r="V129" s="241">
        <f>U129*H129</f>
        <v>0</v>
      </c>
      <c r="W129" s="241">
        <v>0</v>
      </c>
      <c r="X129" s="242">
        <f>W129*H129</f>
        <v>0</v>
      </c>
      <c r="Y129" s="37"/>
      <c r="Z129" s="37"/>
      <c r="AA129" s="37"/>
      <c r="AB129" s="37"/>
      <c r="AC129" s="37"/>
      <c r="AD129" s="37"/>
      <c r="AE129" s="37"/>
      <c r="AR129" s="243" t="s">
        <v>165</v>
      </c>
      <c r="AT129" s="243" t="s">
        <v>162</v>
      </c>
      <c r="AU129" s="243" t="s">
        <v>86</v>
      </c>
      <c r="AY129" s="16" t="s">
        <v>161</v>
      </c>
      <c r="BE129" s="244">
        <f>IF(O129="základná",K129,0)</f>
        <v>0</v>
      </c>
      <c r="BF129" s="244">
        <f>IF(O129="znížená",K129,0)</f>
        <v>0</v>
      </c>
      <c r="BG129" s="244">
        <f>IF(O129="zákl. prenesená",K129,0)</f>
        <v>0</v>
      </c>
      <c r="BH129" s="244">
        <f>IF(O129="zníž. prenesená",K129,0)</f>
        <v>0</v>
      </c>
      <c r="BI129" s="244">
        <f>IF(O129="nulová",K129,0)</f>
        <v>0</v>
      </c>
      <c r="BJ129" s="16" t="s">
        <v>166</v>
      </c>
      <c r="BK129" s="244">
        <f>ROUND(P129*H129,2)</f>
        <v>0</v>
      </c>
      <c r="BL129" s="16" t="s">
        <v>165</v>
      </c>
      <c r="BM129" s="243" t="s">
        <v>214</v>
      </c>
    </row>
    <row r="130" s="2" customFormat="1" ht="24.15" customHeight="1">
      <c r="A130" s="37"/>
      <c r="B130" s="38"/>
      <c r="C130" s="230" t="s">
        <v>168</v>
      </c>
      <c r="D130" s="230" t="s">
        <v>162</v>
      </c>
      <c r="E130" s="231" t="s">
        <v>1457</v>
      </c>
      <c r="F130" s="232" t="s">
        <v>1458</v>
      </c>
      <c r="G130" s="233" t="s">
        <v>1459</v>
      </c>
      <c r="H130" s="234">
        <v>12</v>
      </c>
      <c r="I130" s="235"/>
      <c r="J130" s="235"/>
      <c r="K130" s="236">
        <f>ROUND(P130*H130,2)</f>
        <v>0</v>
      </c>
      <c r="L130" s="237"/>
      <c r="M130" s="43"/>
      <c r="N130" s="238" t="s">
        <v>1</v>
      </c>
      <c r="O130" s="239" t="s">
        <v>42</v>
      </c>
      <c r="P130" s="240">
        <f>I130+J130</f>
        <v>0</v>
      </c>
      <c r="Q130" s="240">
        <f>ROUND(I130*H130,2)</f>
        <v>0</v>
      </c>
      <c r="R130" s="240">
        <f>ROUND(J130*H130,2)</f>
        <v>0</v>
      </c>
      <c r="S130" s="96"/>
      <c r="T130" s="241">
        <f>S130*H130</f>
        <v>0</v>
      </c>
      <c r="U130" s="241">
        <v>0</v>
      </c>
      <c r="V130" s="241">
        <f>U130*H130</f>
        <v>0</v>
      </c>
      <c r="W130" s="241">
        <v>0</v>
      </c>
      <c r="X130" s="242">
        <f>W130*H130</f>
        <v>0</v>
      </c>
      <c r="Y130" s="37"/>
      <c r="Z130" s="37"/>
      <c r="AA130" s="37"/>
      <c r="AB130" s="37"/>
      <c r="AC130" s="37"/>
      <c r="AD130" s="37"/>
      <c r="AE130" s="37"/>
      <c r="AR130" s="243" t="s">
        <v>165</v>
      </c>
      <c r="AT130" s="243" t="s">
        <v>162</v>
      </c>
      <c r="AU130" s="243" t="s">
        <v>86</v>
      </c>
      <c r="AY130" s="16" t="s">
        <v>161</v>
      </c>
      <c r="BE130" s="244">
        <f>IF(O130="základná",K130,0)</f>
        <v>0</v>
      </c>
      <c r="BF130" s="244">
        <f>IF(O130="znížená",K130,0)</f>
        <v>0</v>
      </c>
      <c r="BG130" s="244">
        <f>IF(O130="zákl. prenesená",K130,0)</f>
        <v>0</v>
      </c>
      <c r="BH130" s="244">
        <f>IF(O130="zníž. prenesená",K130,0)</f>
        <v>0</v>
      </c>
      <c r="BI130" s="244">
        <f>IF(O130="nulová",K130,0)</f>
        <v>0</v>
      </c>
      <c r="BJ130" s="16" t="s">
        <v>166</v>
      </c>
      <c r="BK130" s="244">
        <f>ROUND(P130*H130,2)</f>
        <v>0</v>
      </c>
      <c r="BL130" s="16" t="s">
        <v>165</v>
      </c>
      <c r="BM130" s="243" t="s">
        <v>223</v>
      </c>
    </row>
    <row r="131" s="2" customFormat="1" ht="24.15" customHeight="1">
      <c r="A131" s="37"/>
      <c r="B131" s="38"/>
      <c r="C131" s="230" t="s">
        <v>199</v>
      </c>
      <c r="D131" s="230" t="s">
        <v>162</v>
      </c>
      <c r="E131" s="231" t="s">
        <v>1460</v>
      </c>
      <c r="F131" s="232" t="s">
        <v>1461</v>
      </c>
      <c r="G131" s="233" t="s">
        <v>1459</v>
      </c>
      <c r="H131" s="234">
        <v>9</v>
      </c>
      <c r="I131" s="235"/>
      <c r="J131" s="235"/>
      <c r="K131" s="236">
        <f>ROUND(P131*H131,2)</f>
        <v>0</v>
      </c>
      <c r="L131" s="237"/>
      <c r="M131" s="43"/>
      <c r="N131" s="238" t="s">
        <v>1</v>
      </c>
      <c r="O131" s="239" t="s">
        <v>42</v>
      </c>
      <c r="P131" s="240">
        <f>I131+J131</f>
        <v>0</v>
      </c>
      <c r="Q131" s="240">
        <f>ROUND(I131*H131,2)</f>
        <v>0</v>
      </c>
      <c r="R131" s="240">
        <f>ROUND(J131*H131,2)</f>
        <v>0</v>
      </c>
      <c r="S131" s="96"/>
      <c r="T131" s="241">
        <f>S131*H131</f>
        <v>0</v>
      </c>
      <c r="U131" s="241">
        <v>0</v>
      </c>
      <c r="V131" s="241">
        <f>U131*H131</f>
        <v>0</v>
      </c>
      <c r="W131" s="241">
        <v>0</v>
      </c>
      <c r="X131" s="242">
        <f>W131*H131</f>
        <v>0</v>
      </c>
      <c r="Y131" s="37"/>
      <c r="Z131" s="37"/>
      <c r="AA131" s="37"/>
      <c r="AB131" s="37"/>
      <c r="AC131" s="37"/>
      <c r="AD131" s="37"/>
      <c r="AE131" s="37"/>
      <c r="AR131" s="243" t="s">
        <v>165</v>
      </c>
      <c r="AT131" s="243" t="s">
        <v>162</v>
      </c>
      <c r="AU131" s="243" t="s">
        <v>86</v>
      </c>
      <c r="AY131" s="16" t="s">
        <v>161</v>
      </c>
      <c r="BE131" s="244">
        <f>IF(O131="základná",K131,0)</f>
        <v>0</v>
      </c>
      <c r="BF131" s="244">
        <f>IF(O131="znížená",K131,0)</f>
        <v>0</v>
      </c>
      <c r="BG131" s="244">
        <f>IF(O131="zákl. prenesená",K131,0)</f>
        <v>0</v>
      </c>
      <c r="BH131" s="244">
        <f>IF(O131="zníž. prenesená",K131,0)</f>
        <v>0</v>
      </c>
      <c r="BI131" s="244">
        <f>IF(O131="nulová",K131,0)</f>
        <v>0</v>
      </c>
      <c r="BJ131" s="16" t="s">
        <v>166</v>
      </c>
      <c r="BK131" s="244">
        <f>ROUND(P131*H131,2)</f>
        <v>0</v>
      </c>
      <c r="BL131" s="16" t="s">
        <v>165</v>
      </c>
      <c r="BM131" s="243" t="s">
        <v>233</v>
      </c>
    </row>
    <row r="132" s="2" customFormat="1" ht="49.05" customHeight="1">
      <c r="A132" s="37"/>
      <c r="B132" s="38"/>
      <c r="C132" s="230" t="s">
        <v>204</v>
      </c>
      <c r="D132" s="230" t="s">
        <v>162</v>
      </c>
      <c r="E132" s="231" t="s">
        <v>1462</v>
      </c>
      <c r="F132" s="232" t="s">
        <v>1463</v>
      </c>
      <c r="G132" s="233" t="s">
        <v>181</v>
      </c>
      <c r="H132" s="234">
        <v>25</v>
      </c>
      <c r="I132" s="235"/>
      <c r="J132" s="235"/>
      <c r="K132" s="236">
        <f>ROUND(P132*H132,2)</f>
        <v>0</v>
      </c>
      <c r="L132" s="237"/>
      <c r="M132" s="43"/>
      <c r="N132" s="238" t="s">
        <v>1</v>
      </c>
      <c r="O132" s="239" t="s">
        <v>42</v>
      </c>
      <c r="P132" s="240">
        <f>I132+J132</f>
        <v>0</v>
      </c>
      <c r="Q132" s="240">
        <f>ROUND(I132*H132,2)</f>
        <v>0</v>
      </c>
      <c r="R132" s="240">
        <f>ROUND(J132*H132,2)</f>
        <v>0</v>
      </c>
      <c r="S132" s="96"/>
      <c r="T132" s="241">
        <f>S132*H132</f>
        <v>0</v>
      </c>
      <c r="U132" s="241">
        <v>0</v>
      </c>
      <c r="V132" s="241">
        <f>U132*H132</f>
        <v>0</v>
      </c>
      <c r="W132" s="241">
        <v>0</v>
      </c>
      <c r="X132" s="242">
        <f>W132*H132</f>
        <v>0</v>
      </c>
      <c r="Y132" s="37"/>
      <c r="Z132" s="37"/>
      <c r="AA132" s="37"/>
      <c r="AB132" s="37"/>
      <c r="AC132" s="37"/>
      <c r="AD132" s="37"/>
      <c r="AE132" s="37"/>
      <c r="AR132" s="243" t="s">
        <v>165</v>
      </c>
      <c r="AT132" s="243" t="s">
        <v>162</v>
      </c>
      <c r="AU132" s="243" t="s">
        <v>86</v>
      </c>
      <c r="AY132" s="16" t="s">
        <v>161</v>
      </c>
      <c r="BE132" s="244">
        <f>IF(O132="základná",K132,0)</f>
        <v>0</v>
      </c>
      <c r="BF132" s="244">
        <f>IF(O132="znížená",K132,0)</f>
        <v>0</v>
      </c>
      <c r="BG132" s="244">
        <f>IF(O132="zákl. prenesená",K132,0)</f>
        <v>0</v>
      </c>
      <c r="BH132" s="244">
        <f>IF(O132="zníž. prenesená",K132,0)</f>
        <v>0</v>
      </c>
      <c r="BI132" s="244">
        <f>IF(O132="nulová",K132,0)</f>
        <v>0</v>
      </c>
      <c r="BJ132" s="16" t="s">
        <v>166</v>
      </c>
      <c r="BK132" s="244">
        <f>ROUND(P132*H132,2)</f>
        <v>0</v>
      </c>
      <c r="BL132" s="16" t="s">
        <v>165</v>
      </c>
      <c r="BM132" s="243" t="s">
        <v>242</v>
      </c>
    </row>
    <row r="133" s="12" customFormat="1" ht="25.92" customHeight="1">
      <c r="A133" s="12"/>
      <c r="B133" s="216"/>
      <c r="C133" s="217"/>
      <c r="D133" s="218" t="s">
        <v>77</v>
      </c>
      <c r="E133" s="219" t="s">
        <v>1464</v>
      </c>
      <c r="F133" s="219" t="s">
        <v>1465</v>
      </c>
      <c r="G133" s="217"/>
      <c r="H133" s="217"/>
      <c r="I133" s="220"/>
      <c r="J133" s="220"/>
      <c r="K133" s="202">
        <f>BK133</f>
        <v>0</v>
      </c>
      <c r="L133" s="217"/>
      <c r="M133" s="221"/>
      <c r="N133" s="222"/>
      <c r="O133" s="223"/>
      <c r="P133" s="223"/>
      <c r="Q133" s="224">
        <f>SUM(Q134:Q151)</f>
        <v>0</v>
      </c>
      <c r="R133" s="224">
        <f>SUM(R134:R151)</f>
        <v>0</v>
      </c>
      <c r="S133" s="223"/>
      <c r="T133" s="225">
        <f>SUM(T134:T151)</f>
        <v>0</v>
      </c>
      <c r="U133" s="223"/>
      <c r="V133" s="225">
        <f>SUM(V134:V151)</f>
        <v>0</v>
      </c>
      <c r="W133" s="223"/>
      <c r="X133" s="226">
        <f>SUM(X134:X151)</f>
        <v>0</v>
      </c>
      <c r="Y133" s="12"/>
      <c r="Z133" s="12"/>
      <c r="AA133" s="12"/>
      <c r="AB133" s="12"/>
      <c r="AC133" s="12"/>
      <c r="AD133" s="12"/>
      <c r="AE133" s="12"/>
      <c r="AR133" s="227" t="s">
        <v>86</v>
      </c>
      <c r="AT133" s="228" t="s">
        <v>77</v>
      </c>
      <c r="AU133" s="228" t="s">
        <v>78</v>
      </c>
      <c r="AY133" s="227" t="s">
        <v>161</v>
      </c>
      <c r="BK133" s="229">
        <f>SUM(BK134:BK151)</f>
        <v>0</v>
      </c>
    </row>
    <row r="134" s="2" customFormat="1" ht="49.05" customHeight="1">
      <c r="A134" s="37"/>
      <c r="B134" s="38"/>
      <c r="C134" s="230" t="s">
        <v>197</v>
      </c>
      <c r="D134" s="230" t="s">
        <v>162</v>
      </c>
      <c r="E134" s="231" t="s">
        <v>1466</v>
      </c>
      <c r="F134" s="232" t="s">
        <v>1467</v>
      </c>
      <c r="G134" s="233" t="s">
        <v>202</v>
      </c>
      <c r="H134" s="234">
        <v>1</v>
      </c>
      <c r="I134" s="235"/>
      <c r="J134" s="235"/>
      <c r="K134" s="236">
        <f>ROUND(P134*H134,2)</f>
        <v>0</v>
      </c>
      <c r="L134" s="237"/>
      <c r="M134" s="43"/>
      <c r="N134" s="238" t="s">
        <v>1</v>
      </c>
      <c r="O134" s="239" t="s">
        <v>42</v>
      </c>
      <c r="P134" s="240">
        <f>I134+J134</f>
        <v>0</v>
      </c>
      <c r="Q134" s="240">
        <f>ROUND(I134*H134,2)</f>
        <v>0</v>
      </c>
      <c r="R134" s="240">
        <f>ROUND(J134*H134,2)</f>
        <v>0</v>
      </c>
      <c r="S134" s="96"/>
      <c r="T134" s="241">
        <f>S134*H134</f>
        <v>0</v>
      </c>
      <c r="U134" s="241">
        <v>0</v>
      </c>
      <c r="V134" s="241">
        <f>U134*H134</f>
        <v>0</v>
      </c>
      <c r="W134" s="241">
        <v>0</v>
      </c>
      <c r="X134" s="242">
        <f>W134*H134</f>
        <v>0</v>
      </c>
      <c r="Y134" s="37"/>
      <c r="Z134" s="37"/>
      <c r="AA134" s="37"/>
      <c r="AB134" s="37"/>
      <c r="AC134" s="37"/>
      <c r="AD134" s="37"/>
      <c r="AE134" s="37"/>
      <c r="AR134" s="243" t="s">
        <v>165</v>
      </c>
      <c r="AT134" s="243" t="s">
        <v>162</v>
      </c>
      <c r="AU134" s="243" t="s">
        <v>86</v>
      </c>
      <c r="AY134" s="16" t="s">
        <v>161</v>
      </c>
      <c r="BE134" s="244">
        <f>IF(O134="základná",K134,0)</f>
        <v>0</v>
      </c>
      <c r="BF134" s="244">
        <f>IF(O134="znížená",K134,0)</f>
        <v>0</v>
      </c>
      <c r="BG134" s="244">
        <f>IF(O134="zákl. prenesená",K134,0)</f>
        <v>0</v>
      </c>
      <c r="BH134" s="244">
        <f>IF(O134="zníž. prenesená",K134,0)</f>
        <v>0</v>
      </c>
      <c r="BI134" s="244">
        <f>IF(O134="nulová",K134,0)</f>
        <v>0</v>
      </c>
      <c r="BJ134" s="16" t="s">
        <v>166</v>
      </c>
      <c r="BK134" s="244">
        <f>ROUND(P134*H134,2)</f>
        <v>0</v>
      </c>
      <c r="BL134" s="16" t="s">
        <v>165</v>
      </c>
      <c r="BM134" s="243" t="s">
        <v>251</v>
      </c>
    </row>
    <row r="135" s="2" customFormat="1" ht="16.5" customHeight="1">
      <c r="A135" s="37"/>
      <c r="B135" s="38"/>
      <c r="C135" s="230" t="s">
        <v>214</v>
      </c>
      <c r="D135" s="230" t="s">
        <v>162</v>
      </c>
      <c r="E135" s="231" t="s">
        <v>1468</v>
      </c>
      <c r="F135" s="232" t="s">
        <v>1469</v>
      </c>
      <c r="G135" s="233" t="s">
        <v>202</v>
      </c>
      <c r="H135" s="234">
        <v>1</v>
      </c>
      <c r="I135" s="235"/>
      <c r="J135" s="235"/>
      <c r="K135" s="236">
        <f>ROUND(P135*H135,2)</f>
        <v>0</v>
      </c>
      <c r="L135" s="237"/>
      <c r="M135" s="43"/>
      <c r="N135" s="238" t="s">
        <v>1</v>
      </c>
      <c r="O135" s="239" t="s">
        <v>42</v>
      </c>
      <c r="P135" s="240">
        <f>I135+J135</f>
        <v>0</v>
      </c>
      <c r="Q135" s="240">
        <f>ROUND(I135*H135,2)</f>
        <v>0</v>
      </c>
      <c r="R135" s="240">
        <f>ROUND(J135*H135,2)</f>
        <v>0</v>
      </c>
      <c r="S135" s="96"/>
      <c r="T135" s="241">
        <f>S135*H135</f>
        <v>0</v>
      </c>
      <c r="U135" s="241">
        <v>0</v>
      </c>
      <c r="V135" s="241">
        <f>U135*H135</f>
        <v>0</v>
      </c>
      <c r="W135" s="241">
        <v>0</v>
      </c>
      <c r="X135" s="242">
        <f>W135*H135</f>
        <v>0</v>
      </c>
      <c r="Y135" s="37"/>
      <c r="Z135" s="37"/>
      <c r="AA135" s="37"/>
      <c r="AB135" s="37"/>
      <c r="AC135" s="37"/>
      <c r="AD135" s="37"/>
      <c r="AE135" s="37"/>
      <c r="AR135" s="243" t="s">
        <v>165</v>
      </c>
      <c r="AT135" s="243" t="s">
        <v>162</v>
      </c>
      <c r="AU135" s="243" t="s">
        <v>86</v>
      </c>
      <c r="AY135" s="16" t="s">
        <v>161</v>
      </c>
      <c r="BE135" s="244">
        <f>IF(O135="základná",K135,0)</f>
        <v>0</v>
      </c>
      <c r="BF135" s="244">
        <f>IF(O135="znížená",K135,0)</f>
        <v>0</v>
      </c>
      <c r="BG135" s="244">
        <f>IF(O135="zákl. prenesená",K135,0)</f>
        <v>0</v>
      </c>
      <c r="BH135" s="244">
        <f>IF(O135="zníž. prenesená",K135,0)</f>
        <v>0</v>
      </c>
      <c r="BI135" s="244">
        <f>IF(O135="nulová",K135,0)</f>
        <v>0</v>
      </c>
      <c r="BJ135" s="16" t="s">
        <v>166</v>
      </c>
      <c r="BK135" s="244">
        <f>ROUND(P135*H135,2)</f>
        <v>0</v>
      </c>
      <c r="BL135" s="16" t="s">
        <v>165</v>
      </c>
      <c r="BM135" s="243" t="s">
        <v>8</v>
      </c>
    </row>
    <row r="136" s="2" customFormat="1" ht="24.15" customHeight="1">
      <c r="A136" s="37"/>
      <c r="B136" s="38"/>
      <c r="C136" s="230" t="s">
        <v>218</v>
      </c>
      <c r="D136" s="230" t="s">
        <v>162</v>
      </c>
      <c r="E136" s="231" t="s">
        <v>1470</v>
      </c>
      <c r="F136" s="232" t="s">
        <v>1471</v>
      </c>
      <c r="G136" s="233" t="s">
        <v>202</v>
      </c>
      <c r="H136" s="234">
        <v>2</v>
      </c>
      <c r="I136" s="235"/>
      <c r="J136" s="235"/>
      <c r="K136" s="236">
        <f>ROUND(P136*H136,2)</f>
        <v>0</v>
      </c>
      <c r="L136" s="237"/>
      <c r="M136" s="43"/>
      <c r="N136" s="238" t="s">
        <v>1</v>
      </c>
      <c r="O136" s="239" t="s">
        <v>42</v>
      </c>
      <c r="P136" s="240">
        <f>I136+J136</f>
        <v>0</v>
      </c>
      <c r="Q136" s="240">
        <f>ROUND(I136*H136,2)</f>
        <v>0</v>
      </c>
      <c r="R136" s="240">
        <f>ROUND(J136*H136,2)</f>
        <v>0</v>
      </c>
      <c r="S136" s="96"/>
      <c r="T136" s="241">
        <f>S136*H136</f>
        <v>0</v>
      </c>
      <c r="U136" s="241">
        <v>0</v>
      </c>
      <c r="V136" s="241">
        <f>U136*H136</f>
        <v>0</v>
      </c>
      <c r="W136" s="241">
        <v>0</v>
      </c>
      <c r="X136" s="242">
        <f>W136*H136</f>
        <v>0</v>
      </c>
      <c r="Y136" s="37"/>
      <c r="Z136" s="37"/>
      <c r="AA136" s="37"/>
      <c r="AB136" s="37"/>
      <c r="AC136" s="37"/>
      <c r="AD136" s="37"/>
      <c r="AE136" s="37"/>
      <c r="AR136" s="243" t="s">
        <v>165</v>
      </c>
      <c r="AT136" s="243" t="s">
        <v>162</v>
      </c>
      <c r="AU136" s="243" t="s">
        <v>86</v>
      </c>
      <c r="AY136" s="16" t="s">
        <v>161</v>
      </c>
      <c r="BE136" s="244">
        <f>IF(O136="základná",K136,0)</f>
        <v>0</v>
      </c>
      <c r="BF136" s="244">
        <f>IF(O136="znížená",K136,0)</f>
        <v>0</v>
      </c>
      <c r="BG136" s="244">
        <f>IF(O136="zákl. prenesená",K136,0)</f>
        <v>0</v>
      </c>
      <c r="BH136" s="244">
        <f>IF(O136="zníž. prenesená",K136,0)</f>
        <v>0</v>
      </c>
      <c r="BI136" s="244">
        <f>IF(O136="nulová",K136,0)</f>
        <v>0</v>
      </c>
      <c r="BJ136" s="16" t="s">
        <v>166</v>
      </c>
      <c r="BK136" s="244">
        <f>ROUND(P136*H136,2)</f>
        <v>0</v>
      </c>
      <c r="BL136" s="16" t="s">
        <v>165</v>
      </c>
      <c r="BM136" s="243" t="s">
        <v>269</v>
      </c>
    </row>
    <row r="137" s="2" customFormat="1" ht="16.5" customHeight="1">
      <c r="A137" s="37"/>
      <c r="B137" s="38"/>
      <c r="C137" s="230" t="s">
        <v>223</v>
      </c>
      <c r="D137" s="230" t="s">
        <v>162</v>
      </c>
      <c r="E137" s="231" t="s">
        <v>1472</v>
      </c>
      <c r="F137" s="232" t="s">
        <v>1473</v>
      </c>
      <c r="G137" s="233" t="s">
        <v>202</v>
      </c>
      <c r="H137" s="234">
        <v>2</v>
      </c>
      <c r="I137" s="235"/>
      <c r="J137" s="235"/>
      <c r="K137" s="236">
        <f>ROUND(P137*H137,2)</f>
        <v>0</v>
      </c>
      <c r="L137" s="237"/>
      <c r="M137" s="43"/>
      <c r="N137" s="238" t="s">
        <v>1</v>
      </c>
      <c r="O137" s="239" t="s">
        <v>42</v>
      </c>
      <c r="P137" s="240">
        <f>I137+J137</f>
        <v>0</v>
      </c>
      <c r="Q137" s="240">
        <f>ROUND(I137*H137,2)</f>
        <v>0</v>
      </c>
      <c r="R137" s="240">
        <f>ROUND(J137*H137,2)</f>
        <v>0</v>
      </c>
      <c r="S137" s="96"/>
      <c r="T137" s="241">
        <f>S137*H137</f>
        <v>0</v>
      </c>
      <c r="U137" s="241">
        <v>0</v>
      </c>
      <c r="V137" s="241">
        <f>U137*H137</f>
        <v>0</v>
      </c>
      <c r="W137" s="241">
        <v>0</v>
      </c>
      <c r="X137" s="242">
        <f>W137*H137</f>
        <v>0</v>
      </c>
      <c r="Y137" s="37"/>
      <c r="Z137" s="37"/>
      <c r="AA137" s="37"/>
      <c r="AB137" s="37"/>
      <c r="AC137" s="37"/>
      <c r="AD137" s="37"/>
      <c r="AE137" s="37"/>
      <c r="AR137" s="243" t="s">
        <v>165</v>
      </c>
      <c r="AT137" s="243" t="s">
        <v>162</v>
      </c>
      <c r="AU137" s="243" t="s">
        <v>86</v>
      </c>
      <c r="AY137" s="16" t="s">
        <v>161</v>
      </c>
      <c r="BE137" s="244">
        <f>IF(O137="základná",K137,0)</f>
        <v>0</v>
      </c>
      <c r="BF137" s="244">
        <f>IF(O137="znížená",K137,0)</f>
        <v>0</v>
      </c>
      <c r="BG137" s="244">
        <f>IF(O137="zákl. prenesená",K137,0)</f>
        <v>0</v>
      </c>
      <c r="BH137" s="244">
        <f>IF(O137="zníž. prenesená",K137,0)</f>
        <v>0</v>
      </c>
      <c r="BI137" s="244">
        <f>IF(O137="nulová",K137,0)</f>
        <v>0</v>
      </c>
      <c r="BJ137" s="16" t="s">
        <v>166</v>
      </c>
      <c r="BK137" s="244">
        <f>ROUND(P137*H137,2)</f>
        <v>0</v>
      </c>
      <c r="BL137" s="16" t="s">
        <v>165</v>
      </c>
      <c r="BM137" s="243" t="s">
        <v>277</v>
      </c>
    </row>
    <row r="138" s="2" customFormat="1" ht="16.5" customHeight="1">
      <c r="A138" s="37"/>
      <c r="B138" s="38"/>
      <c r="C138" s="230" t="s">
        <v>228</v>
      </c>
      <c r="D138" s="230" t="s">
        <v>162</v>
      </c>
      <c r="E138" s="231" t="s">
        <v>1474</v>
      </c>
      <c r="F138" s="232" t="s">
        <v>1475</v>
      </c>
      <c r="G138" s="233" t="s">
        <v>202</v>
      </c>
      <c r="H138" s="234">
        <v>1</v>
      </c>
      <c r="I138" s="235"/>
      <c r="J138" s="235"/>
      <c r="K138" s="236">
        <f>ROUND(P138*H138,2)</f>
        <v>0</v>
      </c>
      <c r="L138" s="237"/>
      <c r="M138" s="43"/>
      <c r="N138" s="238" t="s">
        <v>1</v>
      </c>
      <c r="O138" s="239" t="s">
        <v>42</v>
      </c>
      <c r="P138" s="240">
        <f>I138+J138</f>
        <v>0</v>
      </c>
      <c r="Q138" s="240">
        <f>ROUND(I138*H138,2)</f>
        <v>0</v>
      </c>
      <c r="R138" s="240">
        <f>ROUND(J138*H138,2)</f>
        <v>0</v>
      </c>
      <c r="S138" s="96"/>
      <c r="T138" s="241">
        <f>S138*H138</f>
        <v>0</v>
      </c>
      <c r="U138" s="241">
        <v>0</v>
      </c>
      <c r="V138" s="241">
        <f>U138*H138</f>
        <v>0</v>
      </c>
      <c r="W138" s="241">
        <v>0</v>
      </c>
      <c r="X138" s="242">
        <f>W138*H138</f>
        <v>0</v>
      </c>
      <c r="Y138" s="37"/>
      <c r="Z138" s="37"/>
      <c r="AA138" s="37"/>
      <c r="AB138" s="37"/>
      <c r="AC138" s="37"/>
      <c r="AD138" s="37"/>
      <c r="AE138" s="37"/>
      <c r="AR138" s="243" t="s">
        <v>165</v>
      </c>
      <c r="AT138" s="243" t="s">
        <v>162</v>
      </c>
      <c r="AU138" s="243" t="s">
        <v>86</v>
      </c>
      <c r="AY138" s="16" t="s">
        <v>161</v>
      </c>
      <c r="BE138" s="244">
        <f>IF(O138="základná",K138,0)</f>
        <v>0</v>
      </c>
      <c r="BF138" s="244">
        <f>IF(O138="znížená",K138,0)</f>
        <v>0</v>
      </c>
      <c r="BG138" s="244">
        <f>IF(O138="zákl. prenesená",K138,0)</f>
        <v>0</v>
      </c>
      <c r="BH138" s="244">
        <f>IF(O138="zníž. prenesená",K138,0)</f>
        <v>0</v>
      </c>
      <c r="BI138" s="244">
        <f>IF(O138="nulová",K138,0)</f>
        <v>0</v>
      </c>
      <c r="BJ138" s="16" t="s">
        <v>166</v>
      </c>
      <c r="BK138" s="244">
        <f>ROUND(P138*H138,2)</f>
        <v>0</v>
      </c>
      <c r="BL138" s="16" t="s">
        <v>165</v>
      </c>
      <c r="BM138" s="243" t="s">
        <v>291</v>
      </c>
    </row>
    <row r="139" s="2" customFormat="1" ht="33" customHeight="1">
      <c r="A139" s="37"/>
      <c r="B139" s="38"/>
      <c r="C139" s="230" t="s">
        <v>233</v>
      </c>
      <c r="D139" s="230" t="s">
        <v>162</v>
      </c>
      <c r="E139" s="231" t="s">
        <v>1476</v>
      </c>
      <c r="F139" s="232" t="s">
        <v>1477</v>
      </c>
      <c r="G139" s="233" t="s">
        <v>202</v>
      </c>
      <c r="H139" s="234">
        <v>3</v>
      </c>
      <c r="I139" s="235"/>
      <c r="J139" s="235"/>
      <c r="K139" s="236">
        <f>ROUND(P139*H139,2)</f>
        <v>0</v>
      </c>
      <c r="L139" s="237"/>
      <c r="M139" s="43"/>
      <c r="N139" s="238" t="s">
        <v>1</v>
      </c>
      <c r="O139" s="239" t="s">
        <v>42</v>
      </c>
      <c r="P139" s="240">
        <f>I139+J139</f>
        <v>0</v>
      </c>
      <c r="Q139" s="240">
        <f>ROUND(I139*H139,2)</f>
        <v>0</v>
      </c>
      <c r="R139" s="240">
        <f>ROUND(J139*H139,2)</f>
        <v>0</v>
      </c>
      <c r="S139" s="96"/>
      <c r="T139" s="241">
        <f>S139*H139</f>
        <v>0</v>
      </c>
      <c r="U139" s="241">
        <v>0</v>
      </c>
      <c r="V139" s="241">
        <f>U139*H139</f>
        <v>0</v>
      </c>
      <c r="W139" s="241">
        <v>0</v>
      </c>
      <c r="X139" s="242">
        <f>W139*H139</f>
        <v>0</v>
      </c>
      <c r="Y139" s="37"/>
      <c r="Z139" s="37"/>
      <c r="AA139" s="37"/>
      <c r="AB139" s="37"/>
      <c r="AC139" s="37"/>
      <c r="AD139" s="37"/>
      <c r="AE139" s="37"/>
      <c r="AR139" s="243" t="s">
        <v>165</v>
      </c>
      <c r="AT139" s="243" t="s">
        <v>162</v>
      </c>
      <c r="AU139" s="243" t="s">
        <v>86</v>
      </c>
      <c r="AY139" s="16" t="s">
        <v>161</v>
      </c>
      <c r="BE139" s="244">
        <f>IF(O139="základná",K139,0)</f>
        <v>0</v>
      </c>
      <c r="BF139" s="244">
        <f>IF(O139="znížená",K139,0)</f>
        <v>0</v>
      </c>
      <c r="BG139" s="244">
        <f>IF(O139="zákl. prenesená",K139,0)</f>
        <v>0</v>
      </c>
      <c r="BH139" s="244">
        <f>IF(O139="zníž. prenesená",K139,0)</f>
        <v>0</v>
      </c>
      <c r="BI139" s="244">
        <f>IF(O139="nulová",K139,0)</f>
        <v>0</v>
      </c>
      <c r="BJ139" s="16" t="s">
        <v>166</v>
      </c>
      <c r="BK139" s="244">
        <f>ROUND(P139*H139,2)</f>
        <v>0</v>
      </c>
      <c r="BL139" s="16" t="s">
        <v>165</v>
      </c>
      <c r="BM139" s="243" t="s">
        <v>303</v>
      </c>
    </row>
    <row r="140" s="2" customFormat="1" ht="16.5" customHeight="1">
      <c r="A140" s="37"/>
      <c r="B140" s="38"/>
      <c r="C140" s="230" t="s">
        <v>237</v>
      </c>
      <c r="D140" s="230" t="s">
        <v>162</v>
      </c>
      <c r="E140" s="231" t="s">
        <v>1478</v>
      </c>
      <c r="F140" s="232" t="s">
        <v>1479</v>
      </c>
      <c r="G140" s="233" t="s">
        <v>202</v>
      </c>
      <c r="H140" s="234">
        <v>2</v>
      </c>
      <c r="I140" s="235"/>
      <c r="J140" s="235"/>
      <c r="K140" s="236">
        <f>ROUND(P140*H140,2)</f>
        <v>0</v>
      </c>
      <c r="L140" s="237"/>
      <c r="M140" s="43"/>
      <c r="N140" s="238" t="s">
        <v>1</v>
      </c>
      <c r="O140" s="239" t="s">
        <v>42</v>
      </c>
      <c r="P140" s="240">
        <f>I140+J140</f>
        <v>0</v>
      </c>
      <c r="Q140" s="240">
        <f>ROUND(I140*H140,2)</f>
        <v>0</v>
      </c>
      <c r="R140" s="240">
        <f>ROUND(J140*H140,2)</f>
        <v>0</v>
      </c>
      <c r="S140" s="96"/>
      <c r="T140" s="241">
        <f>S140*H140</f>
        <v>0</v>
      </c>
      <c r="U140" s="241">
        <v>0</v>
      </c>
      <c r="V140" s="241">
        <f>U140*H140</f>
        <v>0</v>
      </c>
      <c r="W140" s="241">
        <v>0</v>
      </c>
      <c r="X140" s="242">
        <f>W140*H140</f>
        <v>0</v>
      </c>
      <c r="Y140" s="37"/>
      <c r="Z140" s="37"/>
      <c r="AA140" s="37"/>
      <c r="AB140" s="37"/>
      <c r="AC140" s="37"/>
      <c r="AD140" s="37"/>
      <c r="AE140" s="37"/>
      <c r="AR140" s="243" t="s">
        <v>165</v>
      </c>
      <c r="AT140" s="243" t="s">
        <v>162</v>
      </c>
      <c r="AU140" s="243" t="s">
        <v>86</v>
      </c>
      <c r="AY140" s="16" t="s">
        <v>161</v>
      </c>
      <c r="BE140" s="244">
        <f>IF(O140="základná",K140,0)</f>
        <v>0</v>
      </c>
      <c r="BF140" s="244">
        <f>IF(O140="znížená",K140,0)</f>
        <v>0</v>
      </c>
      <c r="BG140" s="244">
        <f>IF(O140="zákl. prenesená",K140,0)</f>
        <v>0</v>
      </c>
      <c r="BH140" s="244">
        <f>IF(O140="zníž. prenesená",K140,0)</f>
        <v>0</v>
      </c>
      <c r="BI140" s="244">
        <f>IF(O140="nulová",K140,0)</f>
        <v>0</v>
      </c>
      <c r="BJ140" s="16" t="s">
        <v>166</v>
      </c>
      <c r="BK140" s="244">
        <f>ROUND(P140*H140,2)</f>
        <v>0</v>
      </c>
      <c r="BL140" s="16" t="s">
        <v>165</v>
      </c>
      <c r="BM140" s="243" t="s">
        <v>313</v>
      </c>
    </row>
    <row r="141" s="2" customFormat="1" ht="16.5" customHeight="1">
      <c r="A141" s="37"/>
      <c r="B141" s="38"/>
      <c r="C141" s="230" t="s">
        <v>242</v>
      </c>
      <c r="D141" s="230" t="s">
        <v>162</v>
      </c>
      <c r="E141" s="231" t="s">
        <v>1480</v>
      </c>
      <c r="F141" s="232" t="s">
        <v>1481</v>
      </c>
      <c r="G141" s="233" t="s">
        <v>202</v>
      </c>
      <c r="H141" s="234">
        <v>1</v>
      </c>
      <c r="I141" s="235"/>
      <c r="J141" s="235"/>
      <c r="K141" s="236">
        <f>ROUND(P141*H141,2)</f>
        <v>0</v>
      </c>
      <c r="L141" s="237"/>
      <c r="M141" s="43"/>
      <c r="N141" s="238" t="s">
        <v>1</v>
      </c>
      <c r="O141" s="239" t="s">
        <v>42</v>
      </c>
      <c r="P141" s="240">
        <f>I141+J141</f>
        <v>0</v>
      </c>
      <c r="Q141" s="240">
        <f>ROUND(I141*H141,2)</f>
        <v>0</v>
      </c>
      <c r="R141" s="240">
        <f>ROUND(J141*H141,2)</f>
        <v>0</v>
      </c>
      <c r="S141" s="96"/>
      <c r="T141" s="241">
        <f>S141*H141</f>
        <v>0</v>
      </c>
      <c r="U141" s="241">
        <v>0</v>
      </c>
      <c r="V141" s="241">
        <f>U141*H141</f>
        <v>0</v>
      </c>
      <c r="W141" s="241">
        <v>0</v>
      </c>
      <c r="X141" s="242">
        <f>W141*H141</f>
        <v>0</v>
      </c>
      <c r="Y141" s="37"/>
      <c r="Z141" s="37"/>
      <c r="AA141" s="37"/>
      <c r="AB141" s="37"/>
      <c r="AC141" s="37"/>
      <c r="AD141" s="37"/>
      <c r="AE141" s="37"/>
      <c r="AR141" s="243" t="s">
        <v>165</v>
      </c>
      <c r="AT141" s="243" t="s">
        <v>162</v>
      </c>
      <c r="AU141" s="243" t="s">
        <v>86</v>
      </c>
      <c r="AY141" s="16" t="s">
        <v>161</v>
      </c>
      <c r="BE141" s="244">
        <f>IF(O141="základná",K141,0)</f>
        <v>0</v>
      </c>
      <c r="BF141" s="244">
        <f>IF(O141="znížená",K141,0)</f>
        <v>0</v>
      </c>
      <c r="BG141" s="244">
        <f>IF(O141="zákl. prenesená",K141,0)</f>
        <v>0</v>
      </c>
      <c r="BH141" s="244">
        <f>IF(O141="zníž. prenesená",K141,0)</f>
        <v>0</v>
      </c>
      <c r="BI141" s="244">
        <f>IF(O141="nulová",K141,0)</f>
        <v>0</v>
      </c>
      <c r="BJ141" s="16" t="s">
        <v>166</v>
      </c>
      <c r="BK141" s="244">
        <f>ROUND(P141*H141,2)</f>
        <v>0</v>
      </c>
      <c r="BL141" s="16" t="s">
        <v>165</v>
      </c>
      <c r="BM141" s="243" t="s">
        <v>300</v>
      </c>
    </row>
    <row r="142" s="2" customFormat="1" ht="21.75" customHeight="1">
      <c r="A142" s="37"/>
      <c r="B142" s="38"/>
      <c r="C142" s="230" t="s">
        <v>246</v>
      </c>
      <c r="D142" s="230" t="s">
        <v>162</v>
      </c>
      <c r="E142" s="231" t="s">
        <v>1482</v>
      </c>
      <c r="F142" s="232" t="s">
        <v>1483</v>
      </c>
      <c r="G142" s="233" t="s">
        <v>202</v>
      </c>
      <c r="H142" s="234">
        <v>2</v>
      </c>
      <c r="I142" s="235"/>
      <c r="J142" s="235"/>
      <c r="K142" s="236">
        <f>ROUND(P142*H142,2)</f>
        <v>0</v>
      </c>
      <c r="L142" s="237"/>
      <c r="M142" s="43"/>
      <c r="N142" s="238" t="s">
        <v>1</v>
      </c>
      <c r="O142" s="239" t="s">
        <v>42</v>
      </c>
      <c r="P142" s="240">
        <f>I142+J142</f>
        <v>0</v>
      </c>
      <c r="Q142" s="240">
        <f>ROUND(I142*H142,2)</f>
        <v>0</v>
      </c>
      <c r="R142" s="240">
        <f>ROUND(J142*H142,2)</f>
        <v>0</v>
      </c>
      <c r="S142" s="96"/>
      <c r="T142" s="241">
        <f>S142*H142</f>
        <v>0</v>
      </c>
      <c r="U142" s="241">
        <v>0</v>
      </c>
      <c r="V142" s="241">
        <f>U142*H142</f>
        <v>0</v>
      </c>
      <c r="W142" s="241">
        <v>0</v>
      </c>
      <c r="X142" s="242">
        <f>W142*H142</f>
        <v>0</v>
      </c>
      <c r="Y142" s="37"/>
      <c r="Z142" s="37"/>
      <c r="AA142" s="37"/>
      <c r="AB142" s="37"/>
      <c r="AC142" s="37"/>
      <c r="AD142" s="37"/>
      <c r="AE142" s="37"/>
      <c r="AR142" s="243" t="s">
        <v>165</v>
      </c>
      <c r="AT142" s="243" t="s">
        <v>162</v>
      </c>
      <c r="AU142" s="243" t="s">
        <v>86</v>
      </c>
      <c r="AY142" s="16" t="s">
        <v>161</v>
      </c>
      <c r="BE142" s="244">
        <f>IF(O142="základná",K142,0)</f>
        <v>0</v>
      </c>
      <c r="BF142" s="244">
        <f>IF(O142="znížená",K142,0)</f>
        <v>0</v>
      </c>
      <c r="BG142" s="244">
        <f>IF(O142="zákl. prenesená",K142,0)</f>
        <v>0</v>
      </c>
      <c r="BH142" s="244">
        <f>IF(O142="zníž. prenesená",K142,0)</f>
        <v>0</v>
      </c>
      <c r="BI142" s="244">
        <f>IF(O142="nulová",K142,0)</f>
        <v>0</v>
      </c>
      <c r="BJ142" s="16" t="s">
        <v>166</v>
      </c>
      <c r="BK142" s="244">
        <f>ROUND(P142*H142,2)</f>
        <v>0</v>
      </c>
      <c r="BL142" s="16" t="s">
        <v>165</v>
      </c>
      <c r="BM142" s="243" t="s">
        <v>335</v>
      </c>
    </row>
    <row r="143" s="2" customFormat="1" ht="21.75" customHeight="1">
      <c r="A143" s="37"/>
      <c r="B143" s="38"/>
      <c r="C143" s="230" t="s">
        <v>251</v>
      </c>
      <c r="D143" s="230" t="s">
        <v>162</v>
      </c>
      <c r="E143" s="231" t="s">
        <v>1484</v>
      </c>
      <c r="F143" s="232" t="s">
        <v>1485</v>
      </c>
      <c r="G143" s="233" t="s">
        <v>202</v>
      </c>
      <c r="H143" s="234">
        <v>1</v>
      </c>
      <c r="I143" s="235"/>
      <c r="J143" s="235"/>
      <c r="K143" s="236">
        <f>ROUND(P143*H143,2)</f>
        <v>0</v>
      </c>
      <c r="L143" s="237"/>
      <c r="M143" s="43"/>
      <c r="N143" s="238" t="s">
        <v>1</v>
      </c>
      <c r="O143" s="239" t="s">
        <v>42</v>
      </c>
      <c r="P143" s="240">
        <f>I143+J143</f>
        <v>0</v>
      </c>
      <c r="Q143" s="240">
        <f>ROUND(I143*H143,2)</f>
        <v>0</v>
      </c>
      <c r="R143" s="240">
        <f>ROUND(J143*H143,2)</f>
        <v>0</v>
      </c>
      <c r="S143" s="96"/>
      <c r="T143" s="241">
        <f>S143*H143</f>
        <v>0</v>
      </c>
      <c r="U143" s="241">
        <v>0</v>
      </c>
      <c r="V143" s="241">
        <f>U143*H143</f>
        <v>0</v>
      </c>
      <c r="W143" s="241">
        <v>0</v>
      </c>
      <c r="X143" s="242">
        <f>W143*H143</f>
        <v>0</v>
      </c>
      <c r="Y143" s="37"/>
      <c r="Z143" s="37"/>
      <c r="AA143" s="37"/>
      <c r="AB143" s="37"/>
      <c r="AC143" s="37"/>
      <c r="AD143" s="37"/>
      <c r="AE143" s="37"/>
      <c r="AR143" s="243" t="s">
        <v>165</v>
      </c>
      <c r="AT143" s="243" t="s">
        <v>162</v>
      </c>
      <c r="AU143" s="243" t="s">
        <v>86</v>
      </c>
      <c r="AY143" s="16" t="s">
        <v>161</v>
      </c>
      <c r="BE143" s="244">
        <f>IF(O143="základná",K143,0)</f>
        <v>0</v>
      </c>
      <c r="BF143" s="244">
        <f>IF(O143="znížená",K143,0)</f>
        <v>0</v>
      </c>
      <c r="BG143" s="244">
        <f>IF(O143="zákl. prenesená",K143,0)</f>
        <v>0</v>
      </c>
      <c r="BH143" s="244">
        <f>IF(O143="zníž. prenesená",K143,0)</f>
        <v>0</v>
      </c>
      <c r="BI143" s="244">
        <f>IF(O143="nulová",K143,0)</f>
        <v>0</v>
      </c>
      <c r="BJ143" s="16" t="s">
        <v>166</v>
      </c>
      <c r="BK143" s="244">
        <f>ROUND(P143*H143,2)</f>
        <v>0</v>
      </c>
      <c r="BL143" s="16" t="s">
        <v>165</v>
      </c>
      <c r="BM143" s="243" t="s">
        <v>346</v>
      </c>
    </row>
    <row r="144" s="2" customFormat="1" ht="16.5" customHeight="1">
      <c r="A144" s="37"/>
      <c r="B144" s="38"/>
      <c r="C144" s="230" t="s">
        <v>255</v>
      </c>
      <c r="D144" s="230" t="s">
        <v>162</v>
      </c>
      <c r="E144" s="231" t="s">
        <v>1486</v>
      </c>
      <c r="F144" s="232" t="s">
        <v>1487</v>
      </c>
      <c r="G144" s="233" t="s">
        <v>202</v>
      </c>
      <c r="H144" s="234">
        <v>2</v>
      </c>
      <c r="I144" s="235"/>
      <c r="J144" s="235"/>
      <c r="K144" s="236">
        <f>ROUND(P144*H144,2)</f>
        <v>0</v>
      </c>
      <c r="L144" s="237"/>
      <c r="M144" s="43"/>
      <c r="N144" s="238" t="s">
        <v>1</v>
      </c>
      <c r="O144" s="239" t="s">
        <v>42</v>
      </c>
      <c r="P144" s="240">
        <f>I144+J144</f>
        <v>0</v>
      </c>
      <c r="Q144" s="240">
        <f>ROUND(I144*H144,2)</f>
        <v>0</v>
      </c>
      <c r="R144" s="240">
        <f>ROUND(J144*H144,2)</f>
        <v>0</v>
      </c>
      <c r="S144" s="96"/>
      <c r="T144" s="241">
        <f>S144*H144</f>
        <v>0</v>
      </c>
      <c r="U144" s="241">
        <v>0</v>
      </c>
      <c r="V144" s="241">
        <f>U144*H144</f>
        <v>0</v>
      </c>
      <c r="W144" s="241">
        <v>0</v>
      </c>
      <c r="X144" s="242">
        <f>W144*H144</f>
        <v>0</v>
      </c>
      <c r="Y144" s="37"/>
      <c r="Z144" s="37"/>
      <c r="AA144" s="37"/>
      <c r="AB144" s="37"/>
      <c r="AC144" s="37"/>
      <c r="AD144" s="37"/>
      <c r="AE144" s="37"/>
      <c r="AR144" s="243" t="s">
        <v>165</v>
      </c>
      <c r="AT144" s="243" t="s">
        <v>162</v>
      </c>
      <c r="AU144" s="243" t="s">
        <v>86</v>
      </c>
      <c r="AY144" s="16" t="s">
        <v>161</v>
      </c>
      <c r="BE144" s="244">
        <f>IF(O144="základná",K144,0)</f>
        <v>0</v>
      </c>
      <c r="BF144" s="244">
        <f>IF(O144="znížená",K144,0)</f>
        <v>0</v>
      </c>
      <c r="BG144" s="244">
        <f>IF(O144="zákl. prenesená",K144,0)</f>
        <v>0</v>
      </c>
      <c r="BH144" s="244">
        <f>IF(O144="zníž. prenesená",K144,0)</f>
        <v>0</v>
      </c>
      <c r="BI144" s="244">
        <f>IF(O144="nulová",K144,0)</f>
        <v>0</v>
      </c>
      <c r="BJ144" s="16" t="s">
        <v>166</v>
      </c>
      <c r="BK144" s="244">
        <f>ROUND(P144*H144,2)</f>
        <v>0</v>
      </c>
      <c r="BL144" s="16" t="s">
        <v>165</v>
      </c>
      <c r="BM144" s="243" t="s">
        <v>355</v>
      </c>
    </row>
    <row r="145" s="2" customFormat="1" ht="16.5" customHeight="1">
      <c r="A145" s="37"/>
      <c r="B145" s="38"/>
      <c r="C145" s="230" t="s">
        <v>8</v>
      </c>
      <c r="D145" s="230" t="s">
        <v>162</v>
      </c>
      <c r="E145" s="231" t="s">
        <v>1488</v>
      </c>
      <c r="F145" s="232" t="s">
        <v>1489</v>
      </c>
      <c r="G145" s="233" t="s">
        <v>202</v>
      </c>
      <c r="H145" s="234">
        <v>2</v>
      </c>
      <c r="I145" s="235"/>
      <c r="J145" s="235"/>
      <c r="K145" s="236">
        <f>ROUND(P145*H145,2)</f>
        <v>0</v>
      </c>
      <c r="L145" s="237"/>
      <c r="M145" s="43"/>
      <c r="N145" s="238" t="s">
        <v>1</v>
      </c>
      <c r="O145" s="239" t="s">
        <v>42</v>
      </c>
      <c r="P145" s="240">
        <f>I145+J145</f>
        <v>0</v>
      </c>
      <c r="Q145" s="240">
        <f>ROUND(I145*H145,2)</f>
        <v>0</v>
      </c>
      <c r="R145" s="240">
        <f>ROUND(J145*H145,2)</f>
        <v>0</v>
      </c>
      <c r="S145" s="96"/>
      <c r="T145" s="241">
        <f>S145*H145</f>
        <v>0</v>
      </c>
      <c r="U145" s="241">
        <v>0</v>
      </c>
      <c r="V145" s="241">
        <f>U145*H145</f>
        <v>0</v>
      </c>
      <c r="W145" s="241">
        <v>0</v>
      </c>
      <c r="X145" s="242">
        <f>W145*H145</f>
        <v>0</v>
      </c>
      <c r="Y145" s="37"/>
      <c r="Z145" s="37"/>
      <c r="AA145" s="37"/>
      <c r="AB145" s="37"/>
      <c r="AC145" s="37"/>
      <c r="AD145" s="37"/>
      <c r="AE145" s="37"/>
      <c r="AR145" s="243" t="s">
        <v>165</v>
      </c>
      <c r="AT145" s="243" t="s">
        <v>162</v>
      </c>
      <c r="AU145" s="243" t="s">
        <v>86</v>
      </c>
      <c r="AY145" s="16" t="s">
        <v>161</v>
      </c>
      <c r="BE145" s="244">
        <f>IF(O145="základná",K145,0)</f>
        <v>0</v>
      </c>
      <c r="BF145" s="244">
        <f>IF(O145="znížená",K145,0)</f>
        <v>0</v>
      </c>
      <c r="BG145" s="244">
        <f>IF(O145="zákl. prenesená",K145,0)</f>
        <v>0</v>
      </c>
      <c r="BH145" s="244">
        <f>IF(O145="zníž. prenesená",K145,0)</f>
        <v>0</v>
      </c>
      <c r="BI145" s="244">
        <f>IF(O145="nulová",K145,0)</f>
        <v>0</v>
      </c>
      <c r="BJ145" s="16" t="s">
        <v>166</v>
      </c>
      <c r="BK145" s="244">
        <f>ROUND(P145*H145,2)</f>
        <v>0</v>
      </c>
      <c r="BL145" s="16" t="s">
        <v>165</v>
      </c>
      <c r="BM145" s="243" t="s">
        <v>363</v>
      </c>
    </row>
    <row r="146" s="2" customFormat="1" ht="24.15" customHeight="1">
      <c r="A146" s="37"/>
      <c r="B146" s="38"/>
      <c r="C146" s="230" t="s">
        <v>265</v>
      </c>
      <c r="D146" s="230" t="s">
        <v>162</v>
      </c>
      <c r="E146" s="231" t="s">
        <v>1457</v>
      </c>
      <c r="F146" s="232" t="s">
        <v>1458</v>
      </c>
      <c r="G146" s="233" t="s">
        <v>1459</v>
      </c>
      <c r="H146" s="234">
        <v>12</v>
      </c>
      <c r="I146" s="235"/>
      <c r="J146" s="235"/>
      <c r="K146" s="236">
        <f>ROUND(P146*H146,2)</f>
        <v>0</v>
      </c>
      <c r="L146" s="237"/>
      <c r="M146" s="43"/>
      <c r="N146" s="238" t="s">
        <v>1</v>
      </c>
      <c r="O146" s="239" t="s">
        <v>42</v>
      </c>
      <c r="P146" s="240">
        <f>I146+J146</f>
        <v>0</v>
      </c>
      <c r="Q146" s="240">
        <f>ROUND(I146*H146,2)</f>
        <v>0</v>
      </c>
      <c r="R146" s="240">
        <f>ROUND(J146*H146,2)</f>
        <v>0</v>
      </c>
      <c r="S146" s="96"/>
      <c r="T146" s="241">
        <f>S146*H146</f>
        <v>0</v>
      </c>
      <c r="U146" s="241">
        <v>0</v>
      </c>
      <c r="V146" s="241">
        <f>U146*H146</f>
        <v>0</v>
      </c>
      <c r="W146" s="241">
        <v>0</v>
      </c>
      <c r="X146" s="242">
        <f>W146*H146</f>
        <v>0</v>
      </c>
      <c r="Y146" s="37"/>
      <c r="Z146" s="37"/>
      <c r="AA146" s="37"/>
      <c r="AB146" s="37"/>
      <c r="AC146" s="37"/>
      <c r="AD146" s="37"/>
      <c r="AE146" s="37"/>
      <c r="AR146" s="243" t="s">
        <v>165</v>
      </c>
      <c r="AT146" s="243" t="s">
        <v>162</v>
      </c>
      <c r="AU146" s="243" t="s">
        <v>86</v>
      </c>
      <c r="AY146" s="16" t="s">
        <v>161</v>
      </c>
      <c r="BE146" s="244">
        <f>IF(O146="základná",K146,0)</f>
        <v>0</v>
      </c>
      <c r="BF146" s="244">
        <f>IF(O146="znížená",K146,0)</f>
        <v>0</v>
      </c>
      <c r="BG146" s="244">
        <f>IF(O146="zákl. prenesená",K146,0)</f>
        <v>0</v>
      </c>
      <c r="BH146" s="244">
        <f>IF(O146="zníž. prenesená",K146,0)</f>
        <v>0</v>
      </c>
      <c r="BI146" s="244">
        <f>IF(O146="nulová",K146,0)</f>
        <v>0</v>
      </c>
      <c r="BJ146" s="16" t="s">
        <v>166</v>
      </c>
      <c r="BK146" s="244">
        <f>ROUND(P146*H146,2)</f>
        <v>0</v>
      </c>
      <c r="BL146" s="16" t="s">
        <v>165</v>
      </c>
      <c r="BM146" s="243" t="s">
        <v>374</v>
      </c>
    </row>
    <row r="147" s="2" customFormat="1" ht="24.15" customHeight="1">
      <c r="A147" s="37"/>
      <c r="B147" s="38"/>
      <c r="C147" s="230" t="s">
        <v>269</v>
      </c>
      <c r="D147" s="230" t="s">
        <v>162</v>
      </c>
      <c r="E147" s="231" t="s">
        <v>1490</v>
      </c>
      <c r="F147" s="232" t="s">
        <v>1491</v>
      </c>
      <c r="G147" s="233" t="s">
        <v>1459</v>
      </c>
      <c r="H147" s="234">
        <v>3</v>
      </c>
      <c r="I147" s="235"/>
      <c r="J147" s="235"/>
      <c r="K147" s="236">
        <f>ROUND(P147*H147,2)</f>
        <v>0</v>
      </c>
      <c r="L147" s="237"/>
      <c r="M147" s="43"/>
      <c r="N147" s="238" t="s">
        <v>1</v>
      </c>
      <c r="O147" s="239" t="s">
        <v>42</v>
      </c>
      <c r="P147" s="240">
        <f>I147+J147</f>
        <v>0</v>
      </c>
      <c r="Q147" s="240">
        <f>ROUND(I147*H147,2)</f>
        <v>0</v>
      </c>
      <c r="R147" s="240">
        <f>ROUND(J147*H147,2)</f>
        <v>0</v>
      </c>
      <c r="S147" s="96"/>
      <c r="T147" s="241">
        <f>S147*H147</f>
        <v>0</v>
      </c>
      <c r="U147" s="241">
        <v>0</v>
      </c>
      <c r="V147" s="241">
        <f>U147*H147</f>
        <v>0</v>
      </c>
      <c r="W147" s="241">
        <v>0</v>
      </c>
      <c r="X147" s="242">
        <f>W147*H147</f>
        <v>0</v>
      </c>
      <c r="Y147" s="37"/>
      <c r="Z147" s="37"/>
      <c r="AA147" s="37"/>
      <c r="AB147" s="37"/>
      <c r="AC147" s="37"/>
      <c r="AD147" s="37"/>
      <c r="AE147" s="37"/>
      <c r="AR147" s="243" t="s">
        <v>165</v>
      </c>
      <c r="AT147" s="243" t="s">
        <v>162</v>
      </c>
      <c r="AU147" s="243" t="s">
        <v>86</v>
      </c>
      <c r="AY147" s="16" t="s">
        <v>161</v>
      </c>
      <c r="BE147" s="244">
        <f>IF(O147="základná",K147,0)</f>
        <v>0</v>
      </c>
      <c r="BF147" s="244">
        <f>IF(O147="znížená",K147,0)</f>
        <v>0</v>
      </c>
      <c r="BG147" s="244">
        <f>IF(O147="zákl. prenesená",K147,0)</f>
        <v>0</v>
      </c>
      <c r="BH147" s="244">
        <f>IF(O147="zníž. prenesená",K147,0)</f>
        <v>0</v>
      </c>
      <c r="BI147" s="244">
        <f>IF(O147="nulová",K147,0)</f>
        <v>0</v>
      </c>
      <c r="BJ147" s="16" t="s">
        <v>166</v>
      </c>
      <c r="BK147" s="244">
        <f>ROUND(P147*H147,2)</f>
        <v>0</v>
      </c>
      <c r="BL147" s="16" t="s">
        <v>165</v>
      </c>
      <c r="BM147" s="243" t="s">
        <v>382</v>
      </c>
    </row>
    <row r="148" s="2" customFormat="1" ht="24.15" customHeight="1">
      <c r="A148" s="37"/>
      <c r="B148" s="38"/>
      <c r="C148" s="230" t="s">
        <v>273</v>
      </c>
      <c r="D148" s="230" t="s">
        <v>162</v>
      </c>
      <c r="E148" s="231" t="s">
        <v>1492</v>
      </c>
      <c r="F148" s="232" t="s">
        <v>1493</v>
      </c>
      <c r="G148" s="233" t="s">
        <v>1459</v>
      </c>
      <c r="H148" s="234">
        <v>28</v>
      </c>
      <c r="I148" s="235"/>
      <c r="J148" s="235"/>
      <c r="K148" s="236">
        <f>ROUND(P148*H148,2)</f>
        <v>0</v>
      </c>
      <c r="L148" s="237"/>
      <c r="M148" s="43"/>
      <c r="N148" s="238" t="s">
        <v>1</v>
      </c>
      <c r="O148" s="239" t="s">
        <v>42</v>
      </c>
      <c r="P148" s="240">
        <f>I148+J148</f>
        <v>0</v>
      </c>
      <c r="Q148" s="240">
        <f>ROUND(I148*H148,2)</f>
        <v>0</v>
      </c>
      <c r="R148" s="240">
        <f>ROUND(J148*H148,2)</f>
        <v>0</v>
      </c>
      <c r="S148" s="96"/>
      <c r="T148" s="241">
        <f>S148*H148</f>
        <v>0</v>
      </c>
      <c r="U148" s="241">
        <v>0</v>
      </c>
      <c r="V148" s="241">
        <f>U148*H148</f>
        <v>0</v>
      </c>
      <c r="W148" s="241">
        <v>0</v>
      </c>
      <c r="X148" s="242">
        <f>W148*H148</f>
        <v>0</v>
      </c>
      <c r="Y148" s="37"/>
      <c r="Z148" s="37"/>
      <c r="AA148" s="37"/>
      <c r="AB148" s="37"/>
      <c r="AC148" s="37"/>
      <c r="AD148" s="37"/>
      <c r="AE148" s="37"/>
      <c r="AR148" s="243" t="s">
        <v>165</v>
      </c>
      <c r="AT148" s="243" t="s">
        <v>162</v>
      </c>
      <c r="AU148" s="243" t="s">
        <v>86</v>
      </c>
      <c r="AY148" s="16" t="s">
        <v>161</v>
      </c>
      <c r="BE148" s="244">
        <f>IF(O148="základná",K148,0)</f>
        <v>0</v>
      </c>
      <c r="BF148" s="244">
        <f>IF(O148="znížená",K148,0)</f>
        <v>0</v>
      </c>
      <c r="BG148" s="244">
        <f>IF(O148="zákl. prenesená",K148,0)</f>
        <v>0</v>
      </c>
      <c r="BH148" s="244">
        <f>IF(O148="zníž. prenesená",K148,0)</f>
        <v>0</v>
      </c>
      <c r="BI148" s="244">
        <f>IF(O148="nulová",K148,0)</f>
        <v>0</v>
      </c>
      <c r="BJ148" s="16" t="s">
        <v>166</v>
      </c>
      <c r="BK148" s="244">
        <f>ROUND(P148*H148,2)</f>
        <v>0</v>
      </c>
      <c r="BL148" s="16" t="s">
        <v>165</v>
      </c>
      <c r="BM148" s="243" t="s">
        <v>392</v>
      </c>
    </row>
    <row r="149" s="2" customFormat="1" ht="24.15" customHeight="1">
      <c r="A149" s="37"/>
      <c r="B149" s="38"/>
      <c r="C149" s="230" t="s">
        <v>277</v>
      </c>
      <c r="D149" s="230" t="s">
        <v>162</v>
      </c>
      <c r="E149" s="231" t="s">
        <v>1494</v>
      </c>
      <c r="F149" s="232" t="s">
        <v>1495</v>
      </c>
      <c r="G149" s="233" t="s">
        <v>1459</v>
      </c>
      <c r="H149" s="234">
        <v>12</v>
      </c>
      <c r="I149" s="235"/>
      <c r="J149" s="235"/>
      <c r="K149" s="236">
        <f>ROUND(P149*H149,2)</f>
        <v>0</v>
      </c>
      <c r="L149" s="237"/>
      <c r="M149" s="43"/>
      <c r="N149" s="238" t="s">
        <v>1</v>
      </c>
      <c r="O149" s="239" t="s">
        <v>42</v>
      </c>
      <c r="P149" s="240">
        <f>I149+J149</f>
        <v>0</v>
      </c>
      <c r="Q149" s="240">
        <f>ROUND(I149*H149,2)</f>
        <v>0</v>
      </c>
      <c r="R149" s="240">
        <f>ROUND(J149*H149,2)</f>
        <v>0</v>
      </c>
      <c r="S149" s="96"/>
      <c r="T149" s="241">
        <f>S149*H149</f>
        <v>0</v>
      </c>
      <c r="U149" s="241">
        <v>0</v>
      </c>
      <c r="V149" s="241">
        <f>U149*H149</f>
        <v>0</v>
      </c>
      <c r="W149" s="241">
        <v>0</v>
      </c>
      <c r="X149" s="242">
        <f>W149*H149</f>
        <v>0</v>
      </c>
      <c r="Y149" s="37"/>
      <c r="Z149" s="37"/>
      <c r="AA149" s="37"/>
      <c r="AB149" s="37"/>
      <c r="AC149" s="37"/>
      <c r="AD149" s="37"/>
      <c r="AE149" s="37"/>
      <c r="AR149" s="243" t="s">
        <v>165</v>
      </c>
      <c r="AT149" s="243" t="s">
        <v>162</v>
      </c>
      <c r="AU149" s="243" t="s">
        <v>86</v>
      </c>
      <c r="AY149" s="16" t="s">
        <v>161</v>
      </c>
      <c r="BE149" s="244">
        <f>IF(O149="základná",K149,0)</f>
        <v>0</v>
      </c>
      <c r="BF149" s="244">
        <f>IF(O149="znížená",K149,0)</f>
        <v>0</v>
      </c>
      <c r="BG149" s="244">
        <f>IF(O149="zákl. prenesená",K149,0)</f>
        <v>0</v>
      </c>
      <c r="BH149" s="244">
        <f>IF(O149="zníž. prenesená",K149,0)</f>
        <v>0</v>
      </c>
      <c r="BI149" s="244">
        <f>IF(O149="nulová",K149,0)</f>
        <v>0</v>
      </c>
      <c r="BJ149" s="16" t="s">
        <v>166</v>
      </c>
      <c r="BK149" s="244">
        <f>ROUND(P149*H149,2)</f>
        <v>0</v>
      </c>
      <c r="BL149" s="16" t="s">
        <v>165</v>
      </c>
      <c r="BM149" s="243" t="s">
        <v>402</v>
      </c>
    </row>
    <row r="150" s="2" customFormat="1" ht="24.15" customHeight="1">
      <c r="A150" s="37"/>
      <c r="B150" s="38"/>
      <c r="C150" s="230" t="s">
        <v>283</v>
      </c>
      <c r="D150" s="230" t="s">
        <v>162</v>
      </c>
      <c r="E150" s="231" t="s">
        <v>1496</v>
      </c>
      <c r="F150" s="232" t="s">
        <v>1497</v>
      </c>
      <c r="G150" s="233" t="s">
        <v>1459</v>
      </c>
      <c r="H150" s="234">
        <v>8</v>
      </c>
      <c r="I150" s="235"/>
      <c r="J150" s="235"/>
      <c r="K150" s="236">
        <f>ROUND(P150*H150,2)</f>
        <v>0</v>
      </c>
      <c r="L150" s="237"/>
      <c r="M150" s="43"/>
      <c r="N150" s="238" t="s">
        <v>1</v>
      </c>
      <c r="O150" s="239" t="s">
        <v>42</v>
      </c>
      <c r="P150" s="240">
        <f>I150+J150</f>
        <v>0</v>
      </c>
      <c r="Q150" s="240">
        <f>ROUND(I150*H150,2)</f>
        <v>0</v>
      </c>
      <c r="R150" s="240">
        <f>ROUND(J150*H150,2)</f>
        <v>0</v>
      </c>
      <c r="S150" s="96"/>
      <c r="T150" s="241">
        <f>S150*H150</f>
        <v>0</v>
      </c>
      <c r="U150" s="241">
        <v>0</v>
      </c>
      <c r="V150" s="241">
        <f>U150*H150</f>
        <v>0</v>
      </c>
      <c r="W150" s="241">
        <v>0</v>
      </c>
      <c r="X150" s="242">
        <f>W150*H150</f>
        <v>0</v>
      </c>
      <c r="Y150" s="37"/>
      <c r="Z150" s="37"/>
      <c r="AA150" s="37"/>
      <c r="AB150" s="37"/>
      <c r="AC150" s="37"/>
      <c r="AD150" s="37"/>
      <c r="AE150" s="37"/>
      <c r="AR150" s="243" t="s">
        <v>165</v>
      </c>
      <c r="AT150" s="243" t="s">
        <v>162</v>
      </c>
      <c r="AU150" s="243" t="s">
        <v>86</v>
      </c>
      <c r="AY150" s="16" t="s">
        <v>161</v>
      </c>
      <c r="BE150" s="244">
        <f>IF(O150="základná",K150,0)</f>
        <v>0</v>
      </c>
      <c r="BF150" s="244">
        <f>IF(O150="znížená",K150,0)</f>
        <v>0</v>
      </c>
      <c r="BG150" s="244">
        <f>IF(O150="zákl. prenesená",K150,0)</f>
        <v>0</v>
      </c>
      <c r="BH150" s="244">
        <f>IF(O150="zníž. prenesená",K150,0)</f>
        <v>0</v>
      </c>
      <c r="BI150" s="244">
        <f>IF(O150="nulová",K150,0)</f>
        <v>0</v>
      </c>
      <c r="BJ150" s="16" t="s">
        <v>166</v>
      </c>
      <c r="BK150" s="244">
        <f>ROUND(P150*H150,2)</f>
        <v>0</v>
      </c>
      <c r="BL150" s="16" t="s">
        <v>165</v>
      </c>
      <c r="BM150" s="243" t="s">
        <v>411</v>
      </c>
    </row>
    <row r="151" s="2" customFormat="1" ht="49.05" customHeight="1">
      <c r="A151" s="37"/>
      <c r="B151" s="38"/>
      <c r="C151" s="230" t="s">
        <v>291</v>
      </c>
      <c r="D151" s="230" t="s">
        <v>162</v>
      </c>
      <c r="E151" s="231" t="s">
        <v>1462</v>
      </c>
      <c r="F151" s="232" t="s">
        <v>1463</v>
      </c>
      <c r="G151" s="233" t="s">
        <v>181</v>
      </c>
      <c r="H151" s="234">
        <v>60</v>
      </c>
      <c r="I151" s="235"/>
      <c r="J151" s="235"/>
      <c r="K151" s="236">
        <f>ROUND(P151*H151,2)</f>
        <v>0</v>
      </c>
      <c r="L151" s="237"/>
      <c r="M151" s="43"/>
      <c r="N151" s="238" t="s">
        <v>1</v>
      </c>
      <c r="O151" s="239" t="s">
        <v>42</v>
      </c>
      <c r="P151" s="240">
        <f>I151+J151</f>
        <v>0</v>
      </c>
      <c r="Q151" s="240">
        <f>ROUND(I151*H151,2)</f>
        <v>0</v>
      </c>
      <c r="R151" s="240">
        <f>ROUND(J151*H151,2)</f>
        <v>0</v>
      </c>
      <c r="S151" s="96"/>
      <c r="T151" s="241">
        <f>S151*H151</f>
        <v>0</v>
      </c>
      <c r="U151" s="241">
        <v>0</v>
      </c>
      <c r="V151" s="241">
        <f>U151*H151</f>
        <v>0</v>
      </c>
      <c r="W151" s="241">
        <v>0</v>
      </c>
      <c r="X151" s="242">
        <f>W151*H151</f>
        <v>0</v>
      </c>
      <c r="Y151" s="37"/>
      <c r="Z151" s="37"/>
      <c r="AA151" s="37"/>
      <c r="AB151" s="37"/>
      <c r="AC151" s="37"/>
      <c r="AD151" s="37"/>
      <c r="AE151" s="37"/>
      <c r="AR151" s="243" t="s">
        <v>165</v>
      </c>
      <c r="AT151" s="243" t="s">
        <v>162</v>
      </c>
      <c r="AU151" s="243" t="s">
        <v>86</v>
      </c>
      <c r="AY151" s="16" t="s">
        <v>161</v>
      </c>
      <c r="BE151" s="244">
        <f>IF(O151="základná",K151,0)</f>
        <v>0</v>
      </c>
      <c r="BF151" s="244">
        <f>IF(O151="znížená",K151,0)</f>
        <v>0</v>
      </c>
      <c r="BG151" s="244">
        <f>IF(O151="zákl. prenesená",K151,0)</f>
        <v>0</v>
      </c>
      <c r="BH151" s="244">
        <f>IF(O151="zníž. prenesená",K151,0)</f>
        <v>0</v>
      </c>
      <c r="BI151" s="244">
        <f>IF(O151="nulová",K151,0)</f>
        <v>0</v>
      </c>
      <c r="BJ151" s="16" t="s">
        <v>166</v>
      </c>
      <c r="BK151" s="244">
        <f>ROUND(P151*H151,2)</f>
        <v>0</v>
      </c>
      <c r="BL151" s="16" t="s">
        <v>165</v>
      </c>
      <c r="BM151" s="243" t="s">
        <v>419</v>
      </c>
    </row>
    <row r="152" s="12" customFormat="1" ht="25.92" customHeight="1">
      <c r="A152" s="12"/>
      <c r="B152" s="216"/>
      <c r="C152" s="217"/>
      <c r="D152" s="218" t="s">
        <v>77</v>
      </c>
      <c r="E152" s="219" t="s">
        <v>1498</v>
      </c>
      <c r="F152" s="219" t="s">
        <v>1499</v>
      </c>
      <c r="G152" s="217"/>
      <c r="H152" s="217"/>
      <c r="I152" s="220"/>
      <c r="J152" s="220"/>
      <c r="K152" s="202">
        <f>BK152</f>
        <v>0</v>
      </c>
      <c r="L152" s="217"/>
      <c r="M152" s="221"/>
      <c r="N152" s="222"/>
      <c r="O152" s="223"/>
      <c r="P152" s="223"/>
      <c r="Q152" s="224">
        <f>SUM(Q153:Q156)</f>
        <v>0</v>
      </c>
      <c r="R152" s="224">
        <f>SUM(R153:R156)</f>
        <v>0</v>
      </c>
      <c r="S152" s="223"/>
      <c r="T152" s="225">
        <f>SUM(T153:T156)</f>
        <v>0</v>
      </c>
      <c r="U152" s="223"/>
      <c r="V152" s="225">
        <f>SUM(V153:V156)</f>
        <v>0</v>
      </c>
      <c r="W152" s="223"/>
      <c r="X152" s="226">
        <f>SUM(X153:X156)</f>
        <v>0</v>
      </c>
      <c r="Y152" s="12"/>
      <c r="Z152" s="12"/>
      <c r="AA152" s="12"/>
      <c r="AB152" s="12"/>
      <c r="AC152" s="12"/>
      <c r="AD152" s="12"/>
      <c r="AE152" s="12"/>
      <c r="AR152" s="227" t="s">
        <v>86</v>
      </c>
      <c r="AT152" s="228" t="s">
        <v>77</v>
      </c>
      <c r="AU152" s="228" t="s">
        <v>78</v>
      </c>
      <c r="AY152" s="227" t="s">
        <v>161</v>
      </c>
      <c r="BK152" s="229">
        <f>SUM(BK153:BK156)</f>
        <v>0</v>
      </c>
    </row>
    <row r="153" s="2" customFormat="1" ht="49.05" customHeight="1">
      <c r="A153" s="37"/>
      <c r="B153" s="38"/>
      <c r="C153" s="230" t="s">
        <v>296</v>
      </c>
      <c r="D153" s="230" t="s">
        <v>162</v>
      </c>
      <c r="E153" s="231" t="s">
        <v>1500</v>
      </c>
      <c r="F153" s="232" t="s">
        <v>1501</v>
      </c>
      <c r="G153" s="233" t="s">
        <v>202</v>
      </c>
      <c r="H153" s="234">
        <v>6</v>
      </c>
      <c r="I153" s="235"/>
      <c r="J153" s="235"/>
      <c r="K153" s="236">
        <f>ROUND(P153*H153,2)</f>
        <v>0</v>
      </c>
      <c r="L153" s="237"/>
      <c r="M153" s="43"/>
      <c r="N153" s="238" t="s">
        <v>1</v>
      </c>
      <c r="O153" s="239" t="s">
        <v>42</v>
      </c>
      <c r="P153" s="240">
        <f>I153+J153</f>
        <v>0</v>
      </c>
      <c r="Q153" s="240">
        <f>ROUND(I153*H153,2)</f>
        <v>0</v>
      </c>
      <c r="R153" s="240">
        <f>ROUND(J153*H153,2)</f>
        <v>0</v>
      </c>
      <c r="S153" s="96"/>
      <c r="T153" s="241">
        <f>S153*H153</f>
        <v>0</v>
      </c>
      <c r="U153" s="241">
        <v>0</v>
      </c>
      <c r="V153" s="241">
        <f>U153*H153</f>
        <v>0</v>
      </c>
      <c r="W153" s="241">
        <v>0</v>
      </c>
      <c r="X153" s="242">
        <f>W153*H153</f>
        <v>0</v>
      </c>
      <c r="Y153" s="37"/>
      <c r="Z153" s="37"/>
      <c r="AA153" s="37"/>
      <c r="AB153" s="37"/>
      <c r="AC153" s="37"/>
      <c r="AD153" s="37"/>
      <c r="AE153" s="37"/>
      <c r="AR153" s="243" t="s">
        <v>165</v>
      </c>
      <c r="AT153" s="243" t="s">
        <v>162</v>
      </c>
      <c r="AU153" s="243" t="s">
        <v>86</v>
      </c>
      <c r="AY153" s="16" t="s">
        <v>161</v>
      </c>
      <c r="BE153" s="244">
        <f>IF(O153="základná",K153,0)</f>
        <v>0</v>
      </c>
      <c r="BF153" s="244">
        <f>IF(O153="znížená",K153,0)</f>
        <v>0</v>
      </c>
      <c r="BG153" s="244">
        <f>IF(O153="zákl. prenesená",K153,0)</f>
        <v>0</v>
      </c>
      <c r="BH153" s="244">
        <f>IF(O153="zníž. prenesená",K153,0)</f>
        <v>0</v>
      </c>
      <c r="BI153" s="244">
        <f>IF(O153="nulová",K153,0)</f>
        <v>0</v>
      </c>
      <c r="BJ153" s="16" t="s">
        <v>166</v>
      </c>
      <c r="BK153" s="244">
        <f>ROUND(P153*H153,2)</f>
        <v>0</v>
      </c>
      <c r="BL153" s="16" t="s">
        <v>165</v>
      </c>
      <c r="BM153" s="243" t="s">
        <v>427</v>
      </c>
    </row>
    <row r="154" s="2" customFormat="1" ht="24.15" customHeight="1">
      <c r="A154" s="37"/>
      <c r="B154" s="38"/>
      <c r="C154" s="230" t="s">
        <v>303</v>
      </c>
      <c r="D154" s="230" t="s">
        <v>162</v>
      </c>
      <c r="E154" s="231" t="s">
        <v>1502</v>
      </c>
      <c r="F154" s="232" t="s">
        <v>1503</v>
      </c>
      <c r="G154" s="233" t="s">
        <v>202</v>
      </c>
      <c r="H154" s="234">
        <v>15</v>
      </c>
      <c r="I154" s="235"/>
      <c r="J154" s="235"/>
      <c r="K154" s="236">
        <f>ROUND(P154*H154,2)</f>
        <v>0</v>
      </c>
      <c r="L154" s="237"/>
      <c r="M154" s="43"/>
      <c r="N154" s="238" t="s">
        <v>1</v>
      </c>
      <c r="O154" s="239" t="s">
        <v>42</v>
      </c>
      <c r="P154" s="240">
        <f>I154+J154</f>
        <v>0</v>
      </c>
      <c r="Q154" s="240">
        <f>ROUND(I154*H154,2)</f>
        <v>0</v>
      </c>
      <c r="R154" s="240">
        <f>ROUND(J154*H154,2)</f>
        <v>0</v>
      </c>
      <c r="S154" s="96"/>
      <c r="T154" s="241">
        <f>S154*H154</f>
        <v>0</v>
      </c>
      <c r="U154" s="241">
        <v>0</v>
      </c>
      <c r="V154" s="241">
        <f>U154*H154</f>
        <v>0</v>
      </c>
      <c r="W154" s="241">
        <v>0</v>
      </c>
      <c r="X154" s="242">
        <f>W154*H154</f>
        <v>0</v>
      </c>
      <c r="Y154" s="37"/>
      <c r="Z154" s="37"/>
      <c r="AA154" s="37"/>
      <c r="AB154" s="37"/>
      <c r="AC154" s="37"/>
      <c r="AD154" s="37"/>
      <c r="AE154" s="37"/>
      <c r="AR154" s="243" t="s">
        <v>165</v>
      </c>
      <c r="AT154" s="243" t="s">
        <v>162</v>
      </c>
      <c r="AU154" s="243" t="s">
        <v>86</v>
      </c>
      <c r="AY154" s="16" t="s">
        <v>161</v>
      </c>
      <c r="BE154" s="244">
        <f>IF(O154="základná",K154,0)</f>
        <v>0</v>
      </c>
      <c r="BF154" s="244">
        <f>IF(O154="znížená",K154,0)</f>
        <v>0</v>
      </c>
      <c r="BG154" s="244">
        <f>IF(O154="zákl. prenesená",K154,0)</f>
        <v>0</v>
      </c>
      <c r="BH154" s="244">
        <f>IF(O154="zníž. prenesená",K154,0)</f>
        <v>0</v>
      </c>
      <c r="BI154" s="244">
        <f>IF(O154="nulová",K154,0)</f>
        <v>0</v>
      </c>
      <c r="BJ154" s="16" t="s">
        <v>166</v>
      </c>
      <c r="BK154" s="244">
        <f>ROUND(P154*H154,2)</f>
        <v>0</v>
      </c>
      <c r="BL154" s="16" t="s">
        <v>165</v>
      </c>
      <c r="BM154" s="243" t="s">
        <v>435</v>
      </c>
    </row>
    <row r="155" s="2" customFormat="1" ht="24.15" customHeight="1">
      <c r="A155" s="37"/>
      <c r="B155" s="38"/>
      <c r="C155" s="230" t="s">
        <v>309</v>
      </c>
      <c r="D155" s="230" t="s">
        <v>162</v>
      </c>
      <c r="E155" s="231" t="s">
        <v>1504</v>
      </c>
      <c r="F155" s="232" t="s">
        <v>1505</v>
      </c>
      <c r="G155" s="233" t="s">
        <v>1459</v>
      </c>
      <c r="H155" s="234">
        <v>3</v>
      </c>
      <c r="I155" s="235"/>
      <c r="J155" s="235"/>
      <c r="K155" s="236">
        <f>ROUND(P155*H155,2)</f>
        <v>0</v>
      </c>
      <c r="L155" s="237"/>
      <c r="M155" s="43"/>
      <c r="N155" s="238" t="s">
        <v>1</v>
      </c>
      <c r="O155" s="239" t="s">
        <v>42</v>
      </c>
      <c r="P155" s="240">
        <f>I155+J155</f>
        <v>0</v>
      </c>
      <c r="Q155" s="240">
        <f>ROUND(I155*H155,2)</f>
        <v>0</v>
      </c>
      <c r="R155" s="240">
        <f>ROUND(J155*H155,2)</f>
        <v>0</v>
      </c>
      <c r="S155" s="96"/>
      <c r="T155" s="241">
        <f>S155*H155</f>
        <v>0</v>
      </c>
      <c r="U155" s="241">
        <v>0</v>
      </c>
      <c r="V155" s="241">
        <f>U155*H155</f>
        <v>0</v>
      </c>
      <c r="W155" s="241">
        <v>0</v>
      </c>
      <c r="X155" s="242">
        <f>W155*H155</f>
        <v>0</v>
      </c>
      <c r="Y155" s="37"/>
      <c r="Z155" s="37"/>
      <c r="AA155" s="37"/>
      <c r="AB155" s="37"/>
      <c r="AC155" s="37"/>
      <c r="AD155" s="37"/>
      <c r="AE155" s="37"/>
      <c r="AR155" s="243" t="s">
        <v>165</v>
      </c>
      <c r="AT155" s="243" t="s">
        <v>162</v>
      </c>
      <c r="AU155" s="243" t="s">
        <v>86</v>
      </c>
      <c r="AY155" s="16" t="s">
        <v>161</v>
      </c>
      <c r="BE155" s="244">
        <f>IF(O155="základná",K155,0)</f>
        <v>0</v>
      </c>
      <c r="BF155" s="244">
        <f>IF(O155="znížená",K155,0)</f>
        <v>0</v>
      </c>
      <c r="BG155" s="244">
        <f>IF(O155="zákl. prenesená",K155,0)</f>
        <v>0</v>
      </c>
      <c r="BH155" s="244">
        <f>IF(O155="zníž. prenesená",K155,0)</f>
        <v>0</v>
      </c>
      <c r="BI155" s="244">
        <f>IF(O155="nulová",K155,0)</f>
        <v>0</v>
      </c>
      <c r="BJ155" s="16" t="s">
        <v>166</v>
      </c>
      <c r="BK155" s="244">
        <f>ROUND(P155*H155,2)</f>
        <v>0</v>
      </c>
      <c r="BL155" s="16" t="s">
        <v>165</v>
      </c>
      <c r="BM155" s="243" t="s">
        <v>443</v>
      </c>
    </row>
    <row r="156" s="2" customFormat="1" ht="16.5" customHeight="1">
      <c r="A156" s="37"/>
      <c r="B156" s="38"/>
      <c r="C156" s="230" t="s">
        <v>313</v>
      </c>
      <c r="D156" s="230" t="s">
        <v>162</v>
      </c>
      <c r="E156" s="231" t="s">
        <v>1506</v>
      </c>
      <c r="F156" s="232" t="s">
        <v>1507</v>
      </c>
      <c r="G156" s="233" t="s">
        <v>1459</v>
      </c>
      <c r="H156" s="234">
        <v>56</v>
      </c>
      <c r="I156" s="235"/>
      <c r="J156" s="235"/>
      <c r="K156" s="236">
        <f>ROUND(P156*H156,2)</f>
        <v>0</v>
      </c>
      <c r="L156" s="237"/>
      <c r="M156" s="43"/>
      <c r="N156" s="238" t="s">
        <v>1</v>
      </c>
      <c r="O156" s="239" t="s">
        <v>42</v>
      </c>
      <c r="P156" s="240">
        <f>I156+J156</f>
        <v>0</v>
      </c>
      <c r="Q156" s="240">
        <f>ROUND(I156*H156,2)</f>
        <v>0</v>
      </c>
      <c r="R156" s="240">
        <f>ROUND(J156*H156,2)</f>
        <v>0</v>
      </c>
      <c r="S156" s="96"/>
      <c r="T156" s="241">
        <f>S156*H156</f>
        <v>0</v>
      </c>
      <c r="U156" s="241">
        <v>0</v>
      </c>
      <c r="V156" s="241">
        <f>U156*H156</f>
        <v>0</v>
      </c>
      <c r="W156" s="241">
        <v>0</v>
      </c>
      <c r="X156" s="242">
        <f>W156*H156</f>
        <v>0</v>
      </c>
      <c r="Y156" s="37"/>
      <c r="Z156" s="37"/>
      <c r="AA156" s="37"/>
      <c r="AB156" s="37"/>
      <c r="AC156" s="37"/>
      <c r="AD156" s="37"/>
      <c r="AE156" s="37"/>
      <c r="AR156" s="243" t="s">
        <v>165</v>
      </c>
      <c r="AT156" s="243" t="s">
        <v>162</v>
      </c>
      <c r="AU156" s="243" t="s">
        <v>86</v>
      </c>
      <c r="AY156" s="16" t="s">
        <v>161</v>
      </c>
      <c r="BE156" s="244">
        <f>IF(O156="základná",K156,0)</f>
        <v>0</v>
      </c>
      <c r="BF156" s="244">
        <f>IF(O156="znížená",K156,0)</f>
        <v>0</v>
      </c>
      <c r="BG156" s="244">
        <f>IF(O156="zákl. prenesená",K156,0)</f>
        <v>0</v>
      </c>
      <c r="BH156" s="244">
        <f>IF(O156="zníž. prenesená",K156,0)</f>
        <v>0</v>
      </c>
      <c r="BI156" s="244">
        <f>IF(O156="nulová",K156,0)</f>
        <v>0</v>
      </c>
      <c r="BJ156" s="16" t="s">
        <v>166</v>
      </c>
      <c r="BK156" s="244">
        <f>ROUND(P156*H156,2)</f>
        <v>0</v>
      </c>
      <c r="BL156" s="16" t="s">
        <v>165</v>
      </c>
      <c r="BM156" s="243" t="s">
        <v>453</v>
      </c>
    </row>
    <row r="157" s="12" customFormat="1" ht="25.92" customHeight="1">
      <c r="A157" s="12"/>
      <c r="B157" s="216"/>
      <c r="C157" s="217"/>
      <c r="D157" s="218" t="s">
        <v>77</v>
      </c>
      <c r="E157" s="219" t="s">
        <v>1508</v>
      </c>
      <c r="F157" s="219" t="s">
        <v>1509</v>
      </c>
      <c r="G157" s="217"/>
      <c r="H157" s="217"/>
      <c r="I157" s="220"/>
      <c r="J157" s="220"/>
      <c r="K157" s="202">
        <f>BK157</f>
        <v>0</v>
      </c>
      <c r="L157" s="217"/>
      <c r="M157" s="221"/>
      <c r="N157" s="222"/>
      <c r="O157" s="223"/>
      <c r="P157" s="223"/>
      <c r="Q157" s="224">
        <f>SUM(Q158:Q169)</f>
        <v>0</v>
      </c>
      <c r="R157" s="224">
        <f>SUM(R158:R169)</f>
        <v>0</v>
      </c>
      <c r="S157" s="223"/>
      <c r="T157" s="225">
        <f>SUM(T158:T169)</f>
        <v>0</v>
      </c>
      <c r="U157" s="223"/>
      <c r="V157" s="225">
        <f>SUM(V158:V169)</f>
        <v>0</v>
      </c>
      <c r="W157" s="223"/>
      <c r="X157" s="226">
        <f>SUM(X158:X169)</f>
        <v>0</v>
      </c>
      <c r="Y157" s="12"/>
      <c r="Z157" s="12"/>
      <c r="AA157" s="12"/>
      <c r="AB157" s="12"/>
      <c r="AC157" s="12"/>
      <c r="AD157" s="12"/>
      <c r="AE157" s="12"/>
      <c r="AR157" s="227" t="s">
        <v>86</v>
      </c>
      <c r="AT157" s="228" t="s">
        <v>77</v>
      </c>
      <c r="AU157" s="228" t="s">
        <v>78</v>
      </c>
      <c r="AY157" s="227" t="s">
        <v>161</v>
      </c>
      <c r="BK157" s="229">
        <f>SUM(BK158:BK169)</f>
        <v>0</v>
      </c>
    </row>
    <row r="158" s="2" customFormat="1" ht="24.15" customHeight="1">
      <c r="A158" s="37"/>
      <c r="B158" s="38"/>
      <c r="C158" s="230" t="s">
        <v>318</v>
      </c>
      <c r="D158" s="230" t="s">
        <v>162</v>
      </c>
      <c r="E158" s="231" t="s">
        <v>1510</v>
      </c>
      <c r="F158" s="232" t="s">
        <v>1511</v>
      </c>
      <c r="G158" s="233" t="s">
        <v>202</v>
      </c>
      <c r="H158" s="234">
        <v>2</v>
      </c>
      <c r="I158" s="235"/>
      <c r="J158" s="235"/>
      <c r="K158" s="236">
        <f>ROUND(P158*H158,2)</f>
        <v>0</v>
      </c>
      <c r="L158" s="237"/>
      <c r="M158" s="43"/>
      <c r="N158" s="238" t="s">
        <v>1</v>
      </c>
      <c r="O158" s="239" t="s">
        <v>42</v>
      </c>
      <c r="P158" s="240">
        <f>I158+J158</f>
        <v>0</v>
      </c>
      <c r="Q158" s="240">
        <f>ROUND(I158*H158,2)</f>
        <v>0</v>
      </c>
      <c r="R158" s="240">
        <f>ROUND(J158*H158,2)</f>
        <v>0</v>
      </c>
      <c r="S158" s="96"/>
      <c r="T158" s="241">
        <f>S158*H158</f>
        <v>0</v>
      </c>
      <c r="U158" s="241">
        <v>0</v>
      </c>
      <c r="V158" s="241">
        <f>U158*H158</f>
        <v>0</v>
      </c>
      <c r="W158" s="241">
        <v>0</v>
      </c>
      <c r="X158" s="242">
        <f>W158*H158</f>
        <v>0</v>
      </c>
      <c r="Y158" s="37"/>
      <c r="Z158" s="37"/>
      <c r="AA158" s="37"/>
      <c r="AB158" s="37"/>
      <c r="AC158" s="37"/>
      <c r="AD158" s="37"/>
      <c r="AE158" s="37"/>
      <c r="AR158" s="243" t="s">
        <v>165</v>
      </c>
      <c r="AT158" s="243" t="s">
        <v>162</v>
      </c>
      <c r="AU158" s="243" t="s">
        <v>86</v>
      </c>
      <c r="AY158" s="16" t="s">
        <v>161</v>
      </c>
      <c r="BE158" s="244">
        <f>IF(O158="základná",K158,0)</f>
        <v>0</v>
      </c>
      <c r="BF158" s="244">
        <f>IF(O158="znížená",K158,0)</f>
        <v>0</v>
      </c>
      <c r="BG158" s="244">
        <f>IF(O158="zákl. prenesená",K158,0)</f>
        <v>0</v>
      </c>
      <c r="BH158" s="244">
        <f>IF(O158="zníž. prenesená",K158,0)</f>
        <v>0</v>
      </c>
      <c r="BI158" s="244">
        <f>IF(O158="nulová",K158,0)</f>
        <v>0</v>
      </c>
      <c r="BJ158" s="16" t="s">
        <v>166</v>
      </c>
      <c r="BK158" s="244">
        <f>ROUND(P158*H158,2)</f>
        <v>0</v>
      </c>
      <c r="BL158" s="16" t="s">
        <v>165</v>
      </c>
      <c r="BM158" s="243" t="s">
        <v>464</v>
      </c>
    </row>
    <row r="159" s="2" customFormat="1" ht="24.15" customHeight="1">
      <c r="A159" s="37"/>
      <c r="B159" s="38"/>
      <c r="C159" s="230" t="s">
        <v>300</v>
      </c>
      <c r="D159" s="230" t="s">
        <v>162</v>
      </c>
      <c r="E159" s="231" t="s">
        <v>1512</v>
      </c>
      <c r="F159" s="232" t="s">
        <v>1513</v>
      </c>
      <c r="G159" s="233" t="s">
        <v>202</v>
      </c>
      <c r="H159" s="234">
        <v>2</v>
      </c>
      <c r="I159" s="235"/>
      <c r="J159" s="235"/>
      <c r="K159" s="236">
        <f>ROUND(P159*H159,2)</f>
        <v>0</v>
      </c>
      <c r="L159" s="237"/>
      <c r="M159" s="43"/>
      <c r="N159" s="238" t="s">
        <v>1</v>
      </c>
      <c r="O159" s="239" t="s">
        <v>42</v>
      </c>
      <c r="P159" s="240">
        <f>I159+J159</f>
        <v>0</v>
      </c>
      <c r="Q159" s="240">
        <f>ROUND(I159*H159,2)</f>
        <v>0</v>
      </c>
      <c r="R159" s="240">
        <f>ROUND(J159*H159,2)</f>
        <v>0</v>
      </c>
      <c r="S159" s="96"/>
      <c r="T159" s="241">
        <f>S159*H159</f>
        <v>0</v>
      </c>
      <c r="U159" s="241">
        <v>0</v>
      </c>
      <c r="V159" s="241">
        <f>U159*H159</f>
        <v>0</v>
      </c>
      <c r="W159" s="241">
        <v>0</v>
      </c>
      <c r="X159" s="242">
        <f>W159*H159</f>
        <v>0</v>
      </c>
      <c r="Y159" s="37"/>
      <c r="Z159" s="37"/>
      <c r="AA159" s="37"/>
      <c r="AB159" s="37"/>
      <c r="AC159" s="37"/>
      <c r="AD159" s="37"/>
      <c r="AE159" s="37"/>
      <c r="AR159" s="243" t="s">
        <v>165</v>
      </c>
      <c r="AT159" s="243" t="s">
        <v>162</v>
      </c>
      <c r="AU159" s="243" t="s">
        <v>86</v>
      </c>
      <c r="AY159" s="16" t="s">
        <v>161</v>
      </c>
      <c r="BE159" s="244">
        <f>IF(O159="základná",K159,0)</f>
        <v>0</v>
      </c>
      <c r="BF159" s="244">
        <f>IF(O159="znížená",K159,0)</f>
        <v>0</v>
      </c>
      <c r="BG159" s="244">
        <f>IF(O159="zákl. prenesená",K159,0)</f>
        <v>0</v>
      </c>
      <c r="BH159" s="244">
        <f>IF(O159="zníž. prenesená",K159,0)</f>
        <v>0</v>
      </c>
      <c r="BI159" s="244">
        <f>IF(O159="nulová",K159,0)</f>
        <v>0</v>
      </c>
      <c r="BJ159" s="16" t="s">
        <v>166</v>
      </c>
      <c r="BK159" s="244">
        <f>ROUND(P159*H159,2)</f>
        <v>0</v>
      </c>
      <c r="BL159" s="16" t="s">
        <v>165</v>
      </c>
      <c r="BM159" s="243" t="s">
        <v>474</v>
      </c>
    </row>
    <row r="160" s="2" customFormat="1" ht="16.5" customHeight="1">
      <c r="A160" s="37"/>
      <c r="B160" s="38"/>
      <c r="C160" s="230" t="s">
        <v>330</v>
      </c>
      <c r="D160" s="230" t="s">
        <v>162</v>
      </c>
      <c r="E160" s="231" t="s">
        <v>1514</v>
      </c>
      <c r="F160" s="232" t="s">
        <v>1515</v>
      </c>
      <c r="G160" s="233" t="s">
        <v>202</v>
      </c>
      <c r="H160" s="234">
        <v>2</v>
      </c>
      <c r="I160" s="235"/>
      <c r="J160" s="235"/>
      <c r="K160" s="236">
        <f>ROUND(P160*H160,2)</f>
        <v>0</v>
      </c>
      <c r="L160" s="237"/>
      <c r="M160" s="43"/>
      <c r="N160" s="238" t="s">
        <v>1</v>
      </c>
      <c r="O160" s="239" t="s">
        <v>42</v>
      </c>
      <c r="P160" s="240">
        <f>I160+J160</f>
        <v>0</v>
      </c>
      <c r="Q160" s="240">
        <f>ROUND(I160*H160,2)</f>
        <v>0</v>
      </c>
      <c r="R160" s="240">
        <f>ROUND(J160*H160,2)</f>
        <v>0</v>
      </c>
      <c r="S160" s="96"/>
      <c r="T160" s="241">
        <f>S160*H160</f>
        <v>0</v>
      </c>
      <c r="U160" s="241">
        <v>0</v>
      </c>
      <c r="V160" s="241">
        <f>U160*H160</f>
        <v>0</v>
      </c>
      <c r="W160" s="241">
        <v>0</v>
      </c>
      <c r="X160" s="242">
        <f>W160*H160</f>
        <v>0</v>
      </c>
      <c r="Y160" s="37"/>
      <c r="Z160" s="37"/>
      <c r="AA160" s="37"/>
      <c r="AB160" s="37"/>
      <c r="AC160" s="37"/>
      <c r="AD160" s="37"/>
      <c r="AE160" s="37"/>
      <c r="AR160" s="243" t="s">
        <v>165</v>
      </c>
      <c r="AT160" s="243" t="s">
        <v>162</v>
      </c>
      <c r="AU160" s="243" t="s">
        <v>86</v>
      </c>
      <c r="AY160" s="16" t="s">
        <v>161</v>
      </c>
      <c r="BE160" s="244">
        <f>IF(O160="základná",K160,0)</f>
        <v>0</v>
      </c>
      <c r="BF160" s="244">
        <f>IF(O160="znížená",K160,0)</f>
        <v>0</v>
      </c>
      <c r="BG160" s="244">
        <f>IF(O160="zákl. prenesená",K160,0)</f>
        <v>0</v>
      </c>
      <c r="BH160" s="244">
        <f>IF(O160="zníž. prenesená",K160,0)</f>
        <v>0</v>
      </c>
      <c r="BI160" s="244">
        <f>IF(O160="nulová",K160,0)</f>
        <v>0</v>
      </c>
      <c r="BJ160" s="16" t="s">
        <v>166</v>
      </c>
      <c r="BK160" s="244">
        <f>ROUND(P160*H160,2)</f>
        <v>0</v>
      </c>
      <c r="BL160" s="16" t="s">
        <v>165</v>
      </c>
      <c r="BM160" s="243" t="s">
        <v>482</v>
      </c>
    </row>
    <row r="161" s="2" customFormat="1" ht="16.5" customHeight="1">
      <c r="A161" s="37"/>
      <c r="B161" s="38"/>
      <c r="C161" s="230" t="s">
        <v>335</v>
      </c>
      <c r="D161" s="230" t="s">
        <v>162</v>
      </c>
      <c r="E161" s="231" t="s">
        <v>1516</v>
      </c>
      <c r="F161" s="232" t="s">
        <v>1517</v>
      </c>
      <c r="G161" s="233" t="s">
        <v>202</v>
      </c>
      <c r="H161" s="234">
        <v>2</v>
      </c>
      <c r="I161" s="235"/>
      <c r="J161" s="235"/>
      <c r="K161" s="236">
        <f>ROUND(P161*H161,2)</f>
        <v>0</v>
      </c>
      <c r="L161" s="237"/>
      <c r="M161" s="43"/>
      <c r="N161" s="238" t="s">
        <v>1</v>
      </c>
      <c r="O161" s="239" t="s">
        <v>42</v>
      </c>
      <c r="P161" s="240">
        <f>I161+J161</f>
        <v>0</v>
      </c>
      <c r="Q161" s="240">
        <f>ROUND(I161*H161,2)</f>
        <v>0</v>
      </c>
      <c r="R161" s="240">
        <f>ROUND(J161*H161,2)</f>
        <v>0</v>
      </c>
      <c r="S161" s="96"/>
      <c r="T161" s="241">
        <f>S161*H161</f>
        <v>0</v>
      </c>
      <c r="U161" s="241">
        <v>0</v>
      </c>
      <c r="V161" s="241">
        <f>U161*H161</f>
        <v>0</v>
      </c>
      <c r="W161" s="241">
        <v>0</v>
      </c>
      <c r="X161" s="242">
        <f>W161*H161</f>
        <v>0</v>
      </c>
      <c r="Y161" s="37"/>
      <c r="Z161" s="37"/>
      <c r="AA161" s="37"/>
      <c r="AB161" s="37"/>
      <c r="AC161" s="37"/>
      <c r="AD161" s="37"/>
      <c r="AE161" s="37"/>
      <c r="AR161" s="243" t="s">
        <v>165</v>
      </c>
      <c r="AT161" s="243" t="s">
        <v>162</v>
      </c>
      <c r="AU161" s="243" t="s">
        <v>86</v>
      </c>
      <c r="AY161" s="16" t="s">
        <v>161</v>
      </c>
      <c r="BE161" s="244">
        <f>IF(O161="základná",K161,0)</f>
        <v>0</v>
      </c>
      <c r="BF161" s="244">
        <f>IF(O161="znížená",K161,0)</f>
        <v>0</v>
      </c>
      <c r="BG161" s="244">
        <f>IF(O161="zákl. prenesená",K161,0)</f>
        <v>0</v>
      </c>
      <c r="BH161" s="244">
        <f>IF(O161="zníž. prenesená",K161,0)</f>
        <v>0</v>
      </c>
      <c r="BI161" s="244">
        <f>IF(O161="nulová",K161,0)</f>
        <v>0</v>
      </c>
      <c r="BJ161" s="16" t="s">
        <v>166</v>
      </c>
      <c r="BK161" s="244">
        <f>ROUND(P161*H161,2)</f>
        <v>0</v>
      </c>
      <c r="BL161" s="16" t="s">
        <v>165</v>
      </c>
      <c r="BM161" s="243" t="s">
        <v>492</v>
      </c>
    </row>
    <row r="162" s="2" customFormat="1" ht="24.15" customHeight="1">
      <c r="A162" s="37"/>
      <c r="B162" s="38"/>
      <c r="C162" s="230" t="s">
        <v>340</v>
      </c>
      <c r="D162" s="230" t="s">
        <v>162</v>
      </c>
      <c r="E162" s="231" t="s">
        <v>1518</v>
      </c>
      <c r="F162" s="232" t="s">
        <v>1519</v>
      </c>
      <c r="G162" s="233" t="s">
        <v>202</v>
      </c>
      <c r="H162" s="234">
        <v>1</v>
      </c>
      <c r="I162" s="235"/>
      <c r="J162" s="235"/>
      <c r="K162" s="236">
        <f>ROUND(P162*H162,2)</f>
        <v>0</v>
      </c>
      <c r="L162" s="237"/>
      <c r="M162" s="43"/>
      <c r="N162" s="238" t="s">
        <v>1</v>
      </c>
      <c r="O162" s="239" t="s">
        <v>42</v>
      </c>
      <c r="P162" s="240">
        <f>I162+J162</f>
        <v>0</v>
      </c>
      <c r="Q162" s="240">
        <f>ROUND(I162*H162,2)</f>
        <v>0</v>
      </c>
      <c r="R162" s="240">
        <f>ROUND(J162*H162,2)</f>
        <v>0</v>
      </c>
      <c r="S162" s="96"/>
      <c r="T162" s="241">
        <f>S162*H162</f>
        <v>0</v>
      </c>
      <c r="U162" s="241">
        <v>0</v>
      </c>
      <c r="V162" s="241">
        <f>U162*H162</f>
        <v>0</v>
      </c>
      <c r="W162" s="241">
        <v>0</v>
      </c>
      <c r="X162" s="242">
        <f>W162*H162</f>
        <v>0</v>
      </c>
      <c r="Y162" s="37"/>
      <c r="Z162" s="37"/>
      <c r="AA162" s="37"/>
      <c r="AB162" s="37"/>
      <c r="AC162" s="37"/>
      <c r="AD162" s="37"/>
      <c r="AE162" s="37"/>
      <c r="AR162" s="243" t="s">
        <v>165</v>
      </c>
      <c r="AT162" s="243" t="s">
        <v>162</v>
      </c>
      <c r="AU162" s="243" t="s">
        <v>86</v>
      </c>
      <c r="AY162" s="16" t="s">
        <v>161</v>
      </c>
      <c r="BE162" s="244">
        <f>IF(O162="základná",K162,0)</f>
        <v>0</v>
      </c>
      <c r="BF162" s="244">
        <f>IF(O162="znížená",K162,0)</f>
        <v>0</v>
      </c>
      <c r="BG162" s="244">
        <f>IF(O162="zákl. prenesená",K162,0)</f>
        <v>0</v>
      </c>
      <c r="BH162" s="244">
        <f>IF(O162="zníž. prenesená",K162,0)</f>
        <v>0</v>
      </c>
      <c r="BI162" s="244">
        <f>IF(O162="nulová",K162,0)</f>
        <v>0</v>
      </c>
      <c r="BJ162" s="16" t="s">
        <v>166</v>
      </c>
      <c r="BK162" s="244">
        <f>ROUND(P162*H162,2)</f>
        <v>0</v>
      </c>
      <c r="BL162" s="16" t="s">
        <v>165</v>
      </c>
      <c r="BM162" s="243" t="s">
        <v>754</v>
      </c>
    </row>
    <row r="163" s="2" customFormat="1" ht="24.15" customHeight="1">
      <c r="A163" s="37"/>
      <c r="B163" s="38"/>
      <c r="C163" s="230" t="s">
        <v>346</v>
      </c>
      <c r="D163" s="230" t="s">
        <v>162</v>
      </c>
      <c r="E163" s="231" t="s">
        <v>1520</v>
      </c>
      <c r="F163" s="232" t="s">
        <v>1521</v>
      </c>
      <c r="G163" s="233" t="s">
        <v>202</v>
      </c>
      <c r="H163" s="234">
        <v>1</v>
      </c>
      <c r="I163" s="235"/>
      <c r="J163" s="235"/>
      <c r="K163" s="236">
        <f>ROUND(P163*H163,2)</f>
        <v>0</v>
      </c>
      <c r="L163" s="237"/>
      <c r="M163" s="43"/>
      <c r="N163" s="238" t="s">
        <v>1</v>
      </c>
      <c r="O163" s="239" t="s">
        <v>42</v>
      </c>
      <c r="P163" s="240">
        <f>I163+J163</f>
        <v>0</v>
      </c>
      <c r="Q163" s="240">
        <f>ROUND(I163*H163,2)</f>
        <v>0</v>
      </c>
      <c r="R163" s="240">
        <f>ROUND(J163*H163,2)</f>
        <v>0</v>
      </c>
      <c r="S163" s="96"/>
      <c r="T163" s="241">
        <f>S163*H163</f>
        <v>0</v>
      </c>
      <c r="U163" s="241">
        <v>0</v>
      </c>
      <c r="V163" s="241">
        <f>U163*H163</f>
        <v>0</v>
      </c>
      <c r="W163" s="241">
        <v>0</v>
      </c>
      <c r="X163" s="242">
        <f>W163*H163</f>
        <v>0</v>
      </c>
      <c r="Y163" s="37"/>
      <c r="Z163" s="37"/>
      <c r="AA163" s="37"/>
      <c r="AB163" s="37"/>
      <c r="AC163" s="37"/>
      <c r="AD163" s="37"/>
      <c r="AE163" s="37"/>
      <c r="AR163" s="243" t="s">
        <v>165</v>
      </c>
      <c r="AT163" s="243" t="s">
        <v>162</v>
      </c>
      <c r="AU163" s="243" t="s">
        <v>86</v>
      </c>
      <c r="AY163" s="16" t="s">
        <v>161</v>
      </c>
      <c r="BE163" s="244">
        <f>IF(O163="základná",K163,0)</f>
        <v>0</v>
      </c>
      <c r="BF163" s="244">
        <f>IF(O163="znížená",K163,0)</f>
        <v>0</v>
      </c>
      <c r="BG163" s="244">
        <f>IF(O163="zákl. prenesená",K163,0)</f>
        <v>0</v>
      </c>
      <c r="BH163" s="244">
        <f>IF(O163="zníž. prenesená",K163,0)</f>
        <v>0</v>
      </c>
      <c r="BI163" s="244">
        <f>IF(O163="nulová",K163,0)</f>
        <v>0</v>
      </c>
      <c r="BJ163" s="16" t="s">
        <v>166</v>
      </c>
      <c r="BK163" s="244">
        <f>ROUND(P163*H163,2)</f>
        <v>0</v>
      </c>
      <c r="BL163" s="16" t="s">
        <v>165</v>
      </c>
      <c r="BM163" s="243" t="s">
        <v>764</v>
      </c>
    </row>
    <row r="164" s="2" customFormat="1" ht="16.5" customHeight="1">
      <c r="A164" s="37"/>
      <c r="B164" s="38"/>
      <c r="C164" s="230" t="s">
        <v>350</v>
      </c>
      <c r="D164" s="230" t="s">
        <v>162</v>
      </c>
      <c r="E164" s="231" t="s">
        <v>1522</v>
      </c>
      <c r="F164" s="232" t="s">
        <v>1523</v>
      </c>
      <c r="G164" s="233" t="s">
        <v>202</v>
      </c>
      <c r="H164" s="234">
        <v>19</v>
      </c>
      <c r="I164" s="235"/>
      <c r="J164" s="235"/>
      <c r="K164" s="236">
        <f>ROUND(P164*H164,2)</f>
        <v>0</v>
      </c>
      <c r="L164" s="237"/>
      <c r="M164" s="43"/>
      <c r="N164" s="238" t="s">
        <v>1</v>
      </c>
      <c r="O164" s="239" t="s">
        <v>42</v>
      </c>
      <c r="P164" s="240">
        <f>I164+J164</f>
        <v>0</v>
      </c>
      <c r="Q164" s="240">
        <f>ROUND(I164*H164,2)</f>
        <v>0</v>
      </c>
      <c r="R164" s="240">
        <f>ROUND(J164*H164,2)</f>
        <v>0</v>
      </c>
      <c r="S164" s="96"/>
      <c r="T164" s="241">
        <f>S164*H164</f>
        <v>0</v>
      </c>
      <c r="U164" s="241">
        <v>0</v>
      </c>
      <c r="V164" s="241">
        <f>U164*H164</f>
        <v>0</v>
      </c>
      <c r="W164" s="241">
        <v>0</v>
      </c>
      <c r="X164" s="242">
        <f>W164*H164</f>
        <v>0</v>
      </c>
      <c r="Y164" s="37"/>
      <c r="Z164" s="37"/>
      <c r="AA164" s="37"/>
      <c r="AB164" s="37"/>
      <c r="AC164" s="37"/>
      <c r="AD164" s="37"/>
      <c r="AE164" s="37"/>
      <c r="AR164" s="243" t="s">
        <v>165</v>
      </c>
      <c r="AT164" s="243" t="s">
        <v>162</v>
      </c>
      <c r="AU164" s="243" t="s">
        <v>86</v>
      </c>
      <c r="AY164" s="16" t="s">
        <v>161</v>
      </c>
      <c r="BE164" s="244">
        <f>IF(O164="základná",K164,0)</f>
        <v>0</v>
      </c>
      <c r="BF164" s="244">
        <f>IF(O164="znížená",K164,0)</f>
        <v>0</v>
      </c>
      <c r="BG164" s="244">
        <f>IF(O164="zákl. prenesená",K164,0)</f>
        <v>0</v>
      </c>
      <c r="BH164" s="244">
        <f>IF(O164="zníž. prenesená",K164,0)</f>
        <v>0</v>
      </c>
      <c r="BI164" s="244">
        <f>IF(O164="nulová",K164,0)</f>
        <v>0</v>
      </c>
      <c r="BJ164" s="16" t="s">
        <v>166</v>
      </c>
      <c r="BK164" s="244">
        <f>ROUND(P164*H164,2)</f>
        <v>0</v>
      </c>
      <c r="BL164" s="16" t="s">
        <v>165</v>
      </c>
      <c r="BM164" s="243" t="s">
        <v>770</v>
      </c>
    </row>
    <row r="165" s="2" customFormat="1" ht="16.5" customHeight="1">
      <c r="A165" s="37"/>
      <c r="B165" s="38"/>
      <c r="C165" s="230" t="s">
        <v>355</v>
      </c>
      <c r="D165" s="230" t="s">
        <v>162</v>
      </c>
      <c r="E165" s="231" t="s">
        <v>1524</v>
      </c>
      <c r="F165" s="232" t="s">
        <v>1525</v>
      </c>
      <c r="G165" s="233" t="s">
        <v>202</v>
      </c>
      <c r="H165" s="234">
        <v>4</v>
      </c>
      <c r="I165" s="235"/>
      <c r="J165" s="235"/>
      <c r="K165" s="236">
        <f>ROUND(P165*H165,2)</f>
        <v>0</v>
      </c>
      <c r="L165" s="237"/>
      <c r="M165" s="43"/>
      <c r="N165" s="238" t="s">
        <v>1</v>
      </c>
      <c r="O165" s="239" t="s">
        <v>42</v>
      </c>
      <c r="P165" s="240">
        <f>I165+J165</f>
        <v>0</v>
      </c>
      <c r="Q165" s="240">
        <f>ROUND(I165*H165,2)</f>
        <v>0</v>
      </c>
      <c r="R165" s="240">
        <f>ROUND(J165*H165,2)</f>
        <v>0</v>
      </c>
      <c r="S165" s="96"/>
      <c r="T165" s="241">
        <f>S165*H165</f>
        <v>0</v>
      </c>
      <c r="U165" s="241">
        <v>0</v>
      </c>
      <c r="V165" s="241">
        <f>U165*H165</f>
        <v>0</v>
      </c>
      <c r="W165" s="241">
        <v>0</v>
      </c>
      <c r="X165" s="242">
        <f>W165*H165</f>
        <v>0</v>
      </c>
      <c r="Y165" s="37"/>
      <c r="Z165" s="37"/>
      <c r="AA165" s="37"/>
      <c r="AB165" s="37"/>
      <c r="AC165" s="37"/>
      <c r="AD165" s="37"/>
      <c r="AE165" s="37"/>
      <c r="AR165" s="243" t="s">
        <v>165</v>
      </c>
      <c r="AT165" s="243" t="s">
        <v>162</v>
      </c>
      <c r="AU165" s="243" t="s">
        <v>86</v>
      </c>
      <c r="AY165" s="16" t="s">
        <v>161</v>
      </c>
      <c r="BE165" s="244">
        <f>IF(O165="základná",K165,0)</f>
        <v>0</v>
      </c>
      <c r="BF165" s="244">
        <f>IF(O165="znížená",K165,0)</f>
        <v>0</v>
      </c>
      <c r="BG165" s="244">
        <f>IF(O165="zákl. prenesená",K165,0)</f>
        <v>0</v>
      </c>
      <c r="BH165" s="244">
        <f>IF(O165="zníž. prenesená",K165,0)</f>
        <v>0</v>
      </c>
      <c r="BI165" s="244">
        <f>IF(O165="nulová",K165,0)</f>
        <v>0</v>
      </c>
      <c r="BJ165" s="16" t="s">
        <v>166</v>
      </c>
      <c r="BK165" s="244">
        <f>ROUND(P165*H165,2)</f>
        <v>0</v>
      </c>
      <c r="BL165" s="16" t="s">
        <v>165</v>
      </c>
      <c r="BM165" s="243" t="s">
        <v>1174</v>
      </c>
    </row>
    <row r="166" s="2" customFormat="1" ht="16.5" customHeight="1">
      <c r="A166" s="37"/>
      <c r="B166" s="38"/>
      <c r="C166" s="230" t="s">
        <v>359</v>
      </c>
      <c r="D166" s="230" t="s">
        <v>162</v>
      </c>
      <c r="E166" s="231" t="s">
        <v>1526</v>
      </c>
      <c r="F166" s="232" t="s">
        <v>1527</v>
      </c>
      <c r="G166" s="233" t="s">
        <v>1459</v>
      </c>
      <c r="H166" s="234">
        <v>5</v>
      </c>
      <c r="I166" s="235"/>
      <c r="J166" s="235"/>
      <c r="K166" s="236">
        <f>ROUND(P166*H166,2)</f>
        <v>0</v>
      </c>
      <c r="L166" s="237"/>
      <c r="M166" s="43"/>
      <c r="N166" s="238" t="s">
        <v>1</v>
      </c>
      <c r="O166" s="239" t="s">
        <v>42</v>
      </c>
      <c r="P166" s="240">
        <f>I166+J166</f>
        <v>0</v>
      </c>
      <c r="Q166" s="240">
        <f>ROUND(I166*H166,2)</f>
        <v>0</v>
      </c>
      <c r="R166" s="240">
        <f>ROUND(J166*H166,2)</f>
        <v>0</v>
      </c>
      <c r="S166" s="96"/>
      <c r="T166" s="241">
        <f>S166*H166</f>
        <v>0</v>
      </c>
      <c r="U166" s="241">
        <v>0</v>
      </c>
      <c r="V166" s="241">
        <f>U166*H166</f>
        <v>0</v>
      </c>
      <c r="W166" s="241">
        <v>0</v>
      </c>
      <c r="X166" s="242">
        <f>W166*H166</f>
        <v>0</v>
      </c>
      <c r="Y166" s="37"/>
      <c r="Z166" s="37"/>
      <c r="AA166" s="37"/>
      <c r="AB166" s="37"/>
      <c r="AC166" s="37"/>
      <c r="AD166" s="37"/>
      <c r="AE166" s="37"/>
      <c r="AR166" s="243" t="s">
        <v>165</v>
      </c>
      <c r="AT166" s="243" t="s">
        <v>162</v>
      </c>
      <c r="AU166" s="243" t="s">
        <v>86</v>
      </c>
      <c r="AY166" s="16" t="s">
        <v>161</v>
      </c>
      <c r="BE166" s="244">
        <f>IF(O166="základná",K166,0)</f>
        <v>0</v>
      </c>
      <c r="BF166" s="244">
        <f>IF(O166="znížená",K166,0)</f>
        <v>0</v>
      </c>
      <c r="BG166" s="244">
        <f>IF(O166="zákl. prenesená",K166,0)</f>
        <v>0</v>
      </c>
      <c r="BH166" s="244">
        <f>IF(O166="zníž. prenesená",K166,0)</f>
        <v>0</v>
      </c>
      <c r="BI166" s="244">
        <f>IF(O166="nulová",K166,0)</f>
        <v>0</v>
      </c>
      <c r="BJ166" s="16" t="s">
        <v>166</v>
      </c>
      <c r="BK166" s="244">
        <f>ROUND(P166*H166,2)</f>
        <v>0</v>
      </c>
      <c r="BL166" s="16" t="s">
        <v>165</v>
      </c>
      <c r="BM166" s="243" t="s">
        <v>1177</v>
      </c>
    </row>
    <row r="167" s="2" customFormat="1" ht="16.5" customHeight="1">
      <c r="A167" s="37"/>
      <c r="B167" s="38"/>
      <c r="C167" s="230" t="s">
        <v>363</v>
      </c>
      <c r="D167" s="230" t="s">
        <v>162</v>
      </c>
      <c r="E167" s="231" t="s">
        <v>1528</v>
      </c>
      <c r="F167" s="232" t="s">
        <v>1529</v>
      </c>
      <c r="G167" s="233" t="s">
        <v>1459</v>
      </c>
      <c r="H167" s="234">
        <v>40</v>
      </c>
      <c r="I167" s="235"/>
      <c r="J167" s="235"/>
      <c r="K167" s="236">
        <f>ROUND(P167*H167,2)</f>
        <v>0</v>
      </c>
      <c r="L167" s="237"/>
      <c r="M167" s="43"/>
      <c r="N167" s="238" t="s">
        <v>1</v>
      </c>
      <c r="O167" s="239" t="s">
        <v>42</v>
      </c>
      <c r="P167" s="240">
        <f>I167+J167</f>
        <v>0</v>
      </c>
      <c r="Q167" s="240">
        <f>ROUND(I167*H167,2)</f>
        <v>0</v>
      </c>
      <c r="R167" s="240">
        <f>ROUND(J167*H167,2)</f>
        <v>0</v>
      </c>
      <c r="S167" s="96"/>
      <c r="T167" s="241">
        <f>S167*H167</f>
        <v>0</v>
      </c>
      <c r="U167" s="241">
        <v>0</v>
      </c>
      <c r="V167" s="241">
        <f>U167*H167</f>
        <v>0</v>
      </c>
      <c r="W167" s="241">
        <v>0</v>
      </c>
      <c r="X167" s="242">
        <f>W167*H167</f>
        <v>0</v>
      </c>
      <c r="Y167" s="37"/>
      <c r="Z167" s="37"/>
      <c r="AA167" s="37"/>
      <c r="AB167" s="37"/>
      <c r="AC167" s="37"/>
      <c r="AD167" s="37"/>
      <c r="AE167" s="37"/>
      <c r="AR167" s="243" t="s">
        <v>165</v>
      </c>
      <c r="AT167" s="243" t="s">
        <v>162</v>
      </c>
      <c r="AU167" s="243" t="s">
        <v>86</v>
      </c>
      <c r="AY167" s="16" t="s">
        <v>161</v>
      </c>
      <c r="BE167" s="244">
        <f>IF(O167="základná",K167,0)</f>
        <v>0</v>
      </c>
      <c r="BF167" s="244">
        <f>IF(O167="znížená",K167,0)</f>
        <v>0</v>
      </c>
      <c r="BG167" s="244">
        <f>IF(O167="zákl. prenesená",K167,0)</f>
        <v>0</v>
      </c>
      <c r="BH167" s="244">
        <f>IF(O167="zníž. prenesená",K167,0)</f>
        <v>0</v>
      </c>
      <c r="BI167" s="244">
        <f>IF(O167="nulová",K167,0)</f>
        <v>0</v>
      </c>
      <c r="BJ167" s="16" t="s">
        <v>166</v>
      </c>
      <c r="BK167" s="244">
        <f>ROUND(P167*H167,2)</f>
        <v>0</v>
      </c>
      <c r="BL167" s="16" t="s">
        <v>165</v>
      </c>
      <c r="BM167" s="243" t="s">
        <v>1180</v>
      </c>
    </row>
    <row r="168" s="2" customFormat="1" ht="24.15" customHeight="1">
      <c r="A168" s="37"/>
      <c r="B168" s="38"/>
      <c r="C168" s="230" t="s">
        <v>369</v>
      </c>
      <c r="D168" s="230" t="s">
        <v>162</v>
      </c>
      <c r="E168" s="231" t="s">
        <v>1530</v>
      </c>
      <c r="F168" s="232" t="s">
        <v>1531</v>
      </c>
      <c r="G168" s="233" t="s">
        <v>1459</v>
      </c>
      <c r="H168" s="234">
        <v>1</v>
      </c>
      <c r="I168" s="235"/>
      <c r="J168" s="235"/>
      <c r="K168" s="236">
        <f>ROUND(P168*H168,2)</f>
        <v>0</v>
      </c>
      <c r="L168" s="237"/>
      <c r="M168" s="43"/>
      <c r="N168" s="238" t="s">
        <v>1</v>
      </c>
      <c r="O168" s="239" t="s">
        <v>42</v>
      </c>
      <c r="P168" s="240">
        <f>I168+J168</f>
        <v>0</v>
      </c>
      <c r="Q168" s="240">
        <f>ROUND(I168*H168,2)</f>
        <v>0</v>
      </c>
      <c r="R168" s="240">
        <f>ROUND(J168*H168,2)</f>
        <v>0</v>
      </c>
      <c r="S168" s="96"/>
      <c r="T168" s="241">
        <f>S168*H168</f>
        <v>0</v>
      </c>
      <c r="U168" s="241">
        <v>0</v>
      </c>
      <c r="V168" s="241">
        <f>U168*H168</f>
        <v>0</v>
      </c>
      <c r="W168" s="241">
        <v>0</v>
      </c>
      <c r="X168" s="242">
        <f>W168*H168</f>
        <v>0</v>
      </c>
      <c r="Y168" s="37"/>
      <c r="Z168" s="37"/>
      <c r="AA168" s="37"/>
      <c r="AB168" s="37"/>
      <c r="AC168" s="37"/>
      <c r="AD168" s="37"/>
      <c r="AE168" s="37"/>
      <c r="AR168" s="243" t="s">
        <v>165</v>
      </c>
      <c r="AT168" s="243" t="s">
        <v>162</v>
      </c>
      <c r="AU168" s="243" t="s">
        <v>86</v>
      </c>
      <c r="AY168" s="16" t="s">
        <v>161</v>
      </c>
      <c r="BE168" s="244">
        <f>IF(O168="základná",K168,0)</f>
        <v>0</v>
      </c>
      <c r="BF168" s="244">
        <f>IF(O168="znížená",K168,0)</f>
        <v>0</v>
      </c>
      <c r="BG168" s="244">
        <f>IF(O168="zákl. prenesená",K168,0)</f>
        <v>0</v>
      </c>
      <c r="BH168" s="244">
        <f>IF(O168="zníž. prenesená",K168,0)</f>
        <v>0</v>
      </c>
      <c r="BI168" s="244">
        <f>IF(O168="nulová",K168,0)</f>
        <v>0</v>
      </c>
      <c r="BJ168" s="16" t="s">
        <v>166</v>
      </c>
      <c r="BK168" s="244">
        <f>ROUND(P168*H168,2)</f>
        <v>0</v>
      </c>
      <c r="BL168" s="16" t="s">
        <v>165</v>
      </c>
      <c r="BM168" s="243" t="s">
        <v>1183</v>
      </c>
    </row>
    <row r="169" s="2" customFormat="1" ht="24.15" customHeight="1">
      <c r="A169" s="37"/>
      <c r="B169" s="38"/>
      <c r="C169" s="230" t="s">
        <v>374</v>
      </c>
      <c r="D169" s="230" t="s">
        <v>162</v>
      </c>
      <c r="E169" s="231" t="s">
        <v>1532</v>
      </c>
      <c r="F169" s="232" t="s">
        <v>1533</v>
      </c>
      <c r="G169" s="233" t="s">
        <v>181</v>
      </c>
      <c r="H169" s="234">
        <v>5</v>
      </c>
      <c r="I169" s="235"/>
      <c r="J169" s="235"/>
      <c r="K169" s="236">
        <f>ROUND(P169*H169,2)</f>
        <v>0</v>
      </c>
      <c r="L169" s="237"/>
      <c r="M169" s="43"/>
      <c r="N169" s="238" t="s">
        <v>1</v>
      </c>
      <c r="O169" s="239" t="s">
        <v>42</v>
      </c>
      <c r="P169" s="240">
        <f>I169+J169</f>
        <v>0</v>
      </c>
      <c r="Q169" s="240">
        <f>ROUND(I169*H169,2)</f>
        <v>0</v>
      </c>
      <c r="R169" s="240">
        <f>ROUND(J169*H169,2)</f>
        <v>0</v>
      </c>
      <c r="S169" s="96"/>
      <c r="T169" s="241">
        <f>S169*H169</f>
        <v>0</v>
      </c>
      <c r="U169" s="241">
        <v>0</v>
      </c>
      <c r="V169" s="241">
        <f>U169*H169</f>
        <v>0</v>
      </c>
      <c r="W169" s="241">
        <v>0</v>
      </c>
      <c r="X169" s="242">
        <f>W169*H169</f>
        <v>0</v>
      </c>
      <c r="Y169" s="37"/>
      <c r="Z169" s="37"/>
      <c r="AA169" s="37"/>
      <c r="AB169" s="37"/>
      <c r="AC169" s="37"/>
      <c r="AD169" s="37"/>
      <c r="AE169" s="37"/>
      <c r="AR169" s="243" t="s">
        <v>165</v>
      </c>
      <c r="AT169" s="243" t="s">
        <v>162</v>
      </c>
      <c r="AU169" s="243" t="s">
        <v>86</v>
      </c>
      <c r="AY169" s="16" t="s">
        <v>161</v>
      </c>
      <c r="BE169" s="244">
        <f>IF(O169="základná",K169,0)</f>
        <v>0</v>
      </c>
      <c r="BF169" s="244">
        <f>IF(O169="znížená",K169,0)</f>
        <v>0</v>
      </c>
      <c r="BG169" s="244">
        <f>IF(O169="zákl. prenesená",K169,0)</f>
        <v>0</v>
      </c>
      <c r="BH169" s="244">
        <f>IF(O169="zníž. prenesená",K169,0)</f>
        <v>0</v>
      </c>
      <c r="BI169" s="244">
        <f>IF(O169="nulová",K169,0)</f>
        <v>0</v>
      </c>
      <c r="BJ169" s="16" t="s">
        <v>166</v>
      </c>
      <c r="BK169" s="244">
        <f>ROUND(P169*H169,2)</f>
        <v>0</v>
      </c>
      <c r="BL169" s="16" t="s">
        <v>165</v>
      </c>
      <c r="BM169" s="243" t="s">
        <v>1186</v>
      </c>
    </row>
    <row r="170" s="12" customFormat="1" ht="25.92" customHeight="1">
      <c r="A170" s="12"/>
      <c r="B170" s="216"/>
      <c r="C170" s="217"/>
      <c r="D170" s="218" t="s">
        <v>77</v>
      </c>
      <c r="E170" s="219" t="s">
        <v>1534</v>
      </c>
      <c r="F170" s="219" t="s">
        <v>1535</v>
      </c>
      <c r="G170" s="217"/>
      <c r="H170" s="217"/>
      <c r="I170" s="220"/>
      <c r="J170" s="220"/>
      <c r="K170" s="202">
        <f>BK170</f>
        <v>0</v>
      </c>
      <c r="L170" s="217"/>
      <c r="M170" s="221"/>
      <c r="N170" s="222"/>
      <c r="O170" s="223"/>
      <c r="P170" s="223"/>
      <c r="Q170" s="224">
        <f>Q171</f>
        <v>0</v>
      </c>
      <c r="R170" s="224">
        <f>R171</f>
        <v>0</v>
      </c>
      <c r="S170" s="223"/>
      <c r="T170" s="225">
        <f>T171</f>
        <v>0</v>
      </c>
      <c r="U170" s="223"/>
      <c r="V170" s="225">
        <f>V171</f>
        <v>0</v>
      </c>
      <c r="W170" s="223"/>
      <c r="X170" s="226">
        <f>X171</f>
        <v>0</v>
      </c>
      <c r="Y170" s="12"/>
      <c r="Z170" s="12"/>
      <c r="AA170" s="12"/>
      <c r="AB170" s="12"/>
      <c r="AC170" s="12"/>
      <c r="AD170" s="12"/>
      <c r="AE170" s="12"/>
      <c r="AR170" s="227" t="s">
        <v>86</v>
      </c>
      <c r="AT170" s="228" t="s">
        <v>77</v>
      </c>
      <c r="AU170" s="228" t="s">
        <v>78</v>
      </c>
      <c r="AY170" s="227" t="s">
        <v>161</v>
      </c>
      <c r="BK170" s="229">
        <f>BK171</f>
        <v>0</v>
      </c>
    </row>
    <row r="171" s="2" customFormat="1" ht="24.15" customHeight="1">
      <c r="A171" s="37"/>
      <c r="B171" s="38"/>
      <c r="C171" s="230" t="s">
        <v>378</v>
      </c>
      <c r="D171" s="230" t="s">
        <v>162</v>
      </c>
      <c r="E171" s="231" t="s">
        <v>1536</v>
      </c>
      <c r="F171" s="232" t="s">
        <v>1537</v>
      </c>
      <c r="G171" s="233" t="s">
        <v>1459</v>
      </c>
      <c r="H171" s="234">
        <v>8</v>
      </c>
      <c r="I171" s="235"/>
      <c r="J171" s="235"/>
      <c r="K171" s="236">
        <f>ROUND(P171*H171,2)</f>
        <v>0</v>
      </c>
      <c r="L171" s="237"/>
      <c r="M171" s="43"/>
      <c r="N171" s="238" t="s">
        <v>1</v>
      </c>
      <c r="O171" s="239" t="s">
        <v>42</v>
      </c>
      <c r="P171" s="240">
        <f>I171+J171</f>
        <v>0</v>
      </c>
      <c r="Q171" s="240">
        <f>ROUND(I171*H171,2)</f>
        <v>0</v>
      </c>
      <c r="R171" s="240">
        <f>ROUND(J171*H171,2)</f>
        <v>0</v>
      </c>
      <c r="S171" s="96"/>
      <c r="T171" s="241">
        <f>S171*H171</f>
        <v>0</v>
      </c>
      <c r="U171" s="241">
        <v>0</v>
      </c>
      <c r="V171" s="241">
        <f>U171*H171</f>
        <v>0</v>
      </c>
      <c r="W171" s="241">
        <v>0</v>
      </c>
      <c r="X171" s="242">
        <f>W171*H171</f>
        <v>0</v>
      </c>
      <c r="Y171" s="37"/>
      <c r="Z171" s="37"/>
      <c r="AA171" s="37"/>
      <c r="AB171" s="37"/>
      <c r="AC171" s="37"/>
      <c r="AD171" s="37"/>
      <c r="AE171" s="37"/>
      <c r="AR171" s="243" t="s">
        <v>165</v>
      </c>
      <c r="AT171" s="243" t="s">
        <v>162</v>
      </c>
      <c r="AU171" s="243" t="s">
        <v>86</v>
      </c>
      <c r="AY171" s="16" t="s">
        <v>161</v>
      </c>
      <c r="BE171" s="244">
        <f>IF(O171="základná",K171,0)</f>
        <v>0</v>
      </c>
      <c r="BF171" s="244">
        <f>IF(O171="znížená",K171,0)</f>
        <v>0</v>
      </c>
      <c r="BG171" s="244">
        <f>IF(O171="zákl. prenesená",K171,0)</f>
        <v>0</v>
      </c>
      <c r="BH171" s="244">
        <f>IF(O171="zníž. prenesená",K171,0)</f>
        <v>0</v>
      </c>
      <c r="BI171" s="244">
        <f>IF(O171="nulová",K171,0)</f>
        <v>0</v>
      </c>
      <c r="BJ171" s="16" t="s">
        <v>166</v>
      </c>
      <c r="BK171" s="244">
        <f>ROUND(P171*H171,2)</f>
        <v>0</v>
      </c>
      <c r="BL171" s="16" t="s">
        <v>165</v>
      </c>
      <c r="BM171" s="243" t="s">
        <v>1192</v>
      </c>
    </row>
    <row r="172" s="12" customFormat="1" ht="25.92" customHeight="1">
      <c r="A172" s="12"/>
      <c r="B172" s="216"/>
      <c r="C172" s="217"/>
      <c r="D172" s="218" t="s">
        <v>77</v>
      </c>
      <c r="E172" s="219" t="s">
        <v>1538</v>
      </c>
      <c r="F172" s="219" t="s">
        <v>1539</v>
      </c>
      <c r="G172" s="217"/>
      <c r="H172" s="217"/>
      <c r="I172" s="220"/>
      <c r="J172" s="220"/>
      <c r="K172" s="202">
        <f>BK172</f>
        <v>0</v>
      </c>
      <c r="L172" s="217"/>
      <c r="M172" s="221"/>
      <c r="N172" s="222"/>
      <c r="O172" s="223"/>
      <c r="P172" s="223"/>
      <c r="Q172" s="224">
        <f>SUM(Q173:Q175)</f>
        <v>0</v>
      </c>
      <c r="R172" s="224">
        <f>SUM(R173:R175)</f>
        <v>0</v>
      </c>
      <c r="S172" s="223"/>
      <c r="T172" s="225">
        <f>SUM(T173:T175)</f>
        <v>0</v>
      </c>
      <c r="U172" s="223"/>
      <c r="V172" s="225">
        <f>SUM(V173:V175)</f>
        <v>0</v>
      </c>
      <c r="W172" s="223"/>
      <c r="X172" s="226">
        <f>SUM(X173:X175)</f>
        <v>0</v>
      </c>
      <c r="Y172" s="12"/>
      <c r="Z172" s="12"/>
      <c r="AA172" s="12"/>
      <c r="AB172" s="12"/>
      <c r="AC172" s="12"/>
      <c r="AD172" s="12"/>
      <c r="AE172" s="12"/>
      <c r="AR172" s="227" t="s">
        <v>86</v>
      </c>
      <c r="AT172" s="228" t="s">
        <v>77</v>
      </c>
      <c r="AU172" s="228" t="s">
        <v>78</v>
      </c>
      <c r="AY172" s="227" t="s">
        <v>161</v>
      </c>
      <c r="BK172" s="229">
        <f>SUM(BK173:BK175)</f>
        <v>0</v>
      </c>
    </row>
    <row r="173" s="2" customFormat="1" ht="16.5" customHeight="1">
      <c r="A173" s="37"/>
      <c r="B173" s="38"/>
      <c r="C173" s="274" t="s">
        <v>382</v>
      </c>
      <c r="D173" s="274" t="s">
        <v>297</v>
      </c>
      <c r="E173" s="275" t="s">
        <v>1455</v>
      </c>
      <c r="F173" s="276" t="s">
        <v>1540</v>
      </c>
      <c r="G173" s="277" t="s">
        <v>1541</v>
      </c>
      <c r="H173" s="278">
        <v>1</v>
      </c>
      <c r="I173" s="279"/>
      <c r="J173" s="280"/>
      <c r="K173" s="281">
        <f>ROUND(P173*H173,2)</f>
        <v>0</v>
      </c>
      <c r="L173" s="280"/>
      <c r="M173" s="282"/>
      <c r="N173" s="283" t="s">
        <v>1</v>
      </c>
      <c r="O173" s="239" t="s">
        <v>42</v>
      </c>
      <c r="P173" s="240">
        <f>I173+J173</f>
        <v>0</v>
      </c>
      <c r="Q173" s="240">
        <f>ROUND(I173*H173,2)</f>
        <v>0</v>
      </c>
      <c r="R173" s="240">
        <f>ROUND(J173*H173,2)</f>
        <v>0</v>
      </c>
      <c r="S173" s="96"/>
      <c r="T173" s="241">
        <f>S173*H173</f>
        <v>0</v>
      </c>
      <c r="U173" s="241">
        <v>0</v>
      </c>
      <c r="V173" s="241">
        <f>U173*H173</f>
        <v>0</v>
      </c>
      <c r="W173" s="241">
        <v>0</v>
      </c>
      <c r="X173" s="242">
        <f>W173*H173</f>
        <v>0</v>
      </c>
      <c r="Y173" s="37"/>
      <c r="Z173" s="37"/>
      <c r="AA173" s="37"/>
      <c r="AB173" s="37"/>
      <c r="AC173" s="37"/>
      <c r="AD173" s="37"/>
      <c r="AE173" s="37"/>
      <c r="AR173" s="243" t="s">
        <v>204</v>
      </c>
      <c r="AT173" s="243" t="s">
        <v>297</v>
      </c>
      <c r="AU173" s="243" t="s">
        <v>86</v>
      </c>
      <c r="AY173" s="16" t="s">
        <v>161</v>
      </c>
      <c r="BE173" s="244">
        <f>IF(O173="základná",K173,0)</f>
        <v>0</v>
      </c>
      <c r="BF173" s="244">
        <f>IF(O173="znížená",K173,0)</f>
        <v>0</v>
      </c>
      <c r="BG173" s="244">
        <f>IF(O173="zákl. prenesená",K173,0)</f>
        <v>0</v>
      </c>
      <c r="BH173" s="244">
        <f>IF(O173="zníž. prenesená",K173,0)</f>
        <v>0</v>
      </c>
      <c r="BI173" s="244">
        <f>IF(O173="nulová",K173,0)</f>
        <v>0</v>
      </c>
      <c r="BJ173" s="16" t="s">
        <v>166</v>
      </c>
      <c r="BK173" s="244">
        <f>ROUND(P173*H173,2)</f>
        <v>0</v>
      </c>
      <c r="BL173" s="16" t="s">
        <v>165</v>
      </c>
      <c r="BM173" s="243" t="s">
        <v>1195</v>
      </c>
    </row>
    <row r="174" s="2" customFormat="1" ht="16.5" customHeight="1">
      <c r="A174" s="37"/>
      <c r="B174" s="38"/>
      <c r="C174" s="230" t="s">
        <v>387</v>
      </c>
      <c r="D174" s="230" t="s">
        <v>162</v>
      </c>
      <c r="E174" s="231" t="s">
        <v>1542</v>
      </c>
      <c r="F174" s="232" t="s">
        <v>1543</v>
      </c>
      <c r="G174" s="233" t="s">
        <v>1541</v>
      </c>
      <c r="H174" s="234">
        <v>1</v>
      </c>
      <c r="I174" s="235"/>
      <c r="J174" s="235"/>
      <c r="K174" s="236">
        <f>ROUND(P174*H174,2)</f>
        <v>0</v>
      </c>
      <c r="L174" s="237"/>
      <c r="M174" s="43"/>
      <c r="N174" s="238" t="s">
        <v>1</v>
      </c>
      <c r="O174" s="239" t="s">
        <v>42</v>
      </c>
      <c r="P174" s="240">
        <f>I174+J174</f>
        <v>0</v>
      </c>
      <c r="Q174" s="240">
        <f>ROUND(I174*H174,2)</f>
        <v>0</v>
      </c>
      <c r="R174" s="240">
        <f>ROUND(J174*H174,2)</f>
        <v>0</v>
      </c>
      <c r="S174" s="96"/>
      <c r="T174" s="241">
        <f>S174*H174</f>
        <v>0</v>
      </c>
      <c r="U174" s="241">
        <v>0</v>
      </c>
      <c r="V174" s="241">
        <f>U174*H174</f>
        <v>0</v>
      </c>
      <c r="W174" s="241">
        <v>0</v>
      </c>
      <c r="X174" s="242">
        <f>W174*H174</f>
        <v>0</v>
      </c>
      <c r="Y174" s="37"/>
      <c r="Z174" s="37"/>
      <c r="AA174" s="37"/>
      <c r="AB174" s="37"/>
      <c r="AC174" s="37"/>
      <c r="AD174" s="37"/>
      <c r="AE174" s="37"/>
      <c r="AR174" s="243" t="s">
        <v>165</v>
      </c>
      <c r="AT174" s="243" t="s">
        <v>162</v>
      </c>
      <c r="AU174" s="243" t="s">
        <v>86</v>
      </c>
      <c r="AY174" s="16" t="s">
        <v>161</v>
      </c>
      <c r="BE174" s="244">
        <f>IF(O174="základná",K174,0)</f>
        <v>0</v>
      </c>
      <c r="BF174" s="244">
        <f>IF(O174="znížená",K174,0)</f>
        <v>0</v>
      </c>
      <c r="BG174" s="244">
        <f>IF(O174="zákl. prenesená",K174,0)</f>
        <v>0</v>
      </c>
      <c r="BH174" s="244">
        <f>IF(O174="zníž. prenesená",K174,0)</f>
        <v>0</v>
      </c>
      <c r="BI174" s="244">
        <f>IF(O174="nulová",K174,0)</f>
        <v>0</v>
      </c>
      <c r="BJ174" s="16" t="s">
        <v>166</v>
      </c>
      <c r="BK174" s="244">
        <f>ROUND(P174*H174,2)</f>
        <v>0</v>
      </c>
      <c r="BL174" s="16" t="s">
        <v>165</v>
      </c>
      <c r="BM174" s="243" t="s">
        <v>1198</v>
      </c>
    </row>
    <row r="175" s="2" customFormat="1" ht="16.5" customHeight="1">
      <c r="A175" s="37"/>
      <c r="B175" s="38"/>
      <c r="C175" s="230" t="s">
        <v>392</v>
      </c>
      <c r="D175" s="230" t="s">
        <v>162</v>
      </c>
      <c r="E175" s="231" t="s">
        <v>1544</v>
      </c>
      <c r="F175" s="232" t="s">
        <v>1545</v>
      </c>
      <c r="G175" s="233" t="s">
        <v>1408</v>
      </c>
      <c r="H175" s="234">
        <v>50</v>
      </c>
      <c r="I175" s="235"/>
      <c r="J175" s="235"/>
      <c r="K175" s="236">
        <f>ROUND(P175*H175,2)</f>
        <v>0</v>
      </c>
      <c r="L175" s="237"/>
      <c r="M175" s="43"/>
      <c r="N175" s="238" t="s">
        <v>1</v>
      </c>
      <c r="O175" s="239" t="s">
        <v>42</v>
      </c>
      <c r="P175" s="240">
        <f>I175+J175</f>
        <v>0</v>
      </c>
      <c r="Q175" s="240">
        <f>ROUND(I175*H175,2)</f>
        <v>0</v>
      </c>
      <c r="R175" s="240">
        <f>ROUND(J175*H175,2)</f>
        <v>0</v>
      </c>
      <c r="S175" s="96"/>
      <c r="T175" s="241">
        <f>S175*H175</f>
        <v>0</v>
      </c>
      <c r="U175" s="241">
        <v>0</v>
      </c>
      <c r="V175" s="241">
        <f>U175*H175</f>
        <v>0</v>
      </c>
      <c r="W175" s="241">
        <v>0</v>
      </c>
      <c r="X175" s="242">
        <f>W175*H175</f>
        <v>0</v>
      </c>
      <c r="Y175" s="37"/>
      <c r="Z175" s="37"/>
      <c r="AA175" s="37"/>
      <c r="AB175" s="37"/>
      <c r="AC175" s="37"/>
      <c r="AD175" s="37"/>
      <c r="AE175" s="37"/>
      <c r="AR175" s="243" t="s">
        <v>165</v>
      </c>
      <c r="AT175" s="243" t="s">
        <v>162</v>
      </c>
      <c r="AU175" s="243" t="s">
        <v>86</v>
      </c>
      <c r="AY175" s="16" t="s">
        <v>161</v>
      </c>
      <c r="BE175" s="244">
        <f>IF(O175="základná",K175,0)</f>
        <v>0</v>
      </c>
      <c r="BF175" s="244">
        <f>IF(O175="znížená",K175,0)</f>
        <v>0</v>
      </c>
      <c r="BG175" s="244">
        <f>IF(O175="zákl. prenesená",K175,0)</f>
        <v>0</v>
      </c>
      <c r="BH175" s="244">
        <f>IF(O175="zníž. prenesená",K175,0)</f>
        <v>0</v>
      </c>
      <c r="BI175" s="244">
        <f>IF(O175="nulová",K175,0)</f>
        <v>0</v>
      </c>
      <c r="BJ175" s="16" t="s">
        <v>166</v>
      </c>
      <c r="BK175" s="244">
        <f>ROUND(P175*H175,2)</f>
        <v>0</v>
      </c>
      <c r="BL175" s="16" t="s">
        <v>165</v>
      </c>
      <c r="BM175" s="243" t="s">
        <v>1201</v>
      </c>
    </row>
    <row r="176" s="2" customFormat="1" ht="49.92" customHeight="1">
      <c r="A176" s="37"/>
      <c r="B176" s="38"/>
      <c r="C176" s="39"/>
      <c r="D176" s="39"/>
      <c r="E176" s="219" t="s">
        <v>498</v>
      </c>
      <c r="F176" s="219" t="s">
        <v>499</v>
      </c>
      <c r="G176" s="39"/>
      <c r="H176" s="39"/>
      <c r="I176" s="39"/>
      <c r="J176" s="39"/>
      <c r="K176" s="202">
        <f>BK176</f>
        <v>0</v>
      </c>
      <c r="L176" s="39"/>
      <c r="M176" s="43"/>
      <c r="N176" s="272"/>
      <c r="O176" s="273"/>
      <c r="P176" s="96"/>
      <c r="Q176" s="224">
        <f>SUM(Q177:Q181)</f>
        <v>0</v>
      </c>
      <c r="R176" s="224">
        <f>SUM(R177:R181)</f>
        <v>0</v>
      </c>
      <c r="S176" s="96"/>
      <c r="T176" s="96"/>
      <c r="U176" s="96"/>
      <c r="V176" s="96"/>
      <c r="W176" s="96"/>
      <c r="X176" s="97"/>
      <c r="Y176" s="37"/>
      <c r="Z176" s="37"/>
      <c r="AA176" s="37"/>
      <c r="AB176" s="37"/>
      <c r="AC176" s="37"/>
      <c r="AD176" s="37"/>
      <c r="AE176" s="37"/>
      <c r="AT176" s="16" t="s">
        <v>77</v>
      </c>
      <c r="AU176" s="16" t="s">
        <v>78</v>
      </c>
      <c r="AY176" s="16" t="s">
        <v>500</v>
      </c>
      <c r="BK176" s="244">
        <f>SUM(BK177:BK181)</f>
        <v>0</v>
      </c>
    </row>
    <row r="177" s="2" customFormat="1" ht="16.32" customHeight="1">
      <c r="A177" s="37"/>
      <c r="B177" s="38"/>
      <c r="C177" s="284" t="s">
        <v>1</v>
      </c>
      <c r="D177" s="284" t="s">
        <v>162</v>
      </c>
      <c r="E177" s="285" t="s">
        <v>1</v>
      </c>
      <c r="F177" s="286" t="s">
        <v>1</v>
      </c>
      <c r="G177" s="287" t="s">
        <v>1</v>
      </c>
      <c r="H177" s="288"/>
      <c r="I177" s="288"/>
      <c r="J177" s="288"/>
      <c r="K177" s="289">
        <f>BK177</f>
        <v>0</v>
      </c>
      <c r="L177" s="237"/>
      <c r="M177" s="43"/>
      <c r="N177" s="290" t="s">
        <v>1</v>
      </c>
      <c r="O177" s="291" t="s">
        <v>42</v>
      </c>
      <c r="P177" s="292">
        <f>I177+J177</f>
        <v>0</v>
      </c>
      <c r="Q177" s="293">
        <f>I177*H177</f>
        <v>0</v>
      </c>
      <c r="R177" s="293">
        <f>J177*H177</f>
        <v>0</v>
      </c>
      <c r="S177" s="96"/>
      <c r="T177" s="96"/>
      <c r="U177" s="96"/>
      <c r="V177" s="96"/>
      <c r="W177" s="96"/>
      <c r="X177" s="97"/>
      <c r="Y177" s="37"/>
      <c r="Z177" s="37"/>
      <c r="AA177" s="37"/>
      <c r="AB177" s="37"/>
      <c r="AC177" s="37"/>
      <c r="AD177" s="37"/>
      <c r="AE177" s="37"/>
      <c r="AT177" s="16" t="s">
        <v>500</v>
      </c>
      <c r="AU177" s="16" t="s">
        <v>86</v>
      </c>
      <c r="AY177" s="16" t="s">
        <v>500</v>
      </c>
      <c r="BE177" s="244">
        <f>IF(O177="základná",K177,0)</f>
        <v>0</v>
      </c>
      <c r="BF177" s="244">
        <f>IF(O177="znížená",K177,0)</f>
        <v>0</v>
      </c>
      <c r="BG177" s="244">
        <f>IF(O177="zákl. prenesená",K177,0)</f>
        <v>0</v>
      </c>
      <c r="BH177" s="244">
        <f>IF(O177="zníž. prenesená",K177,0)</f>
        <v>0</v>
      </c>
      <c r="BI177" s="244">
        <f>IF(O177="nulová",K177,0)</f>
        <v>0</v>
      </c>
      <c r="BJ177" s="16" t="s">
        <v>166</v>
      </c>
      <c r="BK177" s="244">
        <f>P177*H177</f>
        <v>0</v>
      </c>
    </row>
    <row r="178" s="2" customFormat="1" ht="16.32" customHeight="1">
      <c r="A178" s="37"/>
      <c r="B178" s="38"/>
      <c r="C178" s="284" t="s">
        <v>1</v>
      </c>
      <c r="D178" s="284" t="s">
        <v>162</v>
      </c>
      <c r="E178" s="285" t="s">
        <v>1</v>
      </c>
      <c r="F178" s="286" t="s">
        <v>1</v>
      </c>
      <c r="G178" s="287" t="s">
        <v>1</v>
      </c>
      <c r="H178" s="288"/>
      <c r="I178" s="288"/>
      <c r="J178" s="288"/>
      <c r="K178" s="289">
        <f>BK178</f>
        <v>0</v>
      </c>
      <c r="L178" s="237"/>
      <c r="M178" s="43"/>
      <c r="N178" s="290" t="s">
        <v>1</v>
      </c>
      <c r="O178" s="291" t="s">
        <v>42</v>
      </c>
      <c r="P178" s="292">
        <f>I178+J178</f>
        <v>0</v>
      </c>
      <c r="Q178" s="293">
        <f>I178*H178</f>
        <v>0</v>
      </c>
      <c r="R178" s="293">
        <f>J178*H178</f>
        <v>0</v>
      </c>
      <c r="S178" s="96"/>
      <c r="T178" s="96"/>
      <c r="U178" s="96"/>
      <c r="V178" s="96"/>
      <c r="W178" s="96"/>
      <c r="X178" s="97"/>
      <c r="Y178" s="37"/>
      <c r="Z178" s="37"/>
      <c r="AA178" s="37"/>
      <c r="AB178" s="37"/>
      <c r="AC178" s="37"/>
      <c r="AD178" s="37"/>
      <c r="AE178" s="37"/>
      <c r="AT178" s="16" t="s">
        <v>500</v>
      </c>
      <c r="AU178" s="16" t="s">
        <v>86</v>
      </c>
      <c r="AY178" s="16" t="s">
        <v>500</v>
      </c>
      <c r="BE178" s="244">
        <f>IF(O178="základná",K178,0)</f>
        <v>0</v>
      </c>
      <c r="BF178" s="244">
        <f>IF(O178="znížená",K178,0)</f>
        <v>0</v>
      </c>
      <c r="BG178" s="244">
        <f>IF(O178="zákl. prenesená",K178,0)</f>
        <v>0</v>
      </c>
      <c r="BH178" s="244">
        <f>IF(O178="zníž. prenesená",K178,0)</f>
        <v>0</v>
      </c>
      <c r="BI178" s="244">
        <f>IF(O178="nulová",K178,0)</f>
        <v>0</v>
      </c>
      <c r="BJ178" s="16" t="s">
        <v>166</v>
      </c>
      <c r="BK178" s="244">
        <f>P178*H178</f>
        <v>0</v>
      </c>
    </row>
    <row r="179" s="2" customFormat="1" ht="16.32" customHeight="1">
      <c r="A179" s="37"/>
      <c r="B179" s="38"/>
      <c r="C179" s="284" t="s">
        <v>1</v>
      </c>
      <c r="D179" s="284" t="s">
        <v>162</v>
      </c>
      <c r="E179" s="285" t="s">
        <v>1</v>
      </c>
      <c r="F179" s="286" t="s">
        <v>1</v>
      </c>
      <c r="G179" s="287" t="s">
        <v>1</v>
      </c>
      <c r="H179" s="288"/>
      <c r="I179" s="288"/>
      <c r="J179" s="288"/>
      <c r="K179" s="289">
        <f>BK179</f>
        <v>0</v>
      </c>
      <c r="L179" s="237"/>
      <c r="M179" s="43"/>
      <c r="N179" s="290" t="s">
        <v>1</v>
      </c>
      <c r="O179" s="291" t="s">
        <v>42</v>
      </c>
      <c r="P179" s="292">
        <f>I179+J179</f>
        <v>0</v>
      </c>
      <c r="Q179" s="293">
        <f>I179*H179</f>
        <v>0</v>
      </c>
      <c r="R179" s="293">
        <f>J179*H179</f>
        <v>0</v>
      </c>
      <c r="S179" s="96"/>
      <c r="T179" s="96"/>
      <c r="U179" s="96"/>
      <c r="V179" s="96"/>
      <c r="W179" s="96"/>
      <c r="X179" s="97"/>
      <c r="Y179" s="37"/>
      <c r="Z179" s="37"/>
      <c r="AA179" s="37"/>
      <c r="AB179" s="37"/>
      <c r="AC179" s="37"/>
      <c r="AD179" s="37"/>
      <c r="AE179" s="37"/>
      <c r="AT179" s="16" t="s">
        <v>500</v>
      </c>
      <c r="AU179" s="16" t="s">
        <v>86</v>
      </c>
      <c r="AY179" s="16" t="s">
        <v>500</v>
      </c>
      <c r="BE179" s="244">
        <f>IF(O179="základná",K179,0)</f>
        <v>0</v>
      </c>
      <c r="BF179" s="244">
        <f>IF(O179="znížená",K179,0)</f>
        <v>0</v>
      </c>
      <c r="BG179" s="244">
        <f>IF(O179="zákl. prenesená",K179,0)</f>
        <v>0</v>
      </c>
      <c r="BH179" s="244">
        <f>IF(O179="zníž. prenesená",K179,0)</f>
        <v>0</v>
      </c>
      <c r="BI179" s="244">
        <f>IF(O179="nulová",K179,0)</f>
        <v>0</v>
      </c>
      <c r="BJ179" s="16" t="s">
        <v>166</v>
      </c>
      <c r="BK179" s="244">
        <f>P179*H179</f>
        <v>0</v>
      </c>
    </row>
    <row r="180" s="2" customFormat="1" ht="16.32" customHeight="1">
      <c r="A180" s="37"/>
      <c r="B180" s="38"/>
      <c r="C180" s="284" t="s">
        <v>1</v>
      </c>
      <c r="D180" s="284" t="s">
        <v>162</v>
      </c>
      <c r="E180" s="285" t="s">
        <v>1</v>
      </c>
      <c r="F180" s="286" t="s">
        <v>1</v>
      </c>
      <c r="G180" s="287" t="s">
        <v>1</v>
      </c>
      <c r="H180" s="288"/>
      <c r="I180" s="288"/>
      <c r="J180" s="288"/>
      <c r="K180" s="289">
        <f>BK180</f>
        <v>0</v>
      </c>
      <c r="L180" s="237"/>
      <c r="M180" s="43"/>
      <c r="N180" s="290" t="s">
        <v>1</v>
      </c>
      <c r="O180" s="291" t="s">
        <v>42</v>
      </c>
      <c r="P180" s="292">
        <f>I180+J180</f>
        <v>0</v>
      </c>
      <c r="Q180" s="293">
        <f>I180*H180</f>
        <v>0</v>
      </c>
      <c r="R180" s="293">
        <f>J180*H180</f>
        <v>0</v>
      </c>
      <c r="S180" s="96"/>
      <c r="T180" s="96"/>
      <c r="U180" s="96"/>
      <c r="V180" s="96"/>
      <c r="W180" s="96"/>
      <c r="X180" s="97"/>
      <c r="Y180" s="37"/>
      <c r="Z180" s="37"/>
      <c r="AA180" s="37"/>
      <c r="AB180" s="37"/>
      <c r="AC180" s="37"/>
      <c r="AD180" s="37"/>
      <c r="AE180" s="37"/>
      <c r="AT180" s="16" t="s">
        <v>500</v>
      </c>
      <c r="AU180" s="16" t="s">
        <v>86</v>
      </c>
      <c r="AY180" s="16" t="s">
        <v>500</v>
      </c>
      <c r="BE180" s="244">
        <f>IF(O180="základná",K180,0)</f>
        <v>0</v>
      </c>
      <c r="BF180" s="244">
        <f>IF(O180="znížená",K180,0)</f>
        <v>0</v>
      </c>
      <c r="BG180" s="244">
        <f>IF(O180="zákl. prenesená",K180,0)</f>
        <v>0</v>
      </c>
      <c r="BH180" s="244">
        <f>IF(O180="zníž. prenesená",K180,0)</f>
        <v>0</v>
      </c>
      <c r="BI180" s="244">
        <f>IF(O180="nulová",K180,0)</f>
        <v>0</v>
      </c>
      <c r="BJ180" s="16" t="s">
        <v>166</v>
      </c>
      <c r="BK180" s="244">
        <f>P180*H180</f>
        <v>0</v>
      </c>
    </row>
    <row r="181" s="2" customFormat="1" ht="16.32" customHeight="1">
      <c r="A181" s="37"/>
      <c r="B181" s="38"/>
      <c r="C181" s="284" t="s">
        <v>1</v>
      </c>
      <c r="D181" s="284" t="s">
        <v>162</v>
      </c>
      <c r="E181" s="285" t="s">
        <v>1</v>
      </c>
      <c r="F181" s="286" t="s">
        <v>1</v>
      </c>
      <c r="G181" s="287" t="s">
        <v>1</v>
      </c>
      <c r="H181" s="288"/>
      <c r="I181" s="288"/>
      <c r="J181" s="288"/>
      <c r="K181" s="289">
        <f>BK181</f>
        <v>0</v>
      </c>
      <c r="L181" s="237"/>
      <c r="M181" s="43"/>
      <c r="N181" s="290" t="s">
        <v>1</v>
      </c>
      <c r="O181" s="291" t="s">
        <v>42</v>
      </c>
      <c r="P181" s="294">
        <f>I181+J181</f>
        <v>0</v>
      </c>
      <c r="Q181" s="295">
        <f>I181*H181</f>
        <v>0</v>
      </c>
      <c r="R181" s="295">
        <f>J181*H181</f>
        <v>0</v>
      </c>
      <c r="S181" s="296"/>
      <c r="T181" s="296"/>
      <c r="U181" s="296"/>
      <c r="V181" s="296"/>
      <c r="W181" s="296"/>
      <c r="X181" s="297"/>
      <c r="Y181" s="37"/>
      <c r="Z181" s="37"/>
      <c r="AA181" s="37"/>
      <c r="AB181" s="37"/>
      <c r="AC181" s="37"/>
      <c r="AD181" s="37"/>
      <c r="AE181" s="37"/>
      <c r="AT181" s="16" t="s">
        <v>500</v>
      </c>
      <c r="AU181" s="16" t="s">
        <v>86</v>
      </c>
      <c r="AY181" s="16" t="s">
        <v>500</v>
      </c>
      <c r="BE181" s="244">
        <f>IF(O181="základná",K181,0)</f>
        <v>0</v>
      </c>
      <c r="BF181" s="244">
        <f>IF(O181="znížená",K181,0)</f>
        <v>0</v>
      </c>
      <c r="BG181" s="244">
        <f>IF(O181="zákl. prenesená",K181,0)</f>
        <v>0</v>
      </c>
      <c r="BH181" s="244">
        <f>IF(O181="zníž. prenesená",K181,0)</f>
        <v>0</v>
      </c>
      <c r="BI181" s="244">
        <f>IF(O181="nulová",K181,0)</f>
        <v>0</v>
      </c>
      <c r="BJ181" s="16" t="s">
        <v>166</v>
      </c>
      <c r="BK181" s="244">
        <f>P181*H181</f>
        <v>0</v>
      </c>
    </row>
    <row r="182" s="2" customFormat="1" ht="6.96" customHeight="1">
      <c r="A182" s="37"/>
      <c r="B182" s="71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43"/>
      <c r="N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</row>
  </sheetData>
  <sheetProtection sheet="1" autoFilter="0" formatColumns="0" formatRows="0" objects="1" scenarios="1" spinCount="100000" saltValue="HyXGf+oIGCytWZsF3qhmBu9K6n47LMO8+FXdIEFfQaAzkxs3tzjzbsf/9VWmNGM5ut33O335tUyjhwPHpZU6aQ==" hashValue="dEw5G+vkpAZg1isnSdWh0W4cSYdnvKw+xhEUPnsZoq+Aap8hmo0ieBts41BqJrXBVuD2SW0CENApYFqDc6rS4w==" algorithmName="SHA-512" password="CC35"/>
  <autoFilter ref="C122:L181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M2:Z2"/>
  </mergeCells>
  <dataValidations count="2">
    <dataValidation type="list" allowBlank="1" showInputMessage="1" showErrorMessage="1" error="Povolené sú hodnoty K, M." sqref="D177:D182">
      <formula1>"K, M"</formula1>
    </dataValidation>
    <dataValidation type="list" allowBlank="1" showInputMessage="1" showErrorMessage="1" error="Povolené sú hodnoty základná, znížená, nulová." sqref="O177:O182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114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1546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1547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ROUND(K127,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ROUND((ROUND((SUM(BE127:BE203)),  2) + SUM(BE205:BE209)), 2)</f>
        <v>0</v>
      </c>
      <c r="G35" s="163"/>
      <c r="H35" s="163"/>
      <c r="I35" s="164">
        <v>0.20000000000000001</v>
      </c>
      <c r="J35" s="163"/>
      <c r="K35" s="162">
        <f>ROUND((ROUND(((SUM(BE127:BE203))*I35),  2) + (SUM(BE205:BE209)*I35)),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ROUND((ROUND((SUM(BF127:BF203)),  2) + SUM(BF205:BF209)), 2)</f>
        <v>0</v>
      </c>
      <c r="G36" s="163"/>
      <c r="H36" s="163"/>
      <c r="I36" s="164">
        <v>0.20000000000000001</v>
      </c>
      <c r="J36" s="163"/>
      <c r="K36" s="162">
        <f>ROUND((ROUND(((SUM(BF127:BF203))*I36),  2) + (SUM(BF205:BF209)*I36)),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ROUND((ROUND((SUM(BG127:BG203)),  2) + SUM(BG205:BG209)),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ROUND((ROUND((SUM(BH127:BH203)),  2) + SUM(BH205:BH209)),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ROUND((ROUND((SUM(BI127:BI203)),  2) + SUM(BI205:BI209)),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 xml:space="preserve">ZTI - Zníženie energetickej náročnosti kultúrneho domu Veľký Kýr 2 -  časť Zdravotechnické  inštalácie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Petlák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Q127</f>
        <v>0</v>
      </c>
      <c r="J96" s="115">
        <f>R127</f>
        <v>0</v>
      </c>
      <c r="K96" s="115">
        <f>K127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128</v>
      </c>
      <c r="E97" s="192"/>
      <c r="F97" s="192"/>
      <c r="G97" s="192"/>
      <c r="H97" s="192"/>
      <c r="I97" s="193">
        <f>Q128</f>
        <v>0</v>
      </c>
      <c r="J97" s="193">
        <f>R128</f>
        <v>0</v>
      </c>
      <c r="K97" s="193">
        <f>K128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130</v>
      </c>
      <c r="E98" s="198"/>
      <c r="F98" s="198"/>
      <c r="G98" s="198"/>
      <c r="H98" s="198"/>
      <c r="I98" s="199">
        <f>Q129</f>
        <v>0</v>
      </c>
      <c r="J98" s="199">
        <f>R129</f>
        <v>0</v>
      </c>
      <c r="K98" s="199">
        <f>K129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131</v>
      </c>
      <c r="E99" s="198"/>
      <c r="F99" s="198"/>
      <c r="G99" s="198"/>
      <c r="H99" s="198"/>
      <c r="I99" s="199">
        <f>Q142</f>
        <v>0</v>
      </c>
      <c r="J99" s="199">
        <f>R142</f>
        <v>0</v>
      </c>
      <c r="K99" s="199">
        <f>K142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9"/>
      <c r="C100" s="190"/>
      <c r="D100" s="191" t="s">
        <v>132</v>
      </c>
      <c r="E100" s="192"/>
      <c r="F100" s="192"/>
      <c r="G100" s="192"/>
      <c r="H100" s="192"/>
      <c r="I100" s="193">
        <f>Q144</f>
        <v>0</v>
      </c>
      <c r="J100" s="193">
        <f>R144</f>
        <v>0</v>
      </c>
      <c r="K100" s="193">
        <f>K144</f>
        <v>0</v>
      </c>
      <c r="L100" s="190"/>
      <c r="M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5"/>
      <c r="C101" s="196"/>
      <c r="D101" s="197" t="s">
        <v>134</v>
      </c>
      <c r="E101" s="198"/>
      <c r="F101" s="198"/>
      <c r="G101" s="198"/>
      <c r="H101" s="198"/>
      <c r="I101" s="199">
        <f>Q145</f>
        <v>0</v>
      </c>
      <c r="J101" s="199">
        <f>R145</f>
        <v>0</v>
      </c>
      <c r="K101" s="199">
        <f>K145</f>
        <v>0</v>
      </c>
      <c r="L101" s="196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1548</v>
      </c>
      <c r="E102" s="198"/>
      <c r="F102" s="198"/>
      <c r="G102" s="198"/>
      <c r="H102" s="198"/>
      <c r="I102" s="199">
        <f>Q150</f>
        <v>0</v>
      </c>
      <c r="J102" s="199">
        <f>R150</f>
        <v>0</v>
      </c>
      <c r="K102" s="199">
        <f>K150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1549</v>
      </c>
      <c r="E103" s="198"/>
      <c r="F103" s="198"/>
      <c r="G103" s="198"/>
      <c r="H103" s="198"/>
      <c r="I103" s="199">
        <f>Q154</f>
        <v>0</v>
      </c>
      <c r="J103" s="199">
        <f>R154</f>
        <v>0</v>
      </c>
      <c r="K103" s="199">
        <f>K154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1550</v>
      </c>
      <c r="E104" s="198"/>
      <c r="F104" s="198"/>
      <c r="G104" s="198"/>
      <c r="H104" s="198"/>
      <c r="I104" s="199">
        <f>Q173</f>
        <v>0</v>
      </c>
      <c r="J104" s="199">
        <f>R173</f>
        <v>0</v>
      </c>
      <c r="K104" s="199">
        <f>K173</f>
        <v>0</v>
      </c>
      <c r="L104" s="196"/>
      <c r="M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96"/>
      <c r="D105" s="197" t="s">
        <v>1551</v>
      </c>
      <c r="E105" s="198"/>
      <c r="F105" s="198"/>
      <c r="G105" s="198"/>
      <c r="H105" s="198"/>
      <c r="I105" s="199">
        <f>Q195</f>
        <v>0</v>
      </c>
      <c r="J105" s="199">
        <f>R195</f>
        <v>0</v>
      </c>
      <c r="K105" s="199">
        <f>K195</f>
        <v>0</v>
      </c>
      <c r="L105" s="196"/>
      <c r="M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96"/>
      <c r="D106" s="197" t="s">
        <v>1246</v>
      </c>
      <c r="E106" s="198"/>
      <c r="F106" s="198"/>
      <c r="G106" s="198"/>
      <c r="H106" s="198"/>
      <c r="I106" s="199">
        <f>Q200</f>
        <v>0</v>
      </c>
      <c r="J106" s="199">
        <f>R200</f>
        <v>0</v>
      </c>
      <c r="K106" s="199">
        <f>K200</f>
        <v>0</v>
      </c>
      <c r="L106" s="196"/>
      <c r="M106" s="20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1.84" customHeight="1">
      <c r="A107" s="9"/>
      <c r="B107" s="189"/>
      <c r="C107" s="190"/>
      <c r="D107" s="201" t="s">
        <v>142</v>
      </c>
      <c r="E107" s="190"/>
      <c r="F107" s="190"/>
      <c r="G107" s="190"/>
      <c r="H107" s="190"/>
      <c r="I107" s="202">
        <f>Q204</f>
        <v>0</v>
      </c>
      <c r="J107" s="202">
        <f>R204</f>
        <v>0</v>
      </c>
      <c r="K107" s="202">
        <f>K204</f>
        <v>0</v>
      </c>
      <c r="L107" s="190"/>
      <c r="M107" s="19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71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143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184" t="str">
        <f>E7</f>
        <v>Zníženie energetickej náročnosti kultúrneho domu Veľký Kýr 2</v>
      </c>
      <c r="F117" s="31"/>
      <c r="G117" s="31"/>
      <c r="H117" s="31"/>
      <c r="I117" s="39"/>
      <c r="J117" s="39"/>
      <c r="K117" s="39"/>
      <c r="L117" s="39"/>
      <c r="M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116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30" customHeight="1">
      <c r="A119" s="37"/>
      <c r="B119" s="38"/>
      <c r="C119" s="39"/>
      <c r="D119" s="39"/>
      <c r="E119" s="81" t="str">
        <f>E9</f>
        <v xml:space="preserve">ZTI - Zníženie energetickej náročnosti kultúrneho domu Veľký Kýr 2 -  časť Zdravotechnické  inštalácie</v>
      </c>
      <c r="F119" s="39"/>
      <c r="G119" s="39"/>
      <c r="H119" s="39"/>
      <c r="I119" s="39"/>
      <c r="J119" s="39"/>
      <c r="K119" s="39"/>
      <c r="L119" s="39"/>
      <c r="M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F12</f>
        <v>Nám. sv. Jána 2, Veľký Kýr</v>
      </c>
      <c r="G121" s="39"/>
      <c r="H121" s="39"/>
      <c r="I121" s="31" t="s">
        <v>22</v>
      </c>
      <c r="J121" s="84" t="str">
        <f>IF(J12="","",J12)</f>
        <v>8. 4. 2022</v>
      </c>
      <c r="K121" s="39"/>
      <c r="L121" s="39"/>
      <c r="M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40.05" customHeight="1">
      <c r="A123" s="37"/>
      <c r="B123" s="38"/>
      <c r="C123" s="31" t="s">
        <v>24</v>
      </c>
      <c r="D123" s="39"/>
      <c r="E123" s="39"/>
      <c r="F123" s="26" t="str">
        <f>E15</f>
        <v>Obec Veľký Kýr</v>
      </c>
      <c r="G123" s="39"/>
      <c r="H123" s="39"/>
      <c r="I123" s="31" t="s">
        <v>30</v>
      </c>
      <c r="J123" s="35" t="str">
        <f>E21</f>
        <v>spix, s.r.o., Záhradnícka 58/A, Bratislava</v>
      </c>
      <c r="K123" s="39"/>
      <c r="L123" s="39"/>
      <c r="M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9"/>
      <c r="E124" s="39"/>
      <c r="F124" s="26" t="str">
        <f>IF(E18="","",E18)</f>
        <v>Vyplň údaj</v>
      </c>
      <c r="G124" s="39"/>
      <c r="H124" s="39"/>
      <c r="I124" s="31" t="s">
        <v>32</v>
      </c>
      <c r="J124" s="35" t="str">
        <f>E24</f>
        <v>Petlák</v>
      </c>
      <c r="K124" s="39"/>
      <c r="L124" s="39"/>
      <c r="M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68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203"/>
      <c r="B126" s="204"/>
      <c r="C126" s="205" t="s">
        <v>144</v>
      </c>
      <c r="D126" s="206" t="s">
        <v>61</v>
      </c>
      <c r="E126" s="206" t="s">
        <v>57</v>
      </c>
      <c r="F126" s="206" t="s">
        <v>58</v>
      </c>
      <c r="G126" s="206" t="s">
        <v>145</v>
      </c>
      <c r="H126" s="206" t="s">
        <v>146</v>
      </c>
      <c r="I126" s="206" t="s">
        <v>147</v>
      </c>
      <c r="J126" s="206" t="s">
        <v>148</v>
      </c>
      <c r="K126" s="207" t="s">
        <v>125</v>
      </c>
      <c r="L126" s="208" t="s">
        <v>149</v>
      </c>
      <c r="M126" s="209"/>
      <c r="N126" s="105" t="s">
        <v>1</v>
      </c>
      <c r="O126" s="106" t="s">
        <v>40</v>
      </c>
      <c r="P126" s="106" t="s">
        <v>150</v>
      </c>
      <c r="Q126" s="106" t="s">
        <v>151</v>
      </c>
      <c r="R126" s="106" t="s">
        <v>152</v>
      </c>
      <c r="S126" s="106" t="s">
        <v>153</v>
      </c>
      <c r="T126" s="106" t="s">
        <v>154</v>
      </c>
      <c r="U126" s="106" t="s">
        <v>155</v>
      </c>
      <c r="V126" s="106" t="s">
        <v>156</v>
      </c>
      <c r="W126" s="106" t="s">
        <v>157</v>
      </c>
      <c r="X126" s="107" t="s">
        <v>158</v>
      </c>
      <c r="Y126" s="203"/>
      <c r="Z126" s="203"/>
      <c r="AA126" s="203"/>
      <c r="AB126" s="203"/>
      <c r="AC126" s="203"/>
      <c r="AD126" s="203"/>
      <c r="AE126" s="203"/>
    </row>
    <row r="127" s="2" customFormat="1" ht="22.8" customHeight="1">
      <c r="A127" s="37"/>
      <c r="B127" s="38"/>
      <c r="C127" s="112" t="s">
        <v>126</v>
      </c>
      <c r="D127" s="39"/>
      <c r="E127" s="39"/>
      <c r="F127" s="39"/>
      <c r="G127" s="39"/>
      <c r="H127" s="39"/>
      <c r="I127" s="39"/>
      <c r="J127" s="39"/>
      <c r="K127" s="210">
        <f>BK127</f>
        <v>0</v>
      </c>
      <c r="L127" s="39"/>
      <c r="M127" s="43"/>
      <c r="N127" s="108"/>
      <c r="O127" s="211"/>
      <c r="P127" s="109"/>
      <c r="Q127" s="212">
        <f>Q128+Q144+Q204</f>
        <v>0</v>
      </c>
      <c r="R127" s="212">
        <f>R128+R144+R204</f>
        <v>0</v>
      </c>
      <c r="S127" s="109"/>
      <c r="T127" s="213">
        <f>T128+T144+T204</f>
        <v>0</v>
      </c>
      <c r="U127" s="109"/>
      <c r="V127" s="213">
        <f>V128+V144+V204</f>
        <v>0.49224876000000001</v>
      </c>
      <c r="W127" s="109"/>
      <c r="X127" s="214">
        <f>X128+X144+X204</f>
        <v>0.63360000000000005</v>
      </c>
      <c r="Y127" s="37"/>
      <c r="Z127" s="37"/>
      <c r="AA127" s="37"/>
      <c r="AB127" s="37"/>
      <c r="AC127" s="37"/>
      <c r="AD127" s="37"/>
      <c r="AE127" s="37"/>
      <c r="AT127" s="16" t="s">
        <v>77</v>
      </c>
      <c r="AU127" s="16" t="s">
        <v>127</v>
      </c>
      <c r="BK127" s="215">
        <f>BK128+BK144+BK204</f>
        <v>0</v>
      </c>
    </row>
    <row r="128" s="12" customFormat="1" ht="25.92" customHeight="1">
      <c r="A128" s="12"/>
      <c r="B128" s="216"/>
      <c r="C128" s="217"/>
      <c r="D128" s="218" t="s">
        <v>77</v>
      </c>
      <c r="E128" s="219" t="s">
        <v>159</v>
      </c>
      <c r="F128" s="219" t="s">
        <v>160</v>
      </c>
      <c r="G128" s="217"/>
      <c r="H128" s="217"/>
      <c r="I128" s="220"/>
      <c r="J128" s="220"/>
      <c r="K128" s="202">
        <f>BK128</f>
        <v>0</v>
      </c>
      <c r="L128" s="217"/>
      <c r="M128" s="221"/>
      <c r="N128" s="222"/>
      <c r="O128" s="223"/>
      <c r="P128" s="223"/>
      <c r="Q128" s="224">
        <f>Q129+Q142</f>
        <v>0</v>
      </c>
      <c r="R128" s="224">
        <f>R129+R142</f>
        <v>0</v>
      </c>
      <c r="S128" s="223"/>
      <c r="T128" s="225">
        <f>T129+T142</f>
        <v>0</v>
      </c>
      <c r="U128" s="223"/>
      <c r="V128" s="225">
        <f>V129+V142</f>
        <v>0</v>
      </c>
      <c r="W128" s="223"/>
      <c r="X128" s="226">
        <f>X129+X142</f>
        <v>0.63360000000000005</v>
      </c>
      <c r="Y128" s="12"/>
      <c r="Z128" s="12"/>
      <c r="AA128" s="12"/>
      <c r="AB128" s="12"/>
      <c r="AC128" s="12"/>
      <c r="AD128" s="12"/>
      <c r="AE128" s="12"/>
      <c r="AR128" s="227" t="s">
        <v>86</v>
      </c>
      <c r="AT128" s="228" t="s">
        <v>77</v>
      </c>
      <c r="AU128" s="228" t="s">
        <v>78</v>
      </c>
      <c r="AY128" s="227" t="s">
        <v>161</v>
      </c>
      <c r="BK128" s="229">
        <f>BK129+BK142</f>
        <v>0</v>
      </c>
    </row>
    <row r="129" s="12" customFormat="1" ht="22.8" customHeight="1">
      <c r="A129" s="12"/>
      <c r="B129" s="216"/>
      <c r="C129" s="217"/>
      <c r="D129" s="218" t="s">
        <v>77</v>
      </c>
      <c r="E129" s="245" t="s">
        <v>197</v>
      </c>
      <c r="F129" s="245" t="s">
        <v>198</v>
      </c>
      <c r="G129" s="217"/>
      <c r="H129" s="217"/>
      <c r="I129" s="220"/>
      <c r="J129" s="220"/>
      <c r="K129" s="246">
        <f>BK129</f>
        <v>0</v>
      </c>
      <c r="L129" s="217"/>
      <c r="M129" s="221"/>
      <c r="N129" s="222"/>
      <c r="O129" s="223"/>
      <c r="P129" s="223"/>
      <c r="Q129" s="224">
        <f>SUM(Q130:Q141)</f>
        <v>0</v>
      </c>
      <c r="R129" s="224">
        <f>SUM(R130:R141)</f>
        <v>0</v>
      </c>
      <c r="S129" s="223"/>
      <c r="T129" s="225">
        <f>SUM(T130:T141)</f>
        <v>0</v>
      </c>
      <c r="U129" s="223"/>
      <c r="V129" s="225">
        <f>SUM(V130:V141)</f>
        <v>0</v>
      </c>
      <c r="W129" s="223"/>
      <c r="X129" s="226">
        <f>SUM(X130:X141)</f>
        <v>0.63360000000000005</v>
      </c>
      <c r="Y129" s="12"/>
      <c r="Z129" s="12"/>
      <c r="AA129" s="12"/>
      <c r="AB129" s="12"/>
      <c r="AC129" s="12"/>
      <c r="AD129" s="12"/>
      <c r="AE129" s="12"/>
      <c r="AR129" s="227" t="s">
        <v>86</v>
      </c>
      <c r="AT129" s="228" t="s">
        <v>77</v>
      </c>
      <c r="AU129" s="228" t="s">
        <v>86</v>
      </c>
      <c r="AY129" s="227" t="s">
        <v>161</v>
      </c>
      <c r="BK129" s="229">
        <f>SUM(BK130:BK141)</f>
        <v>0</v>
      </c>
    </row>
    <row r="130" s="2" customFormat="1" ht="24.15" customHeight="1">
      <c r="A130" s="37"/>
      <c r="B130" s="38"/>
      <c r="C130" s="230" t="s">
        <v>86</v>
      </c>
      <c r="D130" s="230" t="s">
        <v>162</v>
      </c>
      <c r="E130" s="231" t="s">
        <v>1552</v>
      </c>
      <c r="F130" s="232" t="s">
        <v>1553</v>
      </c>
      <c r="G130" s="233" t="s">
        <v>202</v>
      </c>
      <c r="H130" s="234">
        <v>33</v>
      </c>
      <c r="I130" s="235"/>
      <c r="J130" s="235"/>
      <c r="K130" s="236">
        <f>ROUND(P130*H130,2)</f>
        <v>0</v>
      </c>
      <c r="L130" s="237"/>
      <c r="M130" s="43"/>
      <c r="N130" s="238" t="s">
        <v>1</v>
      </c>
      <c r="O130" s="239" t="s">
        <v>42</v>
      </c>
      <c r="P130" s="240">
        <f>I130+J130</f>
        <v>0</v>
      </c>
      <c r="Q130" s="240">
        <f>ROUND(I130*H130,2)</f>
        <v>0</v>
      </c>
      <c r="R130" s="240">
        <f>ROUND(J130*H130,2)</f>
        <v>0</v>
      </c>
      <c r="S130" s="96"/>
      <c r="T130" s="241">
        <f>S130*H130</f>
        <v>0</v>
      </c>
      <c r="U130" s="241">
        <v>0</v>
      </c>
      <c r="V130" s="241">
        <f>U130*H130</f>
        <v>0</v>
      </c>
      <c r="W130" s="241">
        <v>0</v>
      </c>
      <c r="X130" s="242">
        <f>W130*H130</f>
        <v>0</v>
      </c>
      <c r="Y130" s="37"/>
      <c r="Z130" s="37"/>
      <c r="AA130" s="37"/>
      <c r="AB130" s="37"/>
      <c r="AC130" s="37"/>
      <c r="AD130" s="37"/>
      <c r="AE130" s="37"/>
      <c r="AR130" s="243" t="s">
        <v>165</v>
      </c>
      <c r="AT130" s="243" t="s">
        <v>162</v>
      </c>
      <c r="AU130" s="243" t="s">
        <v>166</v>
      </c>
      <c r="AY130" s="16" t="s">
        <v>161</v>
      </c>
      <c r="BE130" s="244">
        <f>IF(O130="základná",K130,0)</f>
        <v>0</v>
      </c>
      <c r="BF130" s="244">
        <f>IF(O130="znížená",K130,0)</f>
        <v>0</v>
      </c>
      <c r="BG130" s="244">
        <f>IF(O130="zákl. prenesená",K130,0)</f>
        <v>0</v>
      </c>
      <c r="BH130" s="244">
        <f>IF(O130="zníž. prenesená",K130,0)</f>
        <v>0</v>
      </c>
      <c r="BI130" s="244">
        <f>IF(O130="nulová",K130,0)</f>
        <v>0</v>
      </c>
      <c r="BJ130" s="16" t="s">
        <v>166</v>
      </c>
      <c r="BK130" s="244">
        <f>ROUND(P130*H130,2)</f>
        <v>0</v>
      </c>
      <c r="BL130" s="16" t="s">
        <v>165</v>
      </c>
      <c r="BM130" s="243" t="s">
        <v>1554</v>
      </c>
    </row>
    <row r="131" s="2" customFormat="1" ht="33" customHeight="1">
      <c r="A131" s="37"/>
      <c r="B131" s="38"/>
      <c r="C131" s="230" t="s">
        <v>166</v>
      </c>
      <c r="D131" s="230" t="s">
        <v>162</v>
      </c>
      <c r="E131" s="231" t="s">
        <v>1555</v>
      </c>
      <c r="F131" s="232" t="s">
        <v>1556</v>
      </c>
      <c r="G131" s="233" t="s">
        <v>202</v>
      </c>
      <c r="H131" s="234">
        <v>1</v>
      </c>
      <c r="I131" s="235"/>
      <c r="J131" s="235"/>
      <c r="K131" s="236">
        <f>ROUND(P131*H131,2)</f>
        <v>0</v>
      </c>
      <c r="L131" s="237"/>
      <c r="M131" s="43"/>
      <c r="N131" s="238" t="s">
        <v>1</v>
      </c>
      <c r="O131" s="239" t="s">
        <v>42</v>
      </c>
      <c r="P131" s="240">
        <f>I131+J131</f>
        <v>0</v>
      </c>
      <c r="Q131" s="240">
        <f>ROUND(I131*H131,2)</f>
        <v>0</v>
      </c>
      <c r="R131" s="240">
        <f>ROUND(J131*H131,2)</f>
        <v>0</v>
      </c>
      <c r="S131" s="96"/>
      <c r="T131" s="241">
        <f>S131*H131</f>
        <v>0</v>
      </c>
      <c r="U131" s="241">
        <v>0</v>
      </c>
      <c r="V131" s="241">
        <f>U131*H131</f>
        <v>0</v>
      </c>
      <c r="W131" s="241">
        <v>0</v>
      </c>
      <c r="X131" s="242">
        <f>W131*H131</f>
        <v>0</v>
      </c>
      <c r="Y131" s="37"/>
      <c r="Z131" s="37"/>
      <c r="AA131" s="37"/>
      <c r="AB131" s="37"/>
      <c r="AC131" s="37"/>
      <c r="AD131" s="37"/>
      <c r="AE131" s="37"/>
      <c r="AR131" s="243" t="s">
        <v>165</v>
      </c>
      <c r="AT131" s="243" t="s">
        <v>162</v>
      </c>
      <c r="AU131" s="243" t="s">
        <v>166</v>
      </c>
      <c r="AY131" s="16" t="s">
        <v>161</v>
      </c>
      <c r="BE131" s="244">
        <f>IF(O131="základná",K131,0)</f>
        <v>0</v>
      </c>
      <c r="BF131" s="244">
        <f>IF(O131="znížená",K131,0)</f>
        <v>0</v>
      </c>
      <c r="BG131" s="244">
        <f>IF(O131="zákl. prenesená",K131,0)</f>
        <v>0</v>
      </c>
      <c r="BH131" s="244">
        <f>IF(O131="zníž. prenesená",K131,0)</f>
        <v>0</v>
      </c>
      <c r="BI131" s="244">
        <f>IF(O131="nulová",K131,0)</f>
        <v>0</v>
      </c>
      <c r="BJ131" s="16" t="s">
        <v>166</v>
      </c>
      <c r="BK131" s="244">
        <f>ROUND(P131*H131,2)</f>
        <v>0</v>
      </c>
      <c r="BL131" s="16" t="s">
        <v>165</v>
      </c>
      <c r="BM131" s="243" t="s">
        <v>1557</v>
      </c>
    </row>
    <row r="132" s="2" customFormat="1" ht="37.8" customHeight="1">
      <c r="A132" s="37"/>
      <c r="B132" s="38"/>
      <c r="C132" s="230" t="s">
        <v>178</v>
      </c>
      <c r="D132" s="230" t="s">
        <v>162</v>
      </c>
      <c r="E132" s="231" t="s">
        <v>1558</v>
      </c>
      <c r="F132" s="232" t="s">
        <v>1559</v>
      </c>
      <c r="G132" s="233" t="s">
        <v>172</v>
      </c>
      <c r="H132" s="234">
        <v>70.400000000000006</v>
      </c>
      <c r="I132" s="235"/>
      <c r="J132" s="235"/>
      <c r="K132" s="236">
        <f>ROUND(P132*H132,2)</f>
        <v>0</v>
      </c>
      <c r="L132" s="237"/>
      <c r="M132" s="43"/>
      <c r="N132" s="238" t="s">
        <v>1</v>
      </c>
      <c r="O132" s="239" t="s">
        <v>42</v>
      </c>
      <c r="P132" s="240">
        <f>I132+J132</f>
        <v>0</v>
      </c>
      <c r="Q132" s="240">
        <f>ROUND(I132*H132,2)</f>
        <v>0</v>
      </c>
      <c r="R132" s="240">
        <f>ROUND(J132*H132,2)</f>
        <v>0</v>
      </c>
      <c r="S132" s="96"/>
      <c r="T132" s="241">
        <f>S132*H132</f>
        <v>0</v>
      </c>
      <c r="U132" s="241">
        <v>0</v>
      </c>
      <c r="V132" s="241">
        <f>U132*H132</f>
        <v>0</v>
      </c>
      <c r="W132" s="241">
        <v>0.0089999999999999993</v>
      </c>
      <c r="X132" s="242">
        <f>W132*H132</f>
        <v>0.63360000000000005</v>
      </c>
      <c r="Y132" s="37"/>
      <c r="Z132" s="37"/>
      <c r="AA132" s="37"/>
      <c r="AB132" s="37"/>
      <c r="AC132" s="37"/>
      <c r="AD132" s="37"/>
      <c r="AE132" s="37"/>
      <c r="AR132" s="243" t="s">
        <v>165</v>
      </c>
      <c r="AT132" s="243" t="s">
        <v>162</v>
      </c>
      <c r="AU132" s="243" t="s">
        <v>166</v>
      </c>
      <c r="AY132" s="16" t="s">
        <v>161</v>
      </c>
      <c r="BE132" s="244">
        <f>IF(O132="základná",K132,0)</f>
        <v>0</v>
      </c>
      <c r="BF132" s="244">
        <f>IF(O132="znížená",K132,0)</f>
        <v>0</v>
      </c>
      <c r="BG132" s="244">
        <f>IF(O132="zákl. prenesená",K132,0)</f>
        <v>0</v>
      </c>
      <c r="BH132" s="244">
        <f>IF(O132="zníž. prenesená",K132,0)</f>
        <v>0</v>
      </c>
      <c r="BI132" s="244">
        <f>IF(O132="nulová",K132,0)</f>
        <v>0</v>
      </c>
      <c r="BJ132" s="16" t="s">
        <v>166</v>
      </c>
      <c r="BK132" s="244">
        <f>ROUND(P132*H132,2)</f>
        <v>0</v>
      </c>
      <c r="BL132" s="16" t="s">
        <v>165</v>
      </c>
      <c r="BM132" s="243" t="s">
        <v>1560</v>
      </c>
    </row>
    <row r="133" s="2" customFormat="1" ht="24.15" customHeight="1">
      <c r="A133" s="37"/>
      <c r="B133" s="38"/>
      <c r="C133" s="230" t="s">
        <v>165</v>
      </c>
      <c r="D133" s="230" t="s">
        <v>162</v>
      </c>
      <c r="E133" s="231" t="s">
        <v>1561</v>
      </c>
      <c r="F133" s="232" t="s">
        <v>833</v>
      </c>
      <c r="G133" s="233" t="s">
        <v>249</v>
      </c>
      <c r="H133" s="234">
        <v>1.038</v>
      </c>
      <c r="I133" s="235"/>
      <c r="J133" s="235"/>
      <c r="K133" s="236">
        <f>ROUND(P133*H133,2)</f>
        <v>0</v>
      </c>
      <c r="L133" s="237"/>
      <c r="M133" s="43"/>
      <c r="N133" s="238" t="s">
        <v>1</v>
      </c>
      <c r="O133" s="239" t="s">
        <v>42</v>
      </c>
      <c r="P133" s="240">
        <f>I133+J133</f>
        <v>0</v>
      </c>
      <c r="Q133" s="240">
        <f>ROUND(I133*H133,2)</f>
        <v>0</v>
      </c>
      <c r="R133" s="240">
        <f>ROUND(J133*H133,2)</f>
        <v>0</v>
      </c>
      <c r="S133" s="96"/>
      <c r="T133" s="241">
        <f>S133*H133</f>
        <v>0</v>
      </c>
      <c r="U133" s="241">
        <v>0</v>
      </c>
      <c r="V133" s="241">
        <f>U133*H133</f>
        <v>0</v>
      </c>
      <c r="W133" s="241">
        <v>0</v>
      </c>
      <c r="X133" s="242">
        <f>W133*H133</f>
        <v>0</v>
      </c>
      <c r="Y133" s="37"/>
      <c r="Z133" s="37"/>
      <c r="AA133" s="37"/>
      <c r="AB133" s="37"/>
      <c r="AC133" s="37"/>
      <c r="AD133" s="37"/>
      <c r="AE133" s="37"/>
      <c r="AR133" s="243" t="s">
        <v>165</v>
      </c>
      <c r="AT133" s="243" t="s">
        <v>162</v>
      </c>
      <c r="AU133" s="243" t="s">
        <v>166</v>
      </c>
      <c r="AY133" s="16" t="s">
        <v>161</v>
      </c>
      <c r="BE133" s="244">
        <f>IF(O133="základná",K133,0)</f>
        <v>0</v>
      </c>
      <c r="BF133" s="244">
        <f>IF(O133="znížená",K133,0)</f>
        <v>0</v>
      </c>
      <c r="BG133" s="244">
        <f>IF(O133="zákl. prenesená",K133,0)</f>
        <v>0</v>
      </c>
      <c r="BH133" s="244">
        <f>IF(O133="zníž. prenesená",K133,0)</f>
        <v>0</v>
      </c>
      <c r="BI133" s="244">
        <f>IF(O133="nulová",K133,0)</f>
        <v>0</v>
      </c>
      <c r="BJ133" s="16" t="s">
        <v>166</v>
      </c>
      <c r="BK133" s="244">
        <f>ROUND(P133*H133,2)</f>
        <v>0</v>
      </c>
      <c r="BL133" s="16" t="s">
        <v>165</v>
      </c>
      <c r="BM133" s="243" t="s">
        <v>1562</v>
      </c>
    </row>
    <row r="134" s="2" customFormat="1" ht="24.15" customHeight="1">
      <c r="A134" s="37"/>
      <c r="B134" s="38"/>
      <c r="C134" s="230" t="s">
        <v>188</v>
      </c>
      <c r="D134" s="230" t="s">
        <v>162</v>
      </c>
      <c r="E134" s="231" t="s">
        <v>1563</v>
      </c>
      <c r="F134" s="232" t="s">
        <v>1564</v>
      </c>
      <c r="G134" s="233" t="s">
        <v>249</v>
      </c>
      <c r="H134" s="234">
        <v>1.038</v>
      </c>
      <c r="I134" s="235"/>
      <c r="J134" s="235"/>
      <c r="K134" s="236">
        <f>ROUND(P134*H134,2)</f>
        <v>0</v>
      </c>
      <c r="L134" s="237"/>
      <c r="M134" s="43"/>
      <c r="N134" s="238" t="s">
        <v>1</v>
      </c>
      <c r="O134" s="239" t="s">
        <v>42</v>
      </c>
      <c r="P134" s="240">
        <f>I134+J134</f>
        <v>0</v>
      </c>
      <c r="Q134" s="240">
        <f>ROUND(I134*H134,2)</f>
        <v>0</v>
      </c>
      <c r="R134" s="240">
        <f>ROUND(J134*H134,2)</f>
        <v>0</v>
      </c>
      <c r="S134" s="96"/>
      <c r="T134" s="241">
        <f>S134*H134</f>
        <v>0</v>
      </c>
      <c r="U134" s="241">
        <v>0</v>
      </c>
      <c r="V134" s="241">
        <f>U134*H134</f>
        <v>0</v>
      </c>
      <c r="W134" s="241">
        <v>0</v>
      </c>
      <c r="X134" s="242">
        <f>W134*H134</f>
        <v>0</v>
      </c>
      <c r="Y134" s="37"/>
      <c r="Z134" s="37"/>
      <c r="AA134" s="37"/>
      <c r="AB134" s="37"/>
      <c r="AC134" s="37"/>
      <c r="AD134" s="37"/>
      <c r="AE134" s="37"/>
      <c r="AR134" s="243" t="s">
        <v>165</v>
      </c>
      <c r="AT134" s="243" t="s">
        <v>162</v>
      </c>
      <c r="AU134" s="243" t="s">
        <v>166</v>
      </c>
      <c r="AY134" s="16" t="s">
        <v>161</v>
      </c>
      <c r="BE134" s="244">
        <f>IF(O134="základná",K134,0)</f>
        <v>0</v>
      </c>
      <c r="BF134" s="244">
        <f>IF(O134="znížená",K134,0)</f>
        <v>0</v>
      </c>
      <c r="BG134" s="244">
        <f>IF(O134="zákl. prenesená",K134,0)</f>
        <v>0</v>
      </c>
      <c r="BH134" s="244">
        <f>IF(O134="zníž. prenesená",K134,0)</f>
        <v>0</v>
      </c>
      <c r="BI134" s="244">
        <f>IF(O134="nulová",K134,0)</f>
        <v>0</v>
      </c>
      <c r="BJ134" s="16" t="s">
        <v>166</v>
      </c>
      <c r="BK134" s="244">
        <f>ROUND(P134*H134,2)</f>
        <v>0</v>
      </c>
      <c r="BL134" s="16" t="s">
        <v>165</v>
      </c>
      <c r="BM134" s="243" t="s">
        <v>1565</v>
      </c>
    </row>
    <row r="135" s="2" customFormat="1" ht="21.75" customHeight="1">
      <c r="A135" s="37"/>
      <c r="B135" s="38"/>
      <c r="C135" s="230" t="s">
        <v>168</v>
      </c>
      <c r="D135" s="230" t="s">
        <v>162</v>
      </c>
      <c r="E135" s="231" t="s">
        <v>1566</v>
      </c>
      <c r="F135" s="232" t="s">
        <v>253</v>
      </c>
      <c r="G135" s="233" t="s">
        <v>249</v>
      </c>
      <c r="H135" s="234">
        <v>1.038</v>
      </c>
      <c r="I135" s="235"/>
      <c r="J135" s="235"/>
      <c r="K135" s="236">
        <f>ROUND(P135*H135,2)</f>
        <v>0</v>
      </c>
      <c r="L135" s="237"/>
      <c r="M135" s="43"/>
      <c r="N135" s="238" t="s">
        <v>1</v>
      </c>
      <c r="O135" s="239" t="s">
        <v>42</v>
      </c>
      <c r="P135" s="240">
        <f>I135+J135</f>
        <v>0</v>
      </c>
      <c r="Q135" s="240">
        <f>ROUND(I135*H135,2)</f>
        <v>0</v>
      </c>
      <c r="R135" s="240">
        <f>ROUND(J135*H135,2)</f>
        <v>0</v>
      </c>
      <c r="S135" s="96"/>
      <c r="T135" s="241">
        <f>S135*H135</f>
        <v>0</v>
      </c>
      <c r="U135" s="241">
        <v>0</v>
      </c>
      <c r="V135" s="241">
        <f>U135*H135</f>
        <v>0</v>
      </c>
      <c r="W135" s="241">
        <v>0</v>
      </c>
      <c r="X135" s="242">
        <f>W135*H135</f>
        <v>0</v>
      </c>
      <c r="Y135" s="37"/>
      <c r="Z135" s="37"/>
      <c r="AA135" s="37"/>
      <c r="AB135" s="37"/>
      <c r="AC135" s="37"/>
      <c r="AD135" s="37"/>
      <c r="AE135" s="37"/>
      <c r="AR135" s="243" t="s">
        <v>165</v>
      </c>
      <c r="AT135" s="243" t="s">
        <v>162</v>
      </c>
      <c r="AU135" s="243" t="s">
        <v>166</v>
      </c>
      <c r="AY135" s="16" t="s">
        <v>161</v>
      </c>
      <c r="BE135" s="244">
        <f>IF(O135="základná",K135,0)</f>
        <v>0</v>
      </c>
      <c r="BF135" s="244">
        <f>IF(O135="znížená",K135,0)</f>
        <v>0</v>
      </c>
      <c r="BG135" s="244">
        <f>IF(O135="zákl. prenesená",K135,0)</f>
        <v>0</v>
      </c>
      <c r="BH135" s="244">
        <f>IF(O135="zníž. prenesená",K135,0)</f>
        <v>0</v>
      </c>
      <c r="BI135" s="244">
        <f>IF(O135="nulová",K135,0)</f>
        <v>0</v>
      </c>
      <c r="BJ135" s="16" t="s">
        <v>166</v>
      </c>
      <c r="BK135" s="244">
        <f>ROUND(P135*H135,2)</f>
        <v>0</v>
      </c>
      <c r="BL135" s="16" t="s">
        <v>165</v>
      </c>
      <c r="BM135" s="243" t="s">
        <v>1567</v>
      </c>
    </row>
    <row r="136" s="2" customFormat="1" ht="24.15" customHeight="1">
      <c r="A136" s="37"/>
      <c r="B136" s="38"/>
      <c r="C136" s="230" t="s">
        <v>199</v>
      </c>
      <c r="D136" s="230" t="s">
        <v>162</v>
      </c>
      <c r="E136" s="231" t="s">
        <v>1568</v>
      </c>
      <c r="F136" s="232" t="s">
        <v>257</v>
      </c>
      <c r="G136" s="233" t="s">
        <v>249</v>
      </c>
      <c r="H136" s="234">
        <v>1.038</v>
      </c>
      <c r="I136" s="235"/>
      <c r="J136" s="235"/>
      <c r="K136" s="236">
        <f>ROUND(P136*H136,2)</f>
        <v>0</v>
      </c>
      <c r="L136" s="237"/>
      <c r="M136" s="43"/>
      <c r="N136" s="238" t="s">
        <v>1</v>
      </c>
      <c r="O136" s="239" t="s">
        <v>42</v>
      </c>
      <c r="P136" s="240">
        <f>I136+J136</f>
        <v>0</v>
      </c>
      <c r="Q136" s="240">
        <f>ROUND(I136*H136,2)</f>
        <v>0</v>
      </c>
      <c r="R136" s="240">
        <f>ROUND(J136*H136,2)</f>
        <v>0</v>
      </c>
      <c r="S136" s="96"/>
      <c r="T136" s="241">
        <f>S136*H136</f>
        <v>0</v>
      </c>
      <c r="U136" s="241">
        <v>0</v>
      </c>
      <c r="V136" s="241">
        <f>U136*H136</f>
        <v>0</v>
      </c>
      <c r="W136" s="241">
        <v>0</v>
      </c>
      <c r="X136" s="242">
        <f>W136*H136</f>
        <v>0</v>
      </c>
      <c r="Y136" s="37"/>
      <c r="Z136" s="37"/>
      <c r="AA136" s="37"/>
      <c r="AB136" s="37"/>
      <c r="AC136" s="37"/>
      <c r="AD136" s="37"/>
      <c r="AE136" s="37"/>
      <c r="AR136" s="243" t="s">
        <v>165</v>
      </c>
      <c r="AT136" s="243" t="s">
        <v>162</v>
      </c>
      <c r="AU136" s="243" t="s">
        <v>166</v>
      </c>
      <c r="AY136" s="16" t="s">
        <v>161</v>
      </c>
      <c r="BE136" s="244">
        <f>IF(O136="základná",K136,0)</f>
        <v>0</v>
      </c>
      <c r="BF136" s="244">
        <f>IF(O136="znížená",K136,0)</f>
        <v>0</v>
      </c>
      <c r="BG136" s="244">
        <f>IF(O136="zákl. prenesená",K136,0)</f>
        <v>0</v>
      </c>
      <c r="BH136" s="244">
        <f>IF(O136="zníž. prenesená",K136,0)</f>
        <v>0</v>
      </c>
      <c r="BI136" s="244">
        <f>IF(O136="nulová",K136,0)</f>
        <v>0</v>
      </c>
      <c r="BJ136" s="16" t="s">
        <v>166</v>
      </c>
      <c r="BK136" s="244">
        <f>ROUND(P136*H136,2)</f>
        <v>0</v>
      </c>
      <c r="BL136" s="16" t="s">
        <v>165</v>
      </c>
      <c r="BM136" s="243" t="s">
        <v>1569</v>
      </c>
    </row>
    <row r="137" s="2" customFormat="1" ht="24.15" customHeight="1">
      <c r="A137" s="37"/>
      <c r="B137" s="38"/>
      <c r="C137" s="230" t="s">
        <v>204</v>
      </c>
      <c r="D137" s="230" t="s">
        <v>162</v>
      </c>
      <c r="E137" s="231" t="s">
        <v>1570</v>
      </c>
      <c r="F137" s="232" t="s">
        <v>267</v>
      </c>
      <c r="G137" s="233" t="s">
        <v>249</v>
      </c>
      <c r="H137" s="234">
        <v>1.038</v>
      </c>
      <c r="I137" s="235"/>
      <c r="J137" s="235"/>
      <c r="K137" s="236">
        <f>ROUND(P137*H137,2)</f>
        <v>0</v>
      </c>
      <c r="L137" s="237"/>
      <c r="M137" s="43"/>
      <c r="N137" s="238" t="s">
        <v>1</v>
      </c>
      <c r="O137" s="239" t="s">
        <v>42</v>
      </c>
      <c r="P137" s="240">
        <f>I137+J137</f>
        <v>0</v>
      </c>
      <c r="Q137" s="240">
        <f>ROUND(I137*H137,2)</f>
        <v>0</v>
      </c>
      <c r="R137" s="240">
        <f>ROUND(J137*H137,2)</f>
        <v>0</v>
      </c>
      <c r="S137" s="96"/>
      <c r="T137" s="241">
        <f>S137*H137</f>
        <v>0</v>
      </c>
      <c r="U137" s="241">
        <v>0</v>
      </c>
      <c r="V137" s="241">
        <f>U137*H137</f>
        <v>0</v>
      </c>
      <c r="W137" s="241">
        <v>0</v>
      </c>
      <c r="X137" s="242">
        <f>W137*H137</f>
        <v>0</v>
      </c>
      <c r="Y137" s="37"/>
      <c r="Z137" s="37"/>
      <c r="AA137" s="37"/>
      <c r="AB137" s="37"/>
      <c r="AC137" s="37"/>
      <c r="AD137" s="37"/>
      <c r="AE137" s="37"/>
      <c r="AR137" s="243" t="s">
        <v>165</v>
      </c>
      <c r="AT137" s="243" t="s">
        <v>162</v>
      </c>
      <c r="AU137" s="243" t="s">
        <v>166</v>
      </c>
      <c r="AY137" s="16" t="s">
        <v>161</v>
      </c>
      <c r="BE137" s="244">
        <f>IF(O137="základná",K137,0)</f>
        <v>0</v>
      </c>
      <c r="BF137" s="244">
        <f>IF(O137="znížená",K137,0)</f>
        <v>0</v>
      </c>
      <c r="BG137" s="244">
        <f>IF(O137="zákl. prenesená",K137,0)</f>
        <v>0</v>
      </c>
      <c r="BH137" s="244">
        <f>IF(O137="zníž. prenesená",K137,0)</f>
        <v>0</v>
      </c>
      <c r="BI137" s="244">
        <f>IF(O137="nulová",K137,0)</f>
        <v>0</v>
      </c>
      <c r="BJ137" s="16" t="s">
        <v>166</v>
      </c>
      <c r="BK137" s="244">
        <f>ROUND(P137*H137,2)</f>
        <v>0</v>
      </c>
      <c r="BL137" s="16" t="s">
        <v>165</v>
      </c>
      <c r="BM137" s="243" t="s">
        <v>1571</v>
      </c>
    </row>
    <row r="138" s="2" customFormat="1" ht="16.5" customHeight="1">
      <c r="A138" s="37"/>
      <c r="B138" s="38"/>
      <c r="C138" s="230" t="s">
        <v>197</v>
      </c>
      <c r="D138" s="230" t="s">
        <v>162</v>
      </c>
      <c r="E138" s="231" t="s">
        <v>1572</v>
      </c>
      <c r="F138" s="232" t="s">
        <v>1573</v>
      </c>
      <c r="G138" s="233" t="s">
        <v>202</v>
      </c>
      <c r="H138" s="234">
        <v>34</v>
      </c>
      <c r="I138" s="235"/>
      <c r="J138" s="235"/>
      <c r="K138" s="236">
        <f>ROUND(P138*H138,2)</f>
        <v>0</v>
      </c>
      <c r="L138" s="237"/>
      <c r="M138" s="43"/>
      <c r="N138" s="238" t="s">
        <v>1</v>
      </c>
      <c r="O138" s="239" t="s">
        <v>42</v>
      </c>
      <c r="P138" s="240">
        <f>I138+J138</f>
        <v>0</v>
      </c>
      <c r="Q138" s="240">
        <f>ROUND(I138*H138,2)</f>
        <v>0</v>
      </c>
      <c r="R138" s="240">
        <f>ROUND(J138*H138,2)</f>
        <v>0</v>
      </c>
      <c r="S138" s="96"/>
      <c r="T138" s="241">
        <f>S138*H138</f>
        <v>0</v>
      </c>
      <c r="U138" s="241">
        <v>0</v>
      </c>
      <c r="V138" s="241">
        <f>U138*H138</f>
        <v>0</v>
      </c>
      <c r="W138" s="241">
        <v>0</v>
      </c>
      <c r="X138" s="242">
        <f>W138*H138</f>
        <v>0</v>
      </c>
      <c r="Y138" s="37"/>
      <c r="Z138" s="37"/>
      <c r="AA138" s="37"/>
      <c r="AB138" s="37"/>
      <c r="AC138" s="37"/>
      <c r="AD138" s="37"/>
      <c r="AE138" s="37"/>
      <c r="AR138" s="243" t="s">
        <v>165</v>
      </c>
      <c r="AT138" s="243" t="s">
        <v>162</v>
      </c>
      <c r="AU138" s="243" t="s">
        <v>166</v>
      </c>
      <c r="AY138" s="16" t="s">
        <v>161</v>
      </c>
      <c r="BE138" s="244">
        <f>IF(O138="základná",K138,0)</f>
        <v>0</v>
      </c>
      <c r="BF138" s="244">
        <f>IF(O138="znížená",K138,0)</f>
        <v>0</v>
      </c>
      <c r="BG138" s="244">
        <f>IF(O138="zákl. prenesená",K138,0)</f>
        <v>0</v>
      </c>
      <c r="BH138" s="244">
        <f>IF(O138="zníž. prenesená",K138,0)</f>
        <v>0</v>
      </c>
      <c r="BI138" s="244">
        <f>IF(O138="nulová",K138,0)</f>
        <v>0</v>
      </c>
      <c r="BJ138" s="16" t="s">
        <v>166</v>
      </c>
      <c r="BK138" s="244">
        <f>ROUND(P138*H138,2)</f>
        <v>0</v>
      </c>
      <c r="BL138" s="16" t="s">
        <v>165</v>
      </c>
      <c r="BM138" s="243" t="s">
        <v>1574</v>
      </c>
    </row>
    <row r="139" s="2" customFormat="1" ht="16.5" customHeight="1">
      <c r="A139" s="37"/>
      <c r="B139" s="38"/>
      <c r="C139" s="230" t="s">
        <v>214</v>
      </c>
      <c r="D139" s="230" t="s">
        <v>162</v>
      </c>
      <c r="E139" s="231" t="s">
        <v>1575</v>
      </c>
      <c r="F139" s="232" t="s">
        <v>1576</v>
      </c>
      <c r="G139" s="233" t="s">
        <v>172</v>
      </c>
      <c r="H139" s="234">
        <v>70.400000000000006</v>
      </c>
      <c r="I139" s="235"/>
      <c r="J139" s="235"/>
      <c r="K139" s="236">
        <f>ROUND(P139*H139,2)</f>
        <v>0</v>
      </c>
      <c r="L139" s="237"/>
      <c r="M139" s="43"/>
      <c r="N139" s="238" t="s">
        <v>1</v>
      </c>
      <c r="O139" s="239" t="s">
        <v>42</v>
      </c>
      <c r="P139" s="240">
        <f>I139+J139</f>
        <v>0</v>
      </c>
      <c r="Q139" s="240">
        <f>ROUND(I139*H139,2)</f>
        <v>0</v>
      </c>
      <c r="R139" s="240">
        <f>ROUND(J139*H139,2)</f>
        <v>0</v>
      </c>
      <c r="S139" s="96"/>
      <c r="T139" s="241">
        <f>S139*H139</f>
        <v>0</v>
      </c>
      <c r="U139" s="241">
        <v>0</v>
      </c>
      <c r="V139" s="241">
        <f>U139*H139</f>
        <v>0</v>
      </c>
      <c r="W139" s="241">
        <v>0</v>
      </c>
      <c r="X139" s="242">
        <f>W139*H139</f>
        <v>0</v>
      </c>
      <c r="Y139" s="37"/>
      <c r="Z139" s="37"/>
      <c r="AA139" s="37"/>
      <c r="AB139" s="37"/>
      <c r="AC139" s="37"/>
      <c r="AD139" s="37"/>
      <c r="AE139" s="37"/>
      <c r="AR139" s="243" t="s">
        <v>165</v>
      </c>
      <c r="AT139" s="243" t="s">
        <v>162</v>
      </c>
      <c r="AU139" s="243" t="s">
        <v>166</v>
      </c>
      <c r="AY139" s="16" t="s">
        <v>161</v>
      </c>
      <c r="BE139" s="244">
        <f>IF(O139="základná",K139,0)</f>
        <v>0</v>
      </c>
      <c r="BF139" s="244">
        <f>IF(O139="znížená",K139,0)</f>
        <v>0</v>
      </c>
      <c r="BG139" s="244">
        <f>IF(O139="zákl. prenesená",K139,0)</f>
        <v>0</v>
      </c>
      <c r="BH139" s="244">
        <f>IF(O139="zníž. prenesená",K139,0)</f>
        <v>0</v>
      </c>
      <c r="BI139" s="244">
        <f>IF(O139="nulová",K139,0)</f>
        <v>0</v>
      </c>
      <c r="BJ139" s="16" t="s">
        <v>166</v>
      </c>
      <c r="BK139" s="244">
        <f>ROUND(P139*H139,2)</f>
        <v>0</v>
      </c>
      <c r="BL139" s="16" t="s">
        <v>165</v>
      </c>
      <c r="BM139" s="243" t="s">
        <v>1577</v>
      </c>
    </row>
    <row r="140" s="2" customFormat="1" ht="16.5" customHeight="1">
      <c r="A140" s="37"/>
      <c r="B140" s="38"/>
      <c r="C140" s="230" t="s">
        <v>218</v>
      </c>
      <c r="D140" s="230" t="s">
        <v>162</v>
      </c>
      <c r="E140" s="231" t="s">
        <v>1578</v>
      </c>
      <c r="F140" s="232" t="s">
        <v>1579</v>
      </c>
      <c r="G140" s="233" t="s">
        <v>1427</v>
      </c>
      <c r="H140" s="234">
        <v>1</v>
      </c>
      <c r="I140" s="235"/>
      <c r="J140" s="235"/>
      <c r="K140" s="236">
        <f>ROUND(P140*H140,2)</f>
        <v>0</v>
      </c>
      <c r="L140" s="237"/>
      <c r="M140" s="43"/>
      <c r="N140" s="238" t="s">
        <v>1</v>
      </c>
      <c r="O140" s="239" t="s">
        <v>42</v>
      </c>
      <c r="P140" s="240">
        <f>I140+J140</f>
        <v>0</v>
      </c>
      <c r="Q140" s="240">
        <f>ROUND(I140*H140,2)</f>
        <v>0</v>
      </c>
      <c r="R140" s="240">
        <f>ROUND(J140*H140,2)</f>
        <v>0</v>
      </c>
      <c r="S140" s="96"/>
      <c r="T140" s="241">
        <f>S140*H140</f>
        <v>0</v>
      </c>
      <c r="U140" s="241">
        <v>0</v>
      </c>
      <c r="V140" s="241">
        <f>U140*H140</f>
        <v>0</v>
      </c>
      <c r="W140" s="241">
        <v>0</v>
      </c>
      <c r="X140" s="242">
        <f>W140*H140</f>
        <v>0</v>
      </c>
      <c r="Y140" s="37"/>
      <c r="Z140" s="37"/>
      <c r="AA140" s="37"/>
      <c r="AB140" s="37"/>
      <c r="AC140" s="37"/>
      <c r="AD140" s="37"/>
      <c r="AE140" s="37"/>
      <c r="AR140" s="243" t="s">
        <v>165</v>
      </c>
      <c r="AT140" s="243" t="s">
        <v>162</v>
      </c>
      <c r="AU140" s="243" t="s">
        <v>166</v>
      </c>
      <c r="AY140" s="16" t="s">
        <v>161</v>
      </c>
      <c r="BE140" s="244">
        <f>IF(O140="základná",K140,0)</f>
        <v>0</v>
      </c>
      <c r="BF140" s="244">
        <f>IF(O140="znížená",K140,0)</f>
        <v>0</v>
      </c>
      <c r="BG140" s="244">
        <f>IF(O140="zákl. prenesená",K140,0)</f>
        <v>0</v>
      </c>
      <c r="BH140" s="244">
        <f>IF(O140="zníž. prenesená",K140,0)</f>
        <v>0</v>
      </c>
      <c r="BI140" s="244">
        <f>IF(O140="nulová",K140,0)</f>
        <v>0</v>
      </c>
      <c r="BJ140" s="16" t="s">
        <v>166</v>
      </c>
      <c r="BK140" s="244">
        <f>ROUND(P140*H140,2)</f>
        <v>0</v>
      </c>
      <c r="BL140" s="16" t="s">
        <v>165</v>
      </c>
      <c r="BM140" s="243" t="s">
        <v>1580</v>
      </c>
    </row>
    <row r="141" s="2" customFormat="1" ht="16.5" customHeight="1">
      <c r="A141" s="37"/>
      <c r="B141" s="38"/>
      <c r="C141" s="230" t="s">
        <v>223</v>
      </c>
      <c r="D141" s="230" t="s">
        <v>162</v>
      </c>
      <c r="E141" s="231" t="s">
        <v>1581</v>
      </c>
      <c r="F141" s="232" t="s">
        <v>1582</v>
      </c>
      <c r="G141" s="233" t="s">
        <v>1427</v>
      </c>
      <c r="H141" s="234">
        <v>1</v>
      </c>
      <c r="I141" s="235"/>
      <c r="J141" s="235"/>
      <c r="K141" s="236">
        <f>ROUND(P141*H141,2)</f>
        <v>0</v>
      </c>
      <c r="L141" s="237"/>
      <c r="M141" s="43"/>
      <c r="N141" s="238" t="s">
        <v>1</v>
      </c>
      <c r="O141" s="239" t="s">
        <v>42</v>
      </c>
      <c r="P141" s="240">
        <f>I141+J141</f>
        <v>0</v>
      </c>
      <c r="Q141" s="240">
        <f>ROUND(I141*H141,2)</f>
        <v>0</v>
      </c>
      <c r="R141" s="240">
        <f>ROUND(J141*H141,2)</f>
        <v>0</v>
      </c>
      <c r="S141" s="96"/>
      <c r="T141" s="241">
        <f>S141*H141</f>
        <v>0</v>
      </c>
      <c r="U141" s="241">
        <v>0</v>
      </c>
      <c r="V141" s="241">
        <f>U141*H141</f>
        <v>0</v>
      </c>
      <c r="W141" s="241">
        <v>0</v>
      </c>
      <c r="X141" s="242">
        <f>W141*H141</f>
        <v>0</v>
      </c>
      <c r="Y141" s="37"/>
      <c r="Z141" s="37"/>
      <c r="AA141" s="37"/>
      <c r="AB141" s="37"/>
      <c r="AC141" s="37"/>
      <c r="AD141" s="37"/>
      <c r="AE141" s="37"/>
      <c r="AR141" s="243" t="s">
        <v>165</v>
      </c>
      <c r="AT141" s="243" t="s">
        <v>162</v>
      </c>
      <c r="AU141" s="243" t="s">
        <v>166</v>
      </c>
      <c r="AY141" s="16" t="s">
        <v>161</v>
      </c>
      <c r="BE141" s="244">
        <f>IF(O141="základná",K141,0)</f>
        <v>0</v>
      </c>
      <c r="BF141" s="244">
        <f>IF(O141="znížená",K141,0)</f>
        <v>0</v>
      </c>
      <c r="BG141" s="244">
        <f>IF(O141="zákl. prenesená",K141,0)</f>
        <v>0</v>
      </c>
      <c r="BH141" s="244">
        <f>IF(O141="zníž. prenesená",K141,0)</f>
        <v>0</v>
      </c>
      <c r="BI141" s="244">
        <f>IF(O141="nulová",K141,0)</f>
        <v>0</v>
      </c>
      <c r="BJ141" s="16" t="s">
        <v>166</v>
      </c>
      <c r="BK141" s="244">
        <f>ROUND(P141*H141,2)</f>
        <v>0</v>
      </c>
      <c r="BL141" s="16" t="s">
        <v>165</v>
      </c>
      <c r="BM141" s="243" t="s">
        <v>1583</v>
      </c>
    </row>
    <row r="142" s="12" customFormat="1" ht="22.8" customHeight="1">
      <c r="A142" s="12"/>
      <c r="B142" s="216"/>
      <c r="C142" s="217"/>
      <c r="D142" s="218" t="s">
        <v>77</v>
      </c>
      <c r="E142" s="245" t="s">
        <v>281</v>
      </c>
      <c r="F142" s="245" t="s">
        <v>282</v>
      </c>
      <c r="G142" s="217"/>
      <c r="H142" s="217"/>
      <c r="I142" s="220"/>
      <c r="J142" s="220"/>
      <c r="K142" s="246">
        <f>BK142</f>
        <v>0</v>
      </c>
      <c r="L142" s="217"/>
      <c r="M142" s="221"/>
      <c r="N142" s="222"/>
      <c r="O142" s="223"/>
      <c r="P142" s="223"/>
      <c r="Q142" s="224">
        <f>Q143</f>
        <v>0</v>
      </c>
      <c r="R142" s="224">
        <f>R143</f>
        <v>0</v>
      </c>
      <c r="S142" s="223"/>
      <c r="T142" s="225">
        <f>T143</f>
        <v>0</v>
      </c>
      <c r="U142" s="223"/>
      <c r="V142" s="225">
        <f>V143</f>
        <v>0</v>
      </c>
      <c r="W142" s="223"/>
      <c r="X142" s="226">
        <f>X143</f>
        <v>0</v>
      </c>
      <c r="Y142" s="12"/>
      <c r="Z142" s="12"/>
      <c r="AA142" s="12"/>
      <c r="AB142" s="12"/>
      <c r="AC142" s="12"/>
      <c r="AD142" s="12"/>
      <c r="AE142" s="12"/>
      <c r="AR142" s="227" t="s">
        <v>86</v>
      </c>
      <c r="AT142" s="228" t="s">
        <v>77</v>
      </c>
      <c r="AU142" s="228" t="s">
        <v>86</v>
      </c>
      <c r="AY142" s="227" t="s">
        <v>161</v>
      </c>
      <c r="BK142" s="229">
        <f>BK143</f>
        <v>0</v>
      </c>
    </row>
    <row r="143" s="2" customFormat="1" ht="33" customHeight="1">
      <c r="A143" s="37"/>
      <c r="B143" s="38"/>
      <c r="C143" s="230" t="s">
        <v>228</v>
      </c>
      <c r="D143" s="230" t="s">
        <v>162</v>
      </c>
      <c r="E143" s="231" t="s">
        <v>1584</v>
      </c>
      <c r="F143" s="232" t="s">
        <v>1585</v>
      </c>
      <c r="G143" s="233" t="s">
        <v>249</v>
      </c>
      <c r="H143" s="234">
        <v>14.198</v>
      </c>
      <c r="I143" s="235"/>
      <c r="J143" s="235"/>
      <c r="K143" s="236">
        <f>ROUND(P143*H143,2)</f>
        <v>0</v>
      </c>
      <c r="L143" s="237"/>
      <c r="M143" s="43"/>
      <c r="N143" s="238" t="s">
        <v>1</v>
      </c>
      <c r="O143" s="239" t="s">
        <v>42</v>
      </c>
      <c r="P143" s="240">
        <f>I143+J143</f>
        <v>0</v>
      </c>
      <c r="Q143" s="240">
        <f>ROUND(I143*H143,2)</f>
        <v>0</v>
      </c>
      <c r="R143" s="240">
        <f>ROUND(J143*H143,2)</f>
        <v>0</v>
      </c>
      <c r="S143" s="96"/>
      <c r="T143" s="241">
        <f>S143*H143</f>
        <v>0</v>
      </c>
      <c r="U143" s="241">
        <v>0</v>
      </c>
      <c r="V143" s="241">
        <f>U143*H143</f>
        <v>0</v>
      </c>
      <c r="W143" s="241">
        <v>0</v>
      </c>
      <c r="X143" s="242">
        <f>W143*H143</f>
        <v>0</v>
      </c>
      <c r="Y143" s="37"/>
      <c r="Z143" s="37"/>
      <c r="AA143" s="37"/>
      <c r="AB143" s="37"/>
      <c r="AC143" s="37"/>
      <c r="AD143" s="37"/>
      <c r="AE143" s="37"/>
      <c r="AR143" s="243" t="s">
        <v>165</v>
      </c>
      <c r="AT143" s="243" t="s">
        <v>162</v>
      </c>
      <c r="AU143" s="243" t="s">
        <v>166</v>
      </c>
      <c r="AY143" s="16" t="s">
        <v>161</v>
      </c>
      <c r="BE143" s="244">
        <f>IF(O143="základná",K143,0)</f>
        <v>0</v>
      </c>
      <c r="BF143" s="244">
        <f>IF(O143="znížená",K143,0)</f>
        <v>0</v>
      </c>
      <c r="BG143" s="244">
        <f>IF(O143="zákl. prenesená",K143,0)</f>
        <v>0</v>
      </c>
      <c r="BH143" s="244">
        <f>IF(O143="zníž. prenesená",K143,0)</f>
        <v>0</v>
      </c>
      <c r="BI143" s="244">
        <f>IF(O143="nulová",K143,0)</f>
        <v>0</v>
      </c>
      <c r="BJ143" s="16" t="s">
        <v>166</v>
      </c>
      <c r="BK143" s="244">
        <f>ROUND(P143*H143,2)</f>
        <v>0</v>
      </c>
      <c r="BL143" s="16" t="s">
        <v>165</v>
      </c>
      <c r="BM143" s="243" t="s">
        <v>1586</v>
      </c>
    </row>
    <row r="144" s="12" customFormat="1" ht="25.92" customHeight="1">
      <c r="A144" s="12"/>
      <c r="B144" s="216"/>
      <c r="C144" s="217"/>
      <c r="D144" s="218" t="s">
        <v>77</v>
      </c>
      <c r="E144" s="219" t="s">
        <v>287</v>
      </c>
      <c r="F144" s="219" t="s">
        <v>288</v>
      </c>
      <c r="G144" s="217"/>
      <c r="H144" s="217"/>
      <c r="I144" s="220"/>
      <c r="J144" s="220"/>
      <c r="K144" s="202">
        <f>BK144</f>
        <v>0</v>
      </c>
      <c r="L144" s="217"/>
      <c r="M144" s="221"/>
      <c r="N144" s="222"/>
      <c r="O144" s="223"/>
      <c r="P144" s="223"/>
      <c r="Q144" s="224">
        <f>Q145+Q150+Q154+Q173+Q195+Q200</f>
        <v>0</v>
      </c>
      <c r="R144" s="224">
        <f>R145+R150+R154+R173+R195+R200</f>
        <v>0</v>
      </c>
      <c r="S144" s="223"/>
      <c r="T144" s="225">
        <f>T145+T150+T154+T173+T195+T200</f>
        <v>0</v>
      </c>
      <c r="U144" s="223"/>
      <c r="V144" s="225">
        <f>V145+V150+V154+V173+V195+V200</f>
        <v>0.49224876000000001</v>
      </c>
      <c r="W144" s="223"/>
      <c r="X144" s="226">
        <f>X145+X150+X154+X173+X195+X200</f>
        <v>0</v>
      </c>
      <c r="Y144" s="12"/>
      <c r="Z144" s="12"/>
      <c r="AA144" s="12"/>
      <c r="AB144" s="12"/>
      <c r="AC144" s="12"/>
      <c r="AD144" s="12"/>
      <c r="AE144" s="12"/>
      <c r="AR144" s="227" t="s">
        <v>166</v>
      </c>
      <c r="AT144" s="228" t="s">
        <v>77</v>
      </c>
      <c r="AU144" s="228" t="s">
        <v>78</v>
      </c>
      <c r="AY144" s="227" t="s">
        <v>161</v>
      </c>
      <c r="BK144" s="229">
        <f>BK145+BK150+BK154+BK173+BK195+BK200</f>
        <v>0</v>
      </c>
    </row>
    <row r="145" s="12" customFormat="1" ht="22.8" customHeight="1">
      <c r="A145" s="12"/>
      <c r="B145" s="216"/>
      <c r="C145" s="217"/>
      <c r="D145" s="218" t="s">
        <v>77</v>
      </c>
      <c r="E145" s="245" t="s">
        <v>307</v>
      </c>
      <c r="F145" s="245" t="s">
        <v>308</v>
      </c>
      <c r="G145" s="217"/>
      <c r="H145" s="217"/>
      <c r="I145" s="220"/>
      <c r="J145" s="220"/>
      <c r="K145" s="246">
        <f>BK145</f>
        <v>0</v>
      </c>
      <c r="L145" s="217"/>
      <c r="M145" s="221"/>
      <c r="N145" s="222"/>
      <c r="O145" s="223"/>
      <c r="P145" s="223"/>
      <c r="Q145" s="224">
        <f>SUM(Q146:Q149)</f>
        <v>0</v>
      </c>
      <c r="R145" s="224">
        <f>SUM(R146:R149)</f>
        <v>0</v>
      </c>
      <c r="S145" s="223"/>
      <c r="T145" s="225">
        <f>SUM(T146:T149)</f>
        <v>0</v>
      </c>
      <c r="U145" s="223"/>
      <c r="V145" s="225">
        <f>SUM(V146:V149)</f>
        <v>0</v>
      </c>
      <c r="W145" s="223"/>
      <c r="X145" s="226">
        <f>SUM(X146:X149)</f>
        <v>0</v>
      </c>
      <c r="Y145" s="12"/>
      <c r="Z145" s="12"/>
      <c r="AA145" s="12"/>
      <c r="AB145" s="12"/>
      <c r="AC145" s="12"/>
      <c r="AD145" s="12"/>
      <c r="AE145" s="12"/>
      <c r="AR145" s="227" t="s">
        <v>166</v>
      </c>
      <c r="AT145" s="228" t="s">
        <v>77</v>
      </c>
      <c r="AU145" s="228" t="s">
        <v>86</v>
      </c>
      <c r="AY145" s="227" t="s">
        <v>161</v>
      </c>
      <c r="BK145" s="229">
        <f>SUM(BK146:BK149)</f>
        <v>0</v>
      </c>
    </row>
    <row r="146" s="2" customFormat="1" ht="21.75" customHeight="1">
      <c r="A146" s="37"/>
      <c r="B146" s="38"/>
      <c r="C146" s="230" t="s">
        <v>233</v>
      </c>
      <c r="D146" s="230" t="s">
        <v>162</v>
      </c>
      <c r="E146" s="231" t="s">
        <v>1587</v>
      </c>
      <c r="F146" s="232" t="s">
        <v>1588</v>
      </c>
      <c r="G146" s="233" t="s">
        <v>172</v>
      </c>
      <c r="H146" s="234">
        <v>158.41999999999999</v>
      </c>
      <c r="I146" s="235"/>
      <c r="J146" s="235"/>
      <c r="K146" s="236">
        <f>ROUND(P146*H146,2)</f>
        <v>0</v>
      </c>
      <c r="L146" s="237"/>
      <c r="M146" s="43"/>
      <c r="N146" s="238" t="s">
        <v>1</v>
      </c>
      <c r="O146" s="239" t="s">
        <v>42</v>
      </c>
      <c r="P146" s="240">
        <f>I146+J146</f>
        <v>0</v>
      </c>
      <c r="Q146" s="240">
        <f>ROUND(I146*H146,2)</f>
        <v>0</v>
      </c>
      <c r="R146" s="240">
        <f>ROUND(J146*H146,2)</f>
        <v>0</v>
      </c>
      <c r="S146" s="96"/>
      <c r="T146" s="241">
        <f>S146*H146</f>
        <v>0</v>
      </c>
      <c r="U146" s="241">
        <v>0</v>
      </c>
      <c r="V146" s="241">
        <f>U146*H146</f>
        <v>0</v>
      </c>
      <c r="W146" s="241">
        <v>0</v>
      </c>
      <c r="X146" s="242">
        <f>W146*H146</f>
        <v>0</v>
      </c>
      <c r="Y146" s="37"/>
      <c r="Z146" s="37"/>
      <c r="AA146" s="37"/>
      <c r="AB146" s="37"/>
      <c r="AC146" s="37"/>
      <c r="AD146" s="37"/>
      <c r="AE146" s="37"/>
      <c r="AR146" s="243" t="s">
        <v>242</v>
      </c>
      <c r="AT146" s="243" t="s">
        <v>162</v>
      </c>
      <c r="AU146" s="243" t="s">
        <v>166</v>
      </c>
      <c r="AY146" s="16" t="s">
        <v>161</v>
      </c>
      <c r="BE146" s="244">
        <f>IF(O146="základná",K146,0)</f>
        <v>0</v>
      </c>
      <c r="BF146" s="244">
        <f>IF(O146="znížená",K146,0)</f>
        <v>0</v>
      </c>
      <c r="BG146" s="244">
        <f>IF(O146="zákl. prenesená",K146,0)</f>
        <v>0</v>
      </c>
      <c r="BH146" s="244">
        <f>IF(O146="zníž. prenesená",K146,0)</f>
        <v>0</v>
      </c>
      <c r="BI146" s="244">
        <f>IF(O146="nulová",K146,0)</f>
        <v>0</v>
      </c>
      <c r="BJ146" s="16" t="s">
        <v>166</v>
      </c>
      <c r="BK146" s="244">
        <f>ROUND(P146*H146,2)</f>
        <v>0</v>
      </c>
      <c r="BL146" s="16" t="s">
        <v>242</v>
      </c>
      <c r="BM146" s="243" t="s">
        <v>1589</v>
      </c>
    </row>
    <row r="147" s="2" customFormat="1" ht="33" customHeight="1">
      <c r="A147" s="37"/>
      <c r="B147" s="38"/>
      <c r="C147" s="274" t="s">
        <v>237</v>
      </c>
      <c r="D147" s="274" t="s">
        <v>297</v>
      </c>
      <c r="E147" s="275" t="s">
        <v>1590</v>
      </c>
      <c r="F147" s="276" t="s">
        <v>1591</v>
      </c>
      <c r="G147" s="277" t="s">
        <v>172</v>
      </c>
      <c r="H147" s="278">
        <v>100.76900000000001</v>
      </c>
      <c r="I147" s="279"/>
      <c r="J147" s="280"/>
      <c r="K147" s="281">
        <f>ROUND(P147*H147,2)</f>
        <v>0</v>
      </c>
      <c r="L147" s="280"/>
      <c r="M147" s="282"/>
      <c r="N147" s="283" t="s">
        <v>1</v>
      </c>
      <c r="O147" s="239" t="s">
        <v>42</v>
      </c>
      <c r="P147" s="240">
        <f>I147+J147</f>
        <v>0</v>
      </c>
      <c r="Q147" s="240">
        <f>ROUND(I147*H147,2)</f>
        <v>0</v>
      </c>
      <c r="R147" s="240">
        <f>ROUND(J147*H147,2)</f>
        <v>0</v>
      </c>
      <c r="S147" s="96"/>
      <c r="T147" s="241">
        <f>S147*H147</f>
        <v>0</v>
      </c>
      <c r="U147" s="241">
        <v>0</v>
      </c>
      <c r="V147" s="241">
        <f>U147*H147</f>
        <v>0</v>
      </c>
      <c r="W147" s="241">
        <v>0</v>
      </c>
      <c r="X147" s="242">
        <f>W147*H147</f>
        <v>0</v>
      </c>
      <c r="Y147" s="37"/>
      <c r="Z147" s="37"/>
      <c r="AA147" s="37"/>
      <c r="AB147" s="37"/>
      <c r="AC147" s="37"/>
      <c r="AD147" s="37"/>
      <c r="AE147" s="37"/>
      <c r="AR147" s="243" t="s">
        <v>300</v>
      </c>
      <c r="AT147" s="243" t="s">
        <v>297</v>
      </c>
      <c r="AU147" s="243" t="s">
        <v>166</v>
      </c>
      <c r="AY147" s="16" t="s">
        <v>161</v>
      </c>
      <c r="BE147" s="244">
        <f>IF(O147="základná",K147,0)</f>
        <v>0</v>
      </c>
      <c r="BF147" s="244">
        <f>IF(O147="znížená",K147,0)</f>
        <v>0</v>
      </c>
      <c r="BG147" s="244">
        <f>IF(O147="zákl. prenesená",K147,0)</f>
        <v>0</v>
      </c>
      <c r="BH147" s="244">
        <f>IF(O147="zníž. prenesená",K147,0)</f>
        <v>0</v>
      </c>
      <c r="BI147" s="244">
        <f>IF(O147="nulová",K147,0)</f>
        <v>0</v>
      </c>
      <c r="BJ147" s="16" t="s">
        <v>166</v>
      </c>
      <c r="BK147" s="244">
        <f>ROUND(P147*H147,2)</f>
        <v>0</v>
      </c>
      <c r="BL147" s="16" t="s">
        <v>242</v>
      </c>
      <c r="BM147" s="243" t="s">
        <v>1592</v>
      </c>
    </row>
    <row r="148" s="2" customFormat="1" ht="33" customHeight="1">
      <c r="A148" s="37"/>
      <c r="B148" s="38"/>
      <c r="C148" s="274" t="s">
        <v>242</v>
      </c>
      <c r="D148" s="274" t="s">
        <v>297</v>
      </c>
      <c r="E148" s="275" t="s">
        <v>1593</v>
      </c>
      <c r="F148" s="276" t="s">
        <v>1594</v>
      </c>
      <c r="G148" s="277" t="s">
        <v>172</v>
      </c>
      <c r="H148" s="278">
        <v>65.194999999999993</v>
      </c>
      <c r="I148" s="279"/>
      <c r="J148" s="280"/>
      <c r="K148" s="281">
        <f>ROUND(P148*H148,2)</f>
        <v>0</v>
      </c>
      <c r="L148" s="280"/>
      <c r="M148" s="282"/>
      <c r="N148" s="283" t="s">
        <v>1</v>
      </c>
      <c r="O148" s="239" t="s">
        <v>42</v>
      </c>
      <c r="P148" s="240">
        <f>I148+J148</f>
        <v>0</v>
      </c>
      <c r="Q148" s="240">
        <f>ROUND(I148*H148,2)</f>
        <v>0</v>
      </c>
      <c r="R148" s="240">
        <f>ROUND(J148*H148,2)</f>
        <v>0</v>
      </c>
      <c r="S148" s="96"/>
      <c r="T148" s="241">
        <f>S148*H148</f>
        <v>0</v>
      </c>
      <c r="U148" s="241">
        <v>0</v>
      </c>
      <c r="V148" s="241">
        <f>U148*H148</f>
        <v>0</v>
      </c>
      <c r="W148" s="241">
        <v>0</v>
      </c>
      <c r="X148" s="242">
        <f>W148*H148</f>
        <v>0</v>
      </c>
      <c r="Y148" s="37"/>
      <c r="Z148" s="37"/>
      <c r="AA148" s="37"/>
      <c r="AB148" s="37"/>
      <c r="AC148" s="37"/>
      <c r="AD148" s="37"/>
      <c r="AE148" s="37"/>
      <c r="AR148" s="243" t="s">
        <v>300</v>
      </c>
      <c r="AT148" s="243" t="s">
        <v>297</v>
      </c>
      <c r="AU148" s="243" t="s">
        <v>166</v>
      </c>
      <c r="AY148" s="16" t="s">
        <v>161</v>
      </c>
      <c r="BE148" s="244">
        <f>IF(O148="základná",K148,0)</f>
        <v>0</v>
      </c>
      <c r="BF148" s="244">
        <f>IF(O148="znížená",K148,0)</f>
        <v>0</v>
      </c>
      <c r="BG148" s="244">
        <f>IF(O148="zákl. prenesená",K148,0)</f>
        <v>0</v>
      </c>
      <c r="BH148" s="244">
        <f>IF(O148="zníž. prenesená",K148,0)</f>
        <v>0</v>
      </c>
      <c r="BI148" s="244">
        <f>IF(O148="nulová",K148,0)</f>
        <v>0</v>
      </c>
      <c r="BJ148" s="16" t="s">
        <v>166</v>
      </c>
      <c r="BK148" s="244">
        <f>ROUND(P148*H148,2)</f>
        <v>0</v>
      </c>
      <c r="BL148" s="16" t="s">
        <v>242</v>
      </c>
      <c r="BM148" s="243" t="s">
        <v>1595</v>
      </c>
    </row>
    <row r="149" s="2" customFormat="1" ht="24.15" customHeight="1">
      <c r="A149" s="37"/>
      <c r="B149" s="38"/>
      <c r="C149" s="230" t="s">
        <v>246</v>
      </c>
      <c r="D149" s="230" t="s">
        <v>162</v>
      </c>
      <c r="E149" s="231" t="s">
        <v>1596</v>
      </c>
      <c r="F149" s="232" t="s">
        <v>1597</v>
      </c>
      <c r="G149" s="233" t="s">
        <v>249</v>
      </c>
      <c r="H149" s="234">
        <v>0.028000000000000001</v>
      </c>
      <c r="I149" s="235"/>
      <c r="J149" s="235"/>
      <c r="K149" s="236">
        <f>ROUND(P149*H149,2)</f>
        <v>0</v>
      </c>
      <c r="L149" s="237"/>
      <c r="M149" s="43"/>
      <c r="N149" s="238" t="s">
        <v>1</v>
      </c>
      <c r="O149" s="239" t="s">
        <v>42</v>
      </c>
      <c r="P149" s="240">
        <f>I149+J149</f>
        <v>0</v>
      </c>
      <c r="Q149" s="240">
        <f>ROUND(I149*H149,2)</f>
        <v>0</v>
      </c>
      <c r="R149" s="240">
        <f>ROUND(J149*H149,2)</f>
        <v>0</v>
      </c>
      <c r="S149" s="96"/>
      <c r="T149" s="241">
        <f>S149*H149</f>
        <v>0</v>
      </c>
      <c r="U149" s="241">
        <v>0</v>
      </c>
      <c r="V149" s="241">
        <f>U149*H149</f>
        <v>0</v>
      </c>
      <c r="W149" s="241">
        <v>0</v>
      </c>
      <c r="X149" s="242">
        <f>W149*H149</f>
        <v>0</v>
      </c>
      <c r="Y149" s="37"/>
      <c r="Z149" s="37"/>
      <c r="AA149" s="37"/>
      <c r="AB149" s="37"/>
      <c r="AC149" s="37"/>
      <c r="AD149" s="37"/>
      <c r="AE149" s="37"/>
      <c r="AR149" s="243" t="s">
        <v>242</v>
      </c>
      <c r="AT149" s="243" t="s">
        <v>162</v>
      </c>
      <c r="AU149" s="243" t="s">
        <v>166</v>
      </c>
      <c r="AY149" s="16" t="s">
        <v>161</v>
      </c>
      <c r="BE149" s="244">
        <f>IF(O149="základná",K149,0)</f>
        <v>0</v>
      </c>
      <c r="BF149" s="244">
        <f>IF(O149="znížená",K149,0)</f>
        <v>0</v>
      </c>
      <c r="BG149" s="244">
        <f>IF(O149="zákl. prenesená",K149,0)</f>
        <v>0</v>
      </c>
      <c r="BH149" s="244">
        <f>IF(O149="zníž. prenesená",K149,0)</f>
        <v>0</v>
      </c>
      <c r="BI149" s="244">
        <f>IF(O149="nulová",K149,0)</f>
        <v>0</v>
      </c>
      <c r="BJ149" s="16" t="s">
        <v>166</v>
      </c>
      <c r="BK149" s="244">
        <f>ROUND(P149*H149,2)</f>
        <v>0</v>
      </c>
      <c r="BL149" s="16" t="s">
        <v>242</v>
      </c>
      <c r="BM149" s="243" t="s">
        <v>1598</v>
      </c>
    </row>
    <row r="150" s="12" customFormat="1" ht="22.8" customHeight="1">
      <c r="A150" s="12"/>
      <c r="B150" s="216"/>
      <c r="C150" s="217"/>
      <c r="D150" s="218" t="s">
        <v>77</v>
      </c>
      <c r="E150" s="245" t="s">
        <v>1599</v>
      </c>
      <c r="F150" s="245" t="s">
        <v>1600</v>
      </c>
      <c r="G150" s="217"/>
      <c r="H150" s="217"/>
      <c r="I150" s="220"/>
      <c r="J150" s="220"/>
      <c r="K150" s="246">
        <f>BK150</f>
        <v>0</v>
      </c>
      <c r="L150" s="217"/>
      <c r="M150" s="221"/>
      <c r="N150" s="222"/>
      <c r="O150" s="223"/>
      <c r="P150" s="223"/>
      <c r="Q150" s="224">
        <f>SUM(Q151:Q153)</f>
        <v>0</v>
      </c>
      <c r="R150" s="224">
        <f>SUM(R151:R153)</f>
        <v>0</v>
      </c>
      <c r="S150" s="223"/>
      <c r="T150" s="225">
        <f>SUM(T151:T153)</f>
        <v>0</v>
      </c>
      <c r="U150" s="223"/>
      <c r="V150" s="225">
        <f>SUM(V151:V153)</f>
        <v>0</v>
      </c>
      <c r="W150" s="223"/>
      <c r="X150" s="226">
        <f>SUM(X151:X153)</f>
        <v>0</v>
      </c>
      <c r="Y150" s="12"/>
      <c r="Z150" s="12"/>
      <c r="AA150" s="12"/>
      <c r="AB150" s="12"/>
      <c r="AC150" s="12"/>
      <c r="AD150" s="12"/>
      <c r="AE150" s="12"/>
      <c r="AR150" s="227" t="s">
        <v>166</v>
      </c>
      <c r="AT150" s="228" t="s">
        <v>77</v>
      </c>
      <c r="AU150" s="228" t="s">
        <v>86</v>
      </c>
      <c r="AY150" s="227" t="s">
        <v>161</v>
      </c>
      <c r="BK150" s="229">
        <f>SUM(BK151:BK153)</f>
        <v>0</v>
      </c>
    </row>
    <row r="151" s="2" customFormat="1" ht="24.15" customHeight="1">
      <c r="A151" s="37"/>
      <c r="B151" s="38"/>
      <c r="C151" s="230" t="s">
        <v>251</v>
      </c>
      <c r="D151" s="230" t="s">
        <v>162</v>
      </c>
      <c r="E151" s="231" t="s">
        <v>1601</v>
      </c>
      <c r="F151" s="232" t="s">
        <v>1602</v>
      </c>
      <c r="G151" s="233" t="s">
        <v>202</v>
      </c>
      <c r="H151" s="234">
        <v>6</v>
      </c>
      <c r="I151" s="235"/>
      <c r="J151" s="235"/>
      <c r="K151" s="236">
        <f>ROUND(P151*H151,2)</f>
        <v>0</v>
      </c>
      <c r="L151" s="237"/>
      <c r="M151" s="43"/>
      <c r="N151" s="238" t="s">
        <v>1</v>
      </c>
      <c r="O151" s="239" t="s">
        <v>42</v>
      </c>
      <c r="P151" s="240">
        <f>I151+J151</f>
        <v>0</v>
      </c>
      <c r="Q151" s="240">
        <f>ROUND(I151*H151,2)</f>
        <v>0</v>
      </c>
      <c r="R151" s="240">
        <f>ROUND(J151*H151,2)</f>
        <v>0</v>
      </c>
      <c r="S151" s="96"/>
      <c r="T151" s="241">
        <f>S151*H151</f>
        <v>0</v>
      </c>
      <c r="U151" s="241">
        <v>0</v>
      </c>
      <c r="V151" s="241">
        <f>U151*H151</f>
        <v>0</v>
      </c>
      <c r="W151" s="241">
        <v>0</v>
      </c>
      <c r="X151" s="242">
        <f>W151*H151</f>
        <v>0</v>
      </c>
      <c r="Y151" s="37"/>
      <c r="Z151" s="37"/>
      <c r="AA151" s="37"/>
      <c r="AB151" s="37"/>
      <c r="AC151" s="37"/>
      <c r="AD151" s="37"/>
      <c r="AE151" s="37"/>
      <c r="AR151" s="243" t="s">
        <v>242</v>
      </c>
      <c r="AT151" s="243" t="s">
        <v>162</v>
      </c>
      <c r="AU151" s="243" t="s">
        <v>166</v>
      </c>
      <c r="AY151" s="16" t="s">
        <v>161</v>
      </c>
      <c r="BE151" s="244">
        <f>IF(O151="základná",K151,0)</f>
        <v>0</v>
      </c>
      <c r="BF151" s="244">
        <f>IF(O151="znížená",K151,0)</f>
        <v>0</v>
      </c>
      <c r="BG151" s="244">
        <f>IF(O151="zákl. prenesená",K151,0)</f>
        <v>0</v>
      </c>
      <c r="BH151" s="244">
        <f>IF(O151="zníž. prenesená",K151,0)</f>
        <v>0</v>
      </c>
      <c r="BI151" s="244">
        <f>IF(O151="nulová",K151,0)</f>
        <v>0</v>
      </c>
      <c r="BJ151" s="16" t="s">
        <v>166</v>
      </c>
      <c r="BK151" s="244">
        <f>ROUND(P151*H151,2)</f>
        <v>0</v>
      </c>
      <c r="BL151" s="16" t="s">
        <v>242</v>
      </c>
      <c r="BM151" s="243" t="s">
        <v>1603</v>
      </c>
    </row>
    <row r="152" s="2" customFormat="1" ht="24.15" customHeight="1">
      <c r="A152" s="37"/>
      <c r="B152" s="38"/>
      <c r="C152" s="230" t="s">
        <v>255</v>
      </c>
      <c r="D152" s="230" t="s">
        <v>162</v>
      </c>
      <c r="E152" s="231" t="s">
        <v>1604</v>
      </c>
      <c r="F152" s="232" t="s">
        <v>1605</v>
      </c>
      <c r="G152" s="233" t="s">
        <v>202</v>
      </c>
      <c r="H152" s="234">
        <v>8</v>
      </c>
      <c r="I152" s="235"/>
      <c r="J152" s="235"/>
      <c r="K152" s="236">
        <f>ROUND(P152*H152,2)</f>
        <v>0</v>
      </c>
      <c r="L152" s="237"/>
      <c r="M152" s="43"/>
      <c r="N152" s="238" t="s">
        <v>1</v>
      </c>
      <c r="O152" s="239" t="s">
        <v>42</v>
      </c>
      <c r="P152" s="240">
        <f>I152+J152</f>
        <v>0</v>
      </c>
      <c r="Q152" s="240">
        <f>ROUND(I152*H152,2)</f>
        <v>0</v>
      </c>
      <c r="R152" s="240">
        <f>ROUND(J152*H152,2)</f>
        <v>0</v>
      </c>
      <c r="S152" s="96"/>
      <c r="T152" s="241">
        <f>S152*H152</f>
        <v>0</v>
      </c>
      <c r="U152" s="241">
        <v>0</v>
      </c>
      <c r="V152" s="241">
        <f>U152*H152</f>
        <v>0</v>
      </c>
      <c r="W152" s="241">
        <v>0</v>
      </c>
      <c r="X152" s="242">
        <f>W152*H152</f>
        <v>0</v>
      </c>
      <c r="Y152" s="37"/>
      <c r="Z152" s="37"/>
      <c r="AA152" s="37"/>
      <c r="AB152" s="37"/>
      <c r="AC152" s="37"/>
      <c r="AD152" s="37"/>
      <c r="AE152" s="37"/>
      <c r="AR152" s="243" t="s">
        <v>242</v>
      </c>
      <c r="AT152" s="243" t="s">
        <v>162</v>
      </c>
      <c r="AU152" s="243" t="s">
        <v>166</v>
      </c>
      <c r="AY152" s="16" t="s">
        <v>161</v>
      </c>
      <c r="BE152" s="244">
        <f>IF(O152="základná",K152,0)</f>
        <v>0</v>
      </c>
      <c r="BF152" s="244">
        <f>IF(O152="znížená",K152,0)</f>
        <v>0</v>
      </c>
      <c r="BG152" s="244">
        <f>IF(O152="zákl. prenesená",K152,0)</f>
        <v>0</v>
      </c>
      <c r="BH152" s="244">
        <f>IF(O152="zníž. prenesená",K152,0)</f>
        <v>0</v>
      </c>
      <c r="BI152" s="244">
        <f>IF(O152="nulová",K152,0)</f>
        <v>0</v>
      </c>
      <c r="BJ152" s="16" t="s">
        <v>166</v>
      </c>
      <c r="BK152" s="244">
        <f>ROUND(P152*H152,2)</f>
        <v>0</v>
      </c>
      <c r="BL152" s="16" t="s">
        <v>242</v>
      </c>
      <c r="BM152" s="243" t="s">
        <v>1606</v>
      </c>
    </row>
    <row r="153" s="2" customFormat="1" ht="24.15" customHeight="1">
      <c r="A153" s="37"/>
      <c r="B153" s="38"/>
      <c r="C153" s="230" t="s">
        <v>8</v>
      </c>
      <c r="D153" s="230" t="s">
        <v>162</v>
      </c>
      <c r="E153" s="231" t="s">
        <v>1607</v>
      </c>
      <c r="F153" s="232" t="s">
        <v>1608</v>
      </c>
      <c r="G153" s="233" t="s">
        <v>202</v>
      </c>
      <c r="H153" s="234">
        <v>11</v>
      </c>
      <c r="I153" s="235"/>
      <c r="J153" s="235"/>
      <c r="K153" s="236">
        <f>ROUND(P153*H153,2)</f>
        <v>0</v>
      </c>
      <c r="L153" s="237"/>
      <c r="M153" s="43"/>
      <c r="N153" s="238" t="s">
        <v>1</v>
      </c>
      <c r="O153" s="239" t="s">
        <v>42</v>
      </c>
      <c r="P153" s="240">
        <f>I153+J153</f>
        <v>0</v>
      </c>
      <c r="Q153" s="240">
        <f>ROUND(I153*H153,2)</f>
        <v>0</v>
      </c>
      <c r="R153" s="240">
        <f>ROUND(J153*H153,2)</f>
        <v>0</v>
      </c>
      <c r="S153" s="96"/>
      <c r="T153" s="241">
        <f>S153*H153</f>
        <v>0</v>
      </c>
      <c r="U153" s="241">
        <v>0</v>
      </c>
      <c r="V153" s="241">
        <f>U153*H153</f>
        <v>0</v>
      </c>
      <c r="W153" s="241">
        <v>0</v>
      </c>
      <c r="X153" s="242">
        <f>W153*H153</f>
        <v>0</v>
      </c>
      <c r="Y153" s="37"/>
      <c r="Z153" s="37"/>
      <c r="AA153" s="37"/>
      <c r="AB153" s="37"/>
      <c r="AC153" s="37"/>
      <c r="AD153" s="37"/>
      <c r="AE153" s="37"/>
      <c r="AR153" s="243" t="s">
        <v>242</v>
      </c>
      <c r="AT153" s="243" t="s">
        <v>162</v>
      </c>
      <c r="AU153" s="243" t="s">
        <v>166</v>
      </c>
      <c r="AY153" s="16" t="s">
        <v>161</v>
      </c>
      <c r="BE153" s="244">
        <f>IF(O153="základná",K153,0)</f>
        <v>0</v>
      </c>
      <c r="BF153" s="244">
        <f>IF(O153="znížená",K153,0)</f>
        <v>0</v>
      </c>
      <c r="BG153" s="244">
        <f>IF(O153="zákl. prenesená",K153,0)</f>
        <v>0</v>
      </c>
      <c r="BH153" s="244">
        <f>IF(O153="zníž. prenesená",K153,0)</f>
        <v>0</v>
      </c>
      <c r="BI153" s="244">
        <f>IF(O153="nulová",K153,0)</f>
        <v>0</v>
      </c>
      <c r="BJ153" s="16" t="s">
        <v>166</v>
      </c>
      <c r="BK153" s="244">
        <f>ROUND(P153*H153,2)</f>
        <v>0</v>
      </c>
      <c r="BL153" s="16" t="s">
        <v>242</v>
      </c>
      <c r="BM153" s="243" t="s">
        <v>1609</v>
      </c>
    </row>
    <row r="154" s="12" customFormat="1" ht="22.8" customHeight="1">
      <c r="A154" s="12"/>
      <c r="B154" s="216"/>
      <c r="C154" s="217"/>
      <c r="D154" s="218" t="s">
        <v>77</v>
      </c>
      <c r="E154" s="245" t="s">
        <v>1610</v>
      </c>
      <c r="F154" s="245" t="s">
        <v>1611</v>
      </c>
      <c r="G154" s="217"/>
      <c r="H154" s="217"/>
      <c r="I154" s="220"/>
      <c r="J154" s="220"/>
      <c r="K154" s="246">
        <f>BK154</f>
        <v>0</v>
      </c>
      <c r="L154" s="217"/>
      <c r="M154" s="221"/>
      <c r="N154" s="222"/>
      <c r="O154" s="223"/>
      <c r="P154" s="223"/>
      <c r="Q154" s="224">
        <f>SUM(Q155:Q172)</f>
        <v>0</v>
      </c>
      <c r="R154" s="224">
        <f>SUM(R155:R172)</f>
        <v>0</v>
      </c>
      <c r="S154" s="223"/>
      <c r="T154" s="225">
        <f>SUM(T155:T172)</f>
        <v>0</v>
      </c>
      <c r="U154" s="223"/>
      <c r="V154" s="225">
        <f>SUM(V155:V172)</f>
        <v>0.014548759999999997</v>
      </c>
      <c r="W154" s="223"/>
      <c r="X154" s="226">
        <f>SUM(X155:X172)</f>
        <v>0</v>
      </c>
      <c r="Y154" s="12"/>
      <c r="Z154" s="12"/>
      <c r="AA154" s="12"/>
      <c r="AB154" s="12"/>
      <c r="AC154" s="12"/>
      <c r="AD154" s="12"/>
      <c r="AE154" s="12"/>
      <c r="AR154" s="227" t="s">
        <v>166</v>
      </c>
      <c r="AT154" s="228" t="s">
        <v>77</v>
      </c>
      <c r="AU154" s="228" t="s">
        <v>86</v>
      </c>
      <c r="AY154" s="227" t="s">
        <v>161</v>
      </c>
      <c r="BK154" s="229">
        <f>SUM(BK155:BK172)</f>
        <v>0</v>
      </c>
    </row>
    <row r="155" s="2" customFormat="1" ht="37.8" customHeight="1">
      <c r="A155" s="37"/>
      <c r="B155" s="38"/>
      <c r="C155" s="230" t="s">
        <v>265</v>
      </c>
      <c r="D155" s="230" t="s">
        <v>162</v>
      </c>
      <c r="E155" s="231" t="s">
        <v>1612</v>
      </c>
      <c r="F155" s="232" t="s">
        <v>1613</v>
      </c>
      <c r="G155" s="233" t="s">
        <v>202</v>
      </c>
      <c r="H155" s="234">
        <v>8</v>
      </c>
      <c r="I155" s="235"/>
      <c r="J155" s="235"/>
      <c r="K155" s="236">
        <f>ROUND(P155*H155,2)</f>
        <v>0</v>
      </c>
      <c r="L155" s="237"/>
      <c r="M155" s="43"/>
      <c r="N155" s="238" t="s">
        <v>1</v>
      </c>
      <c r="O155" s="239" t="s">
        <v>42</v>
      </c>
      <c r="P155" s="240">
        <f>I155+J155</f>
        <v>0</v>
      </c>
      <c r="Q155" s="240">
        <f>ROUND(I155*H155,2)</f>
        <v>0</v>
      </c>
      <c r="R155" s="240">
        <f>ROUND(J155*H155,2)</f>
        <v>0</v>
      </c>
      <c r="S155" s="96"/>
      <c r="T155" s="241">
        <f>S155*H155</f>
        <v>0</v>
      </c>
      <c r="U155" s="241">
        <v>0</v>
      </c>
      <c r="V155" s="241">
        <f>U155*H155</f>
        <v>0</v>
      </c>
      <c r="W155" s="241">
        <v>0</v>
      </c>
      <c r="X155" s="242">
        <f>W155*H155</f>
        <v>0</v>
      </c>
      <c r="Y155" s="37"/>
      <c r="Z155" s="37"/>
      <c r="AA155" s="37"/>
      <c r="AB155" s="37"/>
      <c r="AC155" s="37"/>
      <c r="AD155" s="37"/>
      <c r="AE155" s="37"/>
      <c r="AR155" s="243" t="s">
        <v>242</v>
      </c>
      <c r="AT155" s="243" t="s">
        <v>162</v>
      </c>
      <c r="AU155" s="243" t="s">
        <v>166</v>
      </c>
      <c r="AY155" s="16" t="s">
        <v>161</v>
      </c>
      <c r="BE155" s="244">
        <f>IF(O155="základná",K155,0)</f>
        <v>0</v>
      </c>
      <c r="BF155" s="244">
        <f>IF(O155="znížená",K155,0)</f>
        <v>0</v>
      </c>
      <c r="BG155" s="244">
        <f>IF(O155="zákl. prenesená",K155,0)</f>
        <v>0</v>
      </c>
      <c r="BH155" s="244">
        <f>IF(O155="zníž. prenesená",K155,0)</f>
        <v>0</v>
      </c>
      <c r="BI155" s="244">
        <f>IF(O155="nulová",K155,0)</f>
        <v>0</v>
      </c>
      <c r="BJ155" s="16" t="s">
        <v>166</v>
      </c>
      <c r="BK155" s="244">
        <f>ROUND(P155*H155,2)</f>
        <v>0</v>
      </c>
      <c r="BL155" s="16" t="s">
        <v>242</v>
      </c>
      <c r="BM155" s="243" t="s">
        <v>1614</v>
      </c>
    </row>
    <row r="156" s="2" customFormat="1" ht="33" customHeight="1">
      <c r="A156" s="37"/>
      <c r="B156" s="38"/>
      <c r="C156" s="274" t="s">
        <v>269</v>
      </c>
      <c r="D156" s="274" t="s">
        <v>297</v>
      </c>
      <c r="E156" s="275" t="s">
        <v>1615</v>
      </c>
      <c r="F156" s="276" t="s">
        <v>1616</v>
      </c>
      <c r="G156" s="277" t="s">
        <v>202</v>
      </c>
      <c r="H156" s="278">
        <v>2</v>
      </c>
      <c r="I156" s="279"/>
      <c r="J156" s="280"/>
      <c r="K156" s="281">
        <f>ROUND(P156*H156,2)</f>
        <v>0</v>
      </c>
      <c r="L156" s="280"/>
      <c r="M156" s="282"/>
      <c r="N156" s="283" t="s">
        <v>1</v>
      </c>
      <c r="O156" s="239" t="s">
        <v>42</v>
      </c>
      <c r="P156" s="240">
        <f>I156+J156</f>
        <v>0</v>
      </c>
      <c r="Q156" s="240">
        <f>ROUND(I156*H156,2)</f>
        <v>0</v>
      </c>
      <c r="R156" s="240">
        <f>ROUND(J156*H156,2)</f>
        <v>0</v>
      </c>
      <c r="S156" s="96"/>
      <c r="T156" s="241">
        <f>S156*H156</f>
        <v>0</v>
      </c>
      <c r="U156" s="241">
        <v>0</v>
      </c>
      <c r="V156" s="241">
        <f>U156*H156</f>
        <v>0</v>
      </c>
      <c r="W156" s="241">
        <v>0</v>
      </c>
      <c r="X156" s="242">
        <f>W156*H156</f>
        <v>0</v>
      </c>
      <c r="Y156" s="37"/>
      <c r="Z156" s="37"/>
      <c r="AA156" s="37"/>
      <c r="AB156" s="37"/>
      <c r="AC156" s="37"/>
      <c r="AD156" s="37"/>
      <c r="AE156" s="37"/>
      <c r="AR156" s="243" t="s">
        <v>300</v>
      </c>
      <c r="AT156" s="243" t="s">
        <v>297</v>
      </c>
      <c r="AU156" s="243" t="s">
        <v>166</v>
      </c>
      <c r="AY156" s="16" t="s">
        <v>161</v>
      </c>
      <c r="BE156" s="244">
        <f>IF(O156="základná",K156,0)</f>
        <v>0</v>
      </c>
      <c r="BF156" s="244">
        <f>IF(O156="znížená",K156,0)</f>
        <v>0</v>
      </c>
      <c r="BG156" s="244">
        <f>IF(O156="zákl. prenesená",K156,0)</f>
        <v>0</v>
      </c>
      <c r="BH156" s="244">
        <f>IF(O156="zníž. prenesená",K156,0)</f>
        <v>0</v>
      </c>
      <c r="BI156" s="244">
        <f>IF(O156="nulová",K156,0)</f>
        <v>0</v>
      </c>
      <c r="BJ156" s="16" t="s">
        <v>166</v>
      </c>
      <c r="BK156" s="244">
        <f>ROUND(P156*H156,2)</f>
        <v>0</v>
      </c>
      <c r="BL156" s="16" t="s">
        <v>242</v>
      </c>
      <c r="BM156" s="243" t="s">
        <v>1617</v>
      </c>
    </row>
    <row r="157" s="2" customFormat="1" ht="33" customHeight="1">
      <c r="A157" s="37"/>
      <c r="B157" s="38"/>
      <c r="C157" s="274" t="s">
        <v>273</v>
      </c>
      <c r="D157" s="274" t="s">
        <v>297</v>
      </c>
      <c r="E157" s="275" t="s">
        <v>1618</v>
      </c>
      <c r="F157" s="276" t="s">
        <v>1619</v>
      </c>
      <c r="G157" s="277" t="s">
        <v>202</v>
      </c>
      <c r="H157" s="278">
        <v>2</v>
      </c>
      <c r="I157" s="279"/>
      <c r="J157" s="280"/>
      <c r="K157" s="281">
        <f>ROUND(P157*H157,2)</f>
        <v>0</v>
      </c>
      <c r="L157" s="280"/>
      <c r="M157" s="282"/>
      <c r="N157" s="283" t="s">
        <v>1</v>
      </c>
      <c r="O157" s="239" t="s">
        <v>42</v>
      </c>
      <c r="P157" s="240">
        <f>I157+J157</f>
        <v>0</v>
      </c>
      <c r="Q157" s="240">
        <f>ROUND(I157*H157,2)</f>
        <v>0</v>
      </c>
      <c r="R157" s="240">
        <f>ROUND(J157*H157,2)</f>
        <v>0</v>
      </c>
      <c r="S157" s="96"/>
      <c r="T157" s="241">
        <f>S157*H157</f>
        <v>0</v>
      </c>
      <c r="U157" s="241">
        <v>0</v>
      </c>
      <c r="V157" s="241">
        <f>U157*H157</f>
        <v>0</v>
      </c>
      <c r="W157" s="241">
        <v>0</v>
      </c>
      <c r="X157" s="242">
        <f>W157*H157</f>
        <v>0</v>
      </c>
      <c r="Y157" s="37"/>
      <c r="Z157" s="37"/>
      <c r="AA157" s="37"/>
      <c r="AB157" s="37"/>
      <c r="AC157" s="37"/>
      <c r="AD157" s="37"/>
      <c r="AE157" s="37"/>
      <c r="AR157" s="243" t="s">
        <v>300</v>
      </c>
      <c r="AT157" s="243" t="s">
        <v>297</v>
      </c>
      <c r="AU157" s="243" t="s">
        <v>166</v>
      </c>
      <c r="AY157" s="16" t="s">
        <v>161</v>
      </c>
      <c r="BE157" s="244">
        <f>IF(O157="základná",K157,0)</f>
        <v>0</v>
      </c>
      <c r="BF157" s="244">
        <f>IF(O157="znížená",K157,0)</f>
        <v>0</v>
      </c>
      <c r="BG157" s="244">
        <f>IF(O157="zákl. prenesená",K157,0)</f>
        <v>0</v>
      </c>
      <c r="BH157" s="244">
        <f>IF(O157="zníž. prenesená",K157,0)</f>
        <v>0</v>
      </c>
      <c r="BI157" s="244">
        <f>IF(O157="nulová",K157,0)</f>
        <v>0</v>
      </c>
      <c r="BJ157" s="16" t="s">
        <v>166</v>
      </c>
      <c r="BK157" s="244">
        <f>ROUND(P157*H157,2)</f>
        <v>0</v>
      </c>
      <c r="BL157" s="16" t="s">
        <v>242</v>
      </c>
      <c r="BM157" s="243" t="s">
        <v>1620</v>
      </c>
    </row>
    <row r="158" s="2" customFormat="1" ht="24.15" customHeight="1">
      <c r="A158" s="37"/>
      <c r="B158" s="38"/>
      <c r="C158" s="274" t="s">
        <v>277</v>
      </c>
      <c r="D158" s="274" t="s">
        <v>297</v>
      </c>
      <c r="E158" s="275" t="s">
        <v>1621</v>
      </c>
      <c r="F158" s="276" t="s">
        <v>1622</v>
      </c>
      <c r="G158" s="277" t="s">
        <v>202</v>
      </c>
      <c r="H158" s="278">
        <v>4</v>
      </c>
      <c r="I158" s="279"/>
      <c r="J158" s="280"/>
      <c r="K158" s="281">
        <f>ROUND(P158*H158,2)</f>
        <v>0</v>
      </c>
      <c r="L158" s="280"/>
      <c r="M158" s="282"/>
      <c r="N158" s="283" t="s">
        <v>1</v>
      </c>
      <c r="O158" s="239" t="s">
        <v>42</v>
      </c>
      <c r="P158" s="240">
        <f>I158+J158</f>
        <v>0</v>
      </c>
      <c r="Q158" s="240">
        <f>ROUND(I158*H158,2)</f>
        <v>0</v>
      </c>
      <c r="R158" s="240">
        <f>ROUND(J158*H158,2)</f>
        <v>0</v>
      </c>
      <c r="S158" s="96"/>
      <c r="T158" s="241">
        <f>S158*H158</f>
        <v>0</v>
      </c>
      <c r="U158" s="241">
        <v>0</v>
      </c>
      <c r="V158" s="241">
        <f>U158*H158</f>
        <v>0</v>
      </c>
      <c r="W158" s="241">
        <v>0</v>
      </c>
      <c r="X158" s="242">
        <f>W158*H158</f>
        <v>0</v>
      </c>
      <c r="Y158" s="37"/>
      <c r="Z158" s="37"/>
      <c r="AA158" s="37"/>
      <c r="AB158" s="37"/>
      <c r="AC158" s="37"/>
      <c r="AD158" s="37"/>
      <c r="AE158" s="37"/>
      <c r="AR158" s="243" t="s">
        <v>300</v>
      </c>
      <c r="AT158" s="243" t="s">
        <v>297</v>
      </c>
      <c r="AU158" s="243" t="s">
        <v>166</v>
      </c>
      <c r="AY158" s="16" t="s">
        <v>161</v>
      </c>
      <c r="BE158" s="244">
        <f>IF(O158="základná",K158,0)</f>
        <v>0</v>
      </c>
      <c r="BF158" s="244">
        <f>IF(O158="znížená",K158,0)</f>
        <v>0</v>
      </c>
      <c r="BG158" s="244">
        <f>IF(O158="zákl. prenesená",K158,0)</f>
        <v>0</v>
      </c>
      <c r="BH158" s="244">
        <f>IF(O158="zníž. prenesená",K158,0)</f>
        <v>0</v>
      </c>
      <c r="BI158" s="244">
        <f>IF(O158="nulová",K158,0)</f>
        <v>0</v>
      </c>
      <c r="BJ158" s="16" t="s">
        <v>166</v>
      </c>
      <c r="BK158" s="244">
        <f>ROUND(P158*H158,2)</f>
        <v>0</v>
      </c>
      <c r="BL158" s="16" t="s">
        <v>242</v>
      </c>
      <c r="BM158" s="243" t="s">
        <v>1623</v>
      </c>
    </row>
    <row r="159" s="2" customFormat="1" ht="24.15" customHeight="1">
      <c r="A159" s="37"/>
      <c r="B159" s="38"/>
      <c r="C159" s="230" t="s">
        <v>283</v>
      </c>
      <c r="D159" s="230" t="s">
        <v>162</v>
      </c>
      <c r="E159" s="231" t="s">
        <v>1624</v>
      </c>
      <c r="F159" s="232" t="s">
        <v>1625</v>
      </c>
      <c r="G159" s="233" t="s">
        <v>172</v>
      </c>
      <c r="H159" s="234">
        <v>91.608000000000004</v>
      </c>
      <c r="I159" s="235"/>
      <c r="J159" s="235"/>
      <c r="K159" s="236">
        <f>ROUND(P159*H159,2)</f>
        <v>0</v>
      </c>
      <c r="L159" s="237"/>
      <c r="M159" s="43"/>
      <c r="N159" s="238" t="s">
        <v>1</v>
      </c>
      <c r="O159" s="239" t="s">
        <v>42</v>
      </c>
      <c r="P159" s="240">
        <f>I159+J159</f>
        <v>0</v>
      </c>
      <c r="Q159" s="240">
        <f>ROUND(I159*H159,2)</f>
        <v>0</v>
      </c>
      <c r="R159" s="240">
        <f>ROUND(J159*H159,2)</f>
        <v>0</v>
      </c>
      <c r="S159" s="96"/>
      <c r="T159" s="241">
        <f>S159*H159</f>
        <v>0</v>
      </c>
      <c r="U159" s="241">
        <v>0</v>
      </c>
      <c r="V159" s="241">
        <f>U159*H159</f>
        <v>0</v>
      </c>
      <c r="W159" s="241">
        <v>0</v>
      </c>
      <c r="X159" s="242">
        <f>W159*H159</f>
        <v>0</v>
      </c>
      <c r="Y159" s="37"/>
      <c r="Z159" s="37"/>
      <c r="AA159" s="37"/>
      <c r="AB159" s="37"/>
      <c r="AC159" s="37"/>
      <c r="AD159" s="37"/>
      <c r="AE159" s="37"/>
      <c r="AR159" s="243" t="s">
        <v>242</v>
      </c>
      <c r="AT159" s="243" t="s">
        <v>162</v>
      </c>
      <c r="AU159" s="243" t="s">
        <v>166</v>
      </c>
      <c r="AY159" s="16" t="s">
        <v>161</v>
      </c>
      <c r="BE159" s="244">
        <f>IF(O159="základná",K159,0)</f>
        <v>0</v>
      </c>
      <c r="BF159" s="244">
        <f>IF(O159="znížená",K159,0)</f>
        <v>0</v>
      </c>
      <c r="BG159" s="244">
        <f>IF(O159="zákl. prenesená",K159,0)</f>
        <v>0</v>
      </c>
      <c r="BH159" s="244">
        <f>IF(O159="zníž. prenesená",K159,0)</f>
        <v>0</v>
      </c>
      <c r="BI159" s="244">
        <f>IF(O159="nulová",K159,0)</f>
        <v>0</v>
      </c>
      <c r="BJ159" s="16" t="s">
        <v>166</v>
      </c>
      <c r="BK159" s="244">
        <f>ROUND(P159*H159,2)</f>
        <v>0</v>
      </c>
      <c r="BL159" s="16" t="s">
        <v>242</v>
      </c>
      <c r="BM159" s="243" t="s">
        <v>1626</v>
      </c>
    </row>
    <row r="160" s="2" customFormat="1" ht="24.15" customHeight="1">
      <c r="A160" s="37"/>
      <c r="B160" s="38"/>
      <c r="C160" s="274" t="s">
        <v>291</v>
      </c>
      <c r="D160" s="274" t="s">
        <v>297</v>
      </c>
      <c r="E160" s="275" t="s">
        <v>1627</v>
      </c>
      <c r="F160" s="276" t="s">
        <v>1628</v>
      </c>
      <c r="G160" s="277" t="s">
        <v>172</v>
      </c>
      <c r="H160" s="278">
        <v>99.242000000000004</v>
      </c>
      <c r="I160" s="279"/>
      <c r="J160" s="280"/>
      <c r="K160" s="281">
        <f>ROUND(P160*H160,2)</f>
        <v>0</v>
      </c>
      <c r="L160" s="280"/>
      <c r="M160" s="282"/>
      <c r="N160" s="283" t="s">
        <v>1</v>
      </c>
      <c r="O160" s="239" t="s">
        <v>42</v>
      </c>
      <c r="P160" s="240">
        <f>I160+J160</f>
        <v>0</v>
      </c>
      <c r="Q160" s="240">
        <f>ROUND(I160*H160,2)</f>
        <v>0</v>
      </c>
      <c r="R160" s="240">
        <f>ROUND(J160*H160,2)</f>
        <v>0</v>
      </c>
      <c r="S160" s="96"/>
      <c r="T160" s="241">
        <f>S160*H160</f>
        <v>0</v>
      </c>
      <c r="U160" s="241">
        <v>0</v>
      </c>
      <c r="V160" s="241">
        <f>U160*H160</f>
        <v>0</v>
      </c>
      <c r="W160" s="241">
        <v>0</v>
      </c>
      <c r="X160" s="242">
        <f>W160*H160</f>
        <v>0</v>
      </c>
      <c r="Y160" s="37"/>
      <c r="Z160" s="37"/>
      <c r="AA160" s="37"/>
      <c r="AB160" s="37"/>
      <c r="AC160" s="37"/>
      <c r="AD160" s="37"/>
      <c r="AE160" s="37"/>
      <c r="AR160" s="243" t="s">
        <v>300</v>
      </c>
      <c r="AT160" s="243" t="s">
        <v>297</v>
      </c>
      <c r="AU160" s="243" t="s">
        <v>166</v>
      </c>
      <c r="AY160" s="16" t="s">
        <v>161</v>
      </c>
      <c r="BE160" s="244">
        <f>IF(O160="základná",K160,0)</f>
        <v>0</v>
      </c>
      <c r="BF160" s="244">
        <f>IF(O160="znížená",K160,0)</f>
        <v>0</v>
      </c>
      <c r="BG160" s="244">
        <f>IF(O160="zákl. prenesená",K160,0)</f>
        <v>0</v>
      </c>
      <c r="BH160" s="244">
        <f>IF(O160="zníž. prenesená",K160,0)</f>
        <v>0</v>
      </c>
      <c r="BI160" s="244">
        <f>IF(O160="nulová",K160,0)</f>
        <v>0</v>
      </c>
      <c r="BJ160" s="16" t="s">
        <v>166</v>
      </c>
      <c r="BK160" s="244">
        <f>ROUND(P160*H160,2)</f>
        <v>0</v>
      </c>
      <c r="BL160" s="16" t="s">
        <v>242</v>
      </c>
      <c r="BM160" s="243" t="s">
        <v>1629</v>
      </c>
    </row>
    <row r="161" s="2" customFormat="1" ht="24.15" customHeight="1">
      <c r="A161" s="37"/>
      <c r="B161" s="38"/>
      <c r="C161" s="230" t="s">
        <v>296</v>
      </c>
      <c r="D161" s="230" t="s">
        <v>162</v>
      </c>
      <c r="E161" s="231" t="s">
        <v>1630</v>
      </c>
      <c r="F161" s="232" t="s">
        <v>1631</v>
      </c>
      <c r="G161" s="233" t="s">
        <v>172</v>
      </c>
      <c r="H161" s="234">
        <v>59.268000000000001</v>
      </c>
      <c r="I161" s="235"/>
      <c r="J161" s="235"/>
      <c r="K161" s="236">
        <f>ROUND(P161*H161,2)</f>
        <v>0</v>
      </c>
      <c r="L161" s="237"/>
      <c r="M161" s="43"/>
      <c r="N161" s="238" t="s">
        <v>1</v>
      </c>
      <c r="O161" s="239" t="s">
        <v>42</v>
      </c>
      <c r="P161" s="240">
        <f>I161+J161</f>
        <v>0</v>
      </c>
      <c r="Q161" s="240">
        <f>ROUND(I161*H161,2)</f>
        <v>0</v>
      </c>
      <c r="R161" s="240">
        <f>ROUND(J161*H161,2)</f>
        <v>0</v>
      </c>
      <c r="S161" s="96"/>
      <c r="T161" s="241">
        <f>S161*H161</f>
        <v>0</v>
      </c>
      <c r="U161" s="241">
        <v>0</v>
      </c>
      <c r="V161" s="241">
        <f>U161*H161</f>
        <v>0</v>
      </c>
      <c r="W161" s="241">
        <v>0</v>
      </c>
      <c r="X161" s="242">
        <f>W161*H161</f>
        <v>0</v>
      </c>
      <c r="Y161" s="37"/>
      <c r="Z161" s="37"/>
      <c r="AA161" s="37"/>
      <c r="AB161" s="37"/>
      <c r="AC161" s="37"/>
      <c r="AD161" s="37"/>
      <c r="AE161" s="37"/>
      <c r="AR161" s="243" t="s">
        <v>242</v>
      </c>
      <c r="AT161" s="243" t="s">
        <v>162</v>
      </c>
      <c r="AU161" s="243" t="s">
        <v>166</v>
      </c>
      <c r="AY161" s="16" t="s">
        <v>161</v>
      </c>
      <c r="BE161" s="244">
        <f>IF(O161="základná",K161,0)</f>
        <v>0</v>
      </c>
      <c r="BF161" s="244">
        <f>IF(O161="znížená",K161,0)</f>
        <v>0</v>
      </c>
      <c r="BG161" s="244">
        <f>IF(O161="zákl. prenesená",K161,0)</f>
        <v>0</v>
      </c>
      <c r="BH161" s="244">
        <f>IF(O161="zníž. prenesená",K161,0)</f>
        <v>0</v>
      </c>
      <c r="BI161" s="244">
        <f>IF(O161="nulová",K161,0)</f>
        <v>0</v>
      </c>
      <c r="BJ161" s="16" t="s">
        <v>166</v>
      </c>
      <c r="BK161" s="244">
        <f>ROUND(P161*H161,2)</f>
        <v>0</v>
      </c>
      <c r="BL161" s="16" t="s">
        <v>242</v>
      </c>
      <c r="BM161" s="243" t="s">
        <v>1632</v>
      </c>
    </row>
    <row r="162" s="2" customFormat="1" ht="24.15" customHeight="1">
      <c r="A162" s="37"/>
      <c r="B162" s="38"/>
      <c r="C162" s="274" t="s">
        <v>303</v>
      </c>
      <c r="D162" s="274" t="s">
        <v>297</v>
      </c>
      <c r="E162" s="275" t="s">
        <v>1633</v>
      </c>
      <c r="F162" s="276" t="s">
        <v>1634</v>
      </c>
      <c r="G162" s="277" t="s">
        <v>172</v>
      </c>
      <c r="H162" s="278">
        <v>64.206999999999994</v>
      </c>
      <c r="I162" s="279"/>
      <c r="J162" s="280"/>
      <c r="K162" s="281">
        <f>ROUND(P162*H162,2)</f>
        <v>0</v>
      </c>
      <c r="L162" s="280"/>
      <c r="M162" s="282"/>
      <c r="N162" s="283" t="s">
        <v>1</v>
      </c>
      <c r="O162" s="239" t="s">
        <v>42</v>
      </c>
      <c r="P162" s="240">
        <f>I162+J162</f>
        <v>0</v>
      </c>
      <c r="Q162" s="240">
        <f>ROUND(I162*H162,2)</f>
        <v>0</v>
      </c>
      <c r="R162" s="240">
        <f>ROUND(J162*H162,2)</f>
        <v>0</v>
      </c>
      <c r="S162" s="96"/>
      <c r="T162" s="241">
        <f>S162*H162</f>
        <v>0</v>
      </c>
      <c r="U162" s="241">
        <v>0</v>
      </c>
      <c r="V162" s="241">
        <f>U162*H162</f>
        <v>0</v>
      </c>
      <c r="W162" s="241">
        <v>0</v>
      </c>
      <c r="X162" s="242">
        <f>W162*H162</f>
        <v>0</v>
      </c>
      <c r="Y162" s="37"/>
      <c r="Z162" s="37"/>
      <c r="AA162" s="37"/>
      <c r="AB162" s="37"/>
      <c r="AC162" s="37"/>
      <c r="AD162" s="37"/>
      <c r="AE162" s="37"/>
      <c r="AR162" s="243" t="s">
        <v>300</v>
      </c>
      <c r="AT162" s="243" t="s">
        <v>297</v>
      </c>
      <c r="AU162" s="243" t="s">
        <v>166</v>
      </c>
      <c r="AY162" s="16" t="s">
        <v>161</v>
      </c>
      <c r="BE162" s="244">
        <f>IF(O162="základná",K162,0)</f>
        <v>0</v>
      </c>
      <c r="BF162" s="244">
        <f>IF(O162="znížená",K162,0)</f>
        <v>0</v>
      </c>
      <c r="BG162" s="244">
        <f>IF(O162="zákl. prenesená",K162,0)</f>
        <v>0</v>
      </c>
      <c r="BH162" s="244">
        <f>IF(O162="zníž. prenesená",K162,0)</f>
        <v>0</v>
      </c>
      <c r="BI162" s="244">
        <f>IF(O162="nulová",K162,0)</f>
        <v>0</v>
      </c>
      <c r="BJ162" s="16" t="s">
        <v>166</v>
      </c>
      <c r="BK162" s="244">
        <f>ROUND(P162*H162,2)</f>
        <v>0</v>
      </c>
      <c r="BL162" s="16" t="s">
        <v>242</v>
      </c>
      <c r="BM162" s="243" t="s">
        <v>1635</v>
      </c>
    </row>
    <row r="163" s="2" customFormat="1" ht="24.15" customHeight="1">
      <c r="A163" s="37"/>
      <c r="B163" s="38"/>
      <c r="C163" s="274" t="s">
        <v>309</v>
      </c>
      <c r="D163" s="274" t="s">
        <v>297</v>
      </c>
      <c r="E163" s="275" t="s">
        <v>1636</v>
      </c>
      <c r="F163" s="276" t="s">
        <v>1637</v>
      </c>
      <c r="G163" s="277" t="s">
        <v>799</v>
      </c>
      <c r="H163" s="278">
        <v>12.573</v>
      </c>
      <c r="I163" s="279"/>
      <c r="J163" s="280"/>
      <c r="K163" s="281">
        <f>ROUND(P163*H163,2)</f>
        <v>0</v>
      </c>
      <c r="L163" s="280"/>
      <c r="M163" s="282"/>
      <c r="N163" s="283" t="s">
        <v>1</v>
      </c>
      <c r="O163" s="239" t="s">
        <v>42</v>
      </c>
      <c r="P163" s="240">
        <f>I163+J163</f>
        <v>0</v>
      </c>
      <c r="Q163" s="240">
        <f>ROUND(I163*H163,2)</f>
        <v>0</v>
      </c>
      <c r="R163" s="240">
        <f>ROUND(J163*H163,2)</f>
        <v>0</v>
      </c>
      <c r="S163" s="96"/>
      <c r="T163" s="241">
        <f>S163*H163</f>
        <v>0</v>
      </c>
      <c r="U163" s="241">
        <v>0</v>
      </c>
      <c r="V163" s="241">
        <f>U163*H163</f>
        <v>0</v>
      </c>
      <c r="W163" s="241">
        <v>0</v>
      </c>
      <c r="X163" s="242">
        <f>W163*H163</f>
        <v>0</v>
      </c>
      <c r="Y163" s="37"/>
      <c r="Z163" s="37"/>
      <c r="AA163" s="37"/>
      <c r="AB163" s="37"/>
      <c r="AC163" s="37"/>
      <c r="AD163" s="37"/>
      <c r="AE163" s="37"/>
      <c r="AR163" s="243" t="s">
        <v>300</v>
      </c>
      <c r="AT163" s="243" t="s">
        <v>297</v>
      </c>
      <c r="AU163" s="243" t="s">
        <v>166</v>
      </c>
      <c r="AY163" s="16" t="s">
        <v>161</v>
      </c>
      <c r="BE163" s="244">
        <f>IF(O163="základná",K163,0)</f>
        <v>0</v>
      </c>
      <c r="BF163" s="244">
        <f>IF(O163="znížená",K163,0)</f>
        <v>0</v>
      </c>
      <c r="BG163" s="244">
        <f>IF(O163="zákl. prenesená",K163,0)</f>
        <v>0</v>
      </c>
      <c r="BH163" s="244">
        <f>IF(O163="zníž. prenesená",K163,0)</f>
        <v>0</v>
      </c>
      <c r="BI163" s="244">
        <f>IF(O163="nulová",K163,0)</f>
        <v>0</v>
      </c>
      <c r="BJ163" s="16" t="s">
        <v>166</v>
      </c>
      <c r="BK163" s="244">
        <f>ROUND(P163*H163,2)</f>
        <v>0</v>
      </c>
      <c r="BL163" s="16" t="s">
        <v>242</v>
      </c>
      <c r="BM163" s="243" t="s">
        <v>1638</v>
      </c>
    </row>
    <row r="164" s="2" customFormat="1" ht="16.5" customHeight="1">
      <c r="A164" s="37"/>
      <c r="B164" s="38"/>
      <c r="C164" s="230" t="s">
        <v>313</v>
      </c>
      <c r="D164" s="230" t="s">
        <v>162</v>
      </c>
      <c r="E164" s="231" t="s">
        <v>1639</v>
      </c>
      <c r="F164" s="232" t="s">
        <v>1640</v>
      </c>
      <c r="G164" s="233" t="s">
        <v>202</v>
      </c>
      <c r="H164" s="234">
        <v>80</v>
      </c>
      <c r="I164" s="235"/>
      <c r="J164" s="235"/>
      <c r="K164" s="236">
        <f>ROUND(P164*H164,2)</f>
        <v>0</v>
      </c>
      <c r="L164" s="237"/>
      <c r="M164" s="43"/>
      <c r="N164" s="238" t="s">
        <v>1</v>
      </c>
      <c r="O164" s="239" t="s">
        <v>42</v>
      </c>
      <c r="P164" s="240">
        <f>I164+J164</f>
        <v>0</v>
      </c>
      <c r="Q164" s="240">
        <f>ROUND(I164*H164,2)</f>
        <v>0</v>
      </c>
      <c r="R164" s="240">
        <f>ROUND(J164*H164,2)</f>
        <v>0</v>
      </c>
      <c r="S164" s="96"/>
      <c r="T164" s="241">
        <f>S164*H164</f>
        <v>0</v>
      </c>
      <c r="U164" s="241">
        <v>0</v>
      </c>
      <c r="V164" s="241">
        <f>U164*H164</f>
        <v>0</v>
      </c>
      <c r="W164" s="241">
        <v>0</v>
      </c>
      <c r="X164" s="242">
        <f>W164*H164</f>
        <v>0</v>
      </c>
      <c r="Y164" s="37"/>
      <c r="Z164" s="37"/>
      <c r="AA164" s="37"/>
      <c r="AB164" s="37"/>
      <c r="AC164" s="37"/>
      <c r="AD164" s="37"/>
      <c r="AE164" s="37"/>
      <c r="AR164" s="243" t="s">
        <v>242</v>
      </c>
      <c r="AT164" s="243" t="s">
        <v>162</v>
      </c>
      <c r="AU164" s="243" t="s">
        <v>166</v>
      </c>
      <c r="AY164" s="16" t="s">
        <v>161</v>
      </c>
      <c r="BE164" s="244">
        <f>IF(O164="základná",K164,0)</f>
        <v>0</v>
      </c>
      <c r="BF164" s="244">
        <f>IF(O164="znížená",K164,0)</f>
        <v>0</v>
      </c>
      <c r="BG164" s="244">
        <f>IF(O164="zákl. prenesená",K164,0)</f>
        <v>0</v>
      </c>
      <c r="BH164" s="244">
        <f>IF(O164="zníž. prenesená",K164,0)</f>
        <v>0</v>
      </c>
      <c r="BI164" s="244">
        <f>IF(O164="nulová",K164,0)</f>
        <v>0</v>
      </c>
      <c r="BJ164" s="16" t="s">
        <v>166</v>
      </c>
      <c r="BK164" s="244">
        <f>ROUND(P164*H164,2)</f>
        <v>0</v>
      </c>
      <c r="BL164" s="16" t="s">
        <v>242</v>
      </c>
      <c r="BM164" s="243" t="s">
        <v>1641</v>
      </c>
    </row>
    <row r="165" s="2" customFormat="1" ht="24.15" customHeight="1">
      <c r="A165" s="37"/>
      <c r="B165" s="38"/>
      <c r="C165" s="230" t="s">
        <v>318</v>
      </c>
      <c r="D165" s="230" t="s">
        <v>162</v>
      </c>
      <c r="E165" s="231" t="s">
        <v>1642</v>
      </c>
      <c r="F165" s="232" t="s">
        <v>1643</v>
      </c>
      <c r="G165" s="233" t="s">
        <v>202</v>
      </c>
      <c r="H165" s="234">
        <v>72</v>
      </c>
      <c r="I165" s="235"/>
      <c r="J165" s="235"/>
      <c r="K165" s="236">
        <f>ROUND(P165*H165,2)</f>
        <v>0</v>
      </c>
      <c r="L165" s="237"/>
      <c r="M165" s="43"/>
      <c r="N165" s="238" t="s">
        <v>1</v>
      </c>
      <c r="O165" s="239" t="s">
        <v>42</v>
      </c>
      <c r="P165" s="240">
        <f>I165+J165</f>
        <v>0</v>
      </c>
      <c r="Q165" s="240">
        <f>ROUND(I165*H165,2)</f>
        <v>0</v>
      </c>
      <c r="R165" s="240">
        <f>ROUND(J165*H165,2)</f>
        <v>0</v>
      </c>
      <c r="S165" s="96"/>
      <c r="T165" s="241">
        <f>S165*H165</f>
        <v>0</v>
      </c>
      <c r="U165" s="241">
        <v>0.00012999999999999999</v>
      </c>
      <c r="V165" s="241">
        <f>U165*H165</f>
        <v>0.0093599999999999985</v>
      </c>
      <c r="W165" s="241">
        <v>0</v>
      </c>
      <c r="X165" s="242">
        <f>W165*H165</f>
        <v>0</v>
      </c>
      <c r="Y165" s="37"/>
      <c r="Z165" s="37"/>
      <c r="AA165" s="37"/>
      <c r="AB165" s="37"/>
      <c r="AC165" s="37"/>
      <c r="AD165" s="37"/>
      <c r="AE165" s="37"/>
      <c r="AR165" s="243" t="s">
        <v>242</v>
      </c>
      <c r="AT165" s="243" t="s">
        <v>162</v>
      </c>
      <c r="AU165" s="243" t="s">
        <v>166</v>
      </c>
      <c r="AY165" s="16" t="s">
        <v>161</v>
      </c>
      <c r="BE165" s="244">
        <f>IF(O165="základná",K165,0)</f>
        <v>0</v>
      </c>
      <c r="BF165" s="244">
        <f>IF(O165="znížená",K165,0)</f>
        <v>0</v>
      </c>
      <c r="BG165" s="244">
        <f>IF(O165="zákl. prenesená",K165,0)</f>
        <v>0</v>
      </c>
      <c r="BH165" s="244">
        <f>IF(O165="zníž. prenesená",K165,0)</f>
        <v>0</v>
      </c>
      <c r="BI165" s="244">
        <f>IF(O165="nulová",K165,0)</f>
        <v>0</v>
      </c>
      <c r="BJ165" s="16" t="s">
        <v>166</v>
      </c>
      <c r="BK165" s="244">
        <f>ROUND(P165*H165,2)</f>
        <v>0</v>
      </c>
      <c r="BL165" s="16" t="s">
        <v>242</v>
      </c>
      <c r="BM165" s="243" t="s">
        <v>1644</v>
      </c>
    </row>
    <row r="166" s="2" customFormat="1" ht="33" customHeight="1">
      <c r="A166" s="37"/>
      <c r="B166" s="38"/>
      <c r="C166" s="274" t="s">
        <v>300</v>
      </c>
      <c r="D166" s="274" t="s">
        <v>297</v>
      </c>
      <c r="E166" s="275" t="s">
        <v>1645</v>
      </c>
      <c r="F166" s="276" t="s">
        <v>1646</v>
      </c>
      <c r="G166" s="277" t="s">
        <v>202</v>
      </c>
      <c r="H166" s="278">
        <v>72</v>
      </c>
      <c r="I166" s="279"/>
      <c r="J166" s="280"/>
      <c r="K166" s="281">
        <f>ROUND(P166*H166,2)</f>
        <v>0</v>
      </c>
      <c r="L166" s="280"/>
      <c r="M166" s="282"/>
      <c r="N166" s="283" t="s">
        <v>1</v>
      </c>
      <c r="O166" s="239" t="s">
        <v>42</v>
      </c>
      <c r="P166" s="240">
        <f>I166+J166</f>
        <v>0</v>
      </c>
      <c r="Q166" s="240">
        <f>ROUND(I166*H166,2)</f>
        <v>0</v>
      </c>
      <c r="R166" s="240">
        <f>ROUND(J166*H166,2)</f>
        <v>0</v>
      </c>
      <c r="S166" s="96"/>
      <c r="T166" s="241">
        <f>S166*H166</f>
        <v>0</v>
      </c>
      <c r="U166" s="241">
        <v>0</v>
      </c>
      <c r="V166" s="241">
        <f>U166*H166</f>
        <v>0</v>
      </c>
      <c r="W166" s="241">
        <v>0</v>
      </c>
      <c r="X166" s="242">
        <f>W166*H166</f>
        <v>0</v>
      </c>
      <c r="Y166" s="37"/>
      <c r="Z166" s="37"/>
      <c r="AA166" s="37"/>
      <c r="AB166" s="37"/>
      <c r="AC166" s="37"/>
      <c r="AD166" s="37"/>
      <c r="AE166" s="37"/>
      <c r="AR166" s="243" t="s">
        <v>300</v>
      </c>
      <c r="AT166" s="243" t="s">
        <v>297</v>
      </c>
      <c r="AU166" s="243" t="s">
        <v>166</v>
      </c>
      <c r="AY166" s="16" t="s">
        <v>161</v>
      </c>
      <c r="BE166" s="244">
        <f>IF(O166="základná",K166,0)</f>
        <v>0</v>
      </c>
      <c r="BF166" s="244">
        <f>IF(O166="znížená",K166,0)</f>
        <v>0</v>
      </c>
      <c r="BG166" s="244">
        <f>IF(O166="zákl. prenesená",K166,0)</f>
        <v>0</v>
      </c>
      <c r="BH166" s="244">
        <f>IF(O166="zníž. prenesená",K166,0)</f>
        <v>0</v>
      </c>
      <c r="BI166" s="244">
        <f>IF(O166="nulová",K166,0)</f>
        <v>0</v>
      </c>
      <c r="BJ166" s="16" t="s">
        <v>166</v>
      </c>
      <c r="BK166" s="244">
        <f>ROUND(P166*H166,2)</f>
        <v>0</v>
      </c>
      <c r="BL166" s="16" t="s">
        <v>242</v>
      </c>
      <c r="BM166" s="243" t="s">
        <v>1647</v>
      </c>
    </row>
    <row r="167" s="2" customFormat="1" ht="24.15" customHeight="1">
      <c r="A167" s="37"/>
      <c r="B167" s="38"/>
      <c r="C167" s="230" t="s">
        <v>330</v>
      </c>
      <c r="D167" s="230" t="s">
        <v>162</v>
      </c>
      <c r="E167" s="231" t="s">
        <v>1648</v>
      </c>
      <c r="F167" s="232" t="s">
        <v>1649</v>
      </c>
      <c r="G167" s="233" t="s">
        <v>202</v>
      </c>
      <c r="H167" s="234">
        <v>12</v>
      </c>
      <c r="I167" s="235"/>
      <c r="J167" s="235"/>
      <c r="K167" s="236">
        <f>ROUND(P167*H167,2)</f>
        <v>0</v>
      </c>
      <c r="L167" s="237"/>
      <c r="M167" s="43"/>
      <c r="N167" s="238" t="s">
        <v>1</v>
      </c>
      <c r="O167" s="239" t="s">
        <v>42</v>
      </c>
      <c r="P167" s="240">
        <f>I167+J167</f>
        <v>0</v>
      </c>
      <c r="Q167" s="240">
        <f>ROUND(I167*H167,2)</f>
        <v>0</v>
      </c>
      <c r="R167" s="240">
        <f>ROUND(J167*H167,2)</f>
        <v>0</v>
      </c>
      <c r="S167" s="96"/>
      <c r="T167" s="241">
        <f>S167*H167</f>
        <v>0</v>
      </c>
      <c r="U167" s="241">
        <v>0.00022000000000000001</v>
      </c>
      <c r="V167" s="241">
        <f>U167*H167</f>
        <v>0.00264</v>
      </c>
      <c r="W167" s="241">
        <v>0</v>
      </c>
      <c r="X167" s="242">
        <f>W167*H167</f>
        <v>0</v>
      </c>
      <c r="Y167" s="37"/>
      <c r="Z167" s="37"/>
      <c r="AA167" s="37"/>
      <c r="AB167" s="37"/>
      <c r="AC167" s="37"/>
      <c r="AD167" s="37"/>
      <c r="AE167" s="37"/>
      <c r="AR167" s="243" t="s">
        <v>242</v>
      </c>
      <c r="AT167" s="243" t="s">
        <v>162</v>
      </c>
      <c r="AU167" s="243" t="s">
        <v>166</v>
      </c>
      <c r="AY167" s="16" t="s">
        <v>161</v>
      </c>
      <c r="BE167" s="244">
        <f>IF(O167="základná",K167,0)</f>
        <v>0</v>
      </c>
      <c r="BF167" s="244">
        <f>IF(O167="znížená",K167,0)</f>
        <v>0</v>
      </c>
      <c r="BG167" s="244">
        <f>IF(O167="zákl. prenesená",K167,0)</f>
        <v>0</v>
      </c>
      <c r="BH167" s="244">
        <f>IF(O167="zníž. prenesená",K167,0)</f>
        <v>0</v>
      </c>
      <c r="BI167" s="244">
        <f>IF(O167="nulová",K167,0)</f>
        <v>0</v>
      </c>
      <c r="BJ167" s="16" t="s">
        <v>166</v>
      </c>
      <c r="BK167" s="244">
        <f>ROUND(P167*H167,2)</f>
        <v>0</v>
      </c>
      <c r="BL167" s="16" t="s">
        <v>242</v>
      </c>
      <c r="BM167" s="243" t="s">
        <v>1650</v>
      </c>
    </row>
    <row r="168" s="2" customFormat="1" ht="33" customHeight="1">
      <c r="A168" s="37"/>
      <c r="B168" s="38"/>
      <c r="C168" s="274" t="s">
        <v>335</v>
      </c>
      <c r="D168" s="274" t="s">
        <v>297</v>
      </c>
      <c r="E168" s="275" t="s">
        <v>1651</v>
      </c>
      <c r="F168" s="276" t="s">
        <v>1652</v>
      </c>
      <c r="G168" s="277" t="s">
        <v>202</v>
      </c>
      <c r="H168" s="278">
        <v>12</v>
      </c>
      <c r="I168" s="279"/>
      <c r="J168" s="280"/>
      <c r="K168" s="281">
        <f>ROUND(P168*H168,2)</f>
        <v>0</v>
      </c>
      <c r="L168" s="280"/>
      <c r="M168" s="282"/>
      <c r="N168" s="283" t="s">
        <v>1</v>
      </c>
      <c r="O168" s="239" t="s">
        <v>42</v>
      </c>
      <c r="P168" s="240">
        <f>I168+J168</f>
        <v>0</v>
      </c>
      <c r="Q168" s="240">
        <f>ROUND(I168*H168,2)</f>
        <v>0</v>
      </c>
      <c r="R168" s="240">
        <f>ROUND(J168*H168,2)</f>
        <v>0</v>
      </c>
      <c r="S168" s="96"/>
      <c r="T168" s="241">
        <f>S168*H168</f>
        <v>0</v>
      </c>
      <c r="U168" s="241">
        <v>0</v>
      </c>
      <c r="V168" s="241">
        <f>U168*H168</f>
        <v>0</v>
      </c>
      <c r="W168" s="241">
        <v>0</v>
      </c>
      <c r="X168" s="242">
        <f>W168*H168</f>
        <v>0</v>
      </c>
      <c r="Y168" s="37"/>
      <c r="Z168" s="37"/>
      <c r="AA168" s="37"/>
      <c r="AB168" s="37"/>
      <c r="AC168" s="37"/>
      <c r="AD168" s="37"/>
      <c r="AE168" s="37"/>
      <c r="AR168" s="243" t="s">
        <v>300</v>
      </c>
      <c r="AT168" s="243" t="s">
        <v>297</v>
      </c>
      <c r="AU168" s="243" t="s">
        <v>166</v>
      </c>
      <c r="AY168" s="16" t="s">
        <v>161</v>
      </c>
      <c r="BE168" s="244">
        <f>IF(O168="základná",K168,0)</f>
        <v>0</v>
      </c>
      <c r="BF168" s="244">
        <f>IF(O168="znížená",K168,0)</f>
        <v>0</v>
      </c>
      <c r="BG168" s="244">
        <f>IF(O168="zákl. prenesená",K168,0)</f>
        <v>0</v>
      </c>
      <c r="BH168" s="244">
        <f>IF(O168="zníž. prenesená",K168,0)</f>
        <v>0</v>
      </c>
      <c r="BI168" s="244">
        <f>IF(O168="nulová",K168,0)</f>
        <v>0</v>
      </c>
      <c r="BJ168" s="16" t="s">
        <v>166</v>
      </c>
      <c r="BK168" s="244">
        <f>ROUND(P168*H168,2)</f>
        <v>0</v>
      </c>
      <c r="BL168" s="16" t="s">
        <v>242</v>
      </c>
      <c r="BM168" s="243" t="s">
        <v>1653</v>
      </c>
    </row>
    <row r="169" s="2" customFormat="1" ht="24.15" customHeight="1">
      <c r="A169" s="37"/>
      <c r="B169" s="38"/>
      <c r="C169" s="230" t="s">
        <v>340</v>
      </c>
      <c r="D169" s="230" t="s">
        <v>162</v>
      </c>
      <c r="E169" s="231" t="s">
        <v>1654</v>
      </c>
      <c r="F169" s="232" t="s">
        <v>1655</v>
      </c>
      <c r="G169" s="233" t="s">
        <v>1656</v>
      </c>
      <c r="H169" s="234">
        <v>4</v>
      </c>
      <c r="I169" s="235"/>
      <c r="J169" s="235"/>
      <c r="K169" s="236">
        <f>ROUND(P169*H169,2)</f>
        <v>0</v>
      </c>
      <c r="L169" s="237"/>
      <c r="M169" s="43"/>
      <c r="N169" s="238" t="s">
        <v>1</v>
      </c>
      <c r="O169" s="239" t="s">
        <v>42</v>
      </c>
      <c r="P169" s="240">
        <f>I169+J169</f>
        <v>0</v>
      </c>
      <c r="Q169" s="240">
        <f>ROUND(I169*H169,2)</f>
        <v>0</v>
      </c>
      <c r="R169" s="240">
        <f>ROUND(J169*H169,2)</f>
        <v>0</v>
      </c>
      <c r="S169" s="96"/>
      <c r="T169" s="241">
        <f>S169*H169</f>
        <v>0</v>
      </c>
      <c r="U169" s="241">
        <v>0.00025999999999999998</v>
      </c>
      <c r="V169" s="241">
        <f>U169*H169</f>
        <v>0.0010399999999999999</v>
      </c>
      <c r="W169" s="241">
        <v>0</v>
      </c>
      <c r="X169" s="242">
        <f>W169*H169</f>
        <v>0</v>
      </c>
      <c r="Y169" s="37"/>
      <c r="Z169" s="37"/>
      <c r="AA169" s="37"/>
      <c r="AB169" s="37"/>
      <c r="AC169" s="37"/>
      <c r="AD169" s="37"/>
      <c r="AE169" s="37"/>
      <c r="AR169" s="243" t="s">
        <v>242</v>
      </c>
      <c r="AT169" s="243" t="s">
        <v>162</v>
      </c>
      <c r="AU169" s="243" t="s">
        <v>166</v>
      </c>
      <c r="AY169" s="16" t="s">
        <v>161</v>
      </c>
      <c r="BE169" s="244">
        <f>IF(O169="základná",K169,0)</f>
        <v>0</v>
      </c>
      <c r="BF169" s="244">
        <f>IF(O169="znížená",K169,0)</f>
        <v>0</v>
      </c>
      <c r="BG169" s="244">
        <f>IF(O169="zákl. prenesená",K169,0)</f>
        <v>0</v>
      </c>
      <c r="BH169" s="244">
        <f>IF(O169="zníž. prenesená",K169,0)</f>
        <v>0</v>
      </c>
      <c r="BI169" s="244">
        <f>IF(O169="nulová",K169,0)</f>
        <v>0</v>
      </c>
      <c r="BJ169" s="16" t="s">
        <v>166</v>
      </c>
      <c r="BK169" s="244">
        <f>ROUND(P169*H169,2)</f>
        <v>0</v>
      </c>
      <c r="BL169" s="16" t="s">
        <v>242</v>
      </c>
      <c r="BM169" s="243" t="s">
        <v>1657</v>
      </c>
    </row>
    <row r="170" s="2" customFormat="1" ht="16.5" customHeight="1">
      <c r="A170" s="37"/>
      <c r="B170" s="38"/>
      <c r="C170" s="230" t="s">
        <v>346</v>
      </c>
      <c r="D170" s="230" t="s">
        <v>162</v>
      </c>
      <c r="E170" s="231" t="s">
        <v>1658</v>
      </c>
      <c r="F170" s="232" t="s">
        <v>1659</v>
      </c>
      <c r="G170" s="233" t="s">
        <v>172</v>
      </c>
      <c r="H170" s="234">
        <v>150.87600000000001</v>
      </c>
      <c r="I170" s="235"/>
      <c r="J170" s="235"/>
      <c r="K170" s="236">
        <f>ROUND(P170*H170,2)</f>
        <v>0</v>
      </c>
      <c r="L170" s="237"/>
      <c r="M170" s="43"/>
      <c r="N170" s="238" t="s">
        <v>1</v>
      </c>
      <c r="O170" s="239" t="s">
        <v>42</v>
      </c>
      <c r="P170" s="240">
        <f>I170+J170</f>
        <v>0</v>
      </c>
      <c r="Q170" s="240">
        <f>ROUND(I170*H170,2)</f>
        <v>0</v>
      </c>
      <c r="R170" s="240">
        <f>ROUND(J170*H170,2)</f>
        <v>0</v>
      </c>
      <c r="S170" s="96"/>
      <c r="T170" s="241">
        <f>S170*H170</f>
        <v>0</v>
      </c>
      <c r="U170" s="241">
        <v>0</v>
      </c>
      <c r="V170" s="241">
        <f>U170*H170</f>
        <v>0</v>
      </c>
      <c r="W170" s="241">
        <v>0</v>
      </c>
      <c r="X170" s="242">
        <f>W170*H170</f>
        <v>0</v>
      </c>
      <c r="Y170" s="37"/>
      <c r="Z170" s="37"/>
      <c r="AA170" s="37"/>
      <c r="AB170" s="37"/>
      <c r="AC170" s="37"/>
      <c r="AD170" s="37"/>
      <c r="AE170" s="37"/>
      <c r="AR170" s="243" t="s">
        <v>242</v>
      </c>
      <c r="AT170" s="243" t="s">
        <v>162</v>
      </c>
      <c r="AU170" s="243" t="s">
        <v>166</v>
      </c>
      <c r="AY170" s="16" t="s">
        <v>161</v>
      </c>
      <c r="BE170" s="244">
        <f>IF(O170="základná",K170,0)</f>
        <v>0</v>
      </c>
      <c r="BF170" s="244">
        <f>IF(O170="znížená",K170,0)</f>
        <v>0</v>
      </c>
      <c r="BG170" s="244">
        <f>IF(O170="zákl. prenesená",K170,0)</f>
        <v>0</v>
      </c>
      <c r="BH170" s="244">
        <f>IF(O170="zníž. prenesená",K170,0)</f>
        <v>0</v>
      </c>
      <c r="BI170" s="244">
        <f>IF(O170="nulová",K170,0)</f>
        <v>0</v>
      </c>
      <c r="BJ170" s="16" t="s">
        <v>166</v>
      </c>
      <c r="BK170" s="244">
        <f>ROUND(P170*H170,2)</f>
        <v>0</v>
      </c>
      <c r="BL170" s="16" t="s">
        <v>242</v>
      </c>
      <c r="BM170" s="243" t="s">
        <v>1660</v>
      </c>
    </row>
    <row r="171" s="2" customFormat="1" ht="24.15" customHeight="1">
      <c r="A171" s="37"/>
      <c r="B171" s="38"/>
      <c r="C171" s="230" t="s">
        <v>350</v>
      </c>
      <c r="D171" s="230" t="s">
        <v>162</v>
      </c>
      <c r="E171" s="231" t="s">
        <v>1661</v>
      </c>
      <c r="F171" s="232" t="s">
        <v>1662</v>
      </c>
      <c r="G171" s="233" t="s">
        <v>172</v>
      </c>
      <c r="H171" s="234">
        <v>150.87600000000001</v>
      </c>
      <c r="I171" s="235"/>
      <c r="J171" s="235"/>
      <c r="K171" s="236">
        <f>ROUND(P171*H171,2)</f>
        <v>0</v>
      </c>
      <c r="L171" s="237"/>
      <c r="M171" s="43"/>
      <c r="N171" s="238" t="s">
        <v>1</v>
      </c>
      <c r="O171" s="239" t="s">
        <v>42</v>
      </c>
      <c r="P171" s="240">
        <f>I171+J171</f>
        <v>0</v>
      </c>
      <c r="Q171" s="240">
        <f>ROUND(I171*H171,2)</f>
        <v>0</v>
      </c>
      <c r="R171" s="240">
        <f>ROUND(J171*H171,2)</f>
        <v>0</v>
      </c>
      <c r="S171" s="96"/>
      <c r="T171" s="241">
        <f>S171*H171</f>
        <v>0</v>
      </c>
      <c r="U171" s="241">
        <v>1.0000000000000001E-05</v>
      </c>
      <c r="V171" s="241">
        <f>U171*H171</f>
        <v>0.0015087600000000003</v>
      </c>
      <c r="W171" s="241">
        <v>0</v>
      </c>
      <c r="X171" s="242">
        <f>W171*H171</f>
        <v>0</v>
      </c>
      <c r="Y171" s="37"/>
      <c r="Z171" s="37"/>
      <c r="AA171" s="37"/>
      <c r="AB171" s="37"/>
      <c r="AC171" s="37"/>
      <c r="AD171" s="37"/>
      <c r="AE171" s="37"/>
      <c r="AR171" s="243" t="s">
        <v>242</v>
      </c>
      <c r="AT171" s="243" t="s">
        <v>162</v>
      </c>
      <c r="AU171" s="243" t="s">
        <v>166</v>
      </c>
      <c r="AY171" s="16" t="s">
        <v>161</v>
      </c>
      <c r="BE171" s="244">
        <f>IF(O171="základná",K171,0)</f>
        <v>0</v>
      </c>
      <c r="BF171" s="244">
        <f>IF(O171="znížená",K171,0)</f>
        <v>0</v>
      </c>
      <c r="BG171" s="244">
        <f>IF(O171="zákl. prenesená",K171,0)</f>
        <v>0</v>
      </c>
      <c r="BH171" s="244">
        <f>IF(O171="zníž. prenesená",K171,0)</f>
        <v>0</v>
      </c>
      <c r="BI171" s="244">
        <f>IF(O171="nulová",K171,0)</f>
        <v>0</v>
      </c>
      <c r="BJ171" s="16" t="s">
        <v>166</v>
      </c>
      <c r="BK171" s="244">
        <f>ROUND(P171*H171,2)</f>
        <v>0</v>
      </c>
      <c r="BL171" s="16" t="s">
        <v>242</v>
      </c>
      <c r="BM171" s="243" t="s">
        <v>1663</v>
      </c>
    </row>
    <row r="172" s="2" customFormat="1" ht="24.15" customHeight="1">
      <c r="A172" s="37"/>
      <c r="B172" s="38"/>
      <c r="C172" s="230" t="s">
        <v>355</v>
      </c>
      <c r="D172" s="230" t="s">
        <v>162</v>
      </c>
      <c r="E172" s="231" t="s">
        <v>1664</v>
      </c>
      <c r="F172" s="232" t="s">
        <v>1665</v>
      </c>
      <c r="G172" s="233" t="s">
        <v>249</v>
      </c>
      <c r="H172" s="234">
        <v>0.087999999999999995</v>
      </c>
      <c r="I172" s="235"/>
      <c r="J172" s="235"/>
      <c r="K172" s="236">
        <f>ROUND(P172*H172,2)</f>
        <v>0</v>
      </c>
      <c r="L172" s="237"/>
      <c r="M172" s="43"/>
      <c r="N172" s="238" t="s">
        <v>1</v>
      </c>
      <c r="O172" s="239" t="s">
        <v>42</v>
      </c>
      <c r="P172" s="240">
        <f>I172+J172</f>
        <v>0</v>
      </c>
      <c r="Q172" s="240">
        <f>ROUND(I172*H172,2)</f>
        <v>0</v>
      </c>
      <c r="R172" s="240">
        <f>ROUND(J172*H172,2)</f>
        <v>0</v>
      </c>
      <c r="S172" s="96"/>
      <c r="T172" s="241">
        <f>S172*H172</f>
        <v>0</v>
      </c>
      <c r="U172" s="241">
        <v>0</v>
      </c>
      <c r="V172" s="241">
        <f>U172*H172</f>
        <v>0</v>
      </c>
      <c r="W172" s="241">
        <v>0</v>
      </c>
      <c r="X172" s="242">
        <f>W172*H172</f>
        <v>0</v>
      </c>
      <c r="Y172" s="37"/>
      <c r="Z172" s="37"/>
      <c r="AA172" s="37"/>
      <c r="AB172" s="37"/>
      <c r="AC172" s="37"/>
      <c r="AD172" s="37"/>
      <c r="AE172" s="37"/>
      <c r="AR172" s="243" t="s">
        <v>242</v>
      </c>
      <c r="AT172" s="243" t="s">
        <v>162</v>
      </c>
      <c r="AU172" s="243" t="s">
        <v>166</v>
      </c>
      <c r="AY172" s="16" t="s">
        <v>161</v>
      </c>
      <c r="BE172" s="244">
        <f>IF(O172="základná",K172,0)</f>
        <v>0</v>
      </c>
      <c r="BF172" s="244">
        <f>IF(O172="znížená",K172,0)</f>
        <v>0</v>
      </c>
      <c r="BG172" s="244">
        <f>IF(O172="zákl. prenesená",K172,0)</f>
        <v>0</v>
      </c>
      <c r="BH172" s="244">
        <f>IF(O172="zníž. prenesená",K172,0)</f>
        <v>0</v>
      </c>
      <c r="BI172" s="244">
        <f>IF(O172="nulová",K172,0)</f>
        <v>0</v>
      </c>
      <c r="BJ172" s="16" t="s">
        <v>166</v>
      </c>
      <c r="BK172" s="244">
        <f>ROUND(P172*H172,2)</f>
        <v>0</v>
      </c>
      <c r="BL172" s="16" t="s">
        <v>242</v>
      </c>
      <c r="BM172" s="243" t="s">
        <v>1666</v>
      </c>
    </row>
    <row r="173" s="12" customFormat="1" ht="22.8" customHeight="1">
      <c r="A173" s="12"/>
      <c r="B173" s="216"/>
      <c r="C173" s="217"/>
      <c r="D173" s="218" t="s">
        <v>77</v>
      </c>
      <c r="E173" s="245" t="s">
        <v>1667</v>
      </c>
      <c r="F173" s="245" t="s">
        <v>1668</v>
      </c>
      <c r="G173" s="217"/>
      <c r="H173" s="217"/>
      <c r="I173" s="220"/>
      <c r="J173" s="220"/>
      <c r="K173" s="246">
        <f>BK173</f>
        <v>0</v>
      </c>
      <c r="L173" s="217"/>
      <c r="M173" s="221"/>
      <c r="N173" s="222"/>
      <c r="O173" s="223"/>
      <c r="P173" s="223"/>
      <c r="Q173" s="224">
        <f>SUM(Q174:Q194)</f>
        <v>0</v>
      </c>
      <c r="R173" s="224">
        <f>SUM(R174:R194)</f>
        <v>0</v>
      </c>
      <c r="S173" s="223"/>
      <c r="T173" s="225">
        <f>SUM(T174:T194)</f>
        <v>0</v>
      </c>
      <c r="U173" s="223"/>
      <c r="V173" s="225">
        <f>SUM(V174:V194)</f>
        <v>0.47575000000000001</v>
      </c>
      <c r="W173" s="223"/>
      <c r="X173" s="226">
        <f>SUM(X174:X194)</f>
        <v>0</v>
      </c>
      <c r="Y173" s="12"/>
      <c r="Z173" s="12"/>
      <c r="AA173" s="12"/>
      <c r="AB173" s="12"/>
      <c r="AC173" s="12"/>
      <c r="AD173" s="12"/>
      <c r="AE173" s="12"/>
      <c r="AR173" s="227" t="s">
        <v>166</v>
      </c>
      <c r="AT173" s="228" t="s">
        <v>77</v>
      </c>
      <c r="AU173" s="228" t="s">
        <v>86</v>
      </c>
      <c r="AY173" s="227" t="s">
        <v>161</v>
      </c>
      <c r="BK173" s="229">
        <f>SUM(BK174:BK194)</f>
        <v>0</v>
      </c>
    </row>
    <row r="174" s="2" customFormat="1" ht="24.15" customHeight="1">
      <c r="A174" s="37"/>
      <c r="B174" s="38"/>
      <c r="C174" s="230" t="s">
        <v>359</v>
      </c>
      <c r="D174" s="230" t="s">
        <v>162</v>
      </c>
      <c r="E174" s="231" t="s">
        <v>1669</v>
      </c>
      <c r="F174" s="232" t="s">
        <v>1670</v>
      </c>
      <c r="G174" s="233" t="s">
        <v>202</v>
      </c>
      <c r="H174" s="234">
        <v>10</v>
      </c>
      <c r="I174" s="235"/>
      <c r="J174" s="235"/>
      <c r="K174" s="236">
        <f>ROUND(P174*H174,2)</f>
        <v>0</v>
      </c>
      <c r="L174" s="237"/>
      <c r="M174" s="43"/>
      <c r="N174" s="238" t="s">
        <v>1</v>
      </c>
      <c r="O174" s="239" t="s">
        <v>42</v>
      </c>
      <c r="P174" s="240">
        <f>I174+J174</f>
        <v>0</v>
      </c>
      <c r="Q174" s="240">
        <f>ROUND(I174*H174,2)</f>
        <v>0</v>
      </c>
      <c r="R174" s="240">
        <f>ROUND(J174*H174,2)</f>
        <v>0</v>
      </c>
      <c r="S174" s="96"/>
      <c r="T174" s="241">
        <f>S174*H174</f>
        <v>0</v>
      </c>
      <c r="U174" s="241">
        <v>0.00072999999999999996</v>
      </c>
      <c r="V174" s="241">
        <f>U174*H174</f>
        <v>0.0072999999999999992</v>
      </c>
      <c r="W174" s="241">
        <v>0</v>
      </c>
      <c r="X174" s="242">
        <f>W174*H174</f>
        <v>0</v>
      </c>
      <c r="Y174" s="37"/>
      <c r="Z174" s="37"/>
      <c r="AA174" s="37"/>
      <c r="AB174" s="37"/>
      <c r="AC174" s="37"/>
      <c r="AD174" s="37"/>
      <c r="AE174" s="37"/>
      <c r="AR174" s="243" t="s">
        <v>242</v>
      </c>
      <c r="AT174" s="243" t="s">
        <v>162</v>
      </c>
      <c r="AU174" s="243" t="s">
        <v>166</v>
      </c>
      <c r="AY174" s="16" t="s">
        <v>161</v>
      </c>
      <c r="BE174" s="244">
        <f>IF(O174="základná",K174,0)</f>
        <v>0</v>
      </c>
      <c r="BF174" s="244">
        <f>IF(O174="znížená",K174,0)</f>
        <v>0</v>
      </c>
      <c r="BG174" s="244">
        <f>IF(O174="zákl. prenesená",K174,0)</f>
        <v>0</v>
      </c>
      <c r="BH174" s="244">
        <f>IF(O174="zníž. prenesená",K174,0)</f>
        <v>0</v>
      </c>
      <c r="BI174" s="244">
        <f>IF(O174="nulová",K174,0)</f>
        <v>0</v>
      </c>
      <c r="BJ174" s="16" t="s">
        <v>166</v>
      </c>
      <c r="BK174" s="244">
        <f>ROUND(P174*H174,2)</f>
        <v>0</v>
      </c>
      <c r="BL174" s="16" t="s">
        <v>242</v>
      </c>
      <c r="BM174" s="243" t="s">
        <v>1671</v>
      </c>
    </row>
    <row r="175" s="2" customFormat="1" ht="16.5" customHeight="1">
      <c r="A175" s="37"/>
      <c r="B175" s="38"/>
      <c r="C175" s="274" t="s">
        <v>363</v>
      </c>
      <c r="D175" s="274" t="s">
        <v>297</v>
      </c>
      <c r="E175" s="275" t="s">
        <v>1672</v>
      </c>
      <c r="F175" s="276" t="s">
        <v>1673</v>
      </c>
      <c r="G175" s="277" t="s">
        <v>202</v>
      </c>
      <c r="H175" s="278">
        <v>10</v>
      </c>
      <c r="I175" s="279"/>
      <c r="J175" s="280"/>
      <c r="K175" s="281">
        <f>ROUND(P175*H175,2)</f>
        <v>0</v>
      </c>
      <c r="L175" s="280"/>
      <c r="M175" s="282"/>
      <c r="N175" s="283" t="s">
        <v>1</v>
      </c>
      <c r="O175" s="239" t="s">
        <v>42</v>
      </c>
      <c r="P175" s="240">
        <f>I175+J175</f>
        <v>0</v>
      </c>
      <c r="Q175" s="240">
        <f>ROUND(I175*H175,2)</f>
        <v>0</v>
      </c>
      <c r="R175" s="240">
        <f>ROUND(J175*H175,2)</f>
        <v>0</v>
      </c>
      <c r="S175" s="96"/>
      <c r="T175" s="241">
        <f>S175*H175</f>
        <v>0</v>
      </c>
      <c r="U175" s="241">
        <v>0.0023999999999999998</v>
      </c>
      <c r="V175" s="241">
        <f>U175*H175</f>
        <v>0.023999999999999997</v>
      </c>
      <c r="W175" s="241">
        <v>0</v>
      </c>
      <c r="X175" s="242">
        <f>W175*H175</f>
        <v>0</v>
      </c>
      <c r="Y175" s="37"/>
      <c r="Z175" s="37"/>
      <c r="AA175" s="37"/>
      <c r="AB175" s="37"/>
      <c r="AC175" s="37"/>
      <c r="AD175" s="37"/>
      <c r="AE175" s="37"/>
      <c r="AR175" s="243" t="s">
        <v>300</v>
      </c>
      <c r="AT175" s="243" t="s">
        <v>297</v>
      </c>
      <c r="AU175" s="243" t="s">
        <v>166</v>
      </c>
      <c r="AY175" s="16" t="s">
        <v>161</v>
      </c>
      <c r="BE175" s="244">
        <f>IF(O175="základná",K175,0)</f>
        <v>0</v>
      </c>
      <c r="BF175" s="244">
        <f>IF(O175="znížená",K175,0)</f>
        <v>0</v>
      </c>
      <c r="BG175" s="244">
        <f>IF(O175="zákl. prenesená",K175,0)</f>
        <v>0</v>
      </c>
      <c r="BH175" s="244">
        <f>IF(O175="zníž. prenesená",K175,0)</f>
        <v>0</v>
      </c>
      <c r="BI175" s="244">
        <f>IF(O175="nulová",K175,0)</f>
        <v>0</v>
      </c>
      <c r="BJ175" s="16" t="s">
        <v>166</v>
      </c>
      <c r="BK175" s="244">
        <f>ROUND(P175*H175,2)</f>
        <v>0</v>
      </c>
      <c r="BL175" s="16" t="s">
        <v>242</v>
      </c>
      <c r="BM175" s="243" t="s">
        <v>1674</v>
      </c>
    </row>
    <row r="176" s="2" customFormat="1" ht="24.15" customHeight="1">
      <c r="A176" s="37"/>
      <c r="B176" s="38"/>
      <c r="C176" s="274" t="s">
        <v>369</v>
      </c>
      <c r="D176" s="274" t="s">
        <v>297</v>
      </c>
      <c r="E176" s="275" t="s">
        <v>1675</v>
      </c>
      <c r="F176" s="276" t="s">
        <v>1676</v>
      </c>
      <c r="G176" s="277" t="s">
        <v>202</v>
      </c>
      <c r="H176" s="278">
        <v>10</v>
      </c>
      <c r="I176" s="279"/>
      <c r="J176" s="280"/>
      <c r="K176" s="281">
        <f>ROUND(P176*H176,2)</f>
        <v>0</v>
      </c>
      <c r="L176" s="280"/>
      <c r="M176" s="282"/>
      <c r="N176" s="283" t="s">
        <v>1</v>
      </c>
      <c r="O176" s="239" t="s">
        <v>42</v>
      </c>
      <c r="P176" s="240">
        <f>I176+J176</f>
        <v>0</v>
      </c>
      <c r="Q176" s="240">
        <f>ROUND(I176*H176,2)</f>
        <v>0</v>
      </c>
      <c r="R176" s="240">
        <f>ROUND(J176*H176,2)</f>
        <v>0</v>
      </c>
      <c r="S176" s="96"/>
      <c r="T176" s="241">
        <f>S176*H176</f>
        <v>0</v>
      </c>
      <c r="U176" s="241">
        <v>0.025499999999999998</v>
      </c>
      <c r="V176" s="241">
        <f>U176*H176</f>
        <v>0.255</v>
      </c>
      <c r="W176" s="241">
        <v>0</v>
      </c>
      <c r="X176" s="242">
        <f>W176*H176</f>
        <v>0</v>
      </c>
      <c r="Y176" s="37"/>
      <c r="Z176" s="37"/>
      <c r="AA176" s="37"/>
      <c r="AB176" s="37"/>
      <c r="AC176" s="37"/>
      <c r="AD176" s="37"/>
      <c r="AE176" s="37"/>
      <c r="AR176" s="243" t="s">
        <v>300</v>
      </c>
      <c r="AT176" s="243" t="s">
        <v>297</v>
      </c>
      <c r="AU176" s="243" t="s">
        <v>166</v>
      </c>
      <c r="AY176" s="16" t="s">
        <v>161</v>
      </c>
      <c r="BE176" s="244">
        <f>IF(O176="základná",K176,0)</f>
        <v>0</v>
      </c>
      <c r="BF176" s="244">
        <f>IF(O176="znížená",K176,0)</f>
        <v>0</v>
      </c>
      <c r="BG176" s="244">
        <f>IF(O176="zákl. prenesená",K176,0)</f>
        <v>0</v>
      </c>
      <c r="BH176" s="244">
        <f>IF(O176="zníž. prenesená",K176,0)</f>
        <v>0</v>
      </c>
      <c r="BI176" s="244">
        <f>IF(O176="nulová",K176,0)</f>
        <v>0</v>
      </c>
      <c r="BJ176" s="16" t="s">
        <v>166</v>
      </c>
      <c r="BK176" s="244">
        <f>ROUND(P176*H176,2)</f>
        <v>0</v>
      </c>
      <c r="BL176" s="16" t="s">
        <v>242</v>
      </c>
      <c r="BM176" s="243" t="s">
        <v>1677</v>
      </c>
    </row>
    <row r="177" s="2" customFormat="1" ht="21.75" customHeight="1">
      <c r="A177" s="37"/>
      <c r="B177" s="38"/>
      <c r="C177" s="230" t="s">
        <v>374</v>
      </c>
      <c r="D177" s="230" t="s">
        <v>162</v>
      </c>
      <c r="E177" s="231" t="s">
        <v>1678</v>
      </c>
      <c r="F177" s="232" t="s">
        <v>1679</v>
      </c>
      <c r="G177" s="233" t="s">
        <v>202</v>
      </c>
      <c r="H177" s="234">
        <v>8</v>
      </c>
      <c r="I177" s="235"/>
      <c r="J177" s="235"/>
      <c r="K177" s="236">
        <f>ROUND(P177*H177,2)</f>
        <v>0</v>
      </c>
      <c r="L177" s="237"/>
      <c r="M177" s="43"/>
      <c r="N177" s="238" t="s">
        <v>1</v>
      </c>
      <c r="O177" s="239" t="s">
        <v>42</v>
      </c>
      <c r="P177" s="240">
        <f>I177+J177</f>
        <v>0</v>
      </c>
      <c r="Q177" s="240">
        <f>ROUND(I177*H177,2)</f>
        <v>0</v>
      </c>
      <c r="R177" s="240">
        <f>ROUND(J177*H177,2)</f>
        <v>0</v>
      </c>
      <c r="S177" s="96"/>
      <c r="T177" s="241">
        <f>S177*H177</f>
        <v>0</v>
      </c>
      <c r="U177" s="241">
        <v>0.00011</v>
      </c>
      <c r="V177" s="241">
        <f>U177*H177</f>
        <v>0.00088000000000000003</v>
      </c>
      <c r="W177" s="241">
        <v>0</v>
      </c>
      <c r="X177" s="242">
        <f>W177*H177</f>
        <v>0</v>
      </c>
      <c r="Y177" s="37"/>
      <c r="Z177" s="37"/>
      <c r="AA177" s="37"/>
      <c r="AB177" s="37"/>
      <c r="AC177" s="37"/>
      <c r="AD177" s="37"/>
      <c r="AE177" s="37"/>
      <c r="AR177" s="243" t="s">
        <v>242</v>
      </c>
      <c r="AT177" s="243" t="s">
        <v>162</v>
      </c>
      <c r="AU177" s="243" t="s">
        <v>166</v>
      </c>
      <c r="AY177" s="16" t="s">
        <v>161</v>
      </c>
      <c r="BE177" s="244">
        <f>IF(O177="základná",K177,0)</f>
        <v>0</v>
      </c>
      <c r="BF177" s="244">
        <f>IF(O177="znížená",K177,0)</f>
        <v>0</v>
      </c>
      <c r="BG177" s="244">
        <f>IF(O177="zákl. prenesená",K177,0)</f>
        <v>0</v>
      </c>
      <c r="BH177" s="244">
        <f>IF(O177="zníž. prenesená",K177,0)</f>
        <v>0</v>
      </c>
      <c r="BI177" s="244">
        <f>IF(O177="nulová",K177,0)</f>
        <v>0</v>
      </c>
      <c r="BJ177" s="16" t="s">
        <v>166</v>
      </c>
      <c r="BK177" s="244">
        <f>ROUND(P177*H177,2)</f>
        <v>0</v>
      </c>
      <c r="BL177" s="16" t="s">
        <v>242</v>
      </c>
      <c r="BM177" s="243" t="s">
        <v>1680</v>
      </c>
    </row>
    <row r="178" s="2" customFormat="1" ht="16.5" customHeight="1">
      <c r="A178" s="37"/>
      <c r="B178" s="38"/>
      <c r="C178" s="274" t="s">
        <v>378</v>
      </c>
      <c r="D178" s="274" t="s">
        <v>297</v>
      </c>
      <c r="E178" s="275" t="s">
        <v>1681</v>
      </c>
      <c r="F178" s="276" t="s">
        <v>1682</v>
      </c>
      <c r="G178" s="277" t="s">
        <v>202</v>
      </c>
      <c r="H178" s="278">
        <v>8</v>
      </c>
      <c r="I178" s="279"/>
      <c r="J178" s="280"/>
      <c r="K178" s="281">
        <f>ROUND(P178*H178,2)</f>
        <v>0</v>
      </c>
      <c r="L178" s="280"/>
      <c r="M178" s="282"/>
      <c r="N178" s="283" t="s">
        <v>1</v>
      </c>
      <c r="O178" s="239" t="s">
        <v>42</v>
      </c>
      <c r="P178" s="240">
        <f>I178+J178</f>
        <v>0</v>
      </c>
      <c r="Q178" s="240">
        <f>ROUND(I178*H178,2)</f>
        <v>0</v>
      </c>
      <c r="R178" s="240">
        <f>ROUND(J178*H178,2)</f>
        <v>0</v>
      </c>
      <c r="S178" s="96"/>
      <c r="T178" s="241">
        <f>S178*H178</f>
        <v>0</v>
      </c>
      <c r="U178" s="241">
        <v>0.02</v>
      </c>
      <c r="V178" s="241">
        <f>U178*H178</f>
        <v>0.16</v>
      </c>
      <c r="W178" s="241">
        <v>0</v>
      </c>
      <c r="X178" s="242">
        <f>W178*H178</f>
        <v>0</v>
      </c>
      <c r="Y178" s="37"/>
      <c r="Z178" s="37"/>
      <c r="AA178" s="37"/>
      <c r="AB178" s="37"/>
      <c r="AC178" s="37"/>
      <c r="AD178" s="37"/>
      <c r="AE178" s="37"/>
      <c r="AR178" s="243" t="s">
        <v>300</v>
      </c>
      <c r="AT178" s="243" t="s">
        <v>297</v>
      </c>
      <c r="AU178" s="243" t="s">
        <v>166</v>
      </c>
      <c r="AY178" s="16" t="s">
        <v>161</v>
      </c>
      <c r="BE178" s="244">
        <f>IF(O178="základná",K178,0)</f>
        <v>0</v>
      </c>
      <c r="BF178" s="244">
        <f>IF(O178="znížená",K178,0)</f>
        <v>0</v>
      </c>
      <c r="BG178" s="244">
        <f>IF(O178="zákl. prenesená",K178,0)</f>
        <v>0</v>
      </c>
      <c r="BH178" s="244">
        <f>IF(O178="zníž. prenesená",K178,0)</f>
        <v>0</v>
      </c>
      <c r="BI178" s="244">
        <f>IF(O178="nulová",K178,0)</f>
        <v>0</v>
      </c>
      <c r="BJ178" s="16" t="s">
        <v>166</v>
      </c>
      <c r="BK178" s="244">
        <f>ROUND(P178*H178,2)</f>
        <v>0</v>
      </c>
      <c r="BL178" s="16" t="s">
        <v>242</v>
      </c>
      <c r="BM178" s="243" t="s">
        <v>1683</v>
      </c>
    </row>
    <row r="179" s="2" customFormat="1" ht="24.15" customHeight="1">
      <c r="A179" s="37"/>
      <c r="B179" s="38"/>
      <c r="C179" s="230" t="s">
        <v>382</v>
      </c>
      <c r="D179" s="230" t="s">
        <v>162</v>
      </c>
      <c r="E179" s="231" t="s">
        <v>1684</v>
      </c>
      <c r="F179" s="232" t="s">
        <v>1685</v>
      </c>
      <c r="G179" s="233" t="s">
        <v>202</v>
      </c>
      <c r="H179" s="234">
        <v>6</v>
      </c>
      <c r="I179" s="235"/>
      <c r="J179" s="235"/>
      <c r="K179" s="236">
        <f>ROUND(P179*H179,2)</f>
        <v>0</v>
      </c>
      <c r="L179" s="237"/>
      <c r="M179" s="43"/>
      <c r="N179" s="238" t="s">
        <v>1</v>
      </c>
      <c r="O179" s="239" t="s">
        <v>42</v>
      </c>
      <c r="P179" s="240">
        <f>I179+J179</f>
        <v>0</v>
      </c>
      <c r="Q179" s="240">
        <f>ROUND(I179*H179,2)</f>
        <v>0</v>
      </c>
      <c r="R179" s="240">
        <f>ROUND(J179*H179,2)</f>
        <v>0</v>
      </c>
      <c r="S179" s="96"/>
      <c r="T179" s="241">
        <f>S179*H179</f>
        <v>0</v>
      </c>
      <c r="U179" s="241">
        <v>0</v>
      </c>
      <c r="V179" s="241">
        <f>U179*H179</f>
        <v>0</v>
      </c>
      <c r="W179" s="241">
        <v>0</v>
      </c>
      <c r="X179" s="242">
        <f>W179*H179</f>
        <v>0</v>
      </c>
      <c r="Y179" s="37"/>
      <c r="Z179" s="37"/>
      <c r="AA179" s="37"/>
      <c r="AB179" s="37"/>
      <c r="AC179" s="37"/>
      <c r="AD179" s="37"/>
      <c r="AE179" s="37"/>
      <c r="AR179" s="243" t="s">
        <v>242</v>
      </c>
      <c r="AT179" s="243" t="s">
        <v>162</v>
      </c>
      <c r="AU179" s="243" t="s">
        <v>166</v>
      </c>
      <c r="AY179" s="16" t="s">
        <v>161</v>
      </c>
      <c r="BE179" s="244">
        <f>IF(O179="základná",K179,0)</f>
        <v>0</v>
      </c>
      <c r="BF179" s="244">
        <f>IF(O179="znížená",K179,0)</f>
        <v>0</v>
      </c>
      <c r="BG179" s="244">
        <f>IF(O179="zákl. prenesená",K179,0)</f>
        <v>0</v>
      </c>
      <c r="BH179" s="244">
        <f>IF(O179="zníž. prenesená",K179,0)</f>
        <v>0</v>
      </c>
      <c r="BI179" s="244">
        <f>IF(O179="nulová",K179,0)</f>
        <v>0</v>
      </c>
      <c r="BJ179" s="16" t="s">
        <v>166</v>
      </c>
      <c r="BK179" s="244">
        <f>ROUND(P179*H179,2)</f>
        <v>0</v>
      </c>
      <c r="BL179" s="16" t="s">
        <v>242</v>
      </c>
      <c r="BM179" s="243" t="s">
        <v>1686</v>
      </c>
    </row>
    <row r="180" s="2" customFormat="1" ht="16.5" customHeight="1">
      <c r="A180" s="37"/>
      <c r="B180" s="38"/>
      <c r="C180" s="274" t="s">
        <v>387</v>
      </c>
      <c r="D180" s="274" t="s">
        <v>297</v>
      </c>
      <c r="E180" s="275" t="s">
        <v>1687</v>
      </c>
      <c r="F180" s="276" t="s">
        <v>1688</v>
      </c>
      <c r="G180" s="277" t="s">
        <v>202</v>
      </c>
      <c r="H180" s="278">
        <v>6</v>
      </c>
      <c r="I180" s="279"/>
      <c r="J180" s="280"/>
      <c r="K180" s="281">
        <f>ROUND(P180*H180,2)</f>
        <v>0</v>
      </c>
      <c r="L180" s="280"/>
      <c r="M180" s="282"/>
      <c r="N180" s="283" t="s">
        <v>1</v>
      </c>
      <c r="O180" s="239" t="s">
        <v>42</v>
      </c>
      <c r="P180" s="240">
        <f>I180+J180</f>
        <v>0</v>
      </c>
      <c r="Q180" s="240">
        <f>ROUND(I180*H180,2)</f>
        <v>0</v>
      </c>
      <c r="R180" s="240">
        <f>ROUND(J180*H180,2)</f>
        <v>0</v>
      </c>
      <c r="S180" s="96"/>
      <c r="T180" s="241">
        <f>S180*H180</f>
        <v>0</v>
      </c>
      <c r="U180" s="241">
        <v>0</v>
      </c>
      <c r="V180" s="241">
        <f>U180*H180</f>
        <v>0</v>
      </c>
      <c r="W180" s="241">
        <v>0</v>
      </c>
      <c r="X180" s="242">
        <f>W180*H180</f>
        <v>0</v>
      </c>
      <c r="Y180" s="37"/>
      <c r="Z180" s="37"/>
      <c r="AA180" s="37"/>
      <c r="AB180" s="37"/>
      <c r="AC180" s="37"/>
      <c r="AD180" s="37"/>
      <c r="AE180" s="37"/>
      <c r="AR180" s="243" t="s">
        <v>300</v>
      </c>
      <c r="AT180" s="243" t="s">
        <v>297</v>
      </c>
      <c r="AU180" s="243" t="s">
        <v>166</v>
      </c>
      <c r="AY180" s="16" t="s">
        <v>161</v>
      </c>
      <c r="BE180" s="244">
        <f>IF(O180="základná",K180,0)</f>
        <v>0</v>
      </c>
      <c r="BF180" s="244">
        <f>IF(O180="znížená",K180,0)</f>
        <v>0</v>
      </c>
      <c r="BG180" s="244">
        <f>IF(O180="zákl. prenesená",K180,0)</f>
        <v>0</v>
      </c>
      <c r="BH180" s="244">
        <f>IF(O180="zníž. prenesená",K180,0)</f>
        <v>0</v>
      </c>
      <c r="BI180" s="244">
        <f>IF(O180="nulová",K180,0)</f>
        <v>0</v>
      </c>
      <c r="BJ180" s="16" t="s">
        <v>166</v>
      </c>
      <c r="BK180" s="244">
        <f>ROUND(P180*H180,2)</f>
        <v>0</v>
      </c>
      <c r="BL180" s="16" t="s">
        <v>242</v>
      </c>
      <c r="BM180" s="243" t="s">
        <v>1689</v>
      </c>
    </row>
    <row r="181" s="2" customFormat="1" ht="24.15" customHeight="1">
      <c r="A181" s="37"/>
      <c r="B181" s="38"/>
      <c r="C181" s="230" t="s">
        <v>392</v>
      </c>
      <c r="D181" s="230" t="s">
        <v>162</v>
      </c>
      <c r="E181" s="231" t="s">
        <v>1690</v>
      </c>
      <c r="F181" s="232" t="s">
        <v>1691</v>
      </c>
      <c r="G181" s="233" t="s">
        <v>202</v>
      </c>
      <c r="H181" s="234">
        <v>1</v>
      </c>
      <c r="I181" s="235"/>
      <c r="J181" s="235"/>
      <c r="K181" s="236">
        <f>ROUND(P181*H181,2)</f>
        <v>0</v>
      </c>
      <c r="L181" s="237"/>
      <c r="M181" s="43"/>
      <c r="N181" s="238" t="s">
        <v>1</v>
      </c>
      <c r="O181" s="239" t="s">
        <v>42</v>
      </c>
      <c r="P181" s="240">
        <f>I181+J181</f>
        <v>0</v>
      </c>
      <c r="Q181" s="240">
        <f>ROUND(I181*H181,2)</f>
        <v>0</v>
      </c>
      <c r="R181" s="240">
        <f>ROUND(J181*H181,2)</f>
        <v>0</v>
      </c>
      <c r="S181" s="96"/>
      <c r="T181" s="241">
        <f>S181*H181</f>
        <v>0</v>
      </c>
      <c r="U181" s="241">
        <v>0.00072999999999999996</v>
      </c>
      <c r="V181" s="241">
        <f>U181*H181</f>
        <v>0.00072999999999999996</v>
      </c>
      <c r="W181" s="241">
        <v>0</v>
      </c>
      <c r="X181" s="242">
        <f>W181*H181</f>
        <v>0</v>
      </c>
      <c r="Y181" s="37"/>
      <c r="Z181" s="37"/>
      <c r="AA181" s="37"/>
      <c r="AB181" s="37"/>
      <c r="AC181" s="37"/>
      <c r="AD181" s="37"/>
      <c r="AE181" s="37"/>
      <c r="AR181" s="243" t="s">
        <v>242</v>
      </c>
      <c r="AT181" s="243" t="s">
        <v>162</v>
      </c>
      <c r="AU181" s="243" t="s">
        <v>166</v>
      </c>
      <c r="AY181" s="16" t="s">
        <v>161</v>
      </c>
      <c r="BE181" s="244">
        <f>IF(O181="základná",K181,0)</f>
        <v>0</v>
      </c>
      <c r="BF181" s="244">
        <f>IF(O181="znížená",K181,0)</f>
        <v>0</v>
      </c>
      <c r="BG181" s="244">
        <f>IF(O181="zákl. prenesená",K181,0)</f>
        <v>0</v>
      </c>
      <c r="BH181" s="244">
        <f>IF(O181="zníž. prenesená",K181,0)</f>
        <v>0</v>
      </c>
      <c r="BI181" s="244">
        <f>IF(O181="nulová",K181,0)</f>
        <v>0</v>
      </c>
      <c r="BJ181" s="16" t="s">
        <v>166</v>
      </c>
      <c r="BK181" s="244">
        <f>ROUND(P181*H181,2)</f>
        <v>0</v>
      </c>
      <c r="BL181" s="16" t="s">
        <v>242</v>
      </c>
      <c r="BM181" s="243" t="s">
        <v>1692</v>
      </c>
    </row>
    <row r="182" s="2" customFormat="1" ht="16.5" customHeight="1">
      <c r="A182" s="37"/>
      <c r="B182" s="38"/>
      <c r="C182" s="274" t="s">
        <v>396</v>
      </c>
      <c r="D182" s="274" t="s">
        <v>297</v>
      </c>
      <c r="E182" s="275" t="s">
        <v>1693</v>
      </c>
      <c r="F182" s="276" t="s">
        <v>1694</v>
      </c>
      <c r="G182" s="277" t="s">
        <v>202</v>
      </c>
      <c r="H182" s="278">
        <v>1</v>
      </c>
      <c r="I182" s="279"/>
      <c r="J182" s="280"/>
      <c r="K182" s="281">
        <f>ROUND(P182*H182,2)</f>
        <v>0</v>
      </c>
      <c r="L182" s="280"/>
      <c r="M182" s="282"/>
      <c r="N182" s="283" t="s">
        <v>1</v>
      </c>
      <c r="O182" s="239" t="s">
        <v>42</v>
      </c>
      <c r="P182" s="240">
        <f>I182+J182</f>
        <v>0</v>
      </c>
      <c r="Q182" s="240">
        <f>ROUND(I182*H182,2)</f>
        <v>0</v>
      </c>
      <c r="R182" s="240">
        <f>ROUND(J182*H182,2)</f>
        <v>0</v>
      </c>
      <c r="S182" s="96"/>
      <c r="T182" s="241">
        <f>S182*H182</f>
        <v>0</v>
      </c>
      <c r="U182" s="241">
        <v>0.018499999999999999</v>
      </c>
      <c r="V182" s="241">
        <f>U182*H182</f>
        <v>0.018499999999999999</v>
      </c>
      <c r="W182" s="241">
        <v>0</v>
      </c>
      <c r="X182" s="242">
        <f>W182*H182</f>
        <v>0</v>
      </c>
      <c r="Y182" s="37"/>
      <c r="Z182" s="37"/>
      <c r="AA182" s="37"/>
      <c r="AB182" s="37"/>
      <c r="AC182" s="37"/>
      <c r="AD182" s="37"/>
      <c r="AE182" s="37"/>
      <c r="AR182" s="243" t="s">
        <v>300</v>
      </c>
      <c r="AT182" s="243" t="s">
        <v>297</v>
      </c>
      <c r="AU182" s="243" t="s">
        <v>166</v>
      </c>
      <c r="AY182" s="16" t="s">
        <v>161</v>
      </c>
      <c r="BE182" s="244">
        <f>IF(O182="základná",K182,0)</f>
        <v>0</v>
      </c>
      <c r="BF182" s="244">
        <f>IF(O182="znížená",K182,0)</f>
        <v>0</v>
      </c>
      <c r="BG182" s="244">
        <f>IF(O182="zákl. prenesená",K182,0)</f>
        <v>0</v>
      </c>
      <c r="BH182" s="244">
        <f>IF(O182="zníž. prenesená",K182,0)</f>
        <v>0</v>
      </c>
      <c r="BI182" s="244">
        <f>IF(O182="nulová",K182,0)</f>
        <v>0</v>
      </c>
      <c r="BJ182" s="16" t="s">
        <v>166</v>
      </c>
      <c r="BK182" s="244">
        <f>ROUND(P182*H182,2)</f>
        <v>0</v>
      </c>
      <c r="BL182" s="16" t="s">
        <v>242</v>
      </c>
      <c r="BM182" s="243" t="s">
        <v>1695</v>
      </c>
    </row>
    <row r="183" s="2" customFormat="1" ht="24.15" customHeight="1">
      <c r="A183" s="37"/>
      <c r="B183" s="38"/>
      <c r="C183" s="230" t="s">
        <v>402</v>
      </c>
      <c r="D183" s="230" t="s">
        <v>162</v>
      </c>
      <c r="E183" s="231" t="s">
        <v>1696</v>
      </c>
      <c r="F183" s="232" t="s">
        <v>1697</v>
      </c>
      <c r="G183" s="233" t="s">
        <v>202</v>
      </c>
      <c r="H183" s="234">
        <v>19</v>
      </c>
      <c r="I183" s="235"/>
      <c r="J183" s="235"/>
      <c r="K183" s="236">
        <f>ROUND(P183*H183,2)</f>
        <v>0</v>
      </c>
      <c r="L183" s="237"/>
      <c r="M183" s="43"/>
      <c r="N183" s="238" t="s">
        <v>1</v>
      </c>
      <c r="O183" s="239" t="s">
        <v>42</v>
      </c>
      <c r="P183" s="240">
        <f>I183+J183</f>
        <v>0</v>
      </c>
      <c r="Q183" s="240">
        <f>ROUND(I183*H183,2)</f>
        <v>0</v>
      </c>
      <c r="R183" s="240">
        <f>ROUND(J183*H183,2)</f>
        <v>0</v>
      </c>
      <c r="S183" s="96"/>
      <c r="T183" s="241">
        <f>S183*H183</f>
        <v>0</v>
      </c>
      <c r="U183" s="241">
        <v>0</v>
      </c>
      <c r="V183" s="241">
        <f>U183*H183</f>
        <v>0</v>
      </c>
      <c r="W183" s="241">
        <v>0</v>
      </c>
      <c r="X183" s="242">
        <f>W183*H183</f>
        <v>0</v>
      </c>
      <c r="Y183" s="37"/>
      <c r="Z183" s="37"/>
      <c r="AA183" s="37"/>
      <c r="AB183" s="37"/>
      <c r="AC183" s="37"/>
      <c r="AD183" s="37"/>
      <c r="AE183" s="37"/>
      <c r="AR183" s="243" t="s">
        <v>242</v>
      </c>
      <c r="AT183" s="243" t="s">
        <v>162</v>
      </c>
      <c r="AU183" s="243" t="s">
        <v>166</v>
      </c>
      <c r="AY183" s="16" t="s">
        <v>161</v>
      </c>
      <c r="BE183" s="244">
        <f>IF(O183="základná",K183,0)</f>
        <v>0</v>
      </c>
      <c r="BF183" s="244">
        <f>IF(O183="znížená",K183,0)</f>
        <v>0</v>
      </c>
      <c r="BG183" s="244">
        <f>IF(O183="zákl. prenesená",K183,0)</f>
        <v>0</v>
      </c>
      <c r="BH183" s="244">
        <f>IF(O183="zníž. prenesená",K183,0)</f>
        <v>0</v>
      </c>
      <c r="BI183" s="244">
        <f>IF(O183="nulová",K183,0)</f>
        <v>0</v>
      </c>
      <c r="BJ183" s="16" t="s">
        <v>166</v>
      </c>
      <c r="BK183" s="244">
        <f>ROUND(P183*H183,2)</f>
        <v>0</v>
      </c>
      <c r="BL183" s="16" t="s">
        <v>242</v>
      </c>
      <c r="BM183" s="243" t="s">
        <v>1698</v>
      </c>
    </row>
    <row r="184" s="2" customFormat="1" ht="16.5" customHeight="1">
      <c r="A184" s="37"/>
      <c r="B184" s="38"/>
      <c r="C184" s="274" t="s">
        <v>407</v>
      </c>
      <c r="D184" s="274" t="s">
        <v>297</v>
      </c>
      <c r="E184" s="275" t="s">
        <v>1699</v>
      </c>
      <c r="F184" s="276" t="s">
        <v>1700</v>
      </c>
      <c r="G184" s="277" t="s">
        <v>202</v>
      </c>
      <c r="H184" s="278">
        <v>19</v>
      </c>
      <c r="I184" s="279"/>
      <c r="J184" s="280"/>
      <c r="K184" s="281">
        <f>ROUND(P184*H184,2)</f>
        <v>0</v>
      </c>
      <c r="L184" s="280"/>
      <c r="M184" s="282"/>
      <c r="N184" s="283" t="s">
        <v>1</v>
      </c>
      <c r="O184" s="239" t="s">
        <v>42</v>
      </c>
      <c r="P184" s="240">
        <f>I184+J184</f>
        <v>0</v>
      </c>
      <c r="Q184" s="240">
        <f>ROUND(I184*H184,2)</f>
        <v>0</v>
      </c>
      <c r="R184" s="240">
        <f>ROUND(J184*H184,2)</f>
        <v>0</v>
      </c>
      <c r="S184" s="96"/>
      <c r="T184" s="241">
        <f>S184*H184</f>
        <v>0</v>
      </c>
      <c r="U184" s="241">
        <v>0</v>
      </c>
      <c r="V184" s="241">
        <f>U184*H184</f>
        <v>0</v>
      </c>
      <c r="W184" s="241">
        <v>0</v>
      </c>
      <c r="X184" s="242">
        <f>W184*H184</f>
        <v>0</v>
      </c>
      <c r="Y184" s="37"/>
      <c r="Z184" s="37"/>
      <c r="AA184" s="37"/>
      <c r="AB184" s="37"/>
      <c r="AC184" s="37"/>
      <c r="AD184" s="37"/>
      <c r="AE184" s="37"/>
      <c r="AR184" s="243" t="s">
        <v>300</v>
      </c>
      <c r="AT184" s="243" t="s">
        <v>297</v>
      </c>
      <c r="AU184" s="243" t="s">
        <v>166</v>
      </c>
      <c r="AY184" s="16" t="s">
        <v>161</v>
      </c>
      <c r="BE184" s="244">
        <f>IF(O184="základná",K184,0)</f>
        <v>0</v>
      </c>
      <c r="BF184" s="244">
        <f>IF(O184="znížená",K184,0)</f>
        <v>0</v>
      </c>
      <c r="BG184" s="244">
        <f>IF(O184="zákl. prenesená",K184,0)</f>
        <v>0</v>
      </c>
      <c r="BH184" s="244">
        <f>IF(O184="zníž. prenesená",K184,0)</f>
        <v>0</v>
      </c>
      <c r="BI184" s="244">
        <f>IF(O184="nulová",K184,0)</f>
        <v>0</v>
      </c>
      <c r="BJ184" s="16" t="s">
        <v>166</v>
      </c>
      <c r="BK184" s="244">
        <f>ROUND(P184*H184,2)</f>
        <v>0</v>
      </c>
      <c r="BL184" s="16" t="s">
        <v>242</v>
      </c>
      <c r="BM184" s="243" t="s">
        <v>1701</v>
      </c>
    </row>
    <row r="185" s="2" customFormat="1" ht="24.15" customHeight="1">
      <c r="A185" s="37"/>
      <c r="B185" s="38"/>
      <c r="C185" s="230" t="s">
        <v>411</v>
      </c>
      <c r="D185" s="230" t="s">
        <v>162</v>
      </c>
      <c r="E185" s="231" t="s">
        <v>1702</v>
      </c>
      <c r="F185" s="232" t="s">
        <v>1703</v>
      </c>
      <c r="G185" s="233" t="s">
        <v>202</v>
      </c>
      <c r="H185" s="234">
        <v>1</v>
      </c>
      <c r="I185" s="235"/>
      <c r="J185" s="235"/>
      <c r="K185" s="236">
        <f>ROUND(P185*H185,2)</f>
        <v>0</v>
      </c>
      <c r="L185" s="237"/>
      <c r="M185" s="43"/>
      <c r="N185" s="238" t="s">
        <v>1</v>
      </c>
      <c r="O185" s="239" t="s">
        <v>42</v>
      </c>
      <c r="P185" s="240">
        <f>I185+J185</f>
        <v>0</v>
      </c>
      <c r="Q185" s="240">
        <f>ROUND(I185*H185,2)</f>
        <v>0</v>
      </c>
      <c r="R185" s="240">
        <f>ROUND(J185*H185,2)</f>
        <v>0</v>
      </c>
      <c r="S185" s="96"/>
      <c r="T185" s="241">
        <f>S185*H185</f>
        <v>0</v>
      </c>
      <c r="U185" s="241">
        <v>0</v>
      </c>
      <c r="V185" s="241">
        <f>U185*H185</f>
        <v>0</v>
      </c>
      <c r="W185" s="241">
        <v>0</v>
      </c>
      <c r="X185" s="242">
        <f>W185*H185</f>
        <v>0</v>
      </c>
      <c r="Y185" s="37"/>
      <c r="Z185" s="37"/>
      <c r="AA185" s="37"/>
      <c r="AB185" s="37"/>
      <c r="AC185" s="37"/>
      <c r="AD185" s="37"/>
      <c r="AE185" s="37"/>
      <c r="AR185" s="243" t="s">
        <v>242</v>
      </c>
      <c r="AT185" s="243" t="s">
        <v>162</v>
      </c>
      <c r="AU185" s="243" t="s">
        <v>166</v>
      </c>
      <c r="AY185" s="16" t="s">
        <v>161</v>
      </c>
      <c r="BE185" s="244">
        <f>IF(O185="základná",K185,0)</f>
        <v>0</v>
      </c>
      <c r="BF185" s="244">
        <f>IF(O185="znížená",K185,0)</f>
        <v>0</v>
      </c>
      <c r="BG185" s="244">
        <f>IF(O185="zákl. prenesená",K185,0)</f>
        <v>0</v>
      </c>
      <c r="BH185" s="244">
        <f>IF(O185="zníž. prenesená",K185,0)</f>
        <v>0</v>
      </c>
      <c r="BI185" s="244">
        <f>IF(O185="nulová",K185,0)</f>
        <v>0</v>
      </c>
      <c r="BJ185" s="16" t="s">
        <v>166</v>
      </c>
      <c r="BK185" s="244">
        <f>ROUND(P185*H185,2)</f>
        <v>0</v>
      </c>
      <c r="BL185" s="16" t="s">
        <v>242</v>
      </c>
      <c r="BM185" s="243" t="s">
        <v>1704</v>
      </c>
    </row>
    <row r="186" s="2" customFormat="1" ht="16.5" customHeight="1">
      <c r="A186" s="37"/>
      <c r="B186" s="38"/>
      <c r="C186" s="230" t="s">
        <v>415</v>
      </c>
      <c r="D186" s="230" t="s">
        <v>162</v>
      </c>
      <c r="E186" s="231" t="s">
        <v>1705</v>
      </c>
      <c r="F186" s="232" t="s">
        <v>1706</v>
      </c>
      <c r="G186" s="233" t="s">
        <v>202</v>
      </c>
      <c r="H186" s="234">
        <v>1</v>
      </c>
      <c r="I186" s="235"/>
      <c r="J186" s="235"/>
      <c r="K186" s="236">
        <f>ROUND(P186*H186,2)</f>
        <v>0</v>
      </c>
      <c r="L186" s="237"/>
      <c r="M186" s="43"/>
      <c r="N186" s="238" t="s">
        <v>1</v>
      </c>
      <c r="O186" s="239" t="s">
        <v>42</v>
      </c>
      <c r="P186" s="240">
        <f>I186+J186</f>
        <v>0</v>
      </c>
      <c r="Q186" s="240">
        <f>ROUND(I186*H186,2)</f>
        <v>0</v>
      </c>
      <c r="R186" s="240">
        <f>ROUND(J186*H186,2)</f>
        <v>0</v>
      </c>
      <c r="S186" s="96"/>
      <c r="T186" s="241">
        <f>S186*H186</f>
        <v>0</v>
      </c>
      <c r="U186" s="241">
        <v>0</v>
      </c>
      <c r="V186" s="241">
        <f>U186*H186</f>
        <v>0</v>
      </c>
      <c r="W186" s="241">
        <v>0</v>
      </c>
      <c r="X186" s="242">
        <f>W186*H186</f>
        <v>0</v>
      </c>
      <c r="Y186" s="37"/>
      <c r="Z186" s="37"/>
      <c r="AA186" s="37"/>
      <c r="AB186" s="37"/>
      <c r="AC186" s="37"/>
      <c r="AD186" s="37"/>
      <c r="AE186" s="37"/>
      <c r="AR186" s="243" t="s">
        <v>242</v>
      </c>
      <c r="AT186" s="243" t="s">
        <v>162</v>
      </c>
      <c r="AU186" s="243" t="s">
        <v>166</v>
      </c>
      <c r="AY186" s="16" t="s">
        <v>161</v>
      </c>
      <c r="BE186" s="244">
        <f>IF(O186="základná",K186,0)</f>
        <v>0</v>
      </c>
      <c r="BF186" s="244">
        <f>IF(O186="znížená",K186,0)</f>
        <v>0</v>
      </c>
      <c r="BG186" s="244">
        <f>IF(O186="zákl. prenesená",K186,0)</f>
        <v>0</v>
      </c>
      <c r="BH186" s="244">
        <f>IF(O186="zníž. prenesená",K186,0)</f>
        <v>0</v>
      </c>
      <c r="BI186" s="244">
        <f>IF(O186="nulová",K186,0)</f>
        <v>0</v>
      </c>
      <c r="BJ186" s="16" t="s">
        <v>166</v>
      </c>
      <c r="BK186" s="244">
        <f>ROUND(P186*H186,2)</f>
        <v>0</v>
      </c>
      <c r="BL186" s="16" t="s">
        <v>242</v>
      </c>
      <c r="BM186" s="243" t="s">
        <v>1707</v>
      </c>
    </row>
    <row r="187" s="2" customFormat="1" ht="16.5" customHeight="1">
      <c r="A187" s="37"/>
      <c r="B187" s="38"/>
      <c r="C187" s="274" t="s">
        <v>419</v>
      </c>
      <c r="D187" s="274" t="s">
        <v>297</v>
      </c>
      <c r="E187" s="275" t="s">
        <v>1708</v>
      </c>
      <c r="F187" s="276" t="s">
        <v>1709</v>
      </c>
      <c r="G187" s="277" t="s">
        <v>202</v>
      </c>
      <c r="H187" s="278">
        <v>2</v>
      </c>
      <c r="I187" s="279"/>
      <c r="J187" s="280"/>
      <c r="K187" s="281">
        <f>ROUND(P187*H187,2)</f>
        <v>0</v>
      </c>
      <c r="L187" s="280"/>
      <c r="M187" s="282"/>
      <c r="N187" s="283" t="s">
        <v>1</v>
      </c>
      <c r="O187" s="239" t="s">
        <v>42</v>
      </c>
      <c r="P187" s="240">
        <f>I187+J187</f>
        <v>0</v>
      </c>
      <c r="Q187" s="240">
        <f>ROUND(I187*H187,2)</f>
        <v>0</v>
      </c>
      <c r="R187" s="240">
        <f>ROUND(J187*H187,2)</f>
        <v>0</v>
      </c>
      <c r="S187" s="96"/>
      <c r="T187" s="241">
        <f>S187*H187</f>
        <v>0</v>
      </c>
      <c r="U187" s="241">
        <v>0.0030100000000000001</v>
      </c>
      <c r="V187" s="241">
        <f>U187*H187</f>
        <v>0.0060200000000000002</v>
      </c>
      <c r="W187" s="241">
        <v>0</v>
      </c>
      <c r="X187" s="242">
        <f>W187*H187</f>
        <v>0</v>
      </c>
      <c r="Y187" s="37"/>
      <c r="Z187" s="37"/>
      <c r="AA187" s="37"/>
      <c r="AB187" s="37"/>
      <c r="AC187" s="37"/>
      <c r="AD187" s="37"/>
      <c r="AE187" s="37"/>
      <c r="AR187" s="243" t="s">
        <v>300</v>
      </c>
      <c r="AT187" s="243" t="s">
        <v>297</v>
      </c>
      <c r="AU187" s="243" t="s">
        <v>166</v>
      </c>
      <c r="AY187" s="16" t="s">
        <v>161</v>
      </c>
      <c r="BE187" s="244">
        <f>IF(O187="základná",K187,0)</f>
        <v>0</v>
      </c>
      <c r="BF187" s="244">
        <f>IF(O187="znížená",K187,0)</f>
        <v>0</v>
      </c>
      <c r="BG187" s="244">
        <f>IF(O187="zákl. prenesená",K187,0)</f>
        <v>0</v>
      </c>
      <c r="BH187" s="244">
        <f>IF(O187="zníž. prenesená",K187,0)</f>
        <v>0</v>
      </c>
      <c r="BI187" s="244">
        <f>IF(O187="nulová",K187,0)</f>
        <v>0</v>
      </c>
      <c r="BJ187" s="16" t="s">
        <v>166</v>
      </c>
      <c r="BK187" s="244">
        <f>ROUND(P187*H187,2)</f>
        <v>0</v>
      </c>
      <c r="BL187" s="16" t="s">
        <v>242</v>
      </c>
      <c r="BM187" s="243" t="s">
        <v>1710</v>
      </c>
    </row>
    <row r="188" s="2" customFormat="1" ht="21.75" customHeight="1">
      <c r="A188" s="37"/>
      <c r="B188" s="38"/>
      <c r="C188" s="230" t="s">
        <v>423</v>
      </c>
      <c r="D188" s="230" t="s">
        <v>162</v>
      </c>
      <c r="E188" s="231" t="s">
        <v>1711</v>
      </c>
      <c r="F188" s="232" t="s">
        <v>1712</v>
      </c>
      <c r="G188" s="233" t="s">
        <v>202</v>
      </c>
      <c r="H188" s="234">
        <v>2</v>
      </c>
      <c r="I188" s="235"/>
      <c r="J188" s="235"/>
      <c r="K188" s="236">
        <f>ROUND(P188*H188,2)</f>
        <v>0</v>
      </c>
      <c r="L188" s="237"/>
      <c r="M188" s="43"/>
      <c r="N188" s="238" t="s">
        <v>1</v>
      </c>
      <c r="O188" s="239" t="s">
        <v>42</v>
      </c>
      <c r="P188" s="240">
        <f>I188+J188</f>
        <v>0</v>
      </c>
      <c r="Q188" s="240">
        <f>ROUND(I188*H188,2)</f>
        <v>0</v>
      </c>
      <c r="R188" s="240">
        <f>ROUND(J188*H188,2)</f>
        <v>0</v>
      </c>
      <c r="S188" s="96"/>
      <c r="T188" s="241">
        <f>S188*H188</f>
        <v>0</v>
      </c>
      <c r="U188" s="241">
        <v>0</v>
      </c>
      <c r="V188" s="241">
        <f>U188*H188</f>
        <v>0</v>
      </c>
      <c r="W188" s="241">
        <v>0</v>
      </c>
      <c r="X188" s="242">
        <f>W188*H188</f>
        <v>0</v>
      </c>
      <c r="Y188" s="37"/>
      <c r="Z188" s="37"/>
      <c r="AA188" s="37"/>
      <c r="AB188" s="37"/>
      <c r="AC188" s="37"/>
      <c r="AD188" s="37"/>
      <c r="AE188" s="37"/>
      <c r="AR188" s="243" t="s">
        <v>242</v>
      </c>
      <c r="AT188" s="243" t="s">
        <v>162</v>
      </c>
      <c r="AU188" s="243" t="s">
        <v>166</v>
      </c>
      <c r="AY188" s="16" t="s">
        <v>161</v>
      </c>
      <c r="BE188" s="244">
        <f>IF(O188="základná",K188,0)</f>
        <v>0</v>
      </c>
      <c r="BF188" s="244">
        <f>IF(O188="znížená",K188,0)</f>
        <v>0</v>
      </c>
      <c r="BG188" s="244">
        <f>IF(O188="zákl. prenesená",K188,0)</f>
        <v>0</v>
      </c>
      <c r="BH188" s="244">
        <f>IF(O188="zníž. prenesená",K188,0)</f>
        <v>0</v>
      </c>
      <c r="BI188" s="244">
        <f>IF(O188="nulová",K188,0)</f>
        <v>0</v>
      </c>
      <c r="BJ188" s="16" t="s">
        <v>166</v>
      </c>
      <c r="BK188" s="244">
        <f>ROUND(P188*H188,2)</f>
        <v>0</v>
      </c>
      <c r="BL188" s="16" t="s">
        <v>242</v>
      </c>
      <c r="BM188" s="243" t="s">
        <v>1713</v>
      </c>
    </row>
    <row r="189" s="2" customFormat="1" ht="16.5" customHeight="1">
      <c r="A189" s="37"/>
      <c r="B189" s="38"/>
      <c r="C189" s="274" t="s">
        <v>427</v>
      </c>
      <c r="D189" s="274" t="s">
        <v>297</v>
      </c>
      <c r="E189" s="275" t="s">
        <v>1714</v>
      </c>
      <c r="F189" s="276" t="s">
        <v>1715</v>
      </c>
      <c r="G189" s="277" t="s">
        <v>202</v>
      </c>
      <c r="H189" s="278">
        <v>2</v>
      </c>
      <c r="I189" s="279"/>
      <c r="J189" s="280"/>
      <c r="K189" s="281">
        <f>ROUND(P189*H189,2)</f>
        <v>0</v>
      </c>
      <c r="L189" s="280"/>
      <c r="M189" s="282"/>
      <c r="N189" s="283" t="s">
        <v>1</v>
      </c>
      <c r="O189" s="239" t="s">
        <v>42</v>
      </c>
      <c r="P189" s="240">
        <f>I189+J189</f>
        <v>0</v>
      </c>
      <c r="Q189" s="240">
        <f>ROUND(I189*H189,2)</f>
        <v>0</v>
      </c>
      <c r="R189" s="240">
        <f>ROUND(J189*H189,2)</f>
        <v>0</v>
      </c>
      <c r="S189" s="96"/>
      <c r="T189" s="241">
        <f>S189*H189</f>
        <v>0</v>
      </c>
      <c r="U189" s="241">
        <v>0.00093999999999999997</v>
      </c>
      <c r="V189" s="241">
        <f>U189*H189</f>
        <v>0.0018799999999999999</v>
      </c>
      <c r="W189" s="241">
        <v>0</v>
      </c>
      <c r="X189" s="242">
        <f>W189*H189</f>
        <v>0</v>
      </c>
      <c r="Y189" s="37"/>
      <c r="Z189" s="37"/>
      <c r="AA189" s="37"/>
      <c r="AB189" s="37"/>
      <c r="AC189" s="37"/>
      <c r="AD189" s="37"/>
      <c r="AE189" s="37"/>
      <c r="AR189" s="243" t="s">
        <v>300</v>
      </c>
      <c r="AT189" s="243" t="s">
        <v>297</v>
      </c>
      <c r="AU189" s="243" t="s">
        <v>166</v>
      </c>
      <c r="AY189" s="16" t="s">
        <v>161</v>
      </c>
      <c r="BE189" s="244">
        <f>IF(O189="základná",K189,0)</f>
        <v>0</v>
      </c>
      <c r="BF189" s="244">
        <f>IF(O189="znížená",K189,0)</f>
        <v>0</v>
      </c>
      <c r="BG189" s="244">
        <f>IF(O189="zákl. prenesená",K189,0)</f>
        <v>0</v>
      </c>
      <c r="BH189" s="244">
        <f>IF(O189="zníž. prenesená",K189,0)</f>
        <v>0</v>
      </c>
      <c r="BI189" s="244">
        <f>IF(O189="nulová",K189,0)</f>
        <v>0</v>
      </c>
      <c r="BJ189" s="16" t="s">
        <v>166</v>
      </c>
      <c r="BK189" s="244">
        <f>ROUND(P189*H189,2)</f>
        <v>0</v>
      </c>
      <c r="BL189" s="16" t="s">
        <v>242</v>
      </c>
      <c r="BM189" s="243" t="s">
        <v>1716</v>
      </c>
    </row>
    <row r="190" s="2" customFormat="1" ht="24.15" customHeight="1">
      <c r="A190" s="37"/>
      <c r="B190" s="38"/>
      <c r="C190" s="230" t="s">
        <v>431</v>
      </c>
      <c r="D190" s="230" t="s">
        <v>162</v>
      </c>
      <c r="E190" s="231" t="s">
        <v>1717</v>
      </c>
      <c r="F190" s="232" t="s">
        <v>1718</v>
      </c>
      <c r="G190" s="233" t="s">
        <v>202</v>
      </c>
      <c r="H190" s="234">
        <v>6</v>
      </c>
      <c r="I190" s="235"/>
      <c r="J190" s="235"/>
      <c r="K190" s="236">
        <f>ROUND(P190*H190,2)</f>
        <v>0</v>
      </c>
      <c r="L190" s="237"/>
      <c r="M190" s="43"/>
      <c r="N190" s="238" t="s">
        <v>1</v>
      </c>
      <c r="O190" s="239" t="s">
        <v>42</v>
      </c>
      <c r="P190" s="240">
        <f>I190+J190</f>
        <v>0</v>
      </c>
      <c r="Q190" s="240">
        <f>ROUND(I190*H190,2)</f>
        <v>0</v>
      </c>
      <c r="R190" s="240">
        <f>ROUND(J190*H190,2)</f>
        <v>0</v>
      </c>
      <c r="S190" s="96"/>
      <c r="T190" s="241">
        <f>S190*H190</f>
        <v>0</v>
      </c>
      <c r="U190" s="241">
        <v>0</v>
      </c>
      <c r="V190" s="241">
        <f>U190*H190</f>
        <v>0</v>
      </c>
      <c r="W190" s="241">
        <v>0</v>
      </c>
      <c r="X190" s="242">
        <f>W190*H190</f>
        <v>0</v>
      </c>
      <c r="Y190" s="37"/>
      <c r="Z190" s="37"/>
      <c r="AA190" s="37"/>
      <c r="AB190" s="37"/>
      <c r="AC190" s="37"/>
      <c r="AD190" s="37"/>
      <c r="AE190" s="37"/>
      <c r="AR190" s="243" t="s">
        <v>242</v>
      </c>
      <c r="AT190" s="243" t="s">
        <v>162</v>
      </c>
      <c r="AU190" s="243" t="s">
        <v>166</v>
      </c>
      <c r="AY190" s="16" t="s">
        <v>161</v>
      </c>
      <c r="BE190" s="244">
        <f>IF(O190="základná",K190,0)</f>
        <v>0</v>
      </c>
      <c r="BF190" s="244">
        <f>IF(O190="znížená",K190,0)</f>
        <v>0</v>
      </c>
      <c r="BG190" s="244">
        <f>IF(O190="zákl. prenesená",K190,0)</f>
        <v>0</v>
      </c>
      <c r="BH190" s="244">
        <f>IF(O190="zníž. prenesená",K190,0)</f>
        <v>0</v>
      </c>
      <c r="BI190" s="244">
        <f>IF(O190="nulová",K190,0)</f>
        <v>0</v>
      </c>
      <c r="BJ190" s="16" t="s">
        <v>166</v>
      </c>
      <c r="BK190" s="244">
        <f>ROUND(P190*H190,2)</f>
        <v>0</v>
      </c>
      <c r="BL190" s="16" t="s">
        <v>242</v>
      </c>
      <c r="BM190" s="243" t="s">
        <v>1719</v>
      </c>
    </row>
    <row r="191" s="2" customFormat="1" ht="16.5" customHeight="1">
      <c r="A191" s="37"/>
      <c r="B191" s="38"/>
      <c r="C191" s="274" t="s">
        <v>435</v>
      </c>
      <c r="D191" s="274" t="s">
        <v>297</v>
      </c>
      <c r="E191" s="275" t="s">
        <v>1720</v>
      </c>
      <c r="F191" s="276" t="s">
        <v>1721</v>
      </c>
      <c r="G191" s="277" t="s">
        <v>202</v>
      </c>
      <c r="H191" s="278">
        <v>6</v>
      </c>
      <c r="I191" s="279"/>
      <c r="J191" s="280"/>
      <c r="K191" s="281">
        <f>ROUND(P191*H191,2)</f>
        <v>0</v>
      </c>
      <c r="L191" s="280"/>
      <c r="M191" s="282"/>
      <c r="N191" s="283" t="s">
        <v>1</v>
      </c>
      <c r="O191" s="239" t="s">
        <v>42</v>
      </c>
      <c r="P191" s="240">
        <f>I191+J191</f>
        <v>0</v>
      </c>
      <c r="Q191" s="240">
        <f>ROUND(I191*H191,2)</f>
        <v>0</v>
      </c>
      <c r="R191" s="240">
        <f>ROUND(J191*H191,2)</f>
        <v>0</v>
      </c>
      <c r="S191" s="96"/>
      <c r="T191" s="241">
        <f>S191*H191</f>
        <v>0</v>
      </c>
      <c r="U191" s="241">
        <v>0</v>
      </c>
      <c r="V191" s="241">
        <f>U191*H191</f>
        <v>0</v>
      </c>
      <c r="W191" s="241">
        <v>0</v>
      </c>
      <c r="X191" s="242">
        <f>W191*H191</f>
        <v>0</v>
      </c>
      <c r="Y191" s="37"/>
      <c r="Z191" s="37"/>
      <c r="AA191" s="37"/>
      <c r="AB191" s="37"/>
      <c r="AC191" s="37"/>
      <c r="AD191" s="37"/>
      <c r="AE191" s="37"/>
      <c r="AR191" s="243" t="s">
        <v>300</v>
      </c>
      <c r="AT191" s="243" t="s">
        <v>297</v>
      </c>
      <c r="AU191" s="243" t="s">
        <v>166</v>
      </c>
      <c r="AY191" s="16" t="s">
        <v>161</v>
      </c>
      <c r="BE191" s="244">
        <f>IF(O191="základná",K191,0)</f>
        <v>0</v>
      </c>
      <c r="BF191" s="244">
        <f>IF(O191="znížená",K191,0)</f>
        <v>0</v>
      </c>
      <c r="BG191" s="244">
        <f>IF(O191="zákl. prenesená",K191,0)</f>
        <v>0</v>
      </c>
      <c r="BH191" s="244">
        <f>IF(O191="zníž. prenesená",K191,0)</f>
        <v>0</v>
      </c>
      <c r="BI191" s="244">
        <f>IF(O191="nulová",K191,0)</f>
        <v>0</v>
      </c>
      <c r="BJ191" s="16" t="s">
        <v>166</v>
      </c>
      <c r="BK191" s="244">
        <f>ROUND(P191*H191,2)</f>
        <v>0</v>
      </c>
      <c r="BL191" s="16" t="s">
        <v>242</v>
      </c>
      <c r="BM191" s="243" t="s">
        <v>1722</v>
      </c>
    </row>
    <row r="192" s="2" customFormat="1" ht="24.15" customHeight="1">
      <c r="A192" s="37"/>
      <c r="B192" s="38"/>
      <c r="C192" s="230" t="s">
        <v>439</v>
      </c>
      <c r="D192" s="230" t="s">
        <v>162</v>
      </c>
      <c r="E192" s="231" t="s">
        <v>1723</v>
      </c>
      <c r="F192" s="232" t="s">
        <v>1724</v>
      </c>
      <c r="G192" s="233" t="s">
        <v>202</v>
      </c>
      <c r="H192" s="234">
        <v>8</v>
      </c>
      <c r="I192" s="235"/>
      <c r="J192" s="235"/>
      <c r="K192" s="236">
        <f>ROUND(P192*H192,2)</f>
        <v>0</v>
      </c>
      <c r="L192" s="237"/>
      <c r="M192" s="43"/>
      <c r="N192" s="238" t="s">
        <v>1</v>
      </c>
      <c r="O192" s="239" t="s">
        <v>42</v>
      </c>
      <c r="P192" s="240">
        <f>I192+J192</f>
        <v>0</v>
      </c>
      <c r="Q192" s="240">
        <f>ROUND(I192*H192,2)</f>
        <v>0</v>
      </c>
      <c r="R192" s="240">
        <f>ROUND(J192*H192,2)</f>
        <v>0</v>
      </c>
      <c r="S192" s="96"/>
      <c r="T192" s="241">
        <f>S192*H192</f>
        <v>0</v>
      </c>
      <c r="U192" s="241">
        <v>0</v>
      </c>
      <c r="V192" s="241">
        <f>U192*H192</f>
        <v>0</v>
      </c>
      <c r="W192" s="241">
        <v>0</v>
      </c>
      <c r="X192" s="242">
        <f>W192*H192</f>
        <v>0</v>
      </c>
      <c r="Y192" s="37"/>
      <c r="Z192" s="37"/>
      <c r="AA192" s="37"/>
      <c r="AB192" s="37"/>
      <c r="AC192" s="37"/>
      <c r="AD192" s="37"/>
      <c r="AE192" s="37"/>
      <c r="AR192" s="243" t="s">
        <v>242</v>
      </c>
      <c r="AT192" s="243" t="s">
        <v>162</v>
      </c>
      <c r="AU192" s="243" t="s">
        <v>166</v>
      </c>
      <c r="AY192" s="16" t="s">
        <v>161</v>
      </c>
      <c r="BE192" s="244">
        <f>IF(O192="základná",K192,0)</f>
        <v>0</v>
      </c>
      <c r="BF192" s="244">
        <f>IF(O192="znížená",K192,0)</f>
        <v>0</v>
      </c>
      <c r="BG192" s="244">
        <f>IF(O192="zákl. prenesená",K192,0)</f>
        <v>0</v>
      </c>
      <c r="BH192" s="244">
        <f>IF(O192="zníž. prenesená",K192,0)</f>
        <v>0</v>
      </c>
      <c r="BI192" s="244">
        <f>IF(O192="nulová",K192,0)</f>
        <v>0</v>
      </c>
      <c r="BJ192" s="16" t="s">
        <v>166</v>
      </c>
      <c r="BK192" s="244">
        <f>ROUND(P192*H192,2)</f>
        <v>0</v>
      </c>
      <c r="BL192" s="16" t="s">
        <v>242</v>
      </c>
      <c r="BM192" s="243" t="s">
        <v>1725</v>
      </c>
    </row>
    <row r="193" s="2" customFormat="1" ht="16.5" customHeight="1">
      <c r="A193" s="37"/>
      <c r="B193" s="38"/>
      <c r="C193" s="274" t="s">
        <v>443</v>
      </c>
      <c r="D193" s="274" t="s">
        <v>297</v>
      </c>
      <c r="E193" s="275" t="s">
        <v>1726</v>
      </c>
      <c r="F193" s="276" t="s">
        <v>1727</v>
      </c>
      <c r="G193" s="277" t="s">
        <v>202</v>
      </c>
      <c r="H193" s="278">
        <v>8</v>
      </c>
      <c r="I193" s="279"/>
      <c r="J193" s="280"/>
      <c r="K193" s="281">
        <f>ROUND(P193*H193,2)</f>
        <v>0</v>
      </c>
      <c r="L193" s="280"/>
      <c r="M193" s="282"/>
      <c r="N193" s="283" t="s">
        <v>1</v>
      </c>
      <c r="O193" s="239" t="s">
        <v>42</v>
      </c>
      <c r="P193" s="240">
        <f>I193+J193</f>
        <v>0</v>
      </c>
      <c r="Q193" s="240">
        <f>ROUND(I193*H193,2)</f>
        <v>0</v>
      </c>
      <c r="R193" s="240">
        <f>ROUND(J193*H193,2)</f>
        <v>0</v>
      </c>
      <c r="S193" s="96"/>
      <c r="T193" s="241">
        <f>S193*H193</f>
        <v>0</v>
      </c>
      <c r="U193" s="241">
        <v>0.00018000000000000001</v>
      </c>
      <c r="V193" s="241">
        <f>U193*H193</f>
        <v>0.0014400000000000001</v>
      </c>
      <c r="W193" s="241">
        <v>0</v>
      </c>
      <c r="X193" s="242">
        <f>W193*H193</f>
        <v>0</v>
      </c>
      <c r="Y193" s="37"/>
      <c r="Z193" s="37"/>
      <c r="AA193" s="37"/>
      <c r="AB193" s="37"/>
      <c r="AC193" s="37"/>
      <c r="AD193" s="37"/>
      <c r="AE193" s="37"/>
      <c r="AR193" s="243" t="s">
        <v>300</v>
      </c>
      <c r="AT193" s="243" t="s">
        <v>297</v>
      </c>
      <c r="AU193" s="243" t="s">
        <v>166</v>
      </c>
      <c r="AY193" s="16" t="s">
        <v>161</v>
      </c>
      <c r="BE193" s="244">
        <f>IF(O193="základná",K193,0)</f>
        <v>0</v>
      </c>
      <c r="BF193" s="244">
        <f>IF(O193="znížená",K193,0)</f>
        <v>0</v>
      </c>
      <c r="BG193" s="244">
        <f>IF(O193="zákl. prenesená",K193,0)</f>
        <v>0</v>
      </c>
      <c r="BH193" s="244">
        <f>IF(O193="zníž. prenesená",K193,0)</f>
        <v>0</v>
      </c>
      <c r="BI193" s="244">
        <f>IF(O193="nulová",K193,0)</f>
        <v>0</v>
      </c>
      <c r="BJ193" s="16" t="s">
        <v>166</v>
      </c>
      <c r="BK193" s="244">
        <f>ROUND(P193*H193,2)</f>
        <v>0</v>
      </c>
      <c r="BL193" s="16" t="s">
        <v>242</v>
      </c>
      <c r="BM193" s="243" t="s">
        <v>1728</v>
      </c>
    </row>
    <row r="194" s="2" customFormat="1" ht="24.15" customHeight="1">
      <c r="A194" s="37"/>
      <c r="B194" s="38"/>
      <c r="C194" s="230" t="s">
        <v>448</v>
      </c>
      <c r="D194" s="230" t="s">
        <v>162</v>
      </c>
      <c r="E194" s="231" t="s">
        <v>1729</v>
      </c>
      <c r="F194" s="232" t="s">
        <v>1730</v>
      </c>
      <c r="G194" s="233" t="s">
        <v>249</v>
      </c>
      <c r="H194" s="234">
        <v>0.54500000000000004</v>
      </c>
      <c r="I194" s="235"/>
      <c r="J194" s="235"/>
      <c r="K194" s="236">
        <f>ROUND(P194*H194,2)</f>
        <v>0</v>
      </c>
      <c r="L194" s="237"/>
      <c r="M194" s="43"/>
      <c r="N194" s="238" t="s">
        <v>1</v>
      </c>
      <c r="O194" s="239" t="s">
        <v>42</v>
      </c>
      <c r="P194" s="240">
        <f>I194+J194</f>
        <v>0</v>
      </c>
      <c r="Q194" s="240">
        <f>ROUND(I194*H194,2)</f>
        <v>0</v>
      </c>
      <c r="R194" s="240">
        <f>ROUND(J194*H194,2)</f>
        <v>0</v>
      </c>
      <c r="S194" s="96"/>
      <c r="T194" s="241">
        <f>S194*H194</f>
        <v>0</v>
      </c>
      <c r="U194" s="241">
        <v>0</v>
      </c>
      <c r="V194" s="241">
        <f>U194*H194</f>
        <v>0</v>
      </c>
      <c r="W194" s="241">
        <v>0</v>
      </c>
      <c r="X194" s="242">
        <f>W194*H194</f>
        <v>0</v>
      </c>
      <c r="Y194" s="37"/>
      <c r="Z194" s="37"/>
      <c r="AA194" s="37"/>
      <c r="AB194" s="37"/>
      <c r="AC194" s="37"/>
      <c r="AD194" s="37"/>
      <c r="AE194" s="37"/>
      <c r="AR194" s="243" t="s">
        <v>242</v>
      </c>
      <c r="AT194" s="243" t="s">
        <v>162</v>
      </c>
      <c r="AU194" s="243" t="s">
        <v>166</v>
      </c>
      <c r="AY194" s="16" t="s">
        <v>161</v>
      </c>
      <c r="BE194" s="244">
        <f>IF(O194="základná",K194,0)</f>
        <v>0</v>
      </c>
      <c r="BF194" s="244">
        <f>IF(O194="znížená",K194,0)</f>
        <v>0</v>
      </c>
      <c r="BG194" s="244">
        <f>IF(O194="zákl. prenesená",K194,0)</f>
        <v>0</v>
      </c>
      <c r="BH194" s="244">
        <f>IF(O194="zníž. prenesená",K194,0)</f>
        <v>0</v>
      </c>
      <c r="BI194" s="244">
        <f>IF(O194="nulová",K194,0)</f>
        <v>0</v>
      </c>
      <c r="BJ194" s="16" t="s">
        <v>166</v>
      </c>
      <c r="BK194" s="244">
        <f>ROUND(P194*H194,2)</f>
        <v>0</v>
      </c>
      <c r="BL194" s="16" t="s">
        <v>242</v>
      </c>
      <c r="BM194" s="243" t="s">
        <v>1731</v>
      </c>
    </row>
    <row r="195" s="12" customFormat="1" ht="22.8" customHeight="1">
      <c r="A195" s="12"/>
      <c r="B195" s="216"/>
      <c r="C195" s="217"/>
      <c r="D195" s="218" t="s">
        <v>77</v>
      </c>
      <c r="E195" s="245" t="s">
        <v>1732</v>
      </c>
      <c r="F195" s="245" t="s">
        <v>1733</v>
      </c>
      <c r="G195" s="217"/>
      <c r="H195" s="217"/>
      <c r="I195" s="220"/>
      <c r="J195" s="220"/>
      <c r="K195" s="246">
        <f>BK195</f>
        <v>0</v>
      </c>
      <c r="L195" s="217"/>
      <c r="M195" s="221"/>
      <c r="N195" s="222"/>
      <c r="O195" s="223"/>
      <c r="P195" s="223"/>
      <c r="Q195" s="224">
        <f>SUM(Q196:Q199)</f>
        <v>0</v>
      </c>
      <c r="R195" s="224">
        <f>SUM(R196:R199)</f>
        <v>0</v>
      </c>
      <c r="S195" s="223"/>
      <c r="T195" s="225">
        <f>SUM(T196:T199)</f>
        <v>0</v>
      </c>
      <c r="U195" s="223"/>
      <c r="V195" s="225">
        <f>SUM(V196:V199)</f>
        <v>0.0019500000000000001</v>
      </c>
      <c r="W195" s="223"/>
      <c r="X195" s="226">
        <f>SUM(X196:X199)</f>
        <v>0</v>
      </c>
      <c r="Y195" s="12"/>
      <c r="Z195" s="12"/>
      <c r="AA195" s="12"/>
      <c r="AB195" s="12"/>
      <c r="AC195" s="12"/>
      <c r="AD195" s="12"/>
      <c r="AE195" s="12"/>
      <c r="AR195" s="227" t="s">
        <v>166</v>
      </c>
      <c r="AT195" s="228" t="s">
        <v>77</v>
      </c>
      <c r="AU195" s="228" t="s">
        <v>86</v>
      </c>
      <c r="AY195" s="227" t="s">
        <v>161</v>
      </c>
      <c r="BK195" s="229">
        <f>SUM(BK196:BK199)</f>
        <v>0</v>
      </c>
    </row>
    <row r="196" s="2" customFormat="1" ht="16.5" customHeight="1">
      <c r="A196" s="37"/>
      <c r="B196" s="38"/>
      <c r="C196" s="230" t="s">
        <v>453</v>
      </c>
      <c r="D196" s="230" t="s">
        <v>162</v>
      </c>
      <c r="E196" s="231" t="s">
        <v>1734</v>
      </c>
      <c r="F196" s="232" t="s">
        <v>1735</v>
      </c>
      <c r="G196" s="233" t="s">
        <v>172</v>
      </c>
      <c r="H196" s="234">
        <v>0.5</v>
      </c>
      <c r="I196" s="235"/>
      <c r="J196" s="235"/>
      <c r="K196" s="236">
        <f>ROUND(P196*H196,2)</f>
        <v>0</v>
      </c>
      <c r="L196" s="237"/>
      <c r="M196" s="43"/>
      <c r="N196" s="238" t="s">
        <v>1</v>
      </c>
      <c r="O196" s="239" t="s">
        <v>42</v>
      </c>
      <c r="P196" s="240">
        <f>I196+J196</f>
        <v>0</v>
      </c>
      <c r="Q196" s="240">
        <f>ROUND(I196*H196,2)</f>
        <v>0</v>
      </c>
      <c r="R196" s="240">
        <f>ROUND(J196*H196,2)</f>
        <v>0</v>
      </c>
      <c r="S196" s="96"/>
      <c r="T196" s="241">
        <f>S196*H196</f>
        <v>0</v>
      </c>
      <c r="U196" s="241">
        <v>0</v>
      </c>
      <c r="V196" s="241">
        <f>U196*H196</f>
        <v>0</v>
      </c>
      <c r="W196" s="241">
        <v>0</v>
      </c>
      <c r="X196" s="242">
        <f>W196*H196</f>
        <v>0</v>
      </c>
      <c r="Y196" s="37"/>
      <c r="Z196" s="37"/>
      <c r="AA196" s="37"/>
      <c r="AB196" s="37"/>
      <c r="AC196" s="37"/>
      <c r="AD196" s="37"/>
      <c r="AE196" s="37"/>
      <c r="AR196" s="243" t="s">
        <v>242</v>
      </c>
      <c r="AT196" s="243" t="s">
        <v>162</v>
      </c>
      <c r="AU196" s="243" t="s">
        <v>166</v>
      </c>
      <c r="AY196" s="16" t="s">
        <v>161</v>
      </c>
      <c r="BE196" s="244">
        <f>IF(O196="základná",K196,0)</f>
        <v>0</v>
      </c>
      <c r="BF196" s="244">
        <f>IF(O196="znížená",K196,0)</f>
        <v>0</v>
      </c>
      <c r="BG196" s="244">
        <f>IF(O196="zákl. prenesená",K196,0)</f>
        <v>0</v>
      </c>
      <c r="BH196" s="244">
        <f>IF(O196="zníž. prenesená",K196,0)</f>
        <v>0</v>
      </c>
      <c r="BI196" s="244">
        <f>IF(O196="nulová",K196,0)</f>
        <v>0</v>
      </c>
      <c r="BJ196" s="16" t="s">
        <v>166</v>
      </c>
      <c r="BK196" s="244">
        <f>ROUND(P196*H196,2)</f>
        <v>0</v>
      </c>
      <c r="BL196" s="16" t="s">
        <v>242</v>
      </c>
      <c r="BM196" s="243" t="s">
        <v>1736</v>
      </c>
    </row>
    <row r="197" s="2" customFormat="1" ht="16.5" customHeight="1">
      <c r="A197" s="37"/>
      <c r="B197" s="38"/>
      <c r="C197" s="274" t="s">
        <v>458</v>
      </c>
      <c r="D197" s="274" t="s">
        <v>297</v>
      </c>
      <c r="E197" s="275" t="s">
        <v>1737</v>
      </c>
      <c r="F197" s="276" t="s">
        <v>1738</v>
      </c>
      <c r="G197" s="277" t="s">
        <v>172</v>
      </c>
      <c r="H197" s="278">
        <v>0.5</v>
      </c>
      <c r="I197" s="279"/>
      <c r="J197" s="280"/>
      <c r="K197" s="281">
        <f>ROUND(P197*H197,2)</f>
        <v>0</v>
      </c>
      <c r="L197" s="280"/>
      <c r="M197" s="282"/>
      <c r="N197" s="283" t="s">
        <v>1</v>
      </c>
      <c r="O197" s="239" t="s">
        <v>42</v>
      </c>
      <c r="P197" s="240">
        <f>I197+J197</f>
        <v>0</v>
      </c>
      <c r="Q197" s="240">
        <f>ROUND(I197*H197,2)</f>
        <v>0</v>
      </c>
      <c r="R197" s="240">
        <f>ROUND(J197*H197,2)</f>
        <v>0</v>
      </c>
      <c r="S197" s="96"/>
      <c r="T197" s="241">
        <f>S197*H197</f>
        <v>0</v>
      </c>
      <c r="U197" s="241">
        <v>0.00069999999999999999</v>
      </c>
      <c r="V197" s="241">
        <f>U197*H197</f>
        <v>0.00035</v>
      </c>
      <c r="W197" s="241">
        <v>0</v>
      </c>
      <c r="X197" s="242">
        <f>W197*H197</f>
        <v>0</v>
      </c>
      <c r="Y197" s="37"/>
      <c r="Z197" s="37"/>
      <c r="AA197" s="37"/>
      <c r="AB197" s="37"/>
      <c r="AC197" s="37"/>
      <c r="AD197" s="37"/>
      <c r="AE197" s="37"/>
      <c r="AR197" s="243" t="s">
        <v>300</v>
      </c>
      <c r="AT197" s="243" t="s">
        <v>297</v>
      </c>
      <c r="AU197" s="243" t="s">
        <v>166</v>
      </c>
      <c r="AY197" s="16" t="s">
        <v>161</v>
      </c>
      <c r="BE197" s="244">
        <f>IF(O197="základná",K197,0)</f>
        <v>0</v>
      </c>
      <c r="BF197" s="244">
        <f>IF(O197="znížená",K197,0)</f>
        <v>0</v>
      </c>
      <c r="BG197" s="244">
        <f>IF(O197="zákl. prenesená",K197,0)</f>
        <v>0</v>
      </c>
      <c r="BH197" s="244">
        <f>IF(O197="zníž. prenesená",K197,0)</f>
        <v>0</v>
      </c>
      <c r="BI197" s="244">
        <f>IF(O197="nulová",K197,0)</f>
        <v>0</v>
      </c>
      <c r="BJ197" s="16" t="s">
        <v>166</v>
      </c>
      <c r="BK197" s="244">
        <f>ROUND(P197*H197,2)</f>
        <v>0</v>
      </c>
      <c r="BL197" s="16" t="s">
        <v>242</v>
      </c>
      <c r="BM197" s="243" t="s">
        <v>1739</v>
      </c>
    </row>
    <row r="198" s="2" customFormat="1" ht="21.75" customHeight="1">
      <c r="A198" s="37"/>
      <c r="B198" s="38"/>
      <c r="C198" s="230" t="s">
        <v>464</v>
      </c>
      <c r="D198" s="230" t="s">
        <v>162</v>
      </c>
      <c r="E198" s="231" t="s">
        <v>1740</v>
      </c>
      <c r="F198" s="232" t="s">
        <v>1741</v>
      </c>
      <c r="G198" s="233" t="s">
        <v>202</v>
      </c>
      <c r="H198" s="234">
        <v>4</v>
      </c>
      <c r="I198" s="235"/>
      <c r="J198" s="235"/>
      <c r="K198" s="236">
        <f>ROUND(P198*H198,2)</f>
        <v>0</v>
      </c>
      <c r="L198" s="237"/>
      <c r="M198" s="43"/>
      <c r="N198" s="238" t="s">
        <v>1</v>
      </c>
      <c r="O198" s="239" t="s">
        <v>42</v>
      </c>
      <c r="P198" s="240">
        <f>I198+J198</f>
        <v>0</v>
      </c>
      <c r="Q198" s="240">
        <f>ROUND(I198*H198,2)</f>
        <v>0</v>
      </c>
      <c r="R198" s="240">
        <f>ROUND(J198*H198,2)</f>
        <v>0</v>
      </c>
      <c r="S198" s="96"/>
      <c r="T198" s="241">
        <f>S198*H198</f>
        <v>0</v>
      </c>
      <c r="U198" s="241">
        <v>0</v>
      </c>
      <c r="V198" s="241">
        <f>U198*H198</f>
        <v>0</v>
      </c>
      <c r="W198" s="241">
        <v>0</v>
      </c>
      <c r="X198" s="242">
        <f>W198*H198</f>
        <v>0</v>
      </c>
      <c r="Y198" s="37"/>
      <c r="Z198" s="37"/>
      <c r="AA198" s="37"/>
      <c r="AB198" s="37"/>
      <c r="AC198" s="37"/>
      <c r="AD198" s="37"/>
      <c r="AE198" s="37"/>
      <c r="AR198" s="243" t="s">
        <v>242</v>
      </c>
      <c r="AT198" s="243" t="s">
        <v>162</v>
      </c>
      <c r="AU198" s="243" t="s">
        <v>166</v>
      </c>
      <c r="AY198" s="16" t="s">
        <v>161</v>
      </c>
      <c r="BE198" s="244">
        <f>IF(O198="základná",K198,0)</f>
        <v>0</v>
      </c>
      <c r="BF198" s="244">
        <f>IF(O198="znížená",K198,0)</f>
        <v>0</v>
      </c>
      <c r="BG198" s="244">
        <f>IF(O198="zákl. prenesená",K198,0)</f>
        <v>0</v>
      </c>
      <c r="BH198" s="244">
        <f>IF(O198="zníž. prenesená",K198,0)</f>
        <v>0</v>
      </c>
      <c r="BI198" s="244">
        <f>IF(O198="nulová",K198,0)</f>
        <v>0</v>
      </c>
      <c r="BJ198" s="16" t="s">
        <v>166</v>
      </c>
      <c r="BK198" s="244">
        <f>ROUND(P198*H198,2)</f>
        <v>0</v>
      </c>
      <c r="BL198" s="16" t="s">
        <v>242</v>
      </c>
      <c r="BM198" s="243" t="s">
        <v>1742</v>
      </c>
    </row>
    <row r="199" s="2" customFormat="1" ht="16.5" customHeight="1">
      <c r="A199" s="37"/>
      <c r="B199" s="38"/>
      <c r="C199" s="274" t="s">
        <v>469</v>
      </c>
      <c r="D199" s="274" t="s">
        <v>297</v>
      </c>
      <c r="E199" s="275" t="s">
        <v>1743</v>
      </c>
      <c r="F199" s="276" t="s">
        <v>1744</v>
      </c>
      <c r="G199" s="277" t="s">
        <v>202</v>
      </c>
      <c r="H199" s="278">
        <v>4</v>
      </c>
      <c r="I199" s="279"/>
      <c r="J199" s="280"/>
      <c r="K199" s="281">
        <f>ROUND(P199*H199,2)</f>
        <v>0</v>
      </c>
      <c r="L199" s="280"/>
      <c r="M199" s="282"/>
      <c r="N199" s="283" t="s">
        <v>1</v>
      </c>
      <c r="O199" s="239" t="s">
        <v>42</v>
      </c>
      <c r="P199" s="240">
        <f>I199+J199</f>
        <v>0</v>
      </c>
      <c r="Q199" s="240">
        <f>ROUND(I199*H199,2)</f>
        <v>0</v>
      </c>
      <c r="R199" s="240">
        <f>ROUND(J199*H199,2)</f>
        <v>0</v>
      </c>
      <c r="S199" s="96"/>
      <c r="T199" s="241">
        <f>S199*H199</f>
        <v>0</v>
      </c>
      <c r="U199" s="241">
        <v>0.00040000000000000002</v>
      </c>
      <c r="V199" s="241">
        <f>U199*H199</f>
        <v>0.0016000000000000001</v>
      </c>
      <c r="W199" s="241">
        <v>0</v>
      </c>
      <c r="X199" s="242">
        <f>W199*H199</f>
        <v>0</v>
      </c>
      <c r="Y199" s="37"/>
      <c r="Z199" s="37"/>
      <c r="AA199" s="37"/>
      <c r="AB199" s="37"/>
      <c r="AC199" s="37"/>
      <c r="AD199" s="37"/>
      <c r="AE199" s="37"/>
      <c r="AR199" s="243" t="s">
        <v>300</v>
      </c>
      <c r="AT199" s="243" t="s">
        <v>297</v>
      </c>
      <c r="AU199" s="243" t="s">
        <v>166</v>
      </c>
      <c r="AY199" s="16" t="s">
        <v>161</v>
      </c>
      <c r="BE199" s="244">
        <f>IF(O199="základná",K199,0)</f>
        <v>0</v>
      </c>
      <c r="BF199" s="244">
        <f>IF(O199="znížená",K199,0)</f>
        <v>0</v>
      </c>
      <c r="BG199" s="244">
        <f>IF(O199="zákl. prenesená",K199,0)</f>
        <v>0</v>
      </c>
      <c r="BH199" s="244">
        <f>IF(O199="zníž. prenesená",K199,0)</f>
        <v>0</v>
      </c>
      <c r="BI199" s="244">
        <f>IF(O199="nulová",K199,0)</f>
        <v>0</v>
      </c>
      <c r="BJ199" s="16" t="s">
        <v>166</v>
      </c>
      <c r="BK199" s="244">
        <f>ROUND(P199*H199,2)</f>
        <v>0</v>
      </c>
      <c r="BL199" s="16" t="s">
        <v>242</v>
      </c>
      <c r="BM199" s="243" t="s">
        <v>1745</v>
      </c>
    </row>
    <row r="200" s="12" customFormat="1" ht="22.8" customHeight="1">
      <c r="A200" s="12"/>
      <c r="B200" s="216"/>
      <c r="C200" s="217"/>
      <c r="D200" s="218" t="s">
        <v>77</v>
      </c>
      <c r="E200" s="245" t="s">
        <v>1404</v>
      </c>
      <c r="F200" s="245" t="s">
        <v>1405</v>
      </c>
      <c r="G200" s="217"/>
      <c r="H200" s="217"/>
      <c r="I200" s="220"/>
      <c r="J200" s="220"/>
      <c r="K200" s="246">
        <f>BK200</f>
        <v>0</v>
      </c>
      <c r="L200" s="217"/>
      <c r="M200" s="221"/>
      <c r="N200" s="222"/>
      <c r="O200" s="223"/>
      <c r="P200" s="223"/>
      <c r="Q200" s="224">
        <f>SUM(Q201:Q203)</f>
        <v>0</v>
      </c>
      <c r="R200" s="224">
        <f>SUM(R201:R203)</f>
        <v>0</v>
      </c>
      <c r="S200" s="223"/>
      <c r="T200" s="225">
        <f>SUM(T201:T203)</f>
        <v>0</v>
      </c>
      <c r="U200" s="223"/>
      <c r="V200" s="225">
        <f>SUM(V201:V203)</f>
        <v>0</v>
      </c>
      <c r="W200" s="223"/>
      <c r="X200" s="226">
        <f>SUM(X201:X203)</f>
        <v>0</v>
      </c>
      <c r="Y200" s="12"/>
      <c r="Z200" s="12"/>
      <c r="AA200" s="12"/>
      <c r="AB200" s="12"/>
      <c r="AC200" s="12"/>
      <c r="AD200" s="12"/>
      <c r="AE200" s="12"/>
      <c r="AR200" s="227" t="s">
        <v>165</v>
      </c>
      <c r="AT200" s="228" t="s">
        <v>77</v>
      </c>
      <c r="AU200" s="228" t="s">
        <v>86</v>
      </c>
      <c r="AY200" s="227" t="s">
        <v>161</v>
      </c>
      <c r="BK200" s="229">
        <f>SUM(BK201:BK203)</f>
        <v>0</v>
      </c>
    </row>
    <row r="201" s="2" customFormat="1" ht="33" customHeight="1">
      <c r="A201" s="37"/>
      <c r="B201" s="38"/>
      <c r="C201" s="230" t="s">
        <v>474</v>
      </c>
      <c r="D201" s="230" t="s">
        <v>162</v>
      </c>
      <c r="E201" s="231" t="s">
        <v>1746</v>
      </c>
      <c r="F201" s="232" t="s">
        <v>1747</v>
      </c>
      <c r="G201" s="233" t="s">
        <v>1408</v>
      </c>
      <c r="H201" s="234">
        <v>22</v>
      </c>
      <c r="I201" s="235"/>
      <c r="J201" s="235"/>
      <c r="K201" s="236">
        <f>ROUND(P201*H201,2)</f>
        <v>0</v>
      </c>
      <c r="L201" s="237"/>
      <c r="M201" s="43"/>
      <c r="N201" s="238" t="s">
        <v>1</v>
      </c>
      <c r="O201" s="239" t="s">
        <v>42</v>
      </c>
      <c r="P201" s="240">
        <f>I201+J201</f>
        <v>0</v>
      </c>
      <c r="Q201" s="240">
        <f>ROUND(I201*H201,2)</f>
        <v>0</v>
      </c>
      <c r="R201" s="240">
        <f>ROUND(J201*H201,2)</f>
        <v>0</v>
      </c>
      <c r="S201" s="96"/>
      <c r="T201" s="241">
        <f>S201*H201</f>
        <v>0</v>
      </c>
      <c r="U201" s="241">
        <v>0</v>
      </c>
      <c r="V201" s="241">
        <f>U201*H201</f>
        <v>0</v>
      </c>
      <c r="W201" s="241">
        <v>0</v>
      </c>
      <c r="X201" s="242">
        <f>W201*H201</f>
        <v>0</v>
      </c>
      <c r="Y201" s="37"/>
      <c r="Z201" s="37"/>
      <c r="AA201" s="37"/>
      <c r="AB201" s="37"/>
      <c r="AC201" s="37"/>
      <c r="AD201" s="37"/>
      <c r="AE201" s="37"/>
      <c r="AR201" s="243" t="s">
        <v>1748</v>
      </c>
      <c r="AT201" s="243" t="s">
        <v>162</v>
      </c>
      <c r="AU201" s="243" t="s">
        <v>166</v>
      </c>
      <c r="AY201" s="16" t="s">
        <v>161</v>
      </c>
      <c r="BE201" s="244">
        <f>IF(O201="základná",K201,0)</f>
        <v>0</v>
      </c>
      <c r="BF201" s="244">
        <f>IF(O201="znížená",K201,0)</f>
        <v>0</v>
      </c>
      <c r="BG201" s="244">
        <f>IF(O201="zákl. prenesená",K201,0)</f>
        <v>0</v>
      </c>
      <c r="BH201" s="244">
        <f>IF(O201="zníž. prenesená",K201,0)</f>
        <v>0</v>
      </c>
      <c r="BI201" s="244">
        <f>IF(O201="nulová",K201,0)</f>
        <v>0</v>
      </c>
      <c r="BJ201" s="16" t="s">
        <v>166</v>
      </c>
      <c r="BK201" s="244">
        <f>ROUND(P201*H201,2)</f>
        <v>0</v>
      </c>
      <c r="BL201" s="16" t="s">
        <v>1748</v>
      </c>
      <c r="BM201" s="243" t="s">
        <v>1749</v>
      </c>
    </row>
    <row r="202" s="2" customFormat="1" ht="37.8" customHeight="1">
      <c r="A202" s="37"/>
      <c r="B202" s="38"/>
      <c r="C202" s="230" t="s">
        <v>478</v>
      </c>
      <c r="D202" s="230" t="s">
        <v>162</v>
      </c>
      <c r="E202" s="231" t="s">
        <v>1750</v>
      </c>
      <c r="F202" s="232" t="s">
        <v>1751</v>
      </c>
      <c r="G202" s="233" t="s">
        <v>1408</v>
      </c>
      <c r="H202" s="234">
        <v>22</v>
      </c>
      <c r="I202" s="235"/>
      <c r="J202" s="235"/>
      <c r="K202" s="236">
        <f>ROUND(P202*H202,2)</f>
        <v>0</v>
      </c>
      <c r="L202" s="237"/>
      <c r="M202" s="43"/>
      <c r="N202" s="238" t="s">
        <v>1</v>
      </c>
      <c r="O202" s="239" t="s">
        <v>42</v>
      </c>
      <c r="P202" s="240">
        <f>I202+J202</f>
        <v>0</v>
      </c>
      <c r="Q202" s="240">
        <f>ROUND(I202*H202,2)</f>
        <v>0</v>
      </c>
      <c r="R202" s="240">
        <f>ROUND(J202*H202,2)</f>
        <v>0</v>
      </c>
      <c r="S202" s="96"/>
      <c r="T202" s="241">
        <f>S202*H202</f>
        <v>0</v>
      </c>
      <c r="U202" s="241">
        <v>0</v>
      </c>
      <c r="V202" s="241">
        <f>U202*H202</f>
        <v>0</v>
      </c>
      <c r="W202" s="241">
        <v>0</v>
      </c>
      <c r="X202" s="242">
        <f>W202*H202</f>
        <v>0</v>
      </c>
      <c r="Y202" s="37"/>
      <c r="Z202" s="37"/>
      <c r="AA202" s="37"/>
      <c r="AB202" s="37"/>
      <c r="AC202" s="37"/>
      <c r="AD202" s="37"/>
      <c r="AE202" s="37"/>
      <c r="AR202" s="243" t="s">
        <v>1748</v>
      </c>
      <c r="AT202" s="243" t="s">
        <v>162</v>
      </c>
      <c r="AU202" s="243" t="s">
        <v>166</v>
      </c>
      <c r="AY202" s="16" t="s">
        <v>161</v>
      </c>
      <c r="BE202" s="244">
        <f>IF(O202="základná",K202,0)</f>
        <v>0</v>
      </c>
      <c r="BF202" s="244">
        <f>IF(O202="znížená",K202,0)</f>
        <v>0</v>
      </c>
      <c r="BG202" s="244">
        <f>IF(O202="zákl. prenesená",K202,0)</f>
        <v>0</v>
      </c>
      <c r="BH202" s="244">
        <f>IF(O202="zníž. prenesená",K202,0)</f>
        <v>0</v>
      </c>
      <c r="BI202" s="244">
        <f>IF(O202="nulová",K202,0)</f>
        <v>0</v>
      </c>
      <c r="BJ202" s="16" t="s">
        <v>166</v>
      </c>
      <c r="BK202" s="244">
        <f>ROUND(P202*H202,2)</f>
        <v>0</v>
      </c>
      <c r="BL202" s="16" t="s">
        <v>1748</v>
      </c>
      <c r="BM202" s="243" t="s">
        <v>1752</v>
      </c>
    </row>
    <row r="203" s="2" customFormat="1" ht="33" customHeight="1">
      <c r="A203" s="37"/>
      <c r="B203" s="38"/>
      <c r="C203" s="230" t="s">
        <v>482</v>
      </c>
      <c r="D203" s="230" t="s">
        <v>162</v>
      </c>
      <c r="E203" s="231" t="s">
        <v>1753</v>
      </c>
      <c r="F203" s="232" t="s">
        <v>1754</v>
      </c>
      <c r="G203" s="233" t="s">
        <v>1408</v>
      </c>
      <c r="H203" s="234">
        <v>22</v>
      </c>
      <c r="I203" s="235"/>
      <c r="J203" s="235"/>
      <c r="K203" s="236">
        <f>ROUND(P203*H203,2)</f>
        <v>0</v>
      </c>
      <c r="L203" s="237"/>
      <c r="M203" s="43"/>
      <c r="N203" s="238" t="s">
        <v>1</v>
      </c>
      <c r="O203" s="239" t="s">
        <v>42</v>
      </c>
      <c r="P203" s="240">
        <f>I203+J203</f>
        <v>0</v>
      </c>
      <c r="Q203" s="240">
        <f>ROUND(I203*H203,2)</f>
        <v>0</v>
      </c>
      <c r="R203" s="240">
        <f>ROUND(J203*H203,2)</f>
        <v>0</v>
      </c>
      <c r="S203" s="96"/>
      <c r="T203" s="241">
        <f>S203*H203</f>
        <v>0</v>
      </c>
      <c r="U203" s="241">
        <v>0</v>
      </c>
      <c r="V203" s="241">
        <f>U203*H203</f>
        <v>0</v>
      </c>
      <c r="W203" s="241">
        <v>0</v>
      </c>
      <c r="X203" s="242">
        <f>W203*H203</f>
        <v>0</v>
      </c>
      <c r="Y203" s="37"/>
      <c r="Z203" s="37"/>
      <c r="AA203" s="37"/>
      <c r="AB203" s="37"/>
      <c r="AC203" s="37"/>
      <c r="AD203" s="37"/>
      <c r="AE203" s="37"/>
      <c r="AR203" s="243" t="s">
        <v>1748</v>
      </c>
      <c r="AT203" s="243" t="s">
        <v>162</v>
      </c>
      <c r="AU203" s="243" t="s">
        <v>166</v>
      </c>
      <c r="AY203" s="16" t="s">
        <v>161</v>
      </c>
      <c r="BE203" s="244">
        <f>IF(O203="základná",K203,0)</f>
        <v>0</v>
      </c>
      <c r="BF203" s="244">
        <f>IF(O203="znížená",K203,0)</f>
        <v>0</v>
      </c>
      <c r="BG203" s="244">
        <f>IF(O203="zákl. prenesená",K203,0)</f>
        <v>0</v>
      </c>
      <c r="BH203" s="244">
        <f>IF(O203="zníž. prenesená",K203,0)</f>
        <v>0</v>
      </c>
      <c r="BI203" s="244">
        <f>IF(O203="nulová",K203,0)</f>
        <v>0</v>
      </c>
      <c r="BJ203" s="16" t="s">
        <v>166</v>
      </c>
      <c r="BK203" s="244">
        <f>ROUND(P203*H203,2)</f>
        <v>0</v>
      </c>
      <c r="BL203" s="16" t="s">
        <v>1748</v>
      </c>
      <c r="BM203" s="243" t="s">
        <v>1755</v>
      </c>
    </row>
    <row r="204" s="2" customFormat="1" ht="49.92" customHeight="1">
      <c r="A204" s="37"/>
      <c r="B204" s="38"/>
      <c r="C204" s="39"/>
      <c r="D204" s="39"/>
      <c r="E204" s="219" t="s">
        <v>498</v>
      </c>
      <c r="F204" s="219" t="s">
        <v>499</v>
      </c>
      <c r="G204" s="39"/>
      <c r="H204" s="39"/>
      <c r="I204" s="39"/>
      <c r="J204" s="39"/>
      <c r="K204" s="202">
        <f>BK204</f>
        <v>0</v>
      </c>
      <c r="L204" s="39"/>
      <c r="M204" s="43"/>
      <c r="N204" s="272"/>
      <c r="O204" s="273"/>
      <c r="P204" s="96"/>
      <c r="Q204" s="224">
        <f>SUM(Q205:Q209)</f>
        <v>0</v>
      </c>
      <c r="R204" s="224">
        <f>SUM(R205:R209)</f>
        <v>0</v>
      </c>
      <c r="S204" s="96"/>
      <c r="T204" s="96"/>
      <c r="U204" s="96"/>
      <c r="V204" s="96"/>
      <c r="W204" s="96"/>
      <c r="X204" s="97"/>
      <c r="Y204" s="37"/>
      <c r="Z204" s="37"/>
      <c r="AA204" s="37"/>
      <c r="AB204" s="37"/>
      <c r="AC204" s="37"/>
      <c r="AD204" s="37"/>
      <c r="AE204" s="37"/>
      <c r="AT204" s="16" t="s">
        <v>77</v>
      </c>
      <c r="AU204" s="16" t="s">
        <v>78</v>
      </c>
      <c r="AY204" s="16" t="s">
        <v>500</v>
      </c>
      <c r="BK204" s="244">
        <f>SUM(BK205:BK209)</f>
        <v>0</v>
      </c>
    </row>
    <row r="205" s="2" customFormat="1" ht="16.32" customHeight="1">
      <c r="A205" s="37"/>
      <c r="B205" s="38"/>
      <c r="C205" s="284" t="s">
        <v>1</v>
      </c>
      <c r="D205" s="284" t="s">
        <v>162</v>
      </c>
      <c r="E205" s="285" t="s">
        <v>1</v>
      </c>
      <c r="F205" s="286" t="s">
        <v>1</v>
      </c>
      <c r="G205" s="287" t="s">
        <v>1</v>
      </c>
      <c r="H205" s="288"/>
      <c r="I205" s="288"/>
      <c r="J205" s="288"/>
      <c r="K205" s="289">
        <f>BK205</f>
        <v>0</v>
      </c>
      <c r="L205" s="237"/>
      <c r="M205" s="43"/>
      <c r="N205" s="290" t="s">
        <v>1</v>
      </c>
      <c r="O205" s="291" t="s">
        <v>42</v>
      </c>
      <c r="P205" s="292">
        <f>I205+J205</f>
        <v>0</v>
      </c>
      <c r="Q205" s="293">
        <f>I205*H205</f>
        <v>0</v>
      </c>
      <c r="R205" s="293">
        <f>J205*H205</f>
        <v>0</v>
      </c>
      <c r="S205" s="96"/>
      <c r="T205" s="96"/>
      <c r="U205" s="96"/>
      <c r="V205" s="96"/>
      <c r="W205" s="96"/>
      <c r="X205" s="97"/>
      <c r="Y205" s="37"/>
      <c r="Z205" s="37"/>
      <c r="AA205" s="37"/>
      <c r="AB205" s="37"/>
      <c r="AC205" s="37"/>
      <c r="AD205" s="37"/>
      <c r="AE205" s="37"/>
      <c r="AT205" s="16" t="s">
        <v>500</v>
      </c>
      <c r="AU205" s="16" t="s">
        <v>86</v>
      </c>
      <c r="AY205" s="16" t="s">
        <v>500</v>
      </c>
      <c r="BE205" s="244">
        <f>IF(O205="základná",K205,0)</f>
        <v>0</v>
      </c>
      <c r="BF205" s="244">
        <f>IF(O205="znížená",K205,0)</f>
        <v>0</v>
      </c>
      <c r="BG205" s="244">
        <f>IF(O205="zákl. prenesená",K205,0)</f>
        <v>0</v>
      </c>
      <c r="BH205" s="244">
        <f>IF(O205="zníž. prenesená",K205,0)</f>
        <v>0</v>
      </c>
      <c r="BI205" s="244">
        <f>IF(O205="nulová",K205,0)</f>
        <v>0</v>
      </c>
      <c r="BJ205" s="16" t="s">
        <v>166</v>
      </c>
      <c r="BK205" s="244">
        <f>P205*H205</f>
        <v>0</v>
      </c>
    </row>
    <row r="206" s="2" customFormat="1" ht="16.32" customHeight="1">
      <c r="A206" s="37"/>
      <c r="B206" s="38"/>
      <c r="C206" s="284" t="s">
        <v>1</v>
      </c>
      <c r="D206" s="284" t="s">
        <v>162</v>
      </c>
      <c r="E206" s="285" t="s">
        <v>1</v>
      </c>
      <c r="F206" s="286" t="s">
        <v>1</v>
      </c>
      <c r="G206" s="287" t="s">
        <v>1</v>
      </c>
      <c r="H206" s="288"/>
      <c r="I206" s="288"/>
      <c r="J206" s="288"/>
      <c r="K206" s="289">
        <f>BK206</f>
        <v>0</v>
      </c>
      <c r="L206" s="237"/>
      <c r="M206" s="43"/>
      <c r="N206" s="290" t="s">
        <v>1</v>
      </c>
      <c r="O206" s="291" t="s">
        <v>42</v>
      </c>
      <c r="P206" s="292">
        <f>I206+J206</f>
        <v>0</v>
      </c>
      <c r="Q206" s="293">
        <f>I206*H206</f>
        <v>0</v>
      </c>
      <c r="R206" s="293">
        <f>J206*H206</f>
        <v>0</v>
      </c>
      <c r="S206" s="96"/>
      <c r="T206" s="96"/>
      <c r="U206" s="96"/>
      <c r="V206" s="96"/>
      <c r="W206" s="96"/>
      <c r="X206" s="97"/>
      <c r="Y206" s="37"/>
      <c r="Z206" s="37"/>
      <c r="AA206" s="37"/>
      <c r="AB206" s="37"/>
      <c r="AC206" s="37"/>
      <c r="AD206" s="37"/>
      <c r="AE206" s="37"/>
      <c r="AT206" s="16" t="s">
        <v>500</v>
      </c>
      <c r="AU206" s="16" t="s">
        <v>86</v>
      </c>
      <c r="AY206" s="16" t="s">
        <v>500</v>
      </c>
      <c r="BE206" s="244">
        <f>IF(O206="základná",K206,0)</f>
        <v>0</v>
      </c>
      <c r="BF206" s="244">
        <f>IF(O206="znížená",K206,0)</f>
        <v>0</v>
      </c>
      <c r="BG206" s="244">
        <f>IF(O206="zákl. prenesená",K206,0)</f>
        <v>0</v>
      </c>
      <c r="BH206" s="244">
        <f>IF(O206="zníž. prenesená",K206,0)</f>
        <v>0</v>
      </c>
      <c r="BI206" s="244">
        <f>IF(O206="nulová",K206,0)</f>
        <v>0</v>
      </c>
      <c r="BJ206" s="16" t="s">
        <v>166</v>
      </c>
      <c r="BK206" s="244">
        <f>P206*H206</f>
        <v>0</v>
      </c>
    </row>
    <row r="207" s="2" customFormat="1" ht="16.32" customHeight="1">
      <c r="A207" s="37"/>
      <c r="B207" s="38"/>
      <c r="C207" s="284" t="s">
        <v>1</v>
      </c>
      <c r="D207" s="284" t="s">
        <v>162</v>
      </c>
      <c r="E207" s="285" t="s">
        <v>1</v>
      </c>
      <c r="F207" s="286" t="s">
        <v>1</v>
      </c>
      <c r="G207" s="287" t="s">
        <v>1</v>
      </c>
      <c r="H207" s="288"/>
      <c r="I207" s="288"/>
      <c r="J207" s="288"/>
      <c r="K207" s="289">
        <f>BK207</f>
        <v>0</v>
      </c>
      <c r="L207" s="237"/>
      <c r="M207" s="43"/>
      <c r="N207" s="290" t="s">
        <v>1</v>
      </c>
      <c r="O207" s="291" t="s">
        <v>42</v>
      </c>
      <c r="P207" s="292">
        <f>I207+J207</f>
        <v>0</v>
      </c>
      <c r="Q207" s="293">
        <f>I207*H207</f>
        <v>0</v>
      </c>
      <c r="R207" s="293">
        <f>J207*H207</f>
        <v>0</v>
      </c>
      <c r="S207" s="96"/>
      <c r="T207" s="96"/>
      <c r="U207" s="96"/>
      <c r="V207" s="96"/>
      <c r="W207" s="96"/>
      <c r="X207" s="97"/>
      <c r="Y207" s="37"/>
      <c r="Z207" s="37"/>
      <c r="AA207" s="37"/>
      <c r="AB207" s="37"/>
      <c r="AC207" s="37"/>
      <c r="AD207" s="37"/>
      <c r="AE207" s="37"/>
      <c r="AT207" s="16" t="s">
        <v>500</v>
      </c>
      <c r="AU207" s="16" t="s">
        <v>86</v>
      </c>
      <c r="AY207" s="16" t="s">
        <v>500</v>
      </c>
      <c r="BE207" s="244">
        <f>IF(O207="základná",K207,0)</f>
        <v>0</v>
      </c>
      <c r="BF207" s="244">
        <f>IF(O207="znížená",K207,0)</f>
        <v>0</v>
      </c>
      <c r="BG207" s="244">
        <f>IF(O207="zákl. prenesená",K207,0)</f>
        <v>0</v>
      </c>
      <c r="BH207" s="244">
        <f>IF(O207="zníž. prenesená",K207,0)</f>
        <v>0</v>
      </c>
      <c r="BI207" s="244">
        <f>IF(O207="nulová",K207,0)</f>
        <v>0</v>
      </c>
      <c r="BJ207" s="16" t="s">
        <v>166</v>
      </c>
      <c r="BK207" s="244">
        <f>P207*H207</f>
        <v>0</v>
      </c>
    </row>
    <row r="208" s="2" customFormat="1" ht="16.32" customHeight="1">
      <c r="A208" s="37"/>
      <c r="B208" s="38"/>
      <c r="C208" s="284" t="s">
        <v>1</v>
      </c>
      <c r="D208" s="284" t="s">
        <v>162</v>
      </c>
      <c r="E208" s="285" t="s">
        <v>1</v>
      </c>
      <c r="F208" s="286" t="s">
        <v>1</v>
      </c>
      <c r="G208" s="287" t="s">
        <v>1</v>
      </c>
      <c r="H208" s="288"/>
      <c r="I208" s="288"/>
      <c r="J208" s="288"/>
      <c r="K208" s="289">
        <f>BK208</f>
        <v>0</v>
      </c>
      <c r="L208" s="237"/>
      <c r="M208" s="43"/>
      <c r="N208" s="290" t="s">
        <v>1</v>
      </c>
      <c r="O208" s="291" t="s">
        <v>42</v>
      </c>
      <c r="P208" s="292">
        <f>I208+J208</f>
        <v>0</v>
      </c>
      <c r="Q208" s="293">
        <f>I208*H208</f>
        <v>0</v>
      </c>
      <c r="R208" s="293">
        <f>J208*H208</f>
        <v>0</v>
      </c>
      <c r="S208" s="96"/>
      <c r="T208" s="96"/>
      <c r="U208" s="96"/>
      <c r="V208" s="96"/>
      <c r="W208" s="96"/>
      <c r="X208" s="97"/>
      <c r="Y208" s="37"/>
      <c r="Z208" s="37"/>
      <c r="AA208" s="37"/>
      <c r="AB208" s="37"/>
      <c r="AC208" s="37"/>
      <c r="AD208" s="37"/>
      <c r="AE208" s="37"/>
      <c r="AT208" s="16" t="s">
        <v>500</v>
      </c>
      <c r="AU208" s="16" t="s">
        <v>86</v>
      </c>
      <c r="AY208" s="16" t="s">
        <v>500</v>
      </c>
      <c r="BE208" s="244">
        <f>IF(O208="základná",K208,0)</f>
        <v>0</v>
      </c>
      <c r="BF208" s="244">
        <f>IF(O208="znížená",K208,0)</f>
        <v>0</v>
      </c>
      <c r="BG208" s="244">
        <f>IF(O208="zákl. prenesená",K208,0)</f>
        <v>0</v>
      </c>
      <c r="BH208" s="244">
        <f>IF(O208="zníž. prenesená",K208,0)</f>
        <v>0</v>
      </c>
      <c r="BI208" s="244">
        <f>IF(O208="nulová",K208,0)</f>
        <v>0</v>
      </c>
      <c r="BJ208" s="16" t="s">
        <v>166</v>
      </c>
      <c r="BK208" s="244">
        <f>P208*H208</f>
        <v>0</v>
      </c>
    </row>
    <row r="209" s="2" customFormat="1" ht="16.32" customHeight="1">
      <c r="A209" s="37"/>
      <c r="B209" s="38"/>
      <c r="C209" s="284" t="s">
        <v>1</v>
      </c>
      <c r="D209" s="284" t="s">
        <v>162</v>
      </c>
      <c r="E209" s="285" t="s">
        <v>1</v>
      </c>
      <c r="F209" s="286" t="s">
        <v>1</v>
      </c>
      <c r="G209" s="287" t="s">
        <v>1</v>
      </c>
      <c r="H209" s="288"/>
      <c r="I209" s="288"/>
      <c r="J209" s="288"/>
      <c r="K209" s="289">
        <f>BK209</f>
        <v>0</v>
      </c>
      <c r="L209" s="237"/>
      <c r="M209" s="43"/>
      <c r="N209" s="290" t="s">
        <v>1</v>
      </c>
      <c r="O209" s="291" t="s">
        <v>42</v>
      </c>
      <c r="P209" s="294">
        <f>I209+J209</f>
        <v>0</v>
      </c>
      <c r="Q209" s="295">
        <f>I209*H209</f>
        <v>0</v>
      </c>
      <c r="R209" s="295">
        <f>J209*H209</f>
        <v>0</v>
      </c>
      <c r="S209" s="296"/>
      <c r="T209" s="296"/>
      <c r="U209" s="296"/>
      <c r="V209" s="296"/>
      <c r="W209" s="296"/>
      <c r="X209" s="297"/>
      <c r="Y209" s="37"/>
      <c r="Z209" s="37"/>
      <c r="AA209" s="37"/>
      <c r="AB209" s="37"/>
      <c r="AC209" s="37"/>
      <c r="AD209" s="37"/>
      <c r="AE209" s="37"/>
      <c r="AT209" s="16" t="s">
        <v>500</v>
      </c>
      <c r="AU209" s="16" t="s">
        <v>86</v>
      </c>
      <c r="AY209" s="16" t="s">
        <v>500</v>
      </c>
      <c r="BE209" s="244">
        <f>IF(O209="základná",K209,0)</f>
        <v>0</v>
      </c>
      <c r="BF209" s="244">
        <f>IF(O209="znížená",K209,0)</f>
        <v>0</v>
      </c>
      <c r="BG209" s="244">
        <f>IF(O209="zákl. prenesená",K209,0)</f>
        <v>0</v>
      </c>
      <c r="BH209" s="244">
        <f>IF(O209="zníž. prenesená",K209,0)</f>
        <v>0</v>
      </c>
      <c r="BI209" s="244">
        <f>IF(O209="nulová",K209,0)</f>
        <v>0</v>
      </c>
      <c r="BJ209" s="16" t="s">
        <v>166</v>
      </c>
      <c r="BK209" s="244">
        <f>P209*H209</f>
        <v>0</v>
      </c>
    </row>
    <row r="210" s="2" customFormat="1" ht="6.96" customHeight="1">
      <c r="A210" s="37"/>
      <c r="B210" s="71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43"/>
      <c r="N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</row>
  </sheetData>
  <sheetProtection sheet="1" autoFilter="0" formatColumns="0" formatRows="0" objects="1" scenarios="1" spinCount="100000" saltValue="/wEQZ8+ZSBy3rScVPFS6xdTaKkAJ3yEJZaaBR/VxBtx85j37lNgWn1V4wbxC4CEtyty2ZmS8Uja3gvHsElDZ5Q==" hashValue="WvlB3bkEqY3ui7a17q/2meh4IB8ztXzSDjhF12bND0DlZ6Tb75gDZ3E87yAiPyPNiL4IaASxXwXSMRn6SR2b7g==" algorithmName="SHA-512" password="CC35"/>
  <autoFilter ref="C126:L209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M2:Z2"/>
  </mergeCells>
  <dataValidations count="2">
    <dataValidation type="list" allowBlank="1" showInputMessage="1" showErrorMessage="1" error="Povolené sú hodnoty K, M." sqref="D205:D210">
      <formula1>"K, M"</formula1>
    </dataValidation>
    <dataValidation type="list" allowBlank="1" showInputMessage="1" showErrorMessage="1" error="Povolené sú hodnoty základná, znížená, nulová." sqref="O205:O210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2"/>
      <c r="C3" s="143"/>
      <c r="D3" s="143"/>
      <c r="E3" s="143"/>
      <c r="F3" s="143"/>
      <c r="G3" s="143"/>
      <c r="H3" s="19"/>
    </row>
    <row r="4" s="1" customFormat="1" ht="24.96" customHeight="1">
      <c r="B4" s="19"/>
      <c r="C4" s="144" t="s">
        <v>1756</v>
      </c>
      <c r="H4" s="19"/>
    </row>
    <row r="5" s="1" customFormat="1" ht="12" customHeight="1">
      <c r="B5" s="19"/>
      <c r="C5" s="299" t="s">
        <v>13</v>
      </c>
      <c r="D5" s="153" t="s">
        <v>14</v>
      </c>
      <c r="E5" s="1"/>
      <c r="F5" s="1"/>
      <c r="H5" s="19"/>
    </row>
    <row r="6" s="1" customFormat="1" ht="36.96" customHeight="1">
      <c r="B6" s="19"/>
      <c r="C6" s="300" t="s">
        <v>16</v>
      </c>
      <c r="D6" s="301" t="s">
        <v>17</v>
      </c>
      <c r="E6" s="1"/>
      <c r="F6" s="1"/>
      <c r="H6" s="19"/>
    </row>
    <row r="7" s="1" customFormat="1" ht="16.5" customHeight="1">
      <c r="B7" s="19"/>
      <c r="C7" s="146" t="s">
        <v>22</v>
      </c>
      <c r="D7" s="150" t="str">
        <f>'Rekapitulácia stavby'!AN8</f>
        <v>8. 4. 2022</v>
      </c>
      <c r="H7" s="19"/>
    </row>
    <row r="8" s="2" customFormat="1" ht="10.8" customHeight="1">
      <c r="A8" s="37"/>
      <c r="B8" s="43"/>
      <c r="C8" s="37"/>
      <c r="D8" s="37"/>
      <c r="E8" s="37"/>
      <c r="F8" s="37"/>
      <c r="G8" s="37"/>
      <c r="H8" s="43"/>
    </row>
    <row r="9" s="11" customFormat="1" ht="29.28" customHeight="1">
      <c r="A9" s="203"/>
      <c r="B9" s="302"/>
      <c r="C9" s="303" t="s">
        <v>57</v>
      </c>
      <c r="D9" s="304" t="s">
        <v>58</v>
      </c>
      <c r="E9" s="304" t="s">
        <v>145</v>
      </c>
      <c r="F9" s="305" t="s">
        <v>1757</v>
      </c>
      <c r="G9" s="203"/>
      <c r="H9" s="302"/>
    </row>
    <row r="10" s="2" customFormat="1" ht="26.4" customHeight="1">
      <c r="A10" s="37"/>
      <c r="B10" s="43"/>
      <c r="C10" s="306" t="s">
        <v>1758</v>
      </c>
      <c r="D10" s="306" t="s">
        <v>92</v>
      </c>
      <c r="E10" s="37"/>
      <c r="F10" s="37"/>
      <c r="G10" s="37"/>
      <c r="H10" s="43"/>
    </row>
    <row r="11" s="2" customFormat="1" ht="16.8" customHeight="1">
      <c r="A11" s="37"/>
      <c r="B11" s="43"/>
      <c r="C11" s="307" t="s">
        <v>1759</v>
      </c>
      <c r="D11" s="308" t="s">
        <v>1760</v>
      </c>
      <c r="E11" s="309" t="s">
        <v>1</v>
      </c>
      <c r="F11" s="310">
        <v>30.399999999999999</v>
      </c>
      <c r="G11" s="37"/>
      <c r="H11" s="43"/>
    </row>
    <row r="12" s="2" customFormat="1" ht="16.8" customHeight="1">
      <c r="A12" s="37"/>
      <c r="B12" s="43"/>
      <c r="C12" s="311" t="s">
        <v>1</v>
      </c>
      <c r="D12" s="311" t="s">
        <v>1761</v>
      </c>
      <c r="E12" s="16" t="s">
        <v>1</v>
      </c>
      <c r="F12" s="312">
        <v>31.399999999999999</v>
      </c>
      <c r="G12" s="37"/>
      <c r="H12" s="43"/>
    </row>
    <row r="13" s="2" customFormat="1" ht="16.8" customHeight="1">
      <c r="A13" s="37"/>
      <c r="B13" s="43"/>
      <c r="C13" s="311" t="s">
        <v>1</v>
      </c>
      <c r="D13" s="311" t="s">
        <v>127</v>
      </c>
      <c r="E13" s="16" t="s">
        <v>1</v>
      </c>
      <c r="F13" s="312">
        <v>-1</v>
      </c>
      <c r="G13" s="37"/>
      <c r="H13" s="43"/>
    </row>
    <row r="14" s="2" customFormat="1" ht="16.8" customHeight="1">
      <c r="A14" s="37"/>
      <c r="B14" s="43"/>
      <c r="C14" s="311" t="s">
        <v>1</v>
      </c>
      <c r="D14" s="311" t="s">
        <v>177</v>
      </c>
      <c r="E14" s="16" t="s">
        <v>1</v>
      </c>
      <c r="F14" s="312">
        <v>30.399999999999999</v>
      </c>
      <c r="G14" s="37"/>
      <c r="H14" s="43"/>
    </row>
    <row r="15" s="2" customFormat="1" ht="16.8" customHeight="1">
      <c r="A15" s="37"/>
      <c r="B15" s="43"/>
      <c r="C15" s="307" t="s">
        <v>1762</v>
      </c>
      <c r="D15" s="308" t="s">
        <v>1763</v>
      </c>
      <c r="E15" s="309" t="s">
        <v>1</v>
      </c>
      <c r="F15" s="310">
        <v>57</v>
      </c>
      <c r="G15" s="37"/>
      <c r="H15" s="43"/>
    </row>
    <row r="16" s="2" customFormat="1" ht="16.8" customHeight="1">
      <c r="A16" s="37"/>
      <c r="B16" s="43"/>
      <c r="C16" s="311" t="s">
        <v>1</v>
      </c>
      <c r="D16" s="311" t="s">
        <v>439</v>
      </c>
      <c r="E16" s="16" t="s">
        <v>1</v>
      </c>
      <c r="F16" s="312">
        <v>57</v>
      </c>
      <c r="G16" s="37"/>
      <c r="H16" s="43"/>
    </row>
    <row r="17" s="2" customFormat="1" ht="7.44" customHeight="1">
      <c r="A17" s="37"/>
      <c r="B17" s="180"/>
      <c r="C17" s="181"/>
      <c r="D17" s="181"/>
      <c r="E17" s="181"/>
      <c r="F17" s="181"/>
      <c r="G17" s="181"/>
      <c r="H17" s="43"/>
    </row>
    <row r="18" s="2" customFormat="1">
      <c r="A18" s="37"/>
      <c r="B18" s="37"/>
      <c r="C18" s="37"/>
      <c r="D18" s="37"/>
      <c r="E18" s="37"/>
      <c r="F18" s="37"/>
      <c r="G18" s="37"/>
      <c r="H18" s="37"/>
    </row>
  </sheetData>
  <sheetProtection sheet="1" formatColumns="0" formatRows="0" objects="1" scenarios="1" spinCount="100000" saltValue="WCsSQKhr7iTXLu4PPzkygqdP72JquBJ2ECuXitcg85RhYz2IoiYxou5oiwFygsXf4C1QMt6ksVfrkXo1BNgMGg==" hashValue="5pyW51SnV1nuJekCWBn6HOtQf3/VoFz/LgEz7kBglmTIdQkTX45ySvDgAAxrB77qgkdiPuk/Z+o/2O8jxSt9SA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87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117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33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ROUND(K131,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ROUND((ROUND((SUM(BE131:BE276)),  2) + SUM(BE278:BE282)), 2)</f>
        <v>0</v>
      </c>
      <c r="G35" s="163"/>
      <c r="H35" s="163"/>
      <c r="I35" s="164">
        <v>0.20000000000000001</v>
      </c>
      <c r="J35" s="163"/>
      <c r="K35" s="162">
        <f>ROUND((ROUND(((SUM(BE131:BE276))*I35),  2) + (SUM(BE278:BE282)*I35)),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ROUND((ROUND((SUM(BF131:BF276)),  2) + SUM(BF278:BF282)), 2)</f>
        <v>0</v>
      </c>
      <c r="G36" s="163"/>
      <c r="H36" s="163"/>
      <c r="I36" s="164">
        <v>0.20000000000000001</v>
      </c>
      <c r="J36" s="163"/>
      <c r="K36" s="162">
        <f>ROUND((ROUND(((SUM(BF131:BF276))*I36),  2) + (SUM(BF278:BF282)*I36)),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ROUND((ROUND((SUM(BG131:BG276)),  2) + SUM(BG278:BG282)),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ROUND((ROUND((SUM(BH131:BH276)),  2) + SUM(BH278:BH282)),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ROUND((ROUND((SUM(BI131:BI276)),  2) + SUM(BI278:BI282)),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>A1_OTVORY - Zníženie energetickej náročnosti kultúrneho domu Veľký Kýr 2 - časť Výplne otvorov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Dudonová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Q131</f>
        <v>0</v>
      </c>
      <c r="J96" s="115">
        <f>R131</f>
        <v>0</v>
      </c>
      <c r="K96" s="115">
        <f>K131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128</v>
      </c>
      <c r="E97" s="192"/>
      <c r="F97" s="192"/>
      <c r="G97" s="192"/>
      <c r="H97" s="192"/>
      <c r="I97" s="193">
        <f>Q132</f>
        <v>0</v>
      </c>
      <c r="J97" s="193">
        <f>R132</f>
        <v>0</v>
      </c>
      <c r="K97" s="193">
        <f>K132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129</v>
      </c>
      <c r="E98" s="198"/>
      <c r="F98" s="198"/>
      <c r="G98" s="198"/>
      <c r="H98" s="198"/>
      <c r="I98" s="199">
        <f>Q134</f>
        <v>0</v>
      </c>
      <c r="J98" s="199">
        <f>R134</f>
        <v>0</v>
      </c>
      <c r="K98" s="199">
        <f>K134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130</v>
      </c>
      <c r="E99" s="198"/>
      <c r="F99" s="198"/>
      <c r="G99" s="198"/>
      <c r="H99" s="198"/>
      <c r="I99" s="199">
        <f>Q155</f>
        <v>0</v>
      </c>
      <c r="J99" s="199">
        <f>R155</f>
        <v>0</v>
      </c>
      <c r="K99" s="199">
        <f>K155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131</v>
      </c>
      <c r="E100" s="198"/>
      <c r="F100" s="198"/>
      <c r="G100" s="198"/>
      <c r="H100" s="198"/>
      <c r="I100" s="199">
        <f>Q187</f>
        <v>0</v>
      </c>
      <c r="J100" s="199">
        <f>R187</f>
        <v>0</v>
      </c>
      <c r="K100" s="199">
        <f>K187</f>
        <v>0</v>
      </c>
      <c r="L100" s="196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9"/>
      <c r="C101" s="190"/>
      <c r="D101" s="191" t="s">
        <v>132</v>
      </c>
      <c r="E101" s="192"/>
      <c r="F101" s="192"/>
      <c r="G101" s="192"/>
      <c r="H101" s="192"/>
      <c r="I101" s="193">
        <f>Q189</f>
        <v>0</v>
      </c>
      <c r="J101" s="193">
        <f>R189</f>
        <v>0</v>
      </c>
      <c r="K101" s="193">
        <f>K189</f>
        <v>0</v>
      </c>
      <c r="L101" s="190"/>
      <c r="M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96"/>
      <c r="D102" s="197" t="s">
        <v>133</v>
      </c>
      <c r="E102" s="198"/>
      <c r="F102" s="198"/>
      <c r="G102" s="198"/>
      <c r="H102" s="198"/>
      <c r="I102" s="199">
        <f>Q190</f>
        <v>0</v>
      </c>
      <c r="J102" s="199">
        <f>R190</f>
        <v>0</v>
      </c>
      <c r="K102" s="199">
        <f>K190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134</v>
      </c>
      <c r="E103" s="198"/>
      <c r="F103" s="198"/>
      <c r="G103" s="198"/>
      <c r="H103" s="198"/>
      <c r="I103" s="199">
        <f>Q196</f>
        <v>0</v>
      </c>
      <c r="J103" s="199">
        <f>R196</f>
        <v>0</v>
      </c>
      <c r="K103" s="199">
        <f>K196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135</v>
      </c>
      <c r="E104" s="198"/>
      <c r="F104" s="198"/>
      <c r="G104" s="198"/>
      <c r="H104" s="198"/>
      <c r="I104" s="199">
        <f>Q202</f>
        <v>0</v>
      </c>
      <c r="J104" s="199">
        <f>R202</f>
        <v>0</v>
      </c>
      <c r="K104" s="199">
        <f>K202</f>
        <v>0</v>
      </c>
      <c r="L104" s="196"/>
      <c r="M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96"/>
      <c r="D105" s="197" t="s">
        <v>136</v>
      </c>
      <c r="E105" s="198"/>
      <c r="F105" s="198"/>
      <c r="G105" s="198"/>
      <c r="H105" s="198"/>
      <c r="I105" s="199">
        <f>Q205</f>
        <v>0</v>
      </c>
      <c r="J105" s="199">
        <f>R205</f>
        <v>0</v>
      </c>
      <c r="K105" s="199">
        <f>K205</f>
        <v>0</v>
      </c>
      <c r="L105" s="196"/>
      <c r="M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96"/>
      <c r="D106" s="197" t="s">
        <v>137</v>
      </c>
      <c r="E106" s="198"/>
      <c r="F106" s="198"/>
      <c r="G106" s="198"/>
      <c r="H106" s="198"/>
      <c r="I106" s="199">
        <f>Q211</f>
        <v>0</v>
      </c>
      <c r="J106" s="199">
        <f>R211</f>
        <v>0</v>
      </c>
      <c r="K106" s="199">
        <f>K211</f>
        <v>0</v>
      </c>
      <c r="L106" s="196"/>
      <c r="M106" s="20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5"/>
      <c r="C107" s="196"/>
      <c r="D107" s="197" t="s">
        <v>138</v>
      </c>
      <c r="E107" s="198"/>
      <c r="F107" s="198"/>
      <c r="G107" s="198"/>
      <c r="H107" s="198"/>
      <c r="I107" s="199">
        <f>Q219</f>
        <v>0</v>
      </c>
      <c r="J107" s="199">
        <f>R219</f>
        <v>0</v>
      </c>
      <c r="K107" s="199">
        <f>K219</f>
        <v>0</v>
      </c>
      <c r="L107" s="196"/>
      <c r="M107" s="20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96"/>
      <c r="D108" s="197" t="s">
        <v>139</v>
      </c>
      <c r="E108" s="198"/>
      <c r="F108" s="198"/>
      <c r="G108" s="198"/>
      <c r="H108" s="198"/>
      <c r="I108" s="199">
        <f>Q231</f>
        <v>0</v>
      </c>
      <c r="J108" s="199">
        <f>R231</f>
        <v>0</v>
      </c>
      <c r="K108" s="199">
        <f>K231</f>
        <v>0</v>
      </c>
      <c r="L108" s="196"/>
      <c r="M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96"/>
      <c r="D109" s="197" t="s">
        <v>140</v>
      </c>
      <c r="E109" s="198"/>
      <c r="F109" s="198"/>
      <c r="G109" s="198"/>
      <c r="H109" s="198"/>
      <c r="I109" s="199">
        <f>Q252</f>
        <v>0</v>
      </c>
      <c r="J109" s="199">
        <f>R252</f>
        <v>0</v>
      </c>
      <c r="K109" s="199">
        <f>K252</f>
        <v>0</v>
      </c>
      <c r="L109" s="196"/>
      <c r="M109" s="20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96"/>
      <c r="D110" s="197" t="s">
        <v>141</v>
      </c>
      <c r="E110" s="198"/>
      <c r="F110" s="198"/>
      <c r="G110" s="198"/>
      <c r="H110" s="198"/>
      <c r="I110" s="199">
        <f>Q266</f>
        <v>0</v>
      </c>
      <c r="J110" s="199">
        <f>R266</f>
        <v>0</v>
      </c>
      <c r="K110" s="199">
        <f>K266</f>
        <v>0</v>
      </c>
      <c r="L110" s="196"/>
      <c r="M110" s="20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1.84" customHeight="1">
      <c r="A111" s="9"/>
      <c r="B111" s="189"/>
      <c r="C111" s="190"/>
      <c r="D111" s="201" t="s">
        <v>142</v>
      </c>
      <c r="E111" s="190"/>
      <c r="F111" s="190"/>
      <c r="G111" s="190"/>
      <c r="H111" s="190"/>
      <c r="I111" s="202">
        <f>Q277</f>
        <v>0</v>
      </c>
      <c r="J111" s="202">
        <f>R277</f>
        <v>0</v>
      </c>
      <c r="K111" s="202">
        <f>K277</f>
        <v>0</v>
      </c>
      <c r="L111" s="190"/>
      <c r="M111" s="194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73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2" t="s">
        <v>143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16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6.5" customHeight="1">
      <c r="A121" s="37"/>
      <c r="B121" s="38"/>
      <c r="C121" s="39"/>
      <c r="D121" s="39"/>
      <c r="E121" s="184" t="str">
        <f>E7</f>
        <v>Zníženie energetickej náročnosti kultúrneho domu Veľký Kýr 2</v>
      </c>
      <c r="F121" s="31"/>
      <c r="G121" s="31"/>
      <c r="H121" s="31"/>
      <c r="I121" s="39"/>
      <c r="J121" s="39"/>
      <c r="K121" s="39"/>
      <c r="L121" s="39"/>
      <c r="M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116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30" customHeight="1">
      <c r="A123" s="37"/>
      <c r="B123" s="38"/>
      <c r="C123" s="39"/>
      <c r="D123" s="39"/>
      <c r="E123" s="81" t="str">
        <f>E9</f>
        <v>A1_OTVORY - Zníženie energetickej náročnosti kultúrneho domu Veľký Kýr 2 - časť Výplne otvorov</v>
      </c>
      <c r="F123" s="39"/>
      <c r="G123" s="39"/>
      <c r="H123" s="39"/>
      <c r="I123" s="39"/>
      <c r="J123" s="39"/>
      <c r="K123" s="39"/>
      <c r="L123" s="39"/>
      <c r="M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20</v>
      </c>
      <c r="D125" s="39"/>
      <c r="E125" s="39"/>
      <c r="F125" s="26" t="str">
        <f>F12</f>
        <v>Nám. sv. Jána 2, Veľký Kýr</v>
      </c>
      <c r="G125" s="39"/>
      <c r="H125" s="39"/>
      <c r="I125" s="31" t="s">
        <v>22</v>
      </c>
      <c r="J125" s="84" t="str">
        <f>IF(J12="","",J12)</f>
        <v>8. 4. 2022</v>
      </c>
      <c r="K125" s="39"/>
      <c r="L125" s="39"/>
      <c r="M125" s="68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68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40.05" customHeight="1">
      <c r="A127" s="37"/>
      <c r="B127" s="38"/>
      <c r="C127" s="31" t="s">
        <v>24</v>
      </c>
      <c r="D127" s="39"/>
      <c r="E127" s="39"/>
      <c r="F127" s="26" t="str">
        <f>E15</f>
        <v>Obec Veľký Kýr</v>
      </c>
      <c r="G127" s="39"/>
      <c r="H127" s="39"/>
      <c r="I127" s="31" t="s">
        <v>30</v>
      </c>
      <c r="J127" s="35" t="str">
        <f>E21</f>
        <v>spix, s.r.o., Záhradnícka 58/A, Bratislava</v>
      </c>
      <c r="K127" s="39"/>
      <c r="L127" s="39"/>
      <c r="M127" s="68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28</v>
      </c>
      <c r="D128" s="39"/>
      <c r="E128" s="39"/>
      <c r="F128" s="26" t="str">
        <f>IF(E18="","",E18)</f>
        <v>Vyplň údaj</v>
      </c>
      <c r="G128" s="39"/>
      <c r="H128" s="39"/>
      <c r="I128" s="31" t="s">
        <v>32</v>
      </c>
      <c r="J128" s="35" t="str">
        <f>E24</f>
        <v>Dudonová</v>
      </c>
      <c r="K128" s="39"/>
      <c r="L128" s="39"/>
      <c r="M128" s="68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68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203"/>
      <c r="B130" s="204"/>
      <c r="C130" s="205" t="s">
        <v>144</v>
      </c>
      <c r="D130" s="206" t="s">
        <v>61</v>
      </c>
      <c r="E130" s="206" t="s">
        <v>57</v>
      </c>
      <c r="F130" s="206" t="s">
        <v>58</v>
      </c>
      <c r="G130" s="206" t="s">
        <v>145</v>
      </c>
      <c r="H130" s="206" t="s">
        <v>146</v>
      </c>
      <c r="I130" s="206" t="s">
        <v>147</v>
      </c>
      <c r="J130" s="206" t="s">
        <v>148</v>
      </c>
      <c r="K130" s="207" t="s">
        <v>125</v>
      </c>
      <c r="L130" s="208" t="s">
        <v>149</v>
      </c>
      <c r="M130" s="209"/>
      <c r="N130" s="105" t="s">
        <v>1</v>
      </c>
      <c r="O130" s="106" t="s">
        <v>40</v>
      </c>
      <c r="P130" s="106" t="s">
        <v>150</v>
      </c>
      <c r="Q130" s="106" t="s">
        <v>151</v>
      </c>
      <c r="R130" s="106" t="s">
        <v>152</v>
      </c>
      <c r="S130" s="106" t="s">
        <v>153</v>
      </c>
      <c r="T130" s="106" t="s">
        <v>154</v>
      </c>
      <c r="U130" s="106" t="s">
        <v>155</v>
      </c>
      <c r="V130" s="106" t="s">
        <v>156</v>
      </c>
      <c r="W130" s="106" t="s">
        <v>157</v>
      </c>
      <c r="X130" s="107" t="s">
        <v>158</v>
      </c>
      <c r="Y130" s="203"/>
      <c r="Z130" s="203"/>
      <c r="AA130" s="203"/>
      <c r="AB130" s="203"/>
      <c r="AC130" s="203"/>
      <c r="AD130" s="203"/>
      <c r="AE130" s="203"/>
    </row>
    <row r="131" s="2" customFormat="1" ht="22.8" customHeight="1">
      <c r="A131" s="37"/>
      <c r="B131" s="38"/>
      <c r="C131" s="112" t="s">
        <v>126</v>
      </c>
      <c r="D131" s="39"/>
      <c r="E131" s="39"/>
      <c r="F131" s="39"/>
      <c r="G131" s="39"/>
      <c r="H131" s="39"/>
      <c r="I131" s="39"/>
      <c r="J131" s="39"/>
      <c r="K131" s="210">
        <f>BK131</f>
        <v>0</v>
      </c>
      <c r="L131" s="39"/>
      <c r="M131" s="43"/>
      <c r="N131" s="108"/>
      <c r="O131" s="211"/>
      <c r="P131" s="109"/>
      <c r="Q131" s="212">
        <f>Q132+Q189+Q277</f>
        <v>0</v>
      </c>
      <c r="R131" s="212">
        <f>R132+R189+R277</f>
        <v>0</v>
      </c>
      <c r="S131" s="109"/>
      <c r="T131" s="213">
        <f>T132+T189+T277</f>
        <v>0</v>
      </c>
      <c r="U131" s="109"/>
      <c r="V131" s="213">
        <f>V132+V189+V277</f>
        <v>11.827345189999997</v>
      </c>
      <c r="W131" s="109"/>
      <c r="X131" s="214">
        <f>X132+X189+X277</f>
        <v>2.5391035</v>
      </c>
      <c r="Y131" s="37"/>
      <c r="Z131" s="37"/>
      <c r="AA131" s="37"/>
      <c r="AB131" s="37"/>
      <c r="AC131" s="37"/>
      <c r="AD131" s="37"/>
      <c r="AE131" s="37"/>
      <c r="AT131" s="16" t="s">
        <v>77</v>
      </c>
      <c r="AU131" s="16" t="s">
        <v>127</v>
      </c>
      <c r="BK131" s="215">
        <f>BK132+BK189+BK277</f>
        <v>0</v>
      </c>
    </row>
    <row r="132" s="12" customFormat="1" ht="25.92" customHeight="1">
      <c r="A132" s="12"/>
      <c r="B132" s="216"/>
      <c r="C132" s="217"/>
      <c r="D132" s="218" t="s">
        <v>77</v>
      </c>
      <c r="E132" s="219" t="s">
        <v>159</v>
      </c>
      <c r="F132" s="219" t="s">
        <v>160</v>
      </c>
      <c r="G132" s="217"/>
      <c r="H132" s="217"/>
      <c r="I132" s="220"/>
      <c r="J132" s="220"/>
      <c r="K132" s="202">
        <f>BK132</f>
        <v>0</v>
      </c>
      <c r="L132" s="217"/>
      <c r="M132" s="221"/>
      <c r="N132" s="222"/>
      <c r="O132" s="223"/>
      <c r="P132" s="223"/>
      <c r="Q132" s="224">
        <f>Q133+Q134+Q155+Q187</f>
        <v>0</v>
      </c>
      <c r="R132" s="224">
        <f>R133+R134+R155+R187</f>
        <v>0</v>
      </c>
      <c r="S132" s="223"/>
      <c r="T132" s="225">
        <f>T133+T134+T155+T187</f>
        <v>0</v>
      </c>
      <c r="U132" s="223"/>
      <c r="V132" s="225">
        <f>V133+V134+V155+V187</f>
        <v>0.34155185999999998</v>
      </c>
      <c r="W132" s="223"/>
      <c r="X132" s="226">
        <f>X133+X134+X155+X187</f>
        <v>2.4006880000000002</v>
      </c>
      <c r="Y132" s="12"/>
      <c r="Z132" s="12"/>
      <c r="AA132" s="12"/>
      <c r="AB132" s="12"/>
      <c r="AC132" s="12"/>
      <c r="AD132" s="12"/>
      <c r="AE132" s="12"/>
      <c r="AR132" s="227" t="s">
        <v>86</v>
      </c>
      <c r="AT132" s="228" t="s">
        <v>77</v>
      </c>
      <c r="AU132" s="228" t="s">
        <v>78</v>
      </c>
      <c r="AY132" s="227" t="s">
        <v>161</v>
      </c>
      <c r="BK132" s="229">
        <f>BK133+BK134+BK155+BK187</f>
        <v>0</v>
      </c>
    </row>
    <row r="133" s="2" customFormat="1" ht="24.15" customHeight="1">
      <c r="A133" s="37"/>
      <c r="B133" s="38"/>
      <c r="C133" s="230" t="s">
        <v>86</v>
      </c>
      <c r="D133" s="230" t="s">
        <v>162</v>
      </c>
      <c r="E133" s="231" t="s">
        <v>163</v>
      </c>
      <c r="F133" s="232" t="s">
        <v>164</v>
      </c>
      <c r="G133" s="233" t="s">
        <v>1</v>
      </c>
      <c r="H133" s="234">
        <v>0</v>
      </c>
      <c r="I133" s="235"/>
      <c r="J133" s="235"/>
      <c r="K133" s="236">
        <f>ROUND(P133*H133,2)</f>
        <v>0</v>
      </c>
      <c r="L133" s="237"/>
      <c r="M133" s="43"/>
      <c r="N133" s="238" t="s">
        <v>1</v>
      </c>
      <c r="O133" s="239" t="s">
        <v>42</v>
      </c>
      <c r="P133" s="240">
        <f>I133+J133</f>
        <v>0</v>
      </c>
      <c r="Q133" s="240">
        <f>ROUND(I133*H133,2)</f>
        <v>0</v>
      </c>
      <c r="R133" s="240">
        <f>ROUND(J133*H133,2)</f>
        <v>0</v>
      </c>
      <c r="S133" s="96"/>
      <c r="T133" s="241">
        <f>S133*H133</f>
        <v>0</v>
      </c>
      <c r="U133" s="241">
        <v>0</v>
      </c>
      <c r="V133" s="241">
        <f>U133*H133</f>
        <v>0</v>
      </c>
      <c r="W133" s="241">
        <v>0</v>
      </c>
      <c r="X133" s="242">
        <f>W133*H133</f>
        <v>0</v>
      </c>
      <c r="Y133" s="37"/>
      <c r="Z133" s="37"/>
      <c r="AA133" s="37"/>
      <c r="AB133" s="37"/>
      <c r="AC133" s="37"/>
      <c r="AD133" s="37"/>
      <c r="AE133" s="37"/>
      <c r="AR133" s="243" t="s">
        <v>165</v>
      </c>
      <c r="AT133" s="243" t="s">
        <v>162</v>
      </c>
      <c r="AU133" s="243" t="s">
        <v>86</v>
      </c>
      <c r="AY133" s="16" t="s">
        <v>161</v>
      </c>
      <c r="BE133" s="244">
        <f>IF(O133="základná",K133,0)</f>
        <v>0</v>
      </c>
      <c r="BF133" s="244">
        <f>IF(O133="znížená",K133,0)</f>
        <v>0</v>
      </c>
      <c r="BG133" s="244">
        <f>IF(O133="zákl. prenesená",K133,0)</f>
        <v>0</v>
      </c>
      <c r="BH133" s="244">
        <f>IF(O133="zníž. prenesená",K133,0)</f>
        <v>0</v>
      </c>
      <c r="BI133" s="244">
        <f>IF(O133="nulová",K133,0)</f>
        <v>0</v>
      </c>
      <c r="BJ133" s="16" t="s">
        <v>166</v>
      </c>
      <c r="BK133" s="244">
        <f>ROUND(P133*H133,2)</f>
        <v>0</v>
      </c>
      <c r="BL133" s="16" t="s">
        <v>165</v>
      </c>
      <c r="BM133" s="243" t="s">
        <v>167</v>
      </c>
    </row>
    <row r="134" s="12" customFormat="1" ht="22.8" customHeight="1">
      <c r="A134" s="12"/>
      <c r="B134" s="216"/>
      <c r="C134" s="217"/>
      <c r="D134" s="218" t="s">
        <v>77</v>
      </c>
      <c r="E134" s="245" t="s">
        <v>168</v>
      </c>
      <c r="F134" s="245" t="s">
        <v>169</v>
      </c>
      <c r="G134" s="217"/>
      <c r="H134" s="217"/>
      <c r="I134" s="220"/>
      <c r="J134" s="220"/>
      <c r="K134" s="246">
        <f>BK134</f>
        <v>0</v>
      </c>
      <c r="L134" s="217"/>
      <c r="M134" s="221"/>
      <c r="N134" s="222"/>
      <c r="O134" s="223"/>
      <c r="P134" s="223"/>
      <c r="Q134" s="224">
        <f>SUM(Q135:Q154)</f>
        <v>0</v>
      </c>
      <c r="R134" s="224">
        <f>SUM(R135:R154)</f>
        <v>0</v>
      </c>
      <c r="S134" s="223"/>
      <c r="T134" s="225">
        <f>SUM(T135:T154)</f>
        <v>0</v>
      </c>
      <c r="U134" s="223"/>
      <c r="V134" s="225">
        <f>SUM(V135:V154)</f>
        <v>0.34155185999999998</v>
      </c>
      <c r="W134" s="223"/>
      <c r="X134" s="226">
        <f>SUM(X135:X154)</f>
        <v>0</v>
      </c>
      <c r="Y134" s="12"/>
      <c r="Z134" s="12"/>
      <c r="AA134" s="12"/>
      <c r="AB134" s="12"/>
      <c r="AC134" s="12"/>
      <c r="AD134" s="12"/>
      <c r="AE134" s="12"/>
      <c r="AR134" s="227" t="s">
        <v>86</v>
      </c>
      <c r="AT134" s="228" t="s">
        <v>77</v>
      </c>
      <c r="AU134" s="228" t="s">
        <v>86</v>
      </c>
      <c r="AY134" s="227" t="s">
        <v>161</v>
      </c>
      <c r="BK134" s="229">
        <f>SUM(BK135:BK154)</f>
        <v>0</v>
      </c>
    </row>
    <row r="135" s="2" customFormat="1" ht="24.15" customHeight="1">
      <c r="A135" s="37"/>
      <c r="B135" s="38"/>
      <c r="C135" s="230" t="s">
        <v>166</v>
      </c>
      <c r="D135" s="230" t="s">
        <v>162</v>
      </c>
      <c r="E135" s="231" t="s">
        <v>170</v>
      </c>
      <c r="F135" s="232" t="s">
        <v>171</v>
      </c>
      <c r="G135" s="233" t="s">
        <v>172</v>
      </c>
      <c r="H135" s="234">
        <v>10.76</v>
      </c>
      <c r="I135" s="235"/>
      <c r="J135" s="235"/>
      <c r="K135" s="236">
        <f>ROUND(P135*H135,2)</f>
        <v>0</v>
      </c>
      <c r="L135" s="237"/>
      <c r="M135" s="43"/>
      <c r="N135" s="238" t="s">
        <v>1</v>
      </c>
      <c r="O135" s="239" t="s">
        <v>42</v>
      </c>
      <c r="P135" s="240">
        <f>I135+J135</f>
        <v>0</v>
      </c>
      <c r="Q135" s="240">
        <f>ROUND(I135*H135,2)</f>
        <v>0</v>
      </c>
      <c r="R135" s="240">
        <f>ROUND(J135*H135,2)</f>
        <v>0</v>
      </c>
      <c r="S135" s="96"/>
      <c r="T135" s="241">
        <f>S135*H135</f>
        <v>0</v>
      </c>
      <c r="U135" s="241">
        <v>0.0028</v>
      </c>
      <c r="V135" s="241">
        <f>U135*H135</f>
        <v>0.030127999999999999</v>
      </c>
      <c r="W135" s="241">
        <v>0</v>
      </c>
      <c r="X135" s="242">
        <f>W135*H135</f>
        <v>0</v>
      </c>
      <c r="Y135" s="37"/>
      <c r="Z135" s="37"/>
      <c r="AA135" s="37"/>
      <c r="AB135" s="37"/>
      <c r="AC135" s="37"/>
      <c r="AD135" s="37"/>
      <c r="AE135" s="37"/>
      <c r="AR135" s="243" t="s">
        <v>165</v>
      </c>
      <c r="AT135" s="243" t="s">
        <v>162</v>
      </c>
      <c r="AU135" s="243" t="s">
        <v>166</v>
      </c>
      <c r="AY135" s="16" t="s">
        <v>161</v>
      </c>
      <c r="BE135" s="244">
        <f>IF(O135="základná",K135,0)</f>
        <v>0</v>
      </c>
      <c r="BF135" s="244">
        <f>IF(O135="znížená",K135,0)</f>
        <v>0</v>
      </c>
      <c r="BG135" s="244">
        <f>IF(O135="zákl. prenesená",K135,0)</f>
        <v>0</v>
      </c>
      <c r="BH135" s="244">
        <f>IF(O135="zníž. prenesená",K135,0)</f>
        <v>0</v>
      </c>
      <c r="BI135" s="244">
        <f>IF(O135="nulová",K135,0)</f>
        <v>0</v>
      </c>
      <c r="BJ135" s="16" t="s">
        <v>166</v>
      </c>
      <c r="BK135" s="244">
        <f>ROUND(P135*H135,2)</f>
        <v>0</v>
      </c>
      <c r="BL135" s="16" t="s">
        <v>165</v>
      </c>
      <c r="BM135" s="243" t="s">
        <v>173</v>
      </c>
    </row>
    <row r="136" s="13" customFormat="1">
      <c r="A136" s="13"/>
      <c r="B136" s="247"/>
      <c r="C136" s="248"/>
      <c r="D136" s="249" t="s">
        <v>174</v>
      </c>
      <c r="E136" s="250" t="s">
        <v>1</v>
      </c>
      <c r="F136" s="251" t="s">
        <v>175</v>
      </c>
      <c r="G136" s="248"/>
      <c r="H136" s="252">
        <v>5.96</v>
      </c>
      <c r="I136" s="253"/>
      <c r="J136" s="253"/>
      <c r="K136" s="248"/>
      <c r="L136" s="248"/>
      <c r="M136" s="254"/>
      <c r="N136" s="255"/>
      <c r="O136" s="256"/>
      <c r="P136" s="256"/>
      <c r="Q136" s="256"/>
      <c r="R136" s="256"/>
      <c r="S136" s="256"/>
      <c r="T136" s="256"/>
      <c r="U136" s="256"/>
      <c r="V136" s="256"/>
      <c r="W136" s="256"/>
      <c r="X136" s="257"/>
      <c r="Y136" s="13"/>
      <c r="Z136" s="13"/>
      <c r="AA136" s="13"/>
      <c r="AB136" s="13"/>
      <c r="AC136" s="13"/>
      <c r="AD136" s="13"/>
      <c r="AE136" s="13"/>
      <c r="AT136" s="258" t="s">
        <v>174</v>
      </c>
      <c r="AU136" s="258" t="s">
        <v>166</v>
      </c>
      <c r="AV136" s="13" t="s">
        <v>166</v>
      </c>
      <c r="AW136" s="13" t="s">
        <v>5</v>
      </c>
      <c r="AX136" s="13" t="s">
        <v>78</v>
      </c>
      <c r="AY136" s="258" t="s">
        <v>161</v>
      </c>
    </row>
    <row r="137" s="13" customFormat="1">
      <c r="A137" s="13"/>
      <c r="B137" s="247"/>
      <c r="C137" s="248"/>
      <c r="D137" s="249" t="s">
        <v>174</v>
      </c>
      <c r="E137" s="250" t="s">
        <v>1</v>
      </c>
      <c r="F137" s="251" t="s">
        <v>176</v>
      </c>
      <c r="G137" s="248"/>
      <c r="H137" s="252">
        <v>4.7999999999999998</v>
      </c>
      <c r="I137" s="253"/>
      <c r="J137" s="253"/>
      <c r="K137" s="248"/>
      <c r="L137" s="248"/>
      <c r="M137" s="254"/>
      <c r="N137" s="255"/>
      <c r="O137" s="256"/>
      <c r="P137" s="256"/>
      <c r="Q137" s="256"/>
      <c r="R137" s="256"/>
      <c r="S137" s="256"/>
      <c r="T137" s="256"/>
      <c r="U137" s="256"/>
      <c r="V137" s="256"/>
      <c r="W137" s="256"/>
      <c r="X137" s="257"/>
      <c r="Y137" s="13"/>
      <c r="Z137" s="13"/>
      <c r="AA137" s="13"/>
      <c r="AB137" s="13"/>
      <c r="AC137" s="13"/>
      <c r="AD137" s="13"/>
      <c r="AE137" s="13"/>
      <c r="AT137" s="258" t="s">
        <v>174</v>
      </c>
      <c r="AU137" s="258" t="s">
        <v>166</v>
      </c>
      <c r="AV137" s="13" t="s">
        <v>166</v>
      </c>
      <c r="AW137" s="13" t="s">
        <v>5</v>
      </c>
      <c r="AX137" s="13" t="s">
        <v>78</v>
      </c>
      <c r="AY137" s="258" t="s">
        <v>161</v>
      </c>
    </row>
    <row r="138" s="14" customFormat="1">
      <c r="A138" s="14"/>
      <c r="B138" s="259"/>
      <c r="C138" s="260"/>
      <c r="D138" s="249" t="s">
        <v>174</v>
      </c>
      <c r="E138" s="261" t="s">
        <v>1</v>
      </c>
      <c r="F138" s="262" t="s">
        <v>177</v>
      </c>
      <c r="G138" s="260"/>
      <c r="H138" s="263">
        <v>10.76</v>
      </c>
      <c r="I138" s="264"/>
      <c r="J138" s="264"/>
      <c r="K138" s="260"/>
      <c r="L138" s="260"/>
      <c r="M138" s="265"/>
      <c r="N138" s="266"/>
      <c r="O138" s="267"/>
      <c r="P138" s="267"/>
      <c r="Q138" s="267"/>
      <c r="R138" s="267"/>
      <c r="S138" s="267"/>
      <c r="T138" s="267"/>
      <c r="U138" s="267"/>
      <c r="V138" s="267"/>
      <c r="W138" s="267"/>
      <c r="X138" s="268"/>
      <c r="Y138" s="14"/>
      <c r="Z138" s="14"/>
      <c r="AA138" s="14"/>
      <c r="AB138" s="14"/>
      <c r="AC138" s="14"/>
      <c r="AD138" s="14"/>
      <c r="AE138" s="14"/>
      <c r="AT138" s="269" t="s">
        <v>174</v>
      </c>
      <c r="AU138" s="269" t="s">
        <v>166</v>
      </c>
      <c r="AV138" s="14" t="s">
        <v>165</v>
      </c>
      <c r="AW138" s="14" t="s">
        <v>5</v>
      </c>
      <c r="AX138" s="14" t="s">
        <v>86</v>
      </c>
      <c r="AY138" s="269" t="s">
        <v>161</v>
      </c>
    </row>
    <row r="139" s="2" customFormat="1" ht="24.15" customHeight="1">
      <c r="A139" s="37"/>
      <c r="B139" s="38"/>
      <c r="C139" s="230" t="s">
        <v>178</v>
      </c>
      <c r="D139" s="230" t="s">
        <v>162</v>
      </c>
      <c r="E139" s="231" t="s">
        <v>179</v>
      </c>
      <c r="F139" s="232" t="s">
        <v>180</v>
      </c>
      <c r="G139" s="233" t="s">
        <v>181</v>
      </c>
      <c r="H139" s="234">
        <v>7.6580000000000004</v>
      </c>
      <c r="I139" s="235"/>
      <c r="J139" s="235"/>
      <c r="K139" s="236">
        <f>ROUND(P139*H139,2)</f>
        <v>0</v>
      </c>
      <c r="L139" s="237"/>
      <c r="M139" s="43"/>
      <c r="N139" s="238" t="s">
        <v>1</v>
      </c>
      <c r="O139" s="239" t="s">
        <v>42</v>
      </c>
      <c r="P139" s="240">
        <f>I139+J139</f>
        <v>0</v>
      </c>
      <c r="Q139" s="240">
        <f>ROUND(I139*H139,2)</f>
        <v>0</v>
      </c>
      <c r="R139" s="240">
        <f>ROUND(J139*H139,2)</f>
        <v>0</v>
      </c>
      <c r="S139" s="96"/>
      <c r="T139" s="241">
        <f>S139*H139</f>
        <v>0</v>
      </c>
      <c r="U139" s="241">
        <v>0.035869999999999999</v>
      </c>
      <c r="V139" s="241">
        <f>U139*H139</f>
        <v>0.27469246000000003</v>
      </c>
      <c r="W139" s="241">
        <v>0</v>
      </c>
      <c r="X139" s="242">
        <f>W139*H139</f>
        <v>0</v>
      </c>
      <c r="Y139" s="37"/>
      <c r="Z139" s="37"/>
      <c r="AA139" s="37"/>
      <c r="AB139" s="37"/>
      <c r="AC139" s="37"/>
      <c r="AD139" s="37"/>
      <c r="AE139" s="37"/>
      <c r="AR139" s="243" t="s">
        <v>165</v>
      </c>
      <c r="AT139" s="243" t="s">
        <v>162</v>
      </c>
      <c r="AU139" s="243" t="s">
        <v>166</v>
      </c>
      <c r="AY139" s="16" t="s">
        <v>161</v>
      </c>
      <c r="BE139" s="244">
        <f>IF(O139="základná",K139,0)</f>
        <v>0</v>
      </c>
      <c r="BF139" s="244">
        <f>IF(O139="znížená",K139,0)</f>
        <v>0</v>
      </c>
      <c r="BG139" s="244">
        <f>IF(O139="zákl. prenesená",K139,0)</f>
        <v>0</v>
      </c>
      <c r="BH139" s="244">
        <f>IF(O139="zníž. prenesená",K139,0)</f>
        <v>0</v>
      </c>
      <c r="BI139" s="244">
        <f>IF(O139="nulová",K139,0)</f>
        <v>0</v>
      </c>
      <c r="BJ139" s="16" t="s">
        <v>166</v>
      </c>
      <c r="BK139" s="244">
        <f>ROUND(P139*H139,2)</f>
        <v>0</v>
      </c>
      <c r="BL139" s="16" t="s">
        <v>165</v>
      </c>
      <c r="BM139" s="243" t="s">
        <v>182</v>
      </c>
    </row>
    <row r="140" s="13" customFormat="1">
      <c r="A140" s="13"/>
      <c r="B140" s="247"/>
      <c r="C140" s="248"/>
      <c r="D140" s="249" t="s">
        <v>174</v>
      </c>
      <c r="E140" s="250" t="s">
        <v>1</v>
      </c>
      <c r="F140" s="251" t="s">
        <v>183</v>
      </c>
      <c r="G140" s="248"/>
      <c r="H140" s="252">
        <v>3.9380000000000002</v>
      </c>
      <c r="I140" s="253"/>
      <c r="J140" s="253"/>
      <c r="K140" s="248"/>
      <c r="L140" s="248"/>
      <c r="M140" s="254"/>
      <c r="N140" s="255"/>
      <c r="O140" s="256"/>
      <c r="P140" s="256"/>
      <c r="Q140" s="256"/>
      <c r="R140" s="256"/>
      <c r="S140" s="256"/>
      <c r="T140" s="256"/>
      <c r="U140" s="256"/>
      <c r="V140" s="256"/>
      <c r="W140" s="256"/>
      <c r="X140" s="257"/>
      <c r="Y140" s="13"/>
      <c r="Z140" s="13"/>
      <c r="AA140" s="13"/>
      <c r="AB140" s="13"/>
      <c r="AC140" s="13"/>
      <c r="AD140" s="13"/>
      <c r="AE140" s="13"/>
      <c r="AT140" s="258" t="s">
        <v>174</v>
      </c>
      <c r="AU140" s="258" t="s">
        <v>166</v>
      </c>
      <c r="AV140" s="13" t="s">
        <v>166</v>
      </c>
      <c r="AW140" s="13" t="s">
        <v>5</v>
      </c>
      <c r="AX140" s="13" t="s">
        <v>78</v>
      </c>
      <c r="AY140" s="258" t="s">
        <v>161</v>
      </c>
    </row>
    <row r="141" s="13" customFormat="1">
      <c r="A141" s="13"/>
      <c r="B141" s="247"/>
      <c r="C141" s="248"/>
      <c r="D141" s="249" t="s">
        <v>174</v>
      </c>
      <c r="E141" s="250" t="s">
        <v>1</v>
      </c>
      <c r="F141" s="251" t="s">
        <v>184</v>
      </c>
      <c r="G141" s="248"/>
      <c r="H141" s="252">
        <v>3.7200000000000002</v>
      </c>
      <c r="I141" s="253"/>
      <c r="J141" s="253"/>
      <c r="K141" s="248"/>
      <c r="L141" s="248"/>
      <c r="M141" s="254"/>
      <c r="N141" s="255"/>
      <c r="O141" s="256"/>
      <c r="P141" s="256"/>
      <c r="Q141" s="256"/>
      <c r="R141" s="256"/>
      <c r="S141" s="256"/>
      <c r="T141" s="256"/>
      <c r="U141" s="256"/>
      <c r="V141" s="256"/>
      <c r="W141" s="256"/>
      <c r="X141" s="257"/>
      <c r="Y141" s="13"/>
      <c r="Z141" s="13"/>
      <c r="AA141" s="13"/>
      <c r="AB141" s="13"/>
      <c r="AC141" s="13"/>
      <c r="AD141" s="13"/>
      <c r="AE141" s="13"/>
      <c r="AT141" s="258" t="s">
        <v>174</v>
      </c>
      <c r="AU141" s="258" t="s">
        <v>166</v>
      </c>
      <c r="AV141" s="13" t="s">
        <v>166</v>
      </c>
      <c r="AW141" s="13" t="s">
        <v>5</v>
      </c>
      <c r="AX141" s="13" t="s">
        <v>78</v>
      </c>
      <c r="AY141" s="258" t="s">
        <v>161</v>
      </c>
    </row>
    <row r="142" s="14" customFormat="1">
      <c r="A142" s="14"/>
      <c r="B142" s="259"/>
      <c r="C142" s="260"/>
      <c r="D142" s="249" t="s">
        <v>174</v>
      </c>
      <c r="E142" s="261" t="s">
        <v>1</v>
      </c>
      <c r="F142" s="262" t="s">
        <v>177</v>
      </c>
      <c r="G142" s="260"/>
      <c r="H142" s="263">
        <v>7.6580000000000004</v>
      </c>
      <c r="I142" s="264"/>
      <c r="J142" s="264"/>
      <c r="K142" s="260"/>
      <c r="L142" s="260"/>
      <c r="M142" s="265"/>
      <c r="N142" s="266"/>
      <c r="O142" s="267"/>
      <c r="P142" s="267"/>
      <c r="Q142" s="267"/>
      <c r="R142" s="267"/>
      <c r="S142" s="267"/>
      <c r="T142" s="267"/>
      <c r="U142" s="267"/>
      <c r="V142" s="267"/>
      <c r="W142" s="267"/>
      <c r="X142" s="268"/>
      <c r="Y142" s="14"/>
      <c r="Z142" s="14"/>
      <c r="AA142" s="14"/>
      <c r="AB142" s="14"/>
      <c r="AC142" s="14"/>
      <c r="AD142" s="14"/>
      <c r="AE142" s="14"/>
      <c r="AT142" s="269" t="s">
        <v>174</v>
      </c>
      <c r="AU142" s="269" t="s">
        <v>166</v>
      </c>
      <c r="AV142" s="14" t="s">
        <v>165</v>
      </c>
      <c r="AW142" s="14" t="s">
        <v>5</v>
      </c>
      <c r="AX142" s="14" t="s">
        <v>86</v>
      </c>
      <c r="AY142" s="269" t="s">
        <v>161</v>
      </c>
    </row>
    <row r="143" s="2" customFormat="1" ht="24.15" customHeight="1">
      <c r="A143" s="37"/>
      <c r="B143" s="38"/>
      <c r="C143" s="230" t="s">
        <v>165</v>
      </c>
      <c r="D143" s="230" t="s">
        <v>162</v>
      </c>
      <c r="E143" s="231" t="s">
        <v>185</v>
      </c>
      <c r="F143" s="232" t="s">
        <v>186</v>
      </c>
      <c r="G143" s="233" t="s">
        <v>181</v>
      </c>
      <c r="H143" s="234">
        <v>7.6580000000000004</v>
      </c>
      <c r="I143" s="235"/>
      <c r="J143" s="235"/>
      <c r="K143" s="236">
        <f>ROUND(P143*H143,2)</f>
        <v>0</v>
      </c>
      <c r="L143" s="237"/>
      <c r="M143" s="43"/>
      <c r="N143" s="238" t="s">
        <v>1</v>
      </c>
      <c r="O143" s="239" t="s">
        <v>42</v>
      </c>
      <c r="P143" s="240">
        <f>I143+J143</f>
        <v>0</v>
      </c>
      <c r="Q143" s="240">
        <f>ROUND(I143*H143,2)</f>
        <v>0</v>
      </c>
      <c r="R143" s="240">
        <f>ROUND(J143*H143,2)</f>
        <v>0</v>
      </c>
      <c r="S143" s="96"/>
      <c r="T143" s="241">
        <f>S143*H143</f>
        <v>0</v>
      </c>
      <c r="U143" s="241">
        <v>0.00040000000000000002</v>
      </c>
      <c r="V143" s="241">
        <f>U143*H143</f>
        <v>0.0030632000000000003</v>
      </c>
      <c r="W143" s="241">
        <v>0</v>
      </c>
      <c r="X143" s="242">
        <f>W143*H143</f>
        <v>0</v>
      </c>
      <c r="Y143" s="37"/>
      <c r="Z143" s="37"/>
      <c r="AA143" s="37"/>
      <c r="AB143" s="37"/>
      <c r="AC143" s="37"/>
      <c r="AD143" s="37"/>
      <c r="AE143" s="37"/>
      <c r="AR143" s="243" t="s">
        <v>165</v>
      </c>
      <c r="AT143" s="243" t="s">
        <v>162</v>
      </c>
      <c r="AU143" s="243" t="s">
        <v>166</v>
      </c>
      <c r="AY143" s="16" t="s">
        <v>161</v>
      </c>
      <c r="BE143" s="244">
        <f>IF(O143="základná",K143,0)</f>
        <v>0</v>
      </c>
      <c r="BF143" s="244">
        <f>IF(O143="znížená",K143,0)</f>
        <v>0</v>
      </c>
      <c r="BG143" s="244">
        <f>IF(O143="zákl. prenesená",K143,0)</f>
        <v>0</v>
      </c>
      <c r="BH143" s="244">
        <f>IF(O143="zníž. prenesená",K143,0)</f>
        <v>0</v>
      </c>
      <c r="BI143" s="244">
        <f>IF(O143="nulová",K143,0)</f>
        <v>0</v>
      </c>
      <c r="BJ143" s="16" t="s">
        <v>166</v>
      </c>
      <c r="BK143" s="244">
        <f>ROUND(P143*H143,2)</f>
        <v>0</v>
      </c>
      <c r="BL143" s="16" t="s">
        <v>165</v>
      </c>
      <c r="BM143" s="243" t="s">
        <v>187</v>
      </c>
    </row>
    <row r="144" s="13" customFormat="1">
      <c r="A144" s="13"/>
      <c r="B144" s="247"/>
      <c r="C144" s="248"/>
      <c r="D144" s="249" t="s">
        <v>174</v>
      </c>
      <c r="E144" s="250" t="s">
        <v>1</v>
      </c>
      <c r="F144" s="251" t="s">
        <v>183</v>
      </c>
      <c r="G144" s="248"/>
      <c r="H144" s="252">
        <v>3.9380000000000002</v>
      </c>
      <c r="I144" s="253"/>
      <c r="J144" s="253"/>
      <c r="K144" s="248"/>
      <c r="L144" s="248"/>
      <c r="M144" s="254"/>
      <c r="N144" s="255"/>
      <c r="O144" s="256"/>
      <c r="P144" s="256"/>
      <c r="Q144" s="256"/>
      <c r="R144" s="256"/>
      <c r="S144" s="256"/>
      <c r="T144" s="256"/>
      <c r="U144" s="256"/>
      <c r="V144" s="256"/>
      <c r="W144" s="256"/>
      <c r="X144" s="257"/>
      <c r="Y144" s="13"/>
      <c r="Z144" s="13"/>
      <c r="AA144" s="13"/>
      <c r="AB144" s="13"/>
      <c r="AC144" s="13"/>
      <c r="AD144" s="13"/>
      <c r="AE144" s="13"/>
      <c r="AT144" s="258" t="s">
        <v>174</v>
      </c>
      <c r="AU144" s="258" t="s">
        <v>166</v>
      </c>
      <c r="AV144" s="13" t="s">
        <v>166</v>
      </c>
      <c r="AW144" s="13" t="s">
        <v>5</v>
      </c>
      <c r="AX144" s="13" t="s">
        <v>78</v>
      </c>
      <c r="AY144" s="258" t="s">
        <v>161</v>
      </c>
    </row>
    <row r="145" s="13" customFormat="1">
      <c r="A145" s="13"/>
      <c r="B145" s="247"/>
      <c r="C145" s="248"/>
      <c r="D145" s="249" t="s">
        <v>174</v>
      </c>
      <c r="E145" s="250" t="s">
        <v>1</v>
      </c>
      <c r="F145" s="251" t="s">
        <v>184</v>
      </c>
      <c r="G145" s="248"/>
      <c r="H145" s="252">
        <v>3.7200000000000002</v>
      </c>
      <c r="I145" s="253"/>
      <c r="J145" s="253"/>
      <c r="K145" s="248"/>
      <c r="L145" s="248"/>
      <c r="M145" s="254"/>
      <c r="N145" s="255"/>
      <c r="O145" s="256"/>
      <c r="P145" s="256"/>
      <c r="Q145" s="256"/>
      <c r="R145" s="256"/>
      <c r="S145" s="256"/>
      <c r="T145" s="256"/>
      <c r="U145" s="256"/>
      <c r="V145" s="256"/>
      <c r="W145" s="256"/>
      <c r="X145" s="257"/>
      <c r="Y145" s="13"/>
      <c r="Z145" s="13"/>
      <c r="AA145" s="13"/>
      <c r="AB145" s="13"/>
      <c r="AC145" s="13"/>
      <c r="AD145" s="13"/>
      <c r="AE145" s="13"/>
      <c r="AT145" s="258" t="s">
        <v>174</v>
      </c>
      <c r="AU145" s="258" t="s">
        <v>166</v>
      </c>
      <c r="AV145" s="13" t="s">
        <v>166</v>
      </c>
      <c r="AW145" s="13" t="s">
        <v>5</v>
      </c>
      <c r="AX145" s="13" t="s">
        <v>78</v>
      </c>
      <c r="AY145" s="258" t="s">
        <v>161</v>
      </c>
    </row>
    <row r="146" s="14" customFormat="1">
      <c r="A146" s="14"/>
      <c r="B146" s="259"/>
      <c r="C146" s="260"/>
      <c r="D146" s="249" t="s">
        <v>174</v>
      </c>
      <c r="E146" s="261" t="s">
        <v>1</v>
      </c>
      <c r="F146" s="262" t="s">
        <v>177</v>
      </c>
      <c r="G146" s="260"/>
      <c r="H146" s="263">
        <v>7.6580000000000004</v>
      </c>
      <c r="I146" s="264"/>
      <c r="J146" s="264"/>
      <c r="K146" s="260"/>
      <c r="L146" s="260"/>
      <c r="M146" s="265"/>
      <c r="N146" s="266"/>
      <c r="O146" s="267"/>
      <c r="P146" s="267"/>
      <c r="Q146" s="267"/>
      <c r="R146" s="267"/>
      <c r="S146" s="267"/>
      <c r="T146" s="267"/>
      <c r="U146" s="267"/>
      <c r="V146" s="267"/>
      <c r="W146" s="267"/>
      <c r="X146" s="268"/>
      <c r="Y146" s="14"/>
      <c r="Z146" s="14"/>
      <c r="AA146" s="14"/>
      <c r="AB146" s="14"/>
      <c r="AC146" s="14"/>
      <c r="AD146" s="14"/>
      <c r="AE146" s="14"/>
      <c r="AT146" s="269" t="s">
        <v>174</v>
      </c>
      <c r="AU146" s="269" t="s">
        <v>166</v>
      </c>
      <c r="AV146" s="14" t="s">
        <v>165</v>
      </c>
      <c r="AW146" s="14" t="s">
        <v>5</v>
      </c>
      <c r="AX146" s="14" t="s">
        <v>86</v>
      </c>
      <c r="AY146" s="269" t="s">
        <v>161</v>
      </c>
    </row>
    <row r="147" s="2" customFormat="1" ht="24.15" customHeight="1">
      <c r="A147" s="37"/>
      <c r="B147" s="38"/>
      <c r="C147" s="230" t="s">
        <v>188</v>
      </c>
      <c r="D147" s="230" t="s">
        <v>162</v>
      </c>
      <c r="E147" s="231" t="s">
        <v>189</v>
      </c>
      <c r="F147" s="232" t="s">
        <v>190</v>
      </c>
      <c r="G147" s="233" t="s">
        <v>172</v>
      </c>
      <c r="H147" s="234">
        <v>10.76</v>
      </c>
      <c r="I147" s="235"/>
      <c r="J147" s="235"/>
      <c r="K147" s="236">
        <f>ROUND(P147*H147,2)</f>
        <v>0</v>
      </c>
      <c r="L147" s="237"/>
      <c r="M147" s="43"/>
      <c r="N147" s="238" t="s">
        <v>1</v>
      </c>
      <c r="O147" s="239" t="s">
        <v>42</v>
      </c>
      <c r="P147" s="240">
        <f>I147+J147</f>
        <v>0</v>
      </c>
      <c r="Q147" s="240">
        <f>ROUND(I147*H147,2)</f>
        <v>0</v>
      </c>
      <c r="R147" s="240">
        <f>ROUND(J147*H147,2)</f>
        <v>0</v>
      </c>
      <c r="S147" s="96"/>
      <c r="T147" s="241">
        <f>S147*H147</f>
        <v>0</v>
      </c>
      <c r="U147" s="241">
        <v>0.00189</v>
      </c>
      <c r="V147" s="241">
        <f>U147*H147</f>
        <v>0.020336400000000001</v>
      </c>
      <c r="W147" s="241">
        <v>0</v>
      </c>
      <c r="X147" s="242">
        <f>W147*H147</f>
        <v>0</v>
      </c>
      <c r="Y147" s="37"/>
      <c r="Z147" s="37"/>
      <c r="AA147" s="37"/>
      <c r="AB147" s="37"/>
      <c r="AC147" s="37"/>
      <c r="AD147" s="37"/>
      <c r="AE147" s="37"/>
      <c r="AR147" s="243" t="s">
        <v>165</v>
      </c>
      <c r="AT147" s="243" t="s">
        <v>162</v>
      </c>
      <c r="AU147" s="243" t="s">
        <v>166</v>
      </c>
      <c r="AY147" s="16" t="s">
        <v>161</v>
      </c>
      <c r="BE147" s="244">
        <f>IF(O147="základná",K147,0)</f>
        <v>0</v>
      </c>
      <c r="BF147" s="244">
        <f>IF(O147="znížená",K147,0)</f>
        <v>0</v>
      </c>
      <c r="BG147" s="244">
        <f>IF(O147="zákl. prenesená",K147,0)</f>
        <v>0</v>
      </c>
      <c r="BH147" s="244">
        <f>IF(O147="zníž. prenesená",K147,0)</f>
        <v>0</v>
      </c>
      <c r="BI147" s="244">
        <f>IF(O147="nulová",K147,0)</f>
        <v>0</v>
      </c>
      <c r="BJ147" s="16" t="s">
        <v>166</v>
      </c>
      <c r="BK147" s="244">
        <f>ROUND(P147*H147,2)</f>
        <v>0</v>
      </c>
      <c r="BL147" s="16" t="s">
        <v>165</v>
      </c>
      <c r="BM147" s="243" t="s">
        <v>191</v>
      </c>
    </row>
    <row r="148" s="13" customFormat="1">
      <c r="A148" s="13"/>
      <c r="B148" s="247"/>
      <c r="C148" s="248"/>
      <c r="D148" s="249" t="s">
        <v>174</v>
      </c>
      <c r="E148" s="250" t="s">
        <v>1</v>
      </c>
      <c r="F148" s="251" t="s">
        <v>175</v>
      </c>
      <c r="G148" s="248"/>
      <c r="H148" s="252">
        <v>5.96</v>
      </c>
      <c r="I148" s="253"/>
      <c r="J148" s="253"/>
      <c r="K148" s="248"/>
      <c r="L148" s="248"/>
      <c r="M148" s="254"/>
      <c r="N148" s="255"/>
      <c r="O148" s="256"/>
      <c r="P148" s="256"/>
      <c r="Q148" s="256"/>
      <c r="R148" s="256"/>
      <c r="S148" s="256"/>
      <c r="T148" s="256"/>
      <c r="U148" s="256"/>
      <c r="V148" s="256"/>
      <c r="W148" s="256"/>
      <c r="X148" s="257"/>
      <c r="Y148" s="13"/>
      <c r="Z148" s="13"/>
      <c r="AA148" s="13"/>
      <c r="AB148" s="13"/>
      <c r="AC148" s="13"/>
      <c r="AD148" s="13"/>
      <c r="AE148" s="13"/>
      <c r="AT148" s="258" t="s">
        <v>174</v>
      </c>
      <c r="AU148" s="258" t="s">
        <v>166</v>
      </c>
      <c r="AV148" s="13" t="s">
        <v>166</v>
      </c>
      <c r="AW148" s="13" t="s">
        <v>5</v>
      </c>
      <c r="AX148" s="13" t="s">
        <v>78</v>
      </c>
      <c r="AY148" s="258" t="s">
        <v>161</v>
      </c>
    </row>
    <row r="149" s="13" customFormat="1">
      <c r="A149" s="13"/>
      <c r="B149" s="247"/>
      <c r="C149" s="248"/>
      <c r="D149" s="249" t="s">
        <v>174</v>
      </c>
      <c r="E149" s="250" t="s">
        <v>1</v>
      </c>
      <c r="F149" s="251" t="s">
        <v>176</v>
      </c>
      <c r="G149" s="248"/>
      <c r="H149" s="252">
        <v>4.7999999999999998</v>
      </c>
      <c r="I149" s="253"/>
      <c r="J149" s="253"/>
      <c r="K149" s="248"/>
      <c r="L149" s="248"/>
      <c r="M149" s="254"/>
      <c r="N149" s="255"/>
      <c r="O149" s="256"/>
      <c r="P149" s="256"/>
      <c r="Q149" s="256"/>
      <c r="R149" s="256"/>
      <c r="S149" s="256"/>
      <c r="T149" s="256"/>
      <c r="U149" s="256"/>
      <c r="V149" s="256"/>
      <c r="W149" s="256"/>
      <c r="X149" s="257"/>
      <c r="Y149" s="13"/>
      <c r="Z149" s="13"/>
      <c r="AA149" s="13"/>
      <c r="AB149" s="13"/>
      <c r="AC149" s="13"/>
      <c r="AD149" s="13"/>
      <c r="AE149" s="13"/>
      <c r="AT149" s="258" t="s">
        <v>174</v>
      </c>
      <c r="AU149" s="258" t="s">
        <v>166</v>
      </c>
      <c r="AV149" s="13" t="s">
        <v>166</v>
      </c>
      <c r="AW149" s="13" t="s">
        <v>5</v>
      </c>
      <c r="AX149" s="13" t="s">
        <v>78</v>
      </c>
      <c r="AY149" s="258" t="s">
        <v>161</v>
      </c>
    </row>
    <row r="150" s="14" customFormat="1">
      <c r="A150" s="14"/>
      <c r="B150" s="259"/>
      <c r="C150" s="260"/>
      <c r="D150" s="249" t="s">
        <v>174</v>
      </c>
      <c r="E150" s="261" t="s">
        <v>1</v>
      </c>
      <c r="F150" s="262" t="s">
        <v>177</v>
      </c>
      <c r="G150" s="260"/>
      <c r="H150" s="263">
        <v>10.76</v>
      </c>
      <c r="I150" s="264"/>
      <c r="J150" s="264"/>
      <c r="K150" s="260"/>
      <c r="L150" s="260"/>
      <c r="M150" s="265"/>
      <c r="N150" s="266"/>
      <c r="O150" s="267"/>
      <c r="P150" s="267"/>
      <c r="Q150" s="267"/>
      <c r="R150" s="267"/>
      <c r="S150" s="267"/>
      <c r="T150" s="267"/>
      <c r="U150" s="267"/>
      <c r="V150" s="267"/>
      <c r="W150" s="267"/>
      <c r="X150" s="268"/>
      <c r="Y150" s="14"/>
      <c r="Z150" s="14"/>
      <c r="AA150" s="14"/>
      <c r="AB150" s="14"/>
      <c r="AC150" s="14"/>
      <c r="AD150" s="14"/>
      <c r="AE150" s="14"/>
      <c r="AT150" s="269" t="s">
        <v>174</v>
      </c>
      <c r="AU150" s="269" t="s">
        <v>166</v>
      </c>
      <c r="AV150" s="14" t="s">
        <v>165</v>
      </c>
      <c r="AW150" s="14" t="s">
        <v>5</v>
      </c>
      <c r="AX150" s="14" t="s">
        <v>86</v>
      </c>
      <c r="AY150" s="269" t="s">
        <v>161</v>
      </c>
    </row>
    <row r="151" s="2" customFormat="1" ht="24.15" customHeight="1">
      <c r="A151" s="37"/>
      <c r="B151" s="38"/>
      <c r="C151" s="230" t="s">
        <v>168</v>
      </c>
      <c r="D151" s="230" t="s">
        <v>162</v>
      </c>
      <c r="E151" s="231" t="s">
        <v>192</v>
      </c>
      <c r="F151" s="232" t="s">
        <v>193</v>
      </c>
      <c r="G151" s="233" t="s">
        <v>172</v>
      </c>
      <c r="H151" s="234">
        <v>6.9800000000000004</v>
      </c>
      <c r="I151" s="235"/>
      <c r="J151" s="235"/>
      <c r="K151" s="236">
        <f>ROUND(P151*H151,2)</f>
        <v>0</v>
      </c>
      <c r="L151" s="237"/>
      <c r="M151" s="43"/>
      <c r="N151" s="238" t="s">
        <v>1</v>
      </c>
      <c r="O151" s="239" t="s">
        <v>42</v>
      </c>
      <c r="P151" s="240">
        <f>I151+J151</f>
        <v>0</v>
      </c>
      <c r="Q151" s="240">
        <f>ROUND(I151*H151,2)</f>
        <v>0</v>
      </c>
      <c r="R151" s="240">
        <f>ROUND(J151*H151,2)</f>
        <v>0</v>
      </c>
      <c r="S151" s="96"/>
      <c r="T151" s="241">
        <f>S151*H151</f>
        <v>0</v>
      </c>
      <c r="U151" s="241">
        <v>0.00191</v>
      </c>
      <c r="V151" s="241">
        <f>U151*H151</f>
        <v>0.013331800000000001</v>
      </c>
      <c r="W151" s="241">
        <v>0</v>
      </c>
      <c r="X151" s="242">
        <f>W151*H151</f>
        <v>0</v>
      </c>
      <c r="Y151" s="37"/>
      <c r="Z151" s="37"/>
      <c r="AA151" s="37"/>
      <c r="AB151" s="37"/>
      <c r="AC151" s="37"/>
      <c r="AD151" s="37"/>
      <c r="AE151" s="37"/>
      <c r="AR151" s="243" t="s">
        <v>165</v>
      </c>
      <c r="AT151" s="243" t="s">
        <v>162</v>
      </c>
      <c r="AU151" s="243" t="s">
        <v>166</v>
      </c>
      <c r="AY151" s="16" t="s">
        <v>161</v>
      </c>
      <c r="BE151" s="244">
        <f>IF(O151="základná",K151,0)</f>
        <v>0</v>
      </c>
      <c r="BF151" s="244">
        <f>IF(O151="znížená",K151,0)</f>
        <v>0</v>
      </c>
      <c r="BG151" s="244">
        <f>IF(O151="zákl. prenesená",K151,0)</f>
        <v>0</v>
      </c>
      <c r="BH151" s="244">
        <f>IF(O151="zníž. prenesená",K151,0)</f>
        <v>0</v>
      </c>
      <c r="BI151" s="244">
        <f>IF(O151="nulová",K151,0)</f>
        <v>0</v>
      </c>
      <c r="BJ151" s="16" t="s">
        <v>166</v>
      </c>
      <c r="BK151" s="244">
        <f>ROUND(P151*H151,2)</f>
        <v>0</v>
      </c>
      <c r="BL151" s="16" t="s">
        <v>165</v>
      </c>
      <c r="BM151" s="243" t="s">
        <v>194</v>
      </c>
    </row>
    <row r="152" s="13" customFormat="1">
      <c r="A152" s="13"/>
      <c r="B152" s="247"/>
      <c r="C152" s="248"/>
      <c r="D152" s="249" t="s">
        <v>174</v>
      </c>
      <c r="E152" s="250" t="s">
        <v>1</v>
      </c>
      <c r="F152" s="251" t="s">
        <v>195</v>
      </c>
      <c r="G152" s="248"/>
      <c r="H152" s="252">
        <v>3.8300000000000001</v>
      </c>
      <c r="I152" s="253"/>
      <c r="J152" s="253"/>
      <c r="K152" s="248"/>
      <c r="L152" s="248"/>
      <c r="M152" s="254"/>
      <c r="N152" s="255"/>
      <c r="O152" s="256"/>
      <c r="P152" s="256"/>
      <c r="Q152" s="256"/>
      <c r="R152" s="256"/>
      <c r="S152" s="256"/>
      <c r="T152" s="256"/>
      <c r="U152" s="256"/>
      <c r="V152" s="256"/>
      <c r="W152" s="256"/>
      <c r="X152" s="257"/>
      <c r="Y152" s="13"/>
      <c r="Z152" s="13"/>
      <c r="AA152" s="13"/>
      <c r="AB152" s="13"/>
      <c r="AC152" s="13"/>
      <c r="AD152" s="13"/>
      <c r="AE152" s="13"/>
      <c r="AT152" s="258" t="s">
        <v>174</v>
      </c>
      <c r="AU152" s="258" t="s">
        <v>166</v>
      </c>
      <c r="AV152" s="13" t="s">
        <v>166</v>
      </c>
      <c r="AW152" s="13" t="s">
        <v>5</v>
      </c>
      <c r="AX152" s="13" t="s">
        <v>78</v>
      </c>
      <c r="AY152" s="258" t="s">
        <v>161</v>
      </c>
    </row>
    <row r="153" s="13" customFormat="1">
      <c r="A153" s="13"/>
      <c r="B153" s="247"/>
      <c r="C153" s="248"/>
      <c r="D153" s="249" t="s">
        <v>174</v>
      </c>
      <c r="E153" s="250" t="s">
        <v>1</v>
      </c>
      <c r="F153" s="251" t="s">
        <v>196</v>
      </c>
      <c r="G153" s="248"/>
      <c r="H153" s="252">
        <v>3.1499999999999999</v>
      </c>
      <c r="I153" s="253"/>
      <c r="J153" s="253"/>
      <c r="K153" s="248"/>
      <c r="L153" s="248"/>
      <c r="M153" s="254"/>
      <c r="N153" s="255"/>
      <c r="O153" s="256"/>
      <c r="P153" s="256"/>
      <c r="Q153" s="256"/>
      <c r="R153" s="256"/>
      <c r="S153" s="256"/>
      <c r="T153" s="256"/>
      <c r="U153" s="256"/>
      <c r="V153" s="256"/>
      <c r="W153" s="256"/>
      <c r="X153" s="257"/>
      <c r="Y153" s="13"/>
      <c r="Z153" s="13"/>
      <c r="AA153" s="13"/>
      <c r="AB153" s="13"/>
      <c r="AC153" s="13"/>
      <c r="AD153" s="13"/>
      <c r="AE153" s="13"/>
      <c r="AT153" s="258" t="s">
        <v>174</v>
      </c>
      <c r="AU153" s="258" t="s">
        <v>166</v>
      </c>
      <c r="AV153" s="13" t="s">
        <v>166</v>
      </c>
      <c r="AW153" s="13" t="s">
        <v>5</v>
      </c>
      <c r="AX153" s="13" t="s">
        <v>78</v>
      </c>
      <c r="AY153" s="258" t="s">
        <v>161</v>
      </c>
    </row>
    <row r="154" s="14" customFormat="1">
      <c r="A154" s="14"/>
      <c r="B154" s="259"/>
      <c r="C154" s="260"/>
      <c r="D154" s="249" t="s">
        <v>174</v>
      </c>
      <c r="E154" s="261" t="s">
        <v>1</v>
      </c>
      <c r="F154" s="262" t="s">
        <v>177</v>
      </c>
      <c r="G154" s="260"/>
      <c r="H154" s="263">
        <v>6.9800000000000004</v>
      </c>
      <c r="I154" s="264"/>
      <c r="J154" s="264"/>
      <c r="K154" s="260"/>
      <c r="L154" s="260"/>
      <c r="M154" s="265"/>
      <c r="N154" s="266"/>
      <c r="O154" s="267"/>
      <c r="P154" s="267"/>
      <c r="Q154" s="267"/>
      <c r="R154" s="267"/>
      <c r="S154" s="267"/>
      <c r="T154" s="267"/>
      <c r="U154" s="267"/>
      <c r="V154" s="267"/>
      <c r="W154" s="267"/>
      <c r="X154" s="268"/>
      <c r="Y154" s="14"/>
      <c r="Z154" s="14"/>
      <c r="AA154" s="14"/>
      <c r="AB154" s="14"/>
      <c r="AC154" s="14"/>
      <c r="AD154" s="14"/>
      <c r="AE154" s="14"/>
      <c r="AT154" s="269" t="s">
        <v>174</v>
      </c>
      <c r="AU154" s="269" t="s">
        <v>166</v>
      </c>
      <c r="AV154" s="14" t="s">
        <v>165</v>
      </c>
      <c r="AW154" s="14" t="s">
        <v>5</v>
      </c>
      <c r="AX154" s="14" t="s">
        <v>86</v>
      </c>
      <c r="AY154" s="269" t="s">
        <v>161</v>
      </c>
    </row>
    <row r="155" s="12" customFormat="1" ht="22.8" customHeight="1">
      <c r="A155" s="12"/>
      <c r="B155" s="216"/>
      <c r="C155" s="217"/>
      <c r="D155" s="218" t="s">
        <v>77</v>
      </c>
      <c r="E155" s="245" t="s">
        <v>197</v>
      </c>
      <c r="F155" s="245" t="s">
        <v>198</v>
      </c>
      <c r="G155" s="217"/>
      <c r="H155" s="217"/>
      <c r="I155" s="220"/>
      <c r="J155" s="220"/>
      <c r="K155" s="246">
        <f>BK155</f>
        <v>0</v>
      </c>
      <c r="L155" s="217"/>
      <c r="M155" s="221"/>
      <c r="N155" s="222"/>
      <c r="O155" s="223"/>
      <c r="P155" s="223"/>
      <c r="Q155" s="224">
        <f>SUM(Q156:Q186)</f>
        <v>0</v>
      </c>
      <c r="R155" s="224">
        <f>SUM(R156:R186)</f>
        <v>0</v>
      </c>
      <c r="S155" s="223"/>
      <c r="T155" s="225">
        <f>SUM(T156:T186)</f>
        <v>0</v>
      </c>
      <c r="U155" s="223"/>
      <c r="V155" s="225">
        <f>SUM(V156:V186)</f>
        <v>0</v>
      </c>
      <c r="W155" s="223"/>
      <c r="X155" s="226">
        <f>SUM(X156:X186)</f>
        <v>2.4006880000000002</v>
      </c>
      <c r="Y155" s="12"/>
      <c r="Z155" s="12"/>
      <c r="AA155" s="12"/>
      <c r="AB155" s="12"/>
      <c r="AC155" s="12"/>
      <c r="AD155" s="12"/>
      <c r="AE155" s="12"/>
      <c r="AR155" s="227" t="s">
        <v>86</v>
      </c>
      <c r="AT155" s="228" t="s">
        <v>77</v>
      </c>
      <c r="AU155" s="228" t="s">
        <v>86</v>
      </c>
      <c r="AY155" s="227" t="s">
        <v>161</v>
      </c>
      <c r="BK155" s="229">
        <f>SUM(BK156:BK186)</f>
        <v>0</v>
      </c>
    </row>
    <row r="156" s="2" customFormat="1" ht="24.15" customHeight="1">
      <c r="A156" s="37"/>
      <c r="B156" s="38"/>
      <c r="C156" s="230" t="s">
        <v>199</v>
      </c>
      <c r="D156" s="230" t="s">
        <v>162</v>
      </c>
      <c r="E156" s="231" t="s">
        <v>200</v>
      </c>
      <c r="F156" s="232" t="s">
        <v>201</v>
      </c>
      <c r="G156" s="233" t="s">
        <v>202</v>
      </c>
      <c r="H156" s="234">
        <v>1</v>
      </c>
      <c r="I156" s="235"/>
      <c r="J156" s="235"/>
      <c r="K156" s="236">
        <f>ROUND(P156*H156,2)</f>
        <v>0</v>
      </c>
      <c r="L156" s="237"/>
      <c r="M156" s="43"/>
      <c r="N156" s="238" t="s">
        <v>1</v>
      </c>
      <c r="O156" s="239" t="s">
        <v>42</v>
      </c>
      <c r="P156" s="240">
        <f>I156+J156</f>
        <v>0</v>
      </c>
      <c r="Q156" s="240">
        <f>ROUND(I156*H156,2)</f>
        <v>0</v>
      </c>
      <c r="R156" s="240">
        <f>ROUND(J156*H156,2)</f>
        <v>0</v>
      </c>
      <c r="S156" s="96"/>
      <c r="T156" s="241">
        <f>S156*H156</f>
        <v>0</v>
      </c>
      <c r="U156" s="241">
        <v>0</v>
      </c>
      <c r="V156" s="241">
        <f>U156*H156</f>
        <v>0</v>
      </c>
      <c r="W156" s="241">
        <v>0.53100000000000003</v>
      </c>
      <c r="X156" s="242">
        <f>W156*H156</f>
        <v>0.53100000000000003</v>
      </c>
      <c r="Y156" s="37"/>
      <c r="Z156" s="37"/>
      <c r="AA156" s="37"/>
      <c r="AB156" s="37"/>
      <c r="AC156" s="37"/>
      <c r="AD156" s="37"/>
      <c r="AE156" s="37"/>
      <c r="AR156" s="243" t="s">
        <v>165</v>
      </c>
      <c r="AT156" s="243" t="s">
        <v>162</v>
      </c>
      <c r="AU156" s="243" t="s">
        <v>166</v>
      </c>
      <c r="AY156" s="16" t="s">
        <v>161</v>
      </c>
      <c r="BE156" s="244">
        <f>IF(O156="základná",K156,0)</f>
        <v>0</v>
      </c>
      <c r="BF156" s="244">
        <f>IF(O156="znížená",K156,0)</f>
        <v>0</v>
      </c>
      <c r="BG156" s="244">
        <f>IF(O156="zákl. prenesená",K156,0)</f>
        <v>0</v>
      </c>
      <c r="BH156" s="244">
        <f>IF(O156="zníž. prenesená",K156,0)</f>
        <v>0</v>
      </c>
      <c r="BI156" s="244">
        <f>IF(O156="nulová",K156,0)</f>
        <v>0</v>
      </c>
      <c r="BJ156" s="16" t="s">
        <v>166</v>
      </c>
      <c r="BK156" s="244">
        <f>ROUND(P156*H156,2)</f>
        <v>0</v>
      </c>
      <c r="BL156" s="16" t="s">
        <v>165</v>
      </c>
      <c r="BM156" s="243" t="s">
        <v>203</v>
      </c>
    </row>
    <row r="157" s="2" customFormat="1" ht="33" customHeight="1">
      <c r="A157" s="37"/>
      <c r="B157" s="38"/>
      <c r="C157" s="230" t="s">
        <v>204</v>
      </c>
      <c r="D157" s="230" t="s">
        <v>162</v>
      </c>
      <c r="E157" s="231" t="s">
        <v>205</v>
      </c>
      <c r="F157" s="232" t="s">
        <v>206</v>
      </c>
      <c r="G157" s="233" t="s">
        <v>181</v>
      </c>
      <c r="H157" s="234">
        <v>4.3040000000000003</v>
      </c>
      <c r="I157" s="235"/>
      <c r="J157" s="235"/>
      <c r="K157" s="236">
        <f>ROUND(P157*H157,2)</f>
        <v>0</v>
      </c>
      <c r="L157" s="237"/>
      <c r="M157" s="43"/>
      <c r="N157" s="238" t="s">
        <v>1</v>
      </c>
      <c r="O157" s="239" t="s">
        <v>42</v>
      </c>
      <c r="P157" s="240">
        <f>I157+J157</f>
        <v>0</v>
      </c>
      <c r="Q157" s="240">
        <f>ROUND(I157*H157,2)</f>
        <v>0</v>
      </c>
      <c r="R157" s="240">
        <f>ROUND(J157*H157,2)</f>
        <v>0</v>
      </c>
      <c r="S157" s="96"/>
      <c r="T157" s="241">
        <f>S157*H157</f>
        <v>0</v>
      </c>
      <c r="U157" s="241">
        <v>0</v>
      </c>
      <c r="V157" s="241">
        <f>U157*H157</f>
        <v>0</v>
      </c>
      <c r="W157" s="241">
        <v>0.057000000000000002</v>
      </c>
      <c r="X157" s="242">
        <f>W157*H157</f>
        <v>0.24532800000000002</v>
      </c>
      <c r="Y157" s="37"/>
      <c r="Z157" s="37"/>
      <c r="AA157" s="37"/>
      <c r="AB157" s="37"/>
      <c r="AC157" s="37"/>
      <c r="AD157" s="37"/>
      <c r="AE157" s="37"/>
      <c r="AR157" s="243" t="s">
        <v>165</v>
      </c>
      <c r="AT157" s="243" t="s">
        <v>162</v>
      </c>
      <c r="AU157" s="243" t="s">
        <v>166</v>
      </c>
      <c r="AY157" s="16" t="s">
        <v>161</v>
      </c>
      <c r="BE157" s="244">
        <f>IF(O157="základná",K157,0)</f>
        <v>0</v>
      </c>
      <c r="BF157" s="244">
        <f>IF(O157="znížená",K157,0)</f>
        <v>0</v>
      </c>
      <c r="BG157" s="244">
        <f>IF(O157="zákl. prenesená",K157,0)</f>
        <v>0</v>
      </c>
      <c r="BH157" s="244">
        <f>IF(O157="zníž. prenesená",K157,0)</f>
        <v>0</v>
      </c>
      <c r="BI157" s="244">
        <f>IF(O157="nulová",K157,0)</f>
        <v>0</v>
      </c>
      <c r="BJ157" s="16" t="s">
        <v>166</v>
      </c>
      <c r="BK157" s="244">
        <f>ROUND(P157*H157,2)</f>
        <v>0</v>
      </c>
      <c r="BL157" s="16" t="s">
        <v>165</v>
      </c>
      <c r="BM157" s="243" t="s">
        <v>207</v>
      </c>
    </row>
    <row r="158" s="13" customFormat="1">
      <c r="A158" s="13"/>
      <c r="B158" s="247"/>
      <c r="C158" s="248"/>
      <c r="D158" s="249" t="s">
        <v>174</v>
      </c>
      <c r="E158" s="250" t="s">
        <v>1</v>
      </c>
      <c r="F158" s="251" t="s">
        <v>208</v>
      </c>
      <c r="G158" s="248"/>
      <c r="H158" s="252">
        <v>2.3839999999999999</v>
      </c>
      <c r="I158" s="253"/>
      <c r="J158" s="253"/>
      <c r="K158" s="248"/>
      <c r="L158" s="248"/>
      <c r="M158" s="254"/>
      <c r="N158" s="255"/>
      <c r="O158" s="256"/>
      <c r="P158" s="256"/>
      <c r="Q158" s="256"/>
      <c r="R158" s="256"/>
      <c r="S158" s="256"/>
      <c r="T158" s="256"/>
      <c r="U158" s="256"/>
      <c r="V158" s="256"/>
      <c r="W158" s="256"/>
      <c r="X158" s="257"/>
      <c r="Y158" s="13"/>
      <c r="Z158" s="13"/>
      <c r="AA158" s="13"/>
      <c r="AB158" s="13"/>
      <c r="AC158" s="13"/>
      <c r="AD158" s="13"/>
      <c r="AE158" s="13"/>
      <c r="AT158" s="258" t="s">
        <v>174</v>
      </c>
      <c r="AU158" s="258" t="s">
        <v>166</v>
      </c>
      <c r="AV158" s="13" t="s">
        <v>166</v>
      </c>
      <c r="AW158" s="13" t="s">
        <v>5</v>
      </c>
      <c r="AX158" s="13" t="s">
        <v>78</v>
      </c>
      <c r="AY158" s="258" t="s">
        <v>161</v>
      </c>
    </row>
    <row r="159" s="13" customFormat="1">
      <c r="A159" s="13"/>
      <c r="B159" s="247"/>
      <c r="C159" s="248"/>
      <c r="D159" s="249" t="s">
        <v>174</v>
      </c>
      <c r="E159" s="250" t="s">
        <v>1</v>
      </c>
      <c r="F159" s="251" t="s">
        <v>209</v>
      </c>
      <c r="G159" s="248"/>
      <c r="H159" s="252">
        <v>1.9199999999999999</v>
      </c>
      <c r="I159" s="253"/>
      <c r="J159" s="253"/>
      <c r="K159" s="248"/>
      <c r="L159" s="248"/>
      <c r="M159" s="254"/>
      <c r="N159" s="255"/>
      <c r="O159" s="256"/>
      <c r="P159" s="256"/>
      <c r="Q159" s="256"/>
      <c r="R159" s="256"/>
      <c r="S159" s="256"/>
      <c r="T159" s="256"/>
      <c r="U159" s="256"/>
      <c r="V159" s="256"/>
      <c r="W159" s="256"/>
      <c r="X159" s="257"/>
      <c r="Y159" s="13"/>
      <c r="Z159" s="13"/>
      <c r="AA159" s="13"/>
      <c r="AB159" s="13"/>
      <c r="AC159" s="13"/>
      <c r="AD159" s="13"/>
      <c r="AE159" s="13"/>
      <c r="AT159" s="258" t="s">
        <v>174</v>
      </c>
      <c r="AU159" s="258" t="s">
        <v>166</v>
      </c>
      <c r="AV159" s="13" t="s">
        <v>166</v>
      </c>
      <c r="AW159" s="13" t="s">
        <v>5</v>
      </c>
      <c r="AX159" s="13" t="s">
        <v>78</v>
      </c>
      <c r="AY159" s="258" t="s">
        <v>161</v>
      </c>
    </row>
    <row r="160" s="14" customFormat="1">
      <c r="A160" s="14"/>
      <c r="B160" s="259"/>
      <c r="C160" s="260"/>
      <c r="D160" s="249" t="s">
        <v>174</v>
      </c>
      <c r="E160" s="261" t="s">
        <v>1</v>
      </c>
      <c r="F160" s="262" t="s">
        <v>177</v>
      </c>
      <c r="G160" s="260"/>
      <c r="H160" s="263">
        <v>4.3040000000000003</v>
      </c>
      <c r="I160" s="264"/>
      <c r="J160" s="264"/>
      <c r="K160" s="260"/>
      <c r="L160" s="260"/>
      <c r="M160" s="265"/>
      <c r="N160" s="266"/>
      <c r="O160" s="267"/>
      <c r="P160" s="267"/>
      <c r="Q160" s="267"/>
      <c r="R160" s="267"/>
      <c r="S160" s="267"/>
      <c r="T160" s="267"/>
      <c r="U160" s="267"/>
      <c r="V160" s="267"/>
      <c r="W160" s="267"/>
      <c r="X160" s="268"/>
      <c r="Y160" s="14"/>
      <c r="Z160" s="14"/>
      <c r="AA160" s="14"/>
      <c r="AB160" s="14"/>
      <c r="AC160" s="14"/>
      <c r="AD160" s="14"/>
      <c r="AE160" s="14"/>
      <c r="AT160" s="269" t="s">
        <v>174</v>
      </c>
      <c r="AU160" s="269" t="s">
        <v>166</v>
      </c>
      <c r="AV160" s="14" t="s">
        <v>165</v>
      </c>
      <c r="AW160" s="14" t="s">
        <v>5</v>
      </c>
      <c r="AX160" s="14" t="s">
        <v>86</v>
      </c>
      <c r="AY160" s="269" t="s">
        <v>161</v>
      </c>
    </row>
    <row r="161" s="2" customFormat="1" ht="24.15" customHeight="1">
      <c r="A161" s="37"/>
      <c r="B161" s="38"/>
      <c r="C161" s="230" t="s">
        <v>197</v>
      </c>
      <c r="D161" s="230" t="s">
        <v>162</v>
      </c>
      <c r="E161" s="231" t="s">
        <v>210</v>
      </c>
      <c r="F161" s="232" t="s">
        <v>211</v>
      </c>
      <c r="G161" s="233" t="s">
        <v>172</v>
      </c>
      <c r="H161" s="234">
        <v>6.2999999999999998</v>
      </c>
      <c r="I161" s="235"/>
      <c r="J161" s="235"/>
      <c r="K161" s="236">
        <f>ROUND(P161*H161,2)</f>
        <v>0</v>
      </c>
      <c r="L161" s="237"/>
      <c r="M161" s="43"/>
      <c r="N161" s="238" t="s">
        <v>1</v>
      </c>
      <c r="O161" s="239" t="s">
        <v>42</v>
      </c>
      <c r="P161" s="240">
        <f>I161+J161</f>
        <v>0</v>
      </c>
      <c r="Q161" s="240">
        <f>ROUND(I161*H161,2)</f>
        <v>0</v>
      </c>
      <c r="R161" s="240">
        <f>ROUND(J161*H161,2)</f>
        <v>0</v>
      </c>
      <c r="S161" s="96"/>
      <c r="T161" s="241">
        <f>S161*H161</f>
        <v>0</v>
      </c>
      <c r="U161" s="241">
        <v>0</v>
      </c>
      <c r="V161" s="241">
        <f>U161*H161</f>
        <v>0</v>
      </c>
      <c r="W161" s="241">
        <v>0.0050000000000000001</v>
      </c>
      <c r="X161" s="242">
        <f>W161*H161</f>
        <v>0.0315</v>
      </c>
      <c r="Y161" s="37"/>
      <c r="Z161" s="37"/>
      <c r="AA161" s="37"/>
      <c r="AB161" s="37"/>
      <c r="AC161" s="37"/>
      <c r="AD161" s="37"/>
      <c r="AE161" s="37"/>
      <c r="AR161" s="243" t="s">
        <v>165</v>
      </c>
      <c r="AT161" s="243" t="s">
        <v>162</v>
      </c>
      <c r="AU161" s="243" t="s">
        <v>166</v>
      </c>
      <c r="AY161" s="16" t="s">
        <v>161</v>
      </c>
      <c r="BE161" s="244">
        <f>IF(O161="základná",K161,0)</f>
        <v>0</v>
      </c>
      <c r="BF161" s="244">
        <f>IF(O161="znížená",K161,0)</f>
        <v>0</v>
      </c>
      <c r="BG161" s="244">
        <f>IF(O161="zákl. prenesená",K161,0)</f>
        <v>0</v>
      </c>
      <c r="BH161" s="244">
        <f>IF(O161="zníž. prenesená",K161,0)</f>
        <v>0</v>
      </c>
      <c r="BI161" s="244">
        <f>IF(O161="nulová",K161,0)</f>
        <v>0</v>
      </c>
      <c r="BJ161" s="16" t="s">
        <v>166</v>
      </c>
      <c r="BK161" s="244">
        <f>ROUND(P161*H161,2)</f>
        <v>0</v>
      </c>
      <c r="BL161" s="16" t="s">
        <v>165</v>
      </c>
      <c r="BM161" s="243" t="s">
        <v>212</v>
      </c>
    </row>
    <row r="162" s="13" customFormat="1">
      <c r="A162" s="13"/>
      <c r="B162" s="247"/>
      <c r="C162" s="248"/>
      <c r="D162" s="249" t="s">
        <v>174</v>
      </c>
      <c r="E162" s="250" t="s">
        <v>1</v>
      </c>
      <c r="F162" s="251" t="s">
        <v>213</v>
      </c>
      <c r="G162" s="248"/>
      <c r="H162" s="252">
        <v>6.2999999999999998</v>
      </c>
      <c r="I162" s="253"/>
      <c r="J162" s="253"/>
      <c r="K162" s="248"/>
      <c r="L162" s="248"/>
      <c r="M162" s="254"/>
      <c r="N162" s="255"/>
      <c r="O162" s="256"/>
      <c r="P162" s="256"/>
      <c r="Q162" s="256"/>
      <c r="R162" s="256"/>
      <c r="S162" s="256"/>
      <c r="T162" s="256"/>
      <c r="U162" s="256"/>
      <c r="V162" s="256"/>
      <c r="W162" s="256"/>
      <c r="X162" s="257"/>
      <c r="Y162" s="13"/>
      <c r="Z162" s="13"/>
      <c r="AA162" s="13"/>
      <c r="AB162" s="13"/>
      <c r="AC162" s="13"/>
      <c r="AD162" s="13"/>
      <c r="AE162" s="13"/>
      <c r="AT162" s="258" t="s">
        <v>174</v>
      </c>
      <c r="AU162" s="258" t="s">
        <v>166</v>
      </c>
      <c r="AV162" s="13" t="s">
        <v>166</v>
      </c>
      <c r="AW162" s="13" t="s">
        <v>5</v>
      </c>
      <c r="AX162" s="13" t="s">
        <v>86</v>
      </c>
      <c r="AY162" s="258" t="s">
        <v>161</v>
      </c>
    </row>
    <row r="163" s="2" customFormat="1" ht="21.75" customHeight="1">
      <c r="A163" s="37"/>
      <c r="B163" s="38"/>
      <c r="C163" s="230" t="s">
        <v>214</v>
      </c>
      <c r="D163" s="230" t="s">
        <v>162</v>
      </c>
      <c r="E163" s="231" t="s">
        <v>215</v>
      </c>
      <c r="F163" s="232" t="s">
        <v>216</v>
      </c>
      <c r="G163" s="233" t="s">
        <v>202</v>
      </c>
      <c r="H163" s="234">
        <v>2</v>
      </c>
      <c r="I163" s="235"/>
      <c r="J163" s="235"/>
      <c r="K163" s="236">
        <f>ROUND(P163*H163,2)</f>
        <v>0</v>
      </c>
      <c r="L163" s="237"/>
      <c r="M163" s="43"/>
      <c r="N163" s="238" t="s">
        <v>1</v>
      </c>
      <c r="O163" s="239" t="s">
        <v>42</v>
      </c>
      <c r="P163" s="240">
        <f>I163+J163</f>
        <v>0</v>
      </c>
      <c r="Q163" s="240">
        <f>ROUND(I163*H163,2)</f>
        <v>0</v>
      </c>
      <c r="R163" s="240">
        <f>ROUND(J163*H163,2)</f>
        <v>0</v>
      </c>
      <c r="S163" s="96"/>
      <c r="T163" s="241">
        <f>S163*H163</f>
        <v>0</v>
      </c>
      <c r="U163" s="241">
        <v>0</v>
      </c>
      <c r="V163" s="241">
        <f>U163*H163</f>
        <v>0</v>
      </c>
      <c r="W163" s="241">
        <v>0.0040000000000000001</v>
      </c>
      <c r="X163" s="242">
        <f>W163*H163</f>
        <v>0.0080000000000000002</v>
      </c>
      <c r="Y163" s="37"/>
      <c r="Z163" s="37"/>
      <c r="AA163" s="37"/>
      <c r="AB163" s="37"/>
      <c r="AC163" s="37"/>
      <c r="AD163" s="37"/>
      <c r="AE163" s="37"/>
      <c r="AR163" s="243" t="s">
        <v>165</v>
      </c>
      <c r="AT163" s="243" t="s">
        <v>162</v>
      </c>
      <c r="AU163" s="243" t="s">
        <v>166</v>
      </c>
      <c r="AY163" s="16" t="s">
        <v>161</v>
      </c>
      <c r="BE163" s="244">
        <f>IF(O163="základná",K163,0)</f>
        <v>0</v>
      </c>
      <c r="BF163" s="244">
        <f>IF(O163="znížená",K163,0)</f>
        <v>0</v>
      </c>
      <c r="BG163" s="244">
        <f>IF(O163="zákl. prenesená",K163,0)</f>
        <v>0</v>
      </c>
      <c r="BH163" s="244">
        <f>IF(O163="zníž. prenesená",K163,0)</f>
        <v>0</v>
      </c>
      <c r="BI163" s="244">
        <f>IF(O163="nulová",K163,0)</f>
        <v>0</v>
      </c>
      <c r="BJ163" s="16" t="s">
        <v>166</v>
      </c>
      <c r="BK163" s="244">
        <f>ROUND(P163*H163,2)</f>
        <v>0</v>
      </c>
      <c r="BL163" s="16" t="s">
        <v>165</v>
      </c>
      <c r="BM163" s="243" t="s">
        <v>217</v>
      </c>
    </row>
    <row r="164" s="2" customFormat="1" ht="24.15" customHeight="1">
      <c r="A164" s="37"/>
      <c r="B164" s="38"/>
      <c r="C164" s="230" t="s">
        <v>218</v>
      </c>
      <c r="D164" s="230" t="s">
        <v>162</v>
      </c>
      <c r="E164" s="231" t="s">
        <v>219</v>
      </c>
      <c r="F164" s="232" t="s">
        <v>220</v>
      </c>
      <c r="G164" s="233" t="s">
        <v>181</v>
      </c>
      <c r="H164" s="234">
        <v>3.8599999999999999</v>
      </c>
      <c r="I164" s="235"/>
      <c r="J164" s="235"/>
      <c r="K164" s="236">
        <f>ROUND(P164*H164,2)</f>
        <v>0</v>
      </c>
      <c r="L164" s="237"/>
      <c r="M164" s="43"/>
      <c r="N164" s="238" t="s">
        <v>1</v>
      </c>
      <c r="O164" s="239" t="s">
        <v>42</v>
      </c>
      <c r="P164" s="240">
        <f>I164+J164</f>
        <v>0</v>
      </c>
      <c r="Q164" s="240">
        <f>ROUND(I164*H164,2)</f>
        <v>0</v>
      </c>
      <c r="R164" s="240">
        <f>ROUND(J164*H164,2)</f>
        <v>0</v>
      </c>
      <c r="S164" s="96"/>
      <c r="T164" s="241">
        <f>S164*H164</f>
        <v>0</v>
      </c>
      <c r="U164" s="241">
        <v>0</v>
      </c>
      <c r="V164" s="241">
        <f>U164*H164</f>
        <v>0</v>
      </c>
      <c r="W164" s="241">
        <v>0.0060000000000000001</v>
      </c>
      <c r="X164" s="242">
        <f>W164*H164</f>
        <v>0.02316</v>
      </c>
      <c r="Y164" s="37"/>
      <c r="Z164" s="37"/>
      <c r="AA164" s="37"/>
      <c r="AB164" s="37"/>
      <c r="AC164" s="37"/>
      <c r="AD164" s="37"/>
      <c r="AE164" s="37"/>
      <c r="AR164" s="243" t="s">
        <v>165</v>
      </c>
      <c r="AT164" s="243" t="s">
        <v>162</v>
      </c>
      <c r="AU164" s="243" t="s">
        <v>166</v>
      </c>
      <c r="AY164" s="16" t="s">
        <v>161</v>
      </c>
      <c r="BE164" s="244">
        <f>IF(O164="základná",K164,0)</f>
        <v>0</v>
      </c>
      <c r="BF164" s="244">
        <f>IF(O164="znížená",K164,0)</f>
        <v>0</v>
      </c>
      <c r="BG164" s="244">
        <f>IF(O164="zákl. prenesená",K164,0)</f>
        <v>0</v>
      </c>
      <c r="BH164" s="244">
        <f>IF(O164="zníž. prenesená",K164,0)</f>
        <v>0</v>
      </c>
      <c r="BI164" s="244">
        <f>IF(O164="nulová",K164,0)</f>
        <v>0</v>
      </c>
      <c r="BJ164" s="16" t="s">
        <v>166</v>
      </c>
      <c r="BK164" s="244">
        <f>ROUND(P164*H164,2)</f>
        <v>0</v>
      </c>
      <c r="BL164" s="16" t="s">
        <v>165</v>
      </c>
      <c r="BM164" s="243" t="s">
        <v>221</v>
      </c>
    </row>
    <row r="165" s="13" customFormat="1">
      <c r="A165" s="13"/>
      <c r="B165" s="247"/>
      <c r="C165" s="248"/>
      <c r="D165" s="249" t="s">
        <v>174</v>
      </c>
      <c r="E165" s="250" t="s">
        <v>1</v>
      </c>
      <c r="F165" s="251" t="s">
        <v>222</v>
      </c>
      <c r="G165" s="248"/>
      <c r="H165" s="252">
        <v>3.8599999999999999</v>
      </c>
      <c r="I165" s="253"/>
      <c r="J165" s="253"/>
      <c r="K165" s="248"/>
      <c r="L165" s="248"/>
      <c r="M165" s="254"/>
      <c r="N165" s="255"/>
      <c r="O165" s="256"/>
      <c r="P165" s="256"/>
      <c r="Q165" s="256"/>
      <c r="R165" s="256"/>
      <c r="S165" s="256"/>
      <c r="T165" s="256"/>
      <c r="U165" s="256"/>
      <c r="V165" s="256"/>
      <c r="W165" s="256"/>
      <c r="X165" s="257"/>
      <c r="Y165" s="13"/>
      <c r="Z165" s="13"/>
      <c r="AA165" s="13"/>
      <c r="AB165" s="13"/>
      <c r="AC165" s="13"/>
      <c r="AD165" s="13"/>
      <c r="AE165" s="13"/>
      <c r="AT165" s="258" t="s">
        <v>174</v>
      </c>
      <c r="AU165" s="258" t="s">
        <v>166</v>
      </c>
      <c r="AV165" s="13" t="s">
        <v>166</v>
      </c>
      <c r="AW165" s="13" t="s">
        <v>5</v>
      </c>
      <c r="AX165" s="13" t="s">
        <v>86</v>
      </c>
      <c r="AY165" s="258" t="s">
        <v>161</v>
      </c>
    </row>
    <row r="166" s="2" customFormat="1" ht="24.15" customHeight="1">
      <c r="A166" s="37"/>
      <c r="B166" s="38"/>
      <c r="C166" s="230" t="s">
        <v>223</v>
      </c>
      <c r="D166" s="230" t="s">
        <v>162</v>
      </c>
      <c r="E166" s="231" t="s">
        <v>224</v>
      </c>
      <c r="F166" s="232" t="s">
        <v>225</v>
      </c>
      <c r="G166" s="233" t="s">
        <v>181</v>
      </c>
      <c r="H166" s="234">
        <v>65.879999999999995</v>
      </c>
      <c r="I166" s="235"/>
      <c r="J166" s="235"/>
      <c r="K166" s="236">
        <f>ROUND(P166*H166,2)</f>
        <v>0</v>
      </c>
      <c r="L166" s="237"/>
      <c r="M166" s="43"/>
      <c r="N166" s="238" t="s">
        <v>1</v>
      </c>
      <c r="O166" s="239" t="s">
        <v>42</v>
      </c>
      <c r="P166" s="240">
        <f>I166+J166</f>
        <v>0</v>
      </c>
      <c r="Q166" s="240">
        <f>ROUND(I166*H166,2)</f>
        <v>0</v>
      </c>
      <c r="R166" s="240">
        <f>ROUND(J166*H166,2)</f>
        <v>0</v>
      </c>
      <c r="S166" s="96"/>
      <c r="T166" s="241">
        <f>S166*H166</f>
        <v>0</v>
      </c>
      <c r="U166" s="241">
        <v>0</v>
      </c>
      <c r="V166" s="241">
        <f>U166*H166</f>
        <v>0</v>
      </c>
      <c r="W166" s="241">
        <v>0.002</v>
      </c>
      <c r="X166" s="242">
        <f>W166*H166</f>
        <v>0.13175999999999999</v>
      </c>
      <c r="Y166" s="37"/>
      <c r="Z166" s="37"/>
      <c r="AA166" s="37"/>
      <c r="AB166" s="37"/>
      <c r="AC166" s="37"/>
      <c r="AD166" s="37"/>
      <c r="AE166" s="37"/>
      <c r="AR166" s="243" t="s">
        <v>165</v>
      </c>
      <c r="AT166" s="243" t="s">
        <v>162</v>
      </c>
      <c r="AU166" s="243" t="s">
        <v>166</v>
      </c>
      <c r="AY166" s="16" t="s">
        <v>161</v>
      </c>
      <c r="BE166" s="244">
        <f>IF(O166="základná",K166,0)</f>
        <v>0</v>
      </c>
      <c r="BF166" s="244">
        <f>IF(O166="znížená",K166,0)</f>
        <v>0</v>
      </c>
      <c r="BG166" s="244">
        <f>IF(O166="zákl. prenesená",K166,0)</f>
        <v>0</v>
      </c>
      <c r="BH166" s="244">
        <f>IF(O166="zníž. prenesená",K166,0)</f>
        <v>0</v>
      </c>
      <c r="BI166" s="244">
        <f>IF(O166="nulová",K166,0)</f>
        <v>0</v>
      </c>
      <c r="BJ166" s="16" t="s">
        <v>166</v>
      </c>
      <c r="BK166" s="244">
        <f>ROUND(P166*H166,2)</f>
        <v>0</v>
      </c>
      <c r="BL166" s="16" t="s">
        <v>165</v>
      </c>
      <c r="BM166" s="243" t="s">
        <v>226</v>
      </c>
    </row>
    <row r="167" s="13" customFormat="1">
      <c r="A167" s="13"/>
      <c r="B167" s="247"/>
      <c r="C167" s="248"/>
      <c r="D167" s="249" t="s">
        <v>174</v>
      </c>
      <c r="E167" s="250" t="s">
        <v>1</v>
      </c>
      <c r="F167" s="251" t="s">
        <v>227</v>
      </c>
      <c r="G167" s="248"/>
      <c r="H167" s="252">
        <v>65.879999999999995</v>
      </c>
      <c r="I167" s="253"/>
      <c r="J167" s="253"/>
      <c r="K167" s="248"/>
      <c r="L167" s="248"/>
      <c r="M167" s="254"/>
      <c r="N167" s="255"/>
      <c r="O167" s="256"/>
      <c r="P167" s="256"/>
      <c r="Q167" s="256"/>
      <c r="R167" s="256"/>
      <c r="S167" s="256"/>
      <c r="T167" s="256"/>
      <c r="U167" s="256"/>
      <c r="V167" s="256"/>
      <c r="W167" s="256"/>
      <c r="X167" s="257"/>
      <c r="Y167" s="13"/>
      <c r="Z167" s="13"/>
      <c r="AA167" s="13"/>
      <c r="AB167" s="13"/>
      <c r="AC167" s="13"/>
      <c r="AD167" s="13"/>
      <c r="AE167" s="13"/>
      <c r="AT167" s="258" t="s">
        <v>174</v>
      </c>
      <c r="AU167" s="258" t="s">
        <v>166</v>
      </c>
      <c r="AV167" s="13" t="s">
        <v>166</v>
      </c>
      <c r="AW167" s="13" t="s">
        <v>5</v>
      </c>
      <c r="AX167" s="13" t="s">
        <v>86</v>
      </c>
      <c r="AY167" s="258" t="s">
        <v>161</v>
      </c>
    </row>
    <row r="168" s="2" customFormat="1" ht="24.15" customHeight="1">
      <c r="A168" s="37"/>
      <c r="B168" s="38"/>
      <c r="C168" s="230" t="s">
        <v>228</v>
      </c>
      <c r="D168" s="230" t="s">
        <v>162</v>
      </c>
      <c r="E168" s="231" t="s">
        <v>229</v>
      </c>
      <c r="F168" s="232" t="s">
        <v>230</v>
      </c>
      <c r="G168" s="233" t="s">
        <v>172</v>
      </c>
      <c r="H168" s="234">
        <v>7.6600000000000001</v>
      </c>
      <c r="I168" s="235"/>
      <c r="J168" s="235"/>
      <c r="K168" s="236">
        <f>ROUND(P168*H168,2)</f>
        <v>0</v>
      </c>
      <c r="L168" s="237"/>
      <c r="M168" s="43"/>
      <c r="N168" s="238" t="s">
        <v>1</v>
      </c>
      <c r="O168" s="239" t="s">
        <v>42</v>
      </c>
      <c r="P168" s="240">
        <f>I168+J168</f>
        <v>0</v>
      </c>
      <c r="Q168" s="240">
        <f>ROUND(I168*H168,2)</f>
        <v>0</v>
      </c>
      <c r="R168" s="240">
        <f>ROUND(J168*H168,2)</f>
        <v>0</v>
      </c>
      <c r="S168" s="96"/>
      <c r="T168" s="241">
        <f>S168*H168</f>
        <v>0</v>
      </c>
      <c r="U168" s="241">
        <v>0</v>
      </c>
      <c r="V168" s="241">
        <f>U168*H168</f>
        <v>0</v>
      </c>
      <c r="W168" s="241">
        <v>0.012</v>
      </c>
      <c r="X168" s="242">
        <f>W168*H168</f>
        <v>0.091920000000000002</v>
      </c>
      <c r="Y168" s="37"/>
      <c r="Z168" s="37"/>
      <c r="AA168" s="37"/>
      <c r="AB168" s="37"/>
      <c r="AC168" s="37"/>
      <c r="AD168" s="37"/>
      <c r="AE168" s="37"/>
      <c r="AR168" s="243" t="s">
        <v>165</v>
      </c>
      <c r="AT168" s="243" t="s">
        <v>162</v>
      </c>
      <c r="AU168" s="243" t="s">
        <v>166</v>
      </c>
      <c r="AY168" s="16" t="s">
        <v>161</v>
      </c>
      <c r="BE168" s="244">
        <f>IF(O168="základná",K168,0)</f>
        <v>0</v>
      </c>
      <c r="BF168" s="244">
        <f>IF(O168="znížená",K168,0)</f>
        <v>0</v>
      </c>
      <c r="BG168" s="244">
        <f>IF(O168="zákl. prenesená",K168,0)</f>
        <v>0</v>
      </c>
      <c r="BH168" s="244">
        <f>IF(O168="zníž. prenesená",K168,0)</f>
        <v>0</v>
      </c>
      <c r="BI168" s="244">
        <f>IF(O168="nulová",K168,0)</f>
        <v>0</v>
      </c>
      <c r="BJ168" s="16" t="s">
        <v>166</v>
      </c>
      <c r="BK168" s="244">
        <f>ROUND(P168*H168,2)</f>
        <v>0</v>
      </c>
      <c r="BL168" s="16" t="s">
        <v>165</v>
      </c>
      <c r="BM168" s="243" t="s">
        <v>231</v>
      </c>
    </row>
    <row r="169" s="13" customFormat="1">
      <c r="A169" s="13"/>
      <c r="B169" s="247"/>
      <c r="C169" s="248"/>
      <c r="D169" s="249" t="s">
        <v>174</v>
      </c>
      <c r="E169" s="250" t="s">
        <v>1</v>
      </c>
      <c r="F169" s="251" t="s">
        <v>232</v>
      </c>
      <c r="G169" s="248"/>
      <c r="H169" s="252">
        <v>7.6600000000000001</v>
      </c>
      <c r="I169" s="253"/>
      <c r="J169" s="253"/>
      <c r="K169" s="248"/>
      <c r="L169" s="248"/>
      <c r="M169" s="254"/>
      <c r="N169" s="255"/>
      <c r="O169" s="256"/>
      <c r="P169" s="256"/>
      <c r="Q169" s="256"/>
      <c r="R169" s="256"/>
      <c r="S169" s="256"/>
      <c r="T169" s="256"/>
      <c r="U169" s="256"/>
      <c r="V169" s="256"/>
      <c r="W169" s="256"/>
      <c r="X169" s="257"/>
      <c r="Y169" s="13"/>
      <c r="Z169" s="13"/>
      <c r="AA169" s="13"/>
      <c r="AB169" s="13"/>
      <c r="AC169" s="13"/>
      <c r="AD169" s="13"/>
      <c r="AE169" s="13"/>
      <c r="AT169" s="258" t="s">
        <v>174</v>
      </c>
      <c r="AU169" s="258" t="s">
        <v>166</v>
      </c>
      <c r="AV169" s="13" t="s">
        <v>166</v>
      </c>
      <c r="AW169" s="13" t="s">
        <v>5</v>
      </c>
      <c r="AX169" s="13" t="s">
        <v>86</v>
      </c>
      <c r="AY169" s="258" t="s">
        <v>161</v>
      </c>
    </row>
    <row r="170" s="2" customFormat="1" ht="24.15" customHeight="1">
      <c r="A170" s="37"/>
      <c r="B170" s="38"/>
      <c r="C170" s="230" t="s">
        <v>233</v>
      </c>
      <c r="D170" s="230" t="s">
        <v>162</v>
      </c>
      <c r="E170" s="231" t="s">
        <v>234</v>
      </c>
      <c r="F170" s="232" t="s">
        <v>235</v>
      </c>
      <c r="G170" s="233" t="s">
        <v>202</v>
      </c>
      <c r="H170" s="234">
        <v>3</v>
      </c>
      <c r="I170" s="235"/>
      <c r="J170" s="235"/>
      <c r="K170" s="236">
        <f>ROUND(P170*H170,2)</f>
        <v>0</v>
      </c>
      <c r="L170" s="237"/>
      <c r="M170" s="43"/>
      <c r="N170" s="238" t="s">
        <v>1</v>
      </c>
      <c r="O170" s="239" t="s">
        <v>42</v>
      </c>
      <c r="P170" s="240">
        <f>I170+J170</f>
        <v>0</v>
      </c>
      <c r="Q170" s="240">
        <f>ROUND(I170*H170,2)</f>
        <v>0</v>
      </c>
      <c r="R170" s="240">
        <f>ROUND(J170*H170,2)</f>
        <v>0</v>
      </c>
      <c r="S170" s="96"/>
      <c r="T170" s="241">
        <f>S170*H170</f>
        <v>0</v>
      </c>
      <c r="U170" s="241">
        <v>0</v>
      </c>
      <c r="V170" s="241">
        <f>U170*H170</f>
        <v>0</v>
      </c>
      <c r="W170" s="241">
        <v>0.029999999999999999</v>
      </c>
      <c r="X170" s="242">
        <f>W170*H170</f>
        <v>0.089999999999999997</v>
      </c>
      <c r="Y170" s="37"/>
      <c r="Z170" s="37"/>
      <c r="AA170" s="37"/>
      <c r="AB170" s="37"/>
      <c r="AC170" s="37"/>
      <c r="AD170" s="37"/>
      <c r="AE170" s="37"/>
      <c r="AR170" s="243" t="s">
        <v>165</v>
      </c>
      <c r="AT170" s="243" t="s">
        <v>162</v>
      </c>
      <c r="AU170" s="243" t="s">
        <v>166</v>
      </c>
      <c r="AY170" s="16" t="s">
        <v>161</v>
      </c>
      <c r="BE170" s="244">
        <f>IF(O170="základná",K170,0)</f>
        <v>0</v>
      </c>
      <c r="BF170" s="244">
        <f>IF(O170="znížená",K170,0)</f>
        <v>0</v>
      </c>
      <c r="BG170" s="244">
        <f>IF(O170="zákl. prenesená",K170,0)</f>
        <v>0</v>
      </c>
      <c r="BH170" s="244">
        <f>IF(O170="zníž. prenesená",K170,0)</f>
        <v>0</v>
      </c>
      <c r="BI170" s="244">
        <f>IF(O170="nulová",K170,0)</f>
        <v>0</v>
      </c>
      <c r="BJ170" s="16" t="s">
        <v>166</v>
      </c>
      <c r="BK170" s="244">
        <f>ROUND(P170*H170,2)</f>
        <v>0</v>
      </c>
      <c r="BL170" s="16" t="s">
        <v>165</v>
      </c>
      <c r="BM170" s="243" t="s">
        <v>236</v>
      </c>
    </row>
    <row r="171" s="2" customFormat="1" ht="24.15" customHeight="1">
      <c r="A171" s="37"/>
      <c r="B171" s="38"/>
      <c r="C171" s="230" t="s">
        <v>237</v>
      </c>
      <c r="D171" s="230" t="s">
        <v>162</v>
      </c>
      <c r="E171" s="231" t="s">
        <v>238</v>
      </c>
      <c r="F171" s="232" t="s">
        <v>239</v>
      </c>
      <c r="G171" s="233" t="s">
        <v>181</v>
      </c>
      <c r="H171" s="234">
        <v>17.225999999999999</v>
      </c>
      <c r="I171" s="235"/>
      <c r="J171" s="235"/>
      <c r="K171" s="236">
        <f>ROUND(P171*H171,2)</f>
        <v>0</v>
      </c>
      <c r="L171" s="237"/>
      <c r="M171" s="43"/>
      <c r="N171" s="238" t="s">
        <v>1</v>
      </c>
      <c r="O171" s="239" t="s">
        <v>42</v>
      </c>
      <c r="P171" s="240">
        <f>I171+J171</f>
        <v>0</v>
      </c>
      <c r="Q171" s="240">
        <f>ROUND(I171*H171,2)</f>
        <v>0</v>
      </c>
      <c r="R171" s="240">
        <f>ROUND(J171*H171,2)</f>
        <v>0</v>
      </c>
      <c r="S171" s="96"/>
      <c r="T171" s="241">
        <f>S171*H171</f>
        <v>0</v>
      </c>
      <c r="U171" s="241">
        <v>0</v>
      </c>
      <c r="V171" s="241">
        <f>U171*H171</f>
        <v>0</v>
      </c>
      <c r="W171" s="241">
        <v>0.051999999999999998</v>
      </c>
      <c r="X171" s="242">
        <f>W171*H171</f>
        <v>0.89575199999999988</v>
      </c>
      <c r="Y171" s="37"/>
      <c r="Z171" s="37"/>
      <c r="AA171" s="37"/>
      <c r="AB171" s="37"/>
      <c r="AC171" s="37"/>
      <c r="AD171" s="37"/>
      <c r="AE171" s="37"/>
      <c r="AR171" s="243" t="s">
        <v>165</v>
      </c>
      <c r="AT171" s="243" t="s">
        <v>162</v>
      </c>
      <c r="AU171" s="243" t="s">
        <v>166</v>
      </c>
      <c r="AY171" s="16" t="s">
        <v>161</v>
      </c>
      <c r="BE171" s="244">
        <f>IF(O171="základná",K171,0)</f>
        <v>0</v>
      </c>
      <c r="BF171" s="244">
        <f>IF(O171="znížená",K171,0)</f>
        <v>0</v>
      </c>
      <c r="BG171" s="244">
        <f>IF(O171="zákl. prenesená",K171,0)</f>
        <v>0</v>
      </c>
      <c r="BH171" s="244">
        <f>IF(O171="zníž. prenesená",K171,0)</f>
        <v>0</v>
      </c>
      <c r="BI171" s="244">
        <f>IF(O171="nulová",K171,0)</f>
        <v>0</v>
      </c>
      <c r="BJ171" s="16" t="s">
        <v>166</v>
      </c>
      <c r="BK171" s="244">
        <f>ROUND(P171*H171,2)</f>
        <v>0</v>
      </c>
      <c r="BL171" s="16" t="s">
        <v>165</v>
      </c>
      <c r="BM171" s="243" t="s">
        <v>240</v>
      </c>
    </row>
    <row r="172" s="13" customFormat="1">
      <c r="A172" s="13"/>
      <c r="B172" s="247"/>
      <c r="C172" s="248"/>
      <c r="D172" s="249" t="s">
        <v>174</v>
      </c>
      <c r="E172" s="250" t="s">
        <v>1</v>
      </c>
      <c r="F172" s="251" t="s">
        <v>241</v>
      </c>
      <c r="G172" s="248"/>
      <c r="H172" s="252">
        <v>17.225999999999999</v>
      </c>
      <c r="I172" s="253"/>
      <c r="J172" s="253"/>
      <c r="K172" s="248"/>
      <c r="L172" s="248"/>
      <c r="M172" s="254"/>
      <c r="N172" s="255"/>
      <c r="O172" s="256"/>
      <c r="P172" s="256"/>
      <c r="Q172" s="256"/>
      <c r="R172" s="256"/>
      <c r="S172" s="256"/>
      <c r="T172" s="256"/>
      <c r="U172" s="256"/>
      <c r="V172" s="256"/>
      <c r="W172" s="256"/>
      <c r="X172" s="257"/>
      <c r="Y172" s="13"/>
      <c r="Z172" s="13"/>
      <c r="AA172" s="13"/>
      <c r="AB172" s="13"/>
      <c r="AC172" s="13"/>
      <c r="AD172" s="13"/>
      <c r="AE172" s="13"/>
      <c r="AT172" s="258" t="s">
        <v>174</v>
      </c>
      <c r="AU172" s="258" t="s">
        <v>166</v>
      </c>
      <c r="AV172" s="13" t="s">
        <v>166</v>
      </c>
      <c r="AW172" s="13" t="s">
        <v>5</v>
      </c>
      <c r="AX172" s="13" t="s">
        <v>86</v>
      </c>
      <c r="AY172" s="258" t="s">
        <v>161</v>
      </c>
    </row>
    <row r="173" s="2" customFormat="1" ht="33" customHeight="1">
      <c r="A173" s="37"/>
      <c r="B173" s="38"/>
      <c r="C173" s="230" t="s">
        <v>242</v>
      </c>
      <c r="D173" s="230" t="s">
        <v>162</v>
      </c>
      <c r="E173" s="231" t="s">
        <v>243</v>
      </c>
      <c r="F173" s="232" t="s">
        <v>244</v>
      </c>
      <c r="G173" s="233" t="s">
        <v>181</v>
      </c>
      <c r="H173" s="234">
        <v>7.6580000000000004</v>
      </c>
      <c r="I173" s="235"/>
      <c r="J173" s="235"/>
      <c r="K173" s="236">
        <f>ROUND(P173*H173,2)</f>
        <v>0</v>
      </c>
      <c r="L173" s="237"/>
      <c r="M173" s="43"/>
      <c r="N173" s="238" t="s">
        <v>1</v>
      </c>
      <c r="O173" s="239" t="s">
        <v>42</v>
      </c>
      <c r="P173" s="240">
        <f>I173+J173</f>
        <v>0</v>
      </c>
      <c r="Q173" s="240">
        <f>ROUND(I173*H173,2)</f>
        <v>0</v>
      </c>
      <c r="R173" s="240">
        <f>ROUND(J173*H173,2)</f>
        <v>0</v>
      </c>
      <c r="S173" s="96"/>
      <c r="T173" s="241">
        <f>S173*H173</f>
        <v>0</v>
      </c>
      <c r="U173" s="241">
        <v>0</v>
      </c>
      <c r="V173" s="241">
        <f>U173*H173</f>
        <v>0</v>
      </c>
      <c r="W173" s="241">
        <v>0.045999999999999999</v>
      </c>
      <c r="X173" s="242">
        <f>W173*H173</f>
        <v>0.35226800000000003</v>
      </c>
      <c r="Y173" s="37"/>
      <c r="Z173" s="37"/>
      <c r="AA173" s="37"/>
      <c r="AB173" s="37"/>
      <c r="AC173" s="37"/>
      <c r="AD173" s="37"/>
      <c r="AE173" s="37"/>
      <c r="AR173" s="243" t="s">
        <v>165</v>
      </c>
      <c r="AT173" s="243" t="s">
        <v>162</v>
      </c>
      <c r="AU173" s="243" t="s">
        <v>166</v>
      </c>
      <c r="AY173" s="16" t="s">
        <v>161</v>
      </c>
      <c r="BE173" s="244">
        <f>IF(O173="základná",K173,0)</f>
        <v>0</v>
      </c>
      <c r="BF173" s="244">
        <f>IF(O173="znížená",K173,0)</f>
        <v>0</v>
      </c>
      <c r="BG173" s="244">
        <f>IF(O173="zákl. prenesená",K173,0)</f>
        <v>0</v>
      </c>
      <c r="BH173" s="244">
        <f>IF(O173="zníž. prenesená",K173,0)</f>
        <v>0</v>
      </c>
      <c r="BI173" s="244">
        <f>IF(O173="nulová",K173,0)</f>
        <v>0</v>
      </c>
      <c r="BJ173" s="16" t="s">
        <v>166</v>
      </c>
      <c r="BK173" s="244">
        <f>ROUND(P173*H173,2)</f>
        <v>0</v>
      </c>
      <c r="BL173" s="16" t="s">
        <v>165</v>
      </c>
      <c r="BM173" s="243" t="s">
        <v>245</v>
      </c>
    </row>
    <row r="174" s="13" customFormat="1">
      <c r="A174" s="13"/>
      <c r="B174" s="247"/>
      <c r="C174" s="248"/>
      <c r="D174" s="249" t="s">
        <v>174</v>
      </c>
      <c r="E174" s="250" t="s">
        <v>1</v>
      </c>
      <c r="F174" s="251" t="s">
        <v>183</v>
      </c>
      <c r="G174" s="248"/>
      <c r="H174" s="252">
        <v>3.9380000000000002</v>
      </c>
      <c r="I174" s="253"/>
      <c r="J174" s="253"/>
      <c r="K174" s="248"/>
      <c r="L174" s="248"/>
      <c r="M174" s="254"/>
      <c r="N174" s="255"/>
      <c r="O174" s="256"/>
      <c r="P174" s="256"/>
      <c r="Q174" s="256"/>
      <c r="R174" s="256"/>
      <c r="S174" s="256"/>
      <c r="T174" s="256"/>
      <c r="U174" s="256"/>
      <c r="V174" s="256"/>
      <c r="W174" s="256"/>
      <c r="X174" s="257"/>
      <c r="Y174" s="13"/>
      <c r="Z174" s="13"/>
      <c r="AA174" s="13"/>
      <c r="AB174" s="13"/>
      <c r="AC174" s="13"/>
      <c r="AD174" s="13"/>
      <c r="AE174" s="13"/>
      <c r="AT174" s="258" t="s">
        <v>174</v>
      </c>
      <c r="AU174" s="258" t="s">
        <v>166</v>
      </c>
      <c r="AV174" s="13" t="s">
        <v>166</v>
      </c>
      <c r="AW174" s="13" t="s">
        <v>5</v>
      </c>
      <c r="AX174" s="13" t="s">
        <v>78</v>
      </c>
      <c r="AY174" s="258" t="s">
        <v>161</v>
      </c>
    </row>
    <row r="175" s="13" customFormat="1">
      <c r="A175" s="13"/>
      <c r="B175" s="247"/>
      <c r="C175" s="248"/>
      <c r="D175" s="249" t="s">
        <v>174</v>
      </c>
      <c r="E175" s="250" t="s">
        <v>1</v>
      </c>
      <c r="F175" s="251" t="s">
        <v>184</v>
      </c>
      <c r="G175" s="248"/>
      <c r="H175" s="252">
        <v>3.7200000000000002</v>
      </c>
      <c r="I175" s="253"/>
      <c r="J175" s="253"/>
      <c r="K175" s="248"/>
      <c r="L175" s="248"/>
      <c r="M175" s="254"/>
      <c r="N175" s="255"/>
      <c r="O175" s="256"/>
      <c r="P175" s="256"/>
      <c r="Q175" s="256"/>
      <c r="R175" s="256"/>
      <c r="S175" s="256"/>
      <c r="T175" s="256"/>
      <c r="U175" s="256"/>
      <c r="V175" s="256"/>
      <c r="W175" s="256"/>
      <c r="X175" s="257"/>
      <c r="Y175" s="13"/>
      <c r="Z175" s="13"/>
      <c r="AA175" s="13"/>
      <c r="AB175" s="13"/>
      <c r="AC175" s="13"/>
      <c r="AD175" s="13"/>
      <c r="AE175" s="13"/>
      <c r="AT175" s="258" t="s">
        <v>174</v>
      </c>
      <c r="AU175" s="258" t="s">
        <v>166</v>
      </c>
      <c r="AV175" s="13" t="s">
        <v>166</v>
      </c>
      <c r="AW175" s="13" t="s">
        <v>5</v>
      </c>
      <c r="AX175" s="13" t="s">
        <v>78</v>
      </c>
      <c r="AY175" s="258" t="s">
        <v>161</v>
      </c>
    </row>
    <row r="176" s="14" customFormat="1">
      <c r="A176" s="14"/>
      <c r="B176" s="259"/>
      <c r="C176" s="260"/>
      <c r="D176" s="249" t="s">
        <v>174</v>
      </c>
      <c r="E176" s="261" t="s">
        <v>1</v>
      </c>
      <c r="F176" s="262" t="s">
        <v>177</v>
      </c>
      <c r="G176" s="260"/>
      <c r="H176" s="263">
        <v>7.6580000000000004</v>
      </c>
      <c r="I176" s="264"/>
      <c r="J176" s="264"/>
      <c r="K176" s="260"/>
      <c r="L176" s="260"/>
      <c r="M176" s="265"/>
      <c r="N176" s="266"/>
      <c r="O176" s="267"/>
      <c r="P176" s="267"/>
      <c r="Q176" s="267"/>
      <c r="R176" s="267"/>
      <c r="S176" s="267"/>
      <c r="T176" s="267"/>
      <c r="U176" s="267"/>
      <c r="V176" s="267"/>
      <c r="W176" s="267"/>
      <c r="X176" s="268"/>
      <c r="Y176" s="14"/>
      <c r="Z176" s="14"/>
      <c r="AA176" s="14"/>
      <c r="AB176" s="14"/>
      <c r="AC176" s="14"/>
      <c r="AD176" s="14"/>
      <c r="AE176" s="14"/>
      <c r="AT176" s="269" t="s">
        <v>174</v>
      </c>
      <c r="AU176" s="269" t="s">
        <v>166</v>
      </c>
      <c r="AV176" s="14" t="s">
        <v>165</v>
      </c>
      <c r="AW176" s="14" t="s">
        <v>5</v>
      </c>
      <c r="AX176" s="14" t="s">
        <v>86</v>
      </c>
      <c r="AY176" s="269" t="s">
        <v>161</v>
      </c>
    </row>
    <row r="177" s="2" customFormat="1" ht="21.75" customHeight="1">
      <c r="A177" s="37"/>
      <c r="B177" s="38"/>
      <c r="C177" s="230" t="s">
        <v>246</v>
      </c>
      <c r="D177" s="230" t="s">
        <v>162</v>
      </c>
      <c r="E177" s="231" t="s">
        <v>247</v>
      </c>
      <c r="F177" s="232" t="s">
        <v>248</v>
      </c>
      <c r="G177" s="233" t="s">
        <v>249</v>
      </c>
      <c r="H177" s="234">
        <v>2.5390000000000001</v>
      </c>
      <c r="I177" s="235"/>
      <c r="J177" s="235"/>
      <c r="K177" s="236">
        <f>ROUND(P177*H177,2)</f>
        <v>0</v>
      </c>
      <c r="L177" s="237"/>
      <c r="M177" s="43"/>
      <c r="N177" s="238" t="s">
        <v>1</v>
      </c>
      <c r="O177" s="239" t="s">
        <v>42</v>
      </c>
      <c r="P177" s="240">
        <f>I177+J177</f>
        <v>0</v>
      </c>
      <c r="Q177" s="240">
        <f>ROUND(I177*H177,2)</f>
        <v>0</v>
      </c>
      <c r="R177" s="240">
        <f>ROUND(J177*H177,2)</f>
        <v>0</v>
      </c>
      <c r="S177" s="96"/>
      <c r="T177" s="241">
        <f>S177*H177</f>
        <v>0</v>
      </c>
      <c r="U177" s="241">
        <v>0</v>
      </c>
      <c r="V177" s="241">
        <f>U177*H177</f>
        <v>0</v>
      </c>
      <c r="W177" s="241">
        <v>0</v>
      </c>
      <c r="X177" s="242">
        <f>W177*H177</f>
        <v>0</v>
      </c>
      <c r="Y177" s="37"/>
      <c r="Z177" s="37"/>
      <c r="AA177" s="37"/>
      <c r="AB177" s="37"/>
      <c r="AC177" s="37"/>
      <c r="AD177" s="37"/>
      <c r="AE177" s="37"/>
      <c r="AR177" s="243" t="s">
        <v>165</v>
      </c>
      <c r="AT177" s="243" t="s">
        <v>162</v>
      </c>
      <c r="AU177" s="243" t="s">
        <v>166</v>
      </c>
      <c r="AY177" s="16" t="s">
        <v>161</v>
      </c>
      <c r="BE177" s="244">
        <f>IF(O177="základná",K177,0)</f>
        <v>0</v>
      </c>
      <c r="BF177" s="244">
        <f>IF(O177="znížená",K177,0)</f>
        <v>0</v>
      </c>
      <c r="BG177" s="244">
        <f>IF(O177="zákl. prenesená",K177,0)</f>
        <v>0</v>
      </c>
      <c r="BH177" s="244">
        <f>IF(O177="zníž. prenesená",K177,0)</f>
        <v>0</v>
      </c>
      <c r="BI177" s="244">
        <f>IF(O177="nulová",K177,0)</f>
        <v>0</v>
      </c>
      <c r="BJ177" s="16" t="s">
        <v>166</v>
      </c>
      <c r="BK177" s="244">
        <f>ROUND(P177*H177,2)</f>
        <v>0</v>
      </c>
      <c r="BL177" s="16" t="s">
        <v>165</v>
      </c>
      <c r="BM177" s="243" t="s">
        <v>250</v>
      </c>
    </row>
    <row r="178" s="2" customFormat="1" ht="21.75" customHeight="1">
      <c r="A178" s="37"/>
      <c r="B178" s="38"/>
      <c r="C178" s="230" t="s">
        <v>251</v>
      </c>
      <c r="D178" s="230" t="s">
        <v>162</v>
      </c>
      <c r="E178" s="231" t="s">
        <v>252</v>
      </c>
      <c r="F178" s="232" t="s">
        <v>253</v>
      </c>
      <c r="G178" s="233" t="s">
        <v>249</v>
      </c>
      <c r="H178" s="234">
        <v>2.5390000000000001</v>
      </c>
      <c r="I178" s="235"/>
      <c r="J178" s="235"/>
      <c r="K178" s="236">
        <f>ROUND(P178*H178,2)</f>
        <v>0</v>
      </c>
      <c r="L178" s="237"/>
      <c r="M178" s="43"/>
      <c r="N178" s="238" t="s">
        <v>1</v>
      </c>
      <c r="O178" s="239" t="s">
        <v>42</v>
      </c>
      <c r="P178" s="240">
        <f>I178+J178</f>
        <v>0</v>
      </c>
      <c r="Q178" s="240">
        <f>ROUND(I178*H178,2)</f>
        <v>0</v>
      </c>
      <c r="R178" s="240">
        <f>ROUND(J178*H178,2)</f>
        <v>0</v>
      </c>
      <c r="S178" s="96"/>
      <c r="T178" s="241">
        <f>S178*H178</f>
        <v>0</v>
      </c>
      <c r="U178" s="241">
        <v>0</v>
      </c>
      <c r="V178" s="241">
        <f>U178*H178</f>
        <v>0</v>
      </c>
      <c r="W178" s="241">
        <v>0</v>
      </c>
      <c r="X178" s="242">
        <f>W178*H178</f>
        <v>0</v>
      </c>
      <c r="Y178" s="37"/>
      <c r="Z178" s="37"/>
      <c r="AA178" s="37"/>
      <c r="AB178" s="37"/>
      <c r="AC178" s="37"/>
      <c r="AD178" s="37"/>
      <c r="AE178" s="37"/>
      <c r="AR178" s="243" t="s">
        <v>165</v>
      </c>
      <c r="AT178" s="243" t="s">
        <v>162</v>
      </c>
      <c r="AU178" s="243" t="s">
        <v>166</v>
      </c>
      <c r="AY178" s="16" t="s">
        <v>161</v>
      </c>
      <c r="BE178" s="244">
        <f>IF(O178="základná",K178,0)</f>
        <v>0</v>
      </c>
      <c r="BF178" s="244">
        <f>IF(O178="znížená",K178,0)</f>
        <v>0</v>
      </c>
      <c r="BG178" s="244">
        <f>IF(O178="zákl. prenesená",K178,0)</f>
        <v>0</v>
      </c>
      <c r="BH178" s="244">
        <f>IF(O178="zníž. prenesená",K178,0)</f>
        <v>0</v>
      </c>
      <c r="BI178" s="244">
        <f>IF(O178="nulová",K178,0)</f>
        <v>0</v>
      </c>
      <c r="BJ178" s="16" t="s">
        <v>166</v>
      </c>
      <c r="BK178" s="244">
        <f>ROUND(P178*H178,2)</f>
        <v>0</v>
      </c>
      <c r="BL178" s="16" t="s">
        <v>165</v>
      </c>
      <c r="BM178" s="243" t="s">
        <v>254</v>
      </c>
    </row>
    <row r="179" s="2" customFormat="1" ht="24.15" customHeight="1">
      <c r="A179" s="37"/>
      <c r="B179" s="38"/>
      <c r="C179" s="230" t="s">
        <v>255</v>
      </c>
      <c r="D179" s="230" t="s">
        <v>162</v>
      </c>
      <c r="E179" s="231" t="s">
        <v>256</v>
      </c>
      <c r="F179" s="232" t="s">
        <v>257</v>
      </c>
      <c r="G179" s="233" t="s">
        <v>249</v>
      </c>
      <c r="H179" s="234">
        <v>48.241</v>
      </c>
      <c r="I179" s="235"/>
      <c r="J179" s="235"/>
      <c r="K179" s="236">
        <f>ROUND(P179*H179,2)</f>
        <v>0</v>
      </c>
      <c r="L179" s="237"/>
      <c r="M179" s="43"/>
      <c r="N179" s="238" t="s">
        <v>1</v>
      </c>
      <c r="O179" s="239" t="s">
        <v>42</v>
      </c>
      <c r="P179" s="240">
        <f>I179+J179</f>
        <v>0</v>
      </c>
      <c r="Q179" s="240">
        <f>ROUND(I179*H179,2)</f>
        <v>0</v>
      </c>
      <c r="R179" s="240">
        <f>ROUND(J179*H179,2)</f>
        <v>0</v>
      </c>
      <c r="S179" s="96"/>
      <c r="T179" s="241">
        <f>S179*H179</f>
        <v>0</v>
      </c>
      <c r="U179" s="241">
        <v>0</v>
      </c>
      <c r="V179" s="241">
        <f>U179*H179</f>
        <v>0</v>
      </c>
      <c r="W179" s="241">
        <v>0</v>
      </c>
      <c r="X179" s="242">
        <f>W179*H179</f>
        <v>0</v>
      </c>
      <c r="Y179" s="37"/>
      <c r="Z179" s="37"/>
      <c r="AA179" s="37"/>
      <c r="AB179" s="37"/>
      <c r="AC179" s="37"/>
      <c r="AD179" s="37"/>
      <c r="AE179" s="37"/>
      <c r="AR179" s="243" t="s">
        <v>165</v>
      </c>
      <c r="AT179" s="243" t="s">
        <v>162</v>
      </c>
      <c r="AU179" s="243" t="s">
        <v>166</v>
      </c>
      <c r="AY179" s="16" t="s">
        <v>161</v>
      </c>
      <c r="BE179" s="244">
        <f>IF(O179="základná",K179,0)</f>
        <v>0</v>
      </c>
      <c r="BF179" s="244">
        <f>IF(O179="znížená",K179,0)</f>
        <v>0</v>
      </c>
      <c r="BG179" s="244">
        <f>IF(O179="zákl. prenesená",K179,0)</f>
        <v>0</v>
      </c>
      <c r="BH179" s="244">
        <f>IF(O179="zníž. prenesená",K179,0)</f>
        <v>0</v>
      </c>
      <c r="BI179" s="244">
        <f>IF(O179="nulová",K179,0)</f>
        <v>0</v>
      </c>
      <c r="BJ179" s="16" t="s">
        <v>166</v>
      </c>
      <c r="BK179" s="244">
        <f>ROUND(P179*H179,2)</f>
        <v>0</v>
      </c>
      <c r="BL179" s="16" t="s">
        <v>165</v>
      </c>
      <c r="BM179" s="243" t="s">
        <v>258</v>
      </c>
    </row>
    <row r="180" s="2" customFormat="1">
      <c r="A180" s="37"/>
      <c r="B180" s="38"/>
      <c r="C180" s="39"/>
      <c r="D180" s="249" t="s">
        <v>259</v>
      </c>
      <c r="E180" s="39"/>
      <c r="F180" s="270" t="s">
        <v>260</v>
      </c>
      <c r="G180" s="39"/>
      <c r="H180" s="39"/>
      <c r="I180" s="271"/>
      <c r="J180" s="271"/>
      <c r="K180" s="39"/>
      <c r="L180" s="39"/>
      <c r="M180" s="43"/>
      <c r="N180" s="272"/>
      <c r="O180" s="273"/>
      <c r="P180" s="96"/>
      <c r="Q180" s="96"/>
      <c r="R180" s="96"/>
      <c r="S180" s="96"/>
      <c r="T180" s="96"/>
      <c r="U180" s="96"/>
      <c r="V180" s="96"/>
      <c r="W180" s="96"/>
      <c r="X180" s="97"/>
      <c r="Y180" s="37"/>
      <c r="Z180" s="37"/>
      <c r="AA180" s="37"/>
      <c r="AB180" s="37"/>
      <c r="AC180" s="37"/>
      <c r="AD180" s="37"/>
      <c r="AE180" s="37"/>
      <c r="AT180" s="16" t="s">
        <v>259</v>
      </c>
      <c r="AU180" s="16" t="s">
        <v>166</v>
      </c>
    </row>
    <row r="181" s="13" customFormat="1">
      <c r="A181" s="13"/>
      <c r="B181" s="247"/>
      <c r="C181" s="248"/>
      <c r="D181" s="249" t="s">
        <v>174</v>
      </c>
      <c r="E181" s="248"/>
      <c r="F181" s="251" t="s">
        <v>261</v>
      </c>
      <c r="G181" s="248"/>
      <c r="H181" s="252">
        <v>48.241</v>
      </c>
      <c r="I181" s="253"/>
      <c r="J181" s="253"/>
      <c r="K181" s="248"/>
      <c r="L181" s="248"/>
      <c r="M181" s="254"/>
      <c r="N181" s="255"/>
      <c r="O181" s="256"/>
      <c r="P181" s="256"/>
      <c r="Q181" s="256"/>
      <c r="R181" s="256"/>
      <c r="S181" s="256"/>
      <c r="T181" s="256"/>
      <c r="U181" s="256"/>
      <c r="V181" s="256"/>
      <c r="W181" s="256"/>
      <c r="X181" s="257"/>
      <c r="Y181" s="13"/>
      <c r="Z181" s="13"/>
      <c r="AA181" s="13"/>
      <c r="AB181" s="13"/>
      <c r="AC181" s="13"/>
      <c r="AD181" s="13"/>
      <c r="AE181" s="13"/>
      <c r="AT181" s="258" t="s">
        <v>174</v>
      </c>
      <c r="AU181" s="258" t="s">
        <v>166</v>
      </c>
      <c r="AV181" s="13" t="s">
        <v>166</v>
      </c>
      <c r="AW181" s="13" t="s">
        <v>4</v>
      </c>
      <c r="AX181" s="13" t="s">
        <v>86</v>
      </c>
      <c r="AY181" s="258" t="s">
        <v>161</v>
      </c>
    </row>
    <row r="182" s="2" customFormat="1" ht="24.15" customHeight="1">
      <c r="A182" s="37"/>
      <c r="B182" s="38"/>
      <c r="C182" s="230" t="s">
        <v>8</v>
      </c>
      <c r="D182" s="230" t="s">
        <v>162</v>
      </c>
      <c r="E182" s="231" t="s">
        <v>262</v>
      </c>
      <c r="F182" s="232" t="s">
        <v>263</v>
      </c>
      <c r="G182" s="233" t="s">
        <v>249</v>
      </c>
      <c r="H182" s="234">
        <v>2.5390000000000001</v>
      </c>
      <c r="I182" s="235"/>
      <c r="J182" s="235"/>
      <c r="K182" s="236">
        <f>ROUND(P182*H182,2)</f>
        <v>0</v>
      </c>
      <c r="L182" s="237"/>
      <c r="M182" s="43"/>
      <c r="N182" s="238" t="s">
        <v>1</v>
      </c>
      <c r="O182" s="239" t="s">
        <v>42</v>
      </c>
      <c r="P182" s="240">
        <f>I182+J182</f>
        <v>0</v>
      </c>
      <c r="Q182" s="240">
        <f>ROUND(I182*H182,2)</f>
        <v>0</v>
      </c>
      <c r="R182" s="240">
        <f>ROUND(J182*H182,2)</f>
        <v>0</v>
      </c>
      <c r="S182" s="96"/>
      <c r="T182" s="241">
        <f>S182*H182</f>
        <v>0</v>
      </c>
      <c r="U182" s="241">
        <v>0</v>
      </c>
      <c r="V182" s="241">
        <f>U182*H182</f>
        <v>0</v>
      </c>
      <c r="W182" s="241">
        <v>0</v>
      </c>
      <c r="X182" s="242">
        <f>W182*H182</f>
        <v>0</v>
      </c>
      <c r="Y182" s="37"/>
      <c r="Z182" s="37"/>
      <c r="AA182" s="37"/>
      <c r="AB182" s="37"/>
      <c r="AC182" s="37"/>
      <c r="AD182" s="37"/>
      <c r="AE182" s="37"/>
      <c r="AR182" s="243" t="s">
        <v>165</v>
      </c>
      <c r="AT182" s="243" t="s">
        <v>162</v>
      </c>
      <c r="AU182" s="243" t="s">
        <v>166</v>
      </c>
      <c r="AY182" s="16" t="s">
        <v>161</v>
      </c>
      <c r="BE182" s="244">
        <f>IF(O182="základná",K182,0)</f>
        <v>0</v>
      </c>
      <c r="BF182" s="244">
        <f>IF(O182="znížená",K182,0)</f>
        <v>0</v>
      </c>
      <c r="BG182" s="244">
        <f>IF(O182="zákl. prenesená",K182,0)</f>
        <v>0</v>
      </c>
      <c r="BH182" s="244">
        <f>IF(O182="zníž. prenesená",K182,0)</f>
        <v>0</v>
      </c>
      <c r="BI182" s="244">
        <f>IF(O182="nulová",K182,0)</f>
        <v>0</v>
      </c>
      <c r="BJ182" s="16" t="s">
        <v>166</v>
      </c>
      <c r="BK182" s="244">
        <f>ROUND(P182*H182,2)</f>
        <v>0</v>
      </c>
      <c r="BL182" s="16" t="s">
        <v>165</v>
      </c>
      <c r="BM182" s="243" t="s">
        <v>264</v>
      </c>
    </row>
    <row r="183" s="2" customFormat="1" ht="24.15" customHeight="1">
      <c r="A183" s="37"/>
      <c r="B183" s="38"/>
      <c r="C183" s="230" t="s">
        <v>265</v>
      </c>
      <c r="D183" s="230" t="s">
        <v>162</v>
      </c>
      <c r="E183" s="231" t="s">
        <v>266</v>
      </c>
      <c r="F183" s="232" t="s">
        <v>267</v>
      </c>
      <c r="G183" s="233" t="s">
        <v>249</v>
      </c>
      <c r="H183" s="234">
        <v>0.77600000000000002</v>
      </c>
      <c r="I183" s="235"/>
      <c r="J183" s="235"/>
      <c r="K183" s="236">
        <f>ROUND(P183*H183,2)</f>
        <v>0</v>
      </c>
      <c r="L183" s="237"/>
      <c r="M183" s="43"/>
      <c r="N183" s="238" t="s">
        <v>1</v>
      </c>
      <c r="O183" s="239" t="s">
        <v>42</v>
      </c>
      <c r="P183" s="240">
        <f>I183+J183</f>
        <v>0</v>
      </c>
      <c r="Q183" s="240">
        <f>ROUND(I183*H183,2)</f>
        <v>0</v>
      </c>
      <c r="R183" s="240">
        <f>ROUND(J183*H183,2)</f>
        <v>0</v>
      </c>
      <c r="S183" s="96"/>
      <c r="T183" s="241">
        <f>S183*H183</f>
        <v>0</v>
      </c>
      <c r="U183" s="241">
        <v>0</v>
      </c>
      <c r="V183" s="241">
        <f>U183*H183</f>
        <v>0</v>
      </c>
      <c r="W183" s="241">
        <v>0</v>
      </c>
      <c r="X183" s="242">
        <f>W183*H183</f>
        <v>0</v>
      </c>
      <c r="Y183" s="37"/>
      <c r="Z183" s="37"/>
      <c r="AA183" s="37"/>
      <c r="AB183" s="37"/>
      <c r="AC183" s="37"/>
      <c r="AD183" s="37"/>
      <c r="AE183" s="37"/>
      <c r="AR183" s="243" t="s">
        <v>165</v>
      </c>
      <c r="AT183" s="243" t="s">
        <v>162</v>
      </c>
      <c r="AU183" s="243" t="s">
        <v>166</v>
      </c>
      <c r="AY183" s="16" t="s">
        <v>161</v>
      </c>
      <c r="BE183" s="244">
        <f>IF(O183="základná",K183,0)</f>
        <v>0</v>
      </c>
      <c r="BF183" s="244">
        <f>IF(O183="znížená",K183,0)</f>
        <v>0</v>
      </c>
      <c r="BG183" s="244">
        <f>IF(O183="zákl. prenesená",K183,0)</f>
        <v>0</v>
      </c>
      <c r="BH183" s="244">
        <f>IF(O183="zníž. prenesená",K183,0)</f>
        <v>0</v>
      </c>
      <c r="BI183" s="244">
        <f>IF(O183="nulová",K183,0)</f>
        <v>0</v>
      </c>
      <c r="BJ183" s="16" t="s">
        <v>166</v>
      </c>
      <c r="BK183" s="244">
        <f>ROUND(P183*H183,2)</f>
        <v>0</v>
      </c>
      <c r="BL183" s="16" t="s">
        <v>165</v>
      </c>
      <c r="BM183" s="243" t="s">
        <v>268</v>
      </c>
    </row>
    <row r="184" s="2" customFormat="1" ht="24.15" customHeight="1">
      <c r="A184" s="37"/>
      <c r="B184" s="38"/>
      <c r="C184" s="230" t="s">
        <v>269</v>
      </c>
      <c r="D184" s="230" t="s">
        <v>162</v>
      </c>
      <c r="E184" s="231" t="s">
        <v>270</v>
      </c>
      <c r="F184" s="232" t="s">
        <v>271</v>
      </c>
      <c r="G184" s="233" t="s">
        <v>249</v>
      </c>
      <c r="H184" s="234">
        <v>1.0780000000000001</v>
      </c>
      <c r="I184" s="235"/>
      <c r="J184" s="235"/>
      <c r="K184" s="236">
        <f>ROUND(P184*H184,2)</f>
        <v>0</v>
      </c>
      <c r="L184" s="237"/>
      <c r="M184" s="43"/>
      <c r="N184" s="238" t="s">
        <v>1</v>
      </c>
      <c r="O184" s="239" t="s">
        <v>42</v>
      </c>
      <c r="P184" s="240">
        <f>I184+J184</f>
        <v>0</v>
      </c>
      <c r="Q184" s="240">
        <f>ROUND(I184*H184,2)</f>
        <v>0</v>
      </c>
      <c r="R184" s="240">
        <f>ROUND(J184*H184,2)</f>
        <v>0</v>
      </c>
      <c r="S184" s="96"/>
      <c r="T184" s="241">
        <f>S184*H184</f>
        <v>0</v>
      </c>
      <c r="U184" s="241">
        <v>0</v>
      </c>
      <c r="V184" s="241">
        <f>U184*H184</f>
        <v>0</v>
      </c>
      <c r="W184" s="241">
        <v>0</v>
      </c>
      <c r="X184" s="242">
        <f>W184*H184</f>
        <v>0</v>
      </c>
      <c r="Y184" s="37"/>
      <c r="Z184" s="37"/>
      <c r="AA184" s="37"/>
      <c r="AB184" s="37"/>
      <c r="AC184" s="37"/>
      <c r="AD184" s="37"/>
      <c r="AE184" s="37"/>
      <c r="AR184" s="243" t="s">
        <v>165</v>
      </c>
      <c r="AT184" s="243" t="s">
        <v>162</v>
      </c>
      <c r="AU184" s="243" t="s">
        <v>166</v>
      </c>
      <c r="AY184" s="16" t="s">
        <v>161</v>
      </c>
      <c r="BE184" s="244">
        <f>IF(O184="základná",K184,0)</f>
        <v>0</v>
      </c>
      <c r="BF184" s="244">
        <f>IF(O184="znížená",K184,0)</f>
        <v>0</v>
      </c>
      <c r="BG184" s="244">
        <f>IF(O184="zákl. prenesená",K184,0)</f>
        <v>0</v>
      </c>
      <c r="BH184" s="244">
        <f>IF(O184="zníž. prenesená",K184,0)</f>
        <v>0</v>
      </c>
      <c r="BI184" s="244">
        <f>IF(O184="nulová",K184,0)</f>
        <v>0</v>
      </c>
      <c r="BJ184" s="16" t="s">
        <v>166</v>
      </c>
      <c r="BK184" s="244">
        <f>ROUND(P184*H184,2)</f>
        <v>0</v>
      </c>
      <c r="BL184" s="16" t="s">
        <v>165</v>
      </c>
      <c r="BM184" s="243" t="s">
        <v>272</v>
      </c>
    </row>
    <row r="185" s="2" customFormat="1" ht="24.15" customHeight="1">
      <c r="A185" s="37"/>
      <c r="B185" s="38"/>
      <c r="C185" s="230" t="s">
        <v>273</v>
      </c>
      <c r="D185" s="230" t="s">
        <v>162</v>
      </c>
      <c r="E185" s="231" t="s">
        <v>274</v>
      </c>
      <c r="F185" s="232" t="s">
        <v>275</v>
      </c>
      <c r="G185" s="233" t="s">
        <v>249</v>
      </c>
      <c r="H185" s="234">
        <v>0.33300000000000002</v>
      </c>
      <c r="I185" s="235"/>
      <c r="J185" s="235"/>
      <c r="K185" s="236">
        <f>ROUND(P185*H185,2)</f>
        <v>0</v>
      </c>
      <c r="L185" s="237"/>
      <c r="M185" s="43"/>
      <c r="N185" s="238" t="s">
        <v>1</v>
      </c>
      <c r="O185" s="239" t="s">
        <v>42</v>
      </c>
      <c r="P185" s="240">
        <f>I185+J185</f>
        <v>0</v>
      </c>
      <c r="Q185" s="240">
        <f>ROUND(I185*H185,2)</f>
        <v>0</v>
      </c>
      <c r="R185" s="240">
        <f>ROUND(J185*H185,2)</f>
        <v>0</v>
      </c>
      <c r="S185" s="96"/>
      <c r="T185" s="241">
        <f>S185*H185</f>
        <v>0</v>
      </c>
      <c r="U185" s="241">
        <v>0</v>
      </c>
      <c r="V185" s="241">
        <f>U185*H185</f>
        <v>0</v>
      </c>
      <c r="W185" s="241">
        <v>0</v>
      </c>
      <c r="X185" s="242">
        <f>W185*H185</f>
        <v>0</v>
      </c>
      <c r="Y185" s="37"/>
      <c r="Z185" s="37"/>
      <c r="AA185" s="37"/>
      <c r="AB185" s="37"/>
      <c r="AC185" s="37"/>
      <c r="AD185" s="37"/>
      <c r="AE185" s="37"/>
      <c r="AR185" s="243" t="s">
        <v>165</v>
      </c>
      <c r="AT185" s="243" t="s">
        <v>162</v>
      </c>
      <c r="AU185" s="243" t="s">
        <v>166</v>
      </c>
      <c r="AY185" s="16" t="s">
        <v>161</v>
      </c>
      <c r="BE185" s="244">
        <f>IF(O185="základná",K185,0)</f>
        <v>0</v>
      </c>
      <c r="BF185" s="244">
        <f>IF(O185="znížená",K185,0)</f>
        <v>0</v>
      </c>
      <c r="BG185" s="244">
        <f>IF(O185="zákl. prenesená",K185,0)</f>
        <v>0</v>
      </c>
      <c r="BH185" s="244">
        <f>IF(O185="zníž. prenesená",K185,0)</f>
        <v>0</v>
      </c>
      <c r="BI185" s="244">
        <f>IF(O185="nulová",K185,0)</f>
        <v>0</v>
      </c>
      <c r="BJ185" s="16" t="s">
        <v>166</v>
      </c>
      <c r="BK185" s="244">
        <f>ROUND(P185*H185,2)</f>
        <v>0</v>
      </c>
      <c r="BL185" s="16" t="s">
        <v>165</v>
      </c>
      <c r="BM185" s="243" t="s">
        <v>276</v>
      </c>
    </row>
    <row r="186" s="2" customFormat="1" ht="24.15" customHeight="1">
      <c r="A186" s="37"/>
      <c r="B186" s="38"/>
      <c r="C186" s="230" t="s">
        <v>277</v>
      </c>
      <c r="D186" s="230" t="s">
        <v>162</v>
      </c>
      <c r="E186" s="231" t="s">
        <v>278</v>
      </c>
      <c r="F186" s="232" t="s">
        <v>279</v>
      </c>
      <c r="G186" s="233" t="s">
        <v>249</v>
      </c>
      <c r="H186" s="234">
        <v>0.35199999999999998</v>
      </c>
      <c r="I186" s="235"/>
      <c r="J186" s="235"/>
      <c r="K186" s="236">
        <f>ROUND(P186*H186,2)</f>
        <v>0</v>
      </c>
      <c r="L186" s="237"/>
      <c r="M186" s="43"/>
      <c r="N186" s="238" t="s">
        <v>1</v>
      </c>
      <c r="O186" s="239" t="s">
        <v>42</v>
      </c>
      <c r="P186" s="240">
        <f>I186+J186</f>
        <v>0</v>
      </c>
      <c r="Q186" s="240">
        <f>ROUND(I186*H186,2)</f>
        <v>0</v>
      </c>
      <c r="R186" s="240">
        <f>ROUND(J186*H186,2)</f>
        <v>0</v>
      </c>
      <c r="S186" s="96"/>
      <c r="T186" s="241">
        <f>S186*H186</f>
        <v>0</v>
      </c>
      <c r="U186" s="241">
        <v>0</v>
      </c>
      <c r="V186" s="241">
        <f>U186*H186</f>
        <v>0</v>
      </c>
      <c r="W186" s="241">
        <v>0</v>
      </c>
      <c r="X186" s="242">
        <f>W186*H186</f>
        <v>0</v>
      </c>
      <c r="Y186" s="37"/>
      <c r="Z186" s="37"/>
      <c r="AA186" s="37"/>
      <c r="AB186" s="37"/>
      <c r="AC186" s="37"/>
      <c r="AD186" s="37"/>
      <c r="AE186" s="37"/>
      <c r="AR186" s="243" t="s">
        <v>165</v>
      </c>
      <c r="AT186" s="243" t="s">
        <v>162</v>
      </c>
      <c r="AU186" s="243" t="s">
        <v>166</v>
      </c>
      <c r="AY186" s="16" t="s">
        <v>161</v>
      </c>
      <c r="BE186" s="244">
        <f>IF(O186="základná",K186,0)</f>
        <v>0</v>
      </c>
      <c r="BF186" s="244">
        <f>IF(O186="znížená",K186,0)</f>
        <v>0</v>
      </c>
      <c r="BG186" s="244">
        <f>IF(O186="zákl. prenesená",K186,0)</f>
        <v>0</v>
      </c>
      <c r="BH186" s="244">
        <f>IF(O186="zníž. prenesená",K186,0)</f>
        <v>0</v>
      </c>
      <c r="BI186" s="244">
        <f>IF(O186="nulová",K186,0)</f>
        <v>0</v>
      </c>
      <c r="BJ186" s="16" t="s">
        <v>166</v>
      </c>
      <c r="BK186" s="244">
        <f>ROUND(P186*H186,2)</f>
        <v>0</v>
      </c>
      <c r="BL186" s="16" t="s">
        <v>165</v>
      </c>
      <c r="BM186" s="243" t="s">
        <v>280</v>
      </c>
    </row>
    <row r="187" s="12" customFormat="1" ht="22.8" customHeight="1">
      <c r="A187" s="12"/>
      <c r="B187" s="216"/>
      <c r="C187" s="217"/>
      <c r="D187" s="218" t="s">
        <v>77</v>
      </c>
      <c r="E187" s="245" t="s">
        <v>281</v>
      </c>
      <c r="F187" s="245" t="s">
        <v>282</v>
      </c>
      <c r="G187" s="217"/>
      <c r="H187" s="217"/>
      <c r="I187" s="220"/>
      <c r="J187" s="220"/>
      <c r="K187" s="246">
        <f>BK187</f>
        <v>0</v>
      </c>
      <c r="L187" s="217"/>
      <c r="M187" s="221"/>
      <c r="N187" s="222"/>
      <c r="O187" s="223"/>
      <c r="P187" s="223"/>
      <c r="Q187" s="224">
        <f>Q188</f>
        <v>0</v>
      </c>
      <c r="R187" s="224">
        <f>R188</f>
        <v>0</v>
      </c>
      <c r="S187" s="223"/>
      <c r="T187" s="225">
        <f>T188</f>
        <v>0</v>
      </c>
      <c r="U187" s="223"/>
      <c r="V187" s="225">
        <f>V188</f>
        <v>0</v>
      </c>
      <c r="W187" s="223"/>
      <c r="X187" s="226">
        <f>X188</f>
        <v>0</v>
      </c>
      <c r="Y187" s="12"/>
      <c r="Z187" s="12"/>
      <c r="AA187" s="12"/>
      <c r="AB187" s="12"/>
      <c r="AC187" s="12"/>
      <c r="AD187" s="12"/>
      <c r="AE187" s="12"/>
      <c r="AR187" s="227" t="s">
        <v>86</v>
      </c>
      <c r="AT187" s="228" t="s">
        <v>77</v>
      </c>
      <c r="AU187" s="228" t="s">
        <v>86</v>
      </c>
      <c r="AY187" s="227" t="s">
        <v>161</v>
      </c>
      <c r="BK187" s="229">
        <f>BK188</f>
        <v>0</v>
      </c>
    </row>
    <row r="188" s="2" customFormat="1" ht="24.15" customHeight="1">
      <c r="A188" s="37"/>
      <c r="B188" s="38"/>
      <c r="C188" s="230" t="s">
        <v>283</v>
      </c>
      <c r="D188" s="230" t="s">
        <v>162</v>
      </c>
      <c r="E188" s="231" t="s">
        <v>284</v>
      </c>
      <c r="F188" s="232" t="s">
        <v>285</v>
      </c>
      <c r="G188" s="233" t="s">
        <v>249</v>
      </c>
      <c r="H188" s="234">
        <v>0.34200000000000003</v>
      </c>
      <c r="I188" s="235"/>
      <c r="J188" s="235"/>
      <c r="K188" s="236">
        <f>ROUND(P188*H188,2)</f>
        <v>0</v>
      </c>
      <c r="L188" s="237"/>
      <c r="M188" s="43"/>
      <c r="N188" s="238" t="s">
        <v>1</v>
      </c>
      <c r="O188" s="239" t="s">
        <v>42</v>
      </c>
      <c r="P188" s="240">
        <f>I188+J188</f>
        <v>0</v>
      </c>
      <c r="Q188" s="240">
        <f>ROUND(I188*H188,2)</f>
        <v>0</v>
      </c>
      <c r="R188" s="240">
        <f>ROUND(J188*H188,2)</f>
        <v>0</v>
      </c>
      <c r="S188" s="96"/>
      <c r="T188" s="241">
        <f>S188*H188</f>
        <v>0</v>
      </c>
      <c r="U188" s="241">
        <v>0</v>
      </c>
      <c r="V188" s="241">
        <f>U188*H188</f>
        <v>0</v>
      </c>
      <c r="W188" s="241">
        <v>0</v>
      </c>
      <c r="X188" s="242">
        <f>W188*H188</f>
        <v>0</v>
      </c>
      <c r="Y188" s="37"/>
      <c r="Z188" s="37"/>
      <c r="AA188" s="37"/>
      <c r="AB188" s="37"/>
      <c r="AC188" s="37"/>
      <c r="AD188" s="37"/>
      <c r="AE188" s="37"/>
      <c r="AR188" s="243" t="s">
        <v>165</v>
      </c>
      <c r="AT188" s="243" t="s">
        <v>162</v>
      </c>
      <c r="AU188" s="243" t="s">
        <v>166</v>
      </c>
      <c r="AY188" s="16" t="s">
        <v>161</v>
      </c>
      <c r="BE188" s="244">
        <f>IF(O188="základná",K188,0)</f>
        <v>0</v>
      </c>
      <c r="BF188" s="244">
        <f>IF(O188="znížená",K188,0)</f>
        <v>0</v>
      </c>
      <c r="BG188" s="244">
        <f>IF(O188="zákl. prenesená",K188,0)</f>
        <v>0</v>
      </c>
      <c r="BH188" s="244">
        <f>IF(O188="zníž. prenesená",K188,0)</f>
        <v>0</v>
      </c>
      <c r="BI188" s="244">
        <f>IF(O188="nulová",K188,0)</f>
        <v>0</v>
      </c>
      <c r="BJ188" s="16" t="s">
        <v>166</v>
      </c>
      <c r="BK188" s="244">
        <f>ROUND(P188*H188,2)</f>
        <v>0</v>
      </c>
      <c r="BL188" s="16" t="s">
        <v>165</v>
      </c>
      <c r="BM188" s="243" t="s">
        <v>286</v>
      </c>
    </row>
    <row r="189" s="12" customFormat="1" ht="25.92" customHeight="1">
      <c r="A189" s="12"/>
      <c r="B189" s="216"/>
      <c r="C189" s="217"/>
      <c r="D189" s="218" t="s">
        <v>77</v>
      </c>
      <c r="E189" s="219" t="s">
        <v>287</v>
      </c>
      <c r="F189" s="219" t="s">
        <v>288</v>
      </c>
      <c r="G189" s="217"/>
      <c r="H189" s="217"/>
      <c r="I189" s="220"/>
      <c r="J189" s="220"/>
      <c r="K189" s="202">
        <f>BK189</f>
        <v>0</v>
      </c>
      <c r="L189" s="217"/>
      <c r="M189" s="221"/>
      <c r="N189" s="222"/>
      <c r="O189" s="223"/>
      <c r="P189" s="223"/>
      <c r="Q189" s="224">
        <f>Q190+Q196+Q202+Q205+Q211+Q219+Q231+Q252+Q266</f>
        <v>0</v>
      </c>
      <c r="R189" s="224">
        <f>R190+R196+R202+R205+R211+R219+R231+R252+R266</f>
        <v>0</v>
      </c>
      <c r="S189" s="223"/>
      <c r="T189" s="225">
        <f>T190+T196+T202+T205+T211+T219+T231+T252+T266</f>
        <v>0</v>
      </c>
      <c r="U189" s="223"/>
      <c r="V189" s="225">
        <f>V190+V196+V202+V205+V211+V219+V231+V252+V266</f>
        <v>11.485793329999998</v>
      </c>
      <c r="W189" s="223"/>
      <c r="X189" s="226">
        <f>X190+X196+X202+X205+X211+X219+X231+X252+X266</f>
        <v>0.1384155</v>
      </c>
      <c r="Y189" s="12"/>
      <c r="Z189" s="12"/>
      <c r="AA189" s="12"/>
      <c r="AB189" s="12"/>
      <c r="AC189" s="12"/>
      <c r="AD189" s="12"/>
      <c r="AE189" s="12"/>
      <c r="AR189" s="227" t="s">
        <v>166</v>
      </c>
      <c r="AT189" s="228" t="s">
        <v>77</v>
      </c>
      <c r="AU189" s="228" t="s">
        <v>78</v>
      </c>
      <c r="AY189" s="227" t="s">
        <v>161</v>
      </c>
      <c r="BK189" s="229">
        <f>BK190+BK196+BK202+BK205+BK211+BK219+BK231+BK252+BK266</f>
        <v>0</v>
      </c>
    </row>
    <row r="190" s="12" customFormat="1" ht="22.8" customHeight="1">
      <c r="A190" s="12"/>
      <c r="B190" s="216"/>
      <c r="C190" s="217"/>
      <c r="D190" s="218" t="s">
        <v>77</v>
      </c>
      <c r="E190" s="245" t="s">
        <v>289</v>
      </c>
      <c r="F190" s="245" t="s">
        <v>290</v>
      </c>
      <c r="G190" s="217"/>
      <c r="H190" s="217"/>
      <c r="I190" s="220"/>
      <c r="J190" s="220"/>
      <c r="K190" s="246">
        <f>BK190</f>
        <v>0</v>
      </c>
      <c r="L190" s="217"/>
      <c r="M190" s="221"/>
      <c r="N190" s="222"/>
      <c r="O190" s="223"/>
      <c r="P190" s="223"/>
      <c r="Q190" s="224">
        <f>SUM(Q191:Q195)</f>
        <v>0</v>
      </c>
      <c r="R190" s="224">
        <f>SUM(R191:R195)</f>
        <v>0</v>
      </c>
      <c r="S190" s="223"/>
      <c r="T190" s="225">
        <f>SUM(T191:T195)</f>
        <v>0</v>
      </c>
      <c r="U190" s="223"/>
      <c r="V190" s="225">
        <f>SUM(V191:V195)</f>
        <v>0.0016077800000000001</v>
      </c>
      <c r="W190" s="223"/>
      <c r="X190" s="226">
        <f>SUM(X191:X195)</f>
        <v>0</v>
      </c>
      <c r="Y190" s="12"/>
      <c r="Z190" s="12"/>
      <c r="AA190" s="12"/>
      <c r="AB190" s="12"/>
      <c r="AC190" s="12"/>
      <c r="AD190" s="12"/>
      <c r="AE190" s="12"/>
      <c r="AR190" s="227" t="s">
        <v>166</v>
      </c>
      <c r="AT190" s="228" t="s">
        <v>77</v>
      </c>
      <c r="AU190" s="228" t="s">
        <v>86</v>
      </c>
      <c r="AY190" s="227" t="s">
        <v>161</v>
      </c>
      <c r="BK190" s="229">
        <f>SUM(BK191:BK195)</f>
        <v>0</v>
      </c>
    </row>
    <row r="191" s="2" customFormat="1" ht="21.75" customHeight="1">
      <c r="A191" s="37"/>
      <c r="B191" s="38"/>
      <c r="C191" s="230" t="s">
        <v>291</v>
      </c>
      <c r="D191" s="230" t="s">
        <v>162</v>
      </c>
      <c r="E191" s="231" t="s">
        <v>292</v>
      </c>
      <c r="F191" s="232" t="s">
        <v>293</v>
      </c>
      <c r="G191" s="233" t="s">
        <v>181</v>
      </c>
      <c r="H191" s="234">
        <v>7.3579999999999997</v>
      </c>
      <c r="I191" s="235"/>
      <c r="J191" s="235"/>
      <c r="K191" s="236">
        <f>ROUND(P191*H191,2)</f>
        <v>0</v>
      </c>
      <c r="L191" s="237"/>
      <c r="M191" s="43"/>
      <c r="N191" s="238" t="s">
        <v>1</v>
      </c>
      <c r="O191" s="239" t="s">
        <v>42</v>
      </c>
      <c r="P191" s="240">
        <f>I191+J191</f>
        <v>0</v>
      </c>
      <c r="Q191" s="240">
        <f>ROUND(I191*H191,2)</f>
        <v>0</v>
      </c>
      <c r="R191" s="240">
        <f>ROUND(J191*H191,2)</f>
        <v>0</v>
      </c>
      <c r="S191" s="96"/>
      <c r="T191" s="241">
        <f>S191*H191</f>
        <v>0</v>
      </c>
      <c r="U191" s="241">
        <v>0</v>
      </c>
      <c r="V191" s="241">
        <f>U191*H191</f>
        <v>0</v>
      </c>
      <c r="W191" s="241">
        <v>0</v>
      </c>
      <c r="X191" s="242">
        <f>W191*H191</f>
        <v>0</v>
      </c>
      <c r="Y191" s="37"/>
      <c r="Z191" s="37"/>
      <c r="AA191" s="37"/>
      <c r="AB191" s="37"/>
      <c r="AC191" s="37"/>
      <c r="AD191" s="37"/>
      <c r="AE191" s="37"/>
      <c r="AR191" s="243" t="s">
        <v>242</v>
      </c>
      <c r="AT191" s="243" t="s">
        <v>162</v>
      </c>
      <c r="AU191" s="243" t="s">
        <v>166</v>
      </c>
      <c r="AY191" s="16" t="s">
        <v>161</v>
      </c>
      <c r="BE191" s="244">
        <f>IF(O191="základná",K191,0)</f>
        <v>0</v>
      </c>
      <c r="BF191" s="244">
        <f>IF(O191="znížená",K191,0)</f>
        <v>0</v>
      </c>
      <c r="BG191" s="244">
        <f>IF(O191="zákl. prenesená",K191,0)</f>
        <v>0</v>
      </c>
      <c r="BH191" s="244">
        <f>IF(O191="zníž. prenesená",K191,0)</f>
        <v>0</v>
      </c>
      <c r="BI191" s="244">
        <f>IF(O191="nulová",K191,0)</f>
        <v>0</v>
      </c>
      <c r="BJ191" s="16" t="s">
        <v>166</v>
      </c>
      <c r="BK191" s="244">
        <f>ROUND(P191*H191,2)</f>
        <v>0</v>
      </c>
      <c r="BL191" s="16" t="s">
        <v>242</v>
      </c>
      <c r="BM191" s="243" t="s">
        <v>294</v>
      </c>
    </row>
    <row r="192" s="13" customFormat="1">
      <c r="A192" s="13"/>
      <c r="B192" s="247"/>
      <c r="C192" s="248"/>
      <c r="D192" s="249" t="s">
        <v>174</v>
      </c>
      <c r="E192" s="250" t="s">
        <v>1</v>
      </c>
      <c r="F192" s="251" t="s">
        <v>295</v>
      </c>
      <c r="G192" s="248"/>
      <c r="H192" s="252">
        <v>7.3579999999999997</v>
      </c>
      <c r="I192" s="253"/>
      <c r="J192" s="253"/>
      <c r="K192" s="248"/>
      <c r="L192" s="248"/>
      <c r="M192" s="254"/>
      <c r="N192" s="255"/>
      <c r="O192" s="256"/>
      <c r="P192" s="256"/>
      <c r="Q192" s="256"/>
      <c r="R192" s="256"/>
      <c r="S192" s="256"/>
      <c r="T192" s="256"/>
      <c r="U192" s="256"/>
      <c r="V192" s="256"/>
      <c r="W192" s="256"/>
      <c r="X192" s="257"/>
      <c r="Y192" s="13"/>
      <c r="Z192" s="13"/>
      <c r="AA192" s="13"/>
      <c r="AB192" s="13"/>
      <c r="AC192" s="13"/>
      <c r="AD192" s="13"/>
      <c r="AE192" s="13"/>
      <c r="AT192" s="258" t="s">
        <v>174</v>
      </c>
      <c r="AU192" s="258" t="s">
        <v>166</v>
      </c>
      <c r="AV192" s="13" t="s">
        <v>166</v>
      </c>
      <c r="AW192" s="13" t="s">
        <v>5</v>
      </c>
      <c r="AX192" s="13" t="s">
        <v>86</v>
      </c>
      <c r="AY192" s="258" t="s">
        <v>161</v>
      </c>
    </row>
    <row r="193" s="2" customFormat="1" ht="37.8" customHeight="1">
      <c r="A193" s="37"/>
      <c r="B193" s="38"/>
      <c r="C193" s="274" t="s">
        <v>296</v>
      </c>
      <c r="D193" s="274" t="s">
        <v>297</v>
      </c>
      <c r="E193" s="275" t="s">
        <v>298</v>
      </c>
      <c r="F193" s="276" t="s">
        <v>299</v>
      </c>
      <c r="G193" s="277" t="s">
        <v>181</v>
      </c>
      <c r="H193" s="278">
        <v>8.4619999999999997</v>
      </c>
      <c r="I193" s="279"/>
      <c r="J193" s="280"/>
      <c r="K193" s="281">
        <f>ROUND(P193*H193,2)</f>
        <v>0</v>
      </c>
      <c r="L193" s="280"/>
      <c r="M193" s="282"/>
      <c r="N193" s="283" t="s">
        <v>1</v>
      </c>
      <c r="O193" s="239" t="s">
        <v>42</v>
      </c>
      <c r="P193" s="240">
        <f>I193+J193</f>
        <v>0</v>
      </c>
      <c r="Q193" s="240">
        <f>ROUND(I193*H193,2)</f>
        <v>0</v>
      </c>
      <c r="R193" s="240">
        <f>ROUND(J193*H193,2)</f>
        <v>0</v>
      </c>
      <c r="S193" s="96"/>
      <c r="T193" s="241">
        <f>S193*H193</f>
        <v>0</v>
      </c>
      <c r="U193" s="241">
        <v>0.00019000000000000001</v>
      </c>
      <c r="V193" s="241">
        <f>U193*H193</f>
        <v>0.0016077800000000001</v>
      </c>
      <c r="W193" s="241">
        <v>0</v>
      </c>
      <c r="X193" s="242">
        <f>W193*H193</f>
        <v>0</v>
      </c>
      <c r="Y193" s="37"/>
      <c r="Z193" s="37"/>
      <c r="AA193" s="37"/>
      <c r="AB193" s="37"/>
      <c r="AC193" s="37"/>
      <c r="AD193" s="37"/>
      <c r="AE193" s="37"/>
      <c r="AR193" s="243" t="s">
        <v>300</v>
      </c>
      <c r="AT193" s="243" t="s">
        <v>297</v>
      </c>
      <c r="AU193" s="243" t="s">
        <v>166</v>
      </c>
      <c r="AY193" s="16" t="s">
        <v>161</v>
      </c>
      <c r="BE193" s="244">
        <f>IF(O193="základná",K193,0)</f>
        <v>0</v>
      </c>
      <c r="BF193" s="244">
        <f>IF(O193="znížená",K193,0)</f>
        <v>0</v>
      </c>
      <c r="BG193" s="244">
        <f>IF(O193="zákl. prenesená",K193,0)</f>
        <v>0</v>
      </c>
      <c r="BH193" s="244">
        <f>IF(O193="zníž. prenesená",K193,0)</f>
        <v>0</v>
      </c>
      <c r="BI193" s="244">
        <f>IF(O193="nulová",K193,0)</f>
        <v>0</v>
      </c>
      <c r="BJ193" s="16" t="s">
        <v>166</v>
      </c>
      <c r="BK193" s="244">
        <f>ROUND(P193*H193,2)</f>
        <v>0</v>
      </c>
      <c r="BL193" s="16" t="s">
        <v>242</v>
      </c>
      <c r="BM193" s="243" t="s">
        <v>301</v>
      </c>
    </row>
    <row r="194" s="13" customFormat="1">
      <c r="A194" s="13"/>
      <c r="B194" s="247"/>
      <c r="C194" s="248"/>
      <c r="D194" s="249" t="s">
        <v>174</v>
      </c>
      <c r="E194" s="248"/>
      <c r="F194" s="251" t="s">
        <v>302</v>
      </c>
      <c r="G194" s="248"/>
      <c r="H194" s="252">
        <v>8.4619999999999997</v>
      </c>
      <c r="I194" s="253"/>
      <c r="J194" s="253"/>
      <c r="K194" s="248"/>
      <c r="L194" s="248"/>
      <c r="M194" s="254"/>
      <c r="N194" s="255"/>
      <c r="O194" s="256"/>
      <c r="P194" s="256"/>
      <c r="Q194" s="256"/>
      <c r="R194" s="256"/>
      <c r="S194" s="256"/>
      <c r="T194" s="256"/>
      <c r="U194" s="256"/>
      <c r="V194" s="256"/>
      <c r="W194" s="256"/>
      <c r="X194" s="257"/>
      <c r="Y194" s="13"/>
      <c r="Z194" s="13"/>
      <c r="AA194" s="13"/>
      <c r="AB194" s="13"/>
      <c r="AC194" s="13"/>
      <c r="AD194" s="13"/>
      <c r="AE194" s="13"/>
      <c r="AT194" s="258" t="s">
        <v>174</v>
      </c>
      <c r="AU194" s="258" t="s">
        <v>166</v>
      </c>
      <c r="AV194" s="13" t="s">
        <v>166</v>
      </c>
      <c r="AW194" s="13" t="s">
        <v>4</v>
      </c>
      <c r="AX194" s="13" t="s">
        <v>86</v>
      </c>
      <c r="AY194" s="258" t="s">
        <v>161</v>
      </c>
    </row>
    <row r="195" s="2" customFormat="1" ht="24.15" customHeight="1">
      <c r="A195" s="37"/>
      <c r="B195" s="38"/>
      <c r="C195" s="230" t="s">
        <v>303</v>
      </c>
      <c r="D195" s="230" t="s">
        <v>162</v>
      </c>
      <c r="E195" s="231" t="s">
        <v>304</v>
      </c>
      <c r="F195" s="232" t="s">
        <v>305</v>
      </c>
      <c r="G195" s="233" t="s">
        <v>249</v>
      </c>
      <c r="H195" s="234">
        <v>0.002</v>
      </c>
      <c r="I195" s="235"/>
      <c r="J195" s="235"/>
      <c r="K195" s="236">
        <f>ROUND(P195*H195,2)</f>
        <v>0</v>
      </c>
      <c r="L195" s="237"/>
      <c r="M195" s="43"/>
      <c r="N195" s="238" t="s">
        <v>1</v>
      </c>
      <c r="O195" s="239" t="s">
        <v>42</v>
      </c>
      <c r="P195" s="240">
        <f>I195+J195</f>
        <v>0</v>
      </c>
      <c r="Q195" s="240">
        <f>ROUND(I195*H195,2)</f>
        <v>0</v>
      </c>
      <c r="R195" s="240">
        <f>ROUND(J195*H195,2)</f>
        <v>0</v>
      </c>
      <c r="S195" s="96"/>
      <c r="T195" s="241">
        <f>S195*H195</f>
        <v>0</v>
      </c>
      <c r="U195" s="241">
        <v>0</v>
      </c>
      <c r="V195" s="241">
        <f>U195*H195</f>
        <v>0</v>
      </c>
      <c r="W195" s="241">
        <v>0</v>
      </c>
      <c r="X195" s="242">
        <f>W195*H195</f>
        <v>0</v>
      </c>
      <c r="Y195" s="37"/>
      <c r="Z195" s="37"/>
      <c r="AA195" s="37"/>
      <c r="AB195" s="37"/>
      <c r="AC195" s="37"/>
      <c r="AD195" s="37"/>
      <c r="AE195" s="37"/>
      <c r="AR195" s="243" t="s">
        <v>242</v>
      </c>
      <c r="AT195" s="243" t="s">
        <v>162</v>
      </c>
      <c r="AU195" s="243" t="s">
        <v>166</v>
      </c>
      <c r="AY195" s="16" t="s">
        <v>161</v>
      </c>
      <c r="BE195" s="244">
        <f>IF(O195="základná",K195,0)</f>
        <v>0</v>
      </c>
      <c r="BF195" s="244">
        <f>IF(O195="znížená",K195,0)</f>
        <v>0</v>
      </c>
      <c r="BG195" s="244">
        <f>IF(O195="zákl. prenesená",K195,0)</f>
        <v>0</v>
      </c>
      <c r="BH195" s="244">
        <f>IF(O195="zníž. prenesená",K195,0)</f>
        <v>0</v>
      </c>
      <c r="BI195" s="244">
        <f>IF(O195="nulová",K195,0)</f>
        <v>0</v>
      </c>
      <c r="BJ195" s="16" t="s">
        <v>166</v>
      </c>
      <c r="BK195" s="244">
        <f>ROUND(P195*H195,2)</f>
        <v>0</v>
      </c>
      <c r="BL195" s="16" t="s">
        <v>242</v>
      </c>
      <c r="BM195" s="243" t="s">
        <v>306</v>
      </c>
    </row>
    <row r="196" s="12" customFormat="1" ht="22.8" customHeight="1">
      <c r="A196" s="12"/>
      <c r="B196" s="216"/>
      <c r="C196" s="217"/>
      <c r="D196" s="218" t="s">
        <v>77</v>
      </c>
      <c r="E196" s="245" t="s">
        <v>307</v>
      </c>
      <c r="F196" s="245" t="s">
        <v>308</v>
      </c>
      <c r="G196" s="217"/>
      <c r="H196" s="217"/>
      <c r="I196" s="220"/>
      <c r="J196" s="220"/>
      <c r="K196" s="246">
        <f>BK196</f>
        <v>0</v>
      </c>
      <c r="L196" s="217"/>
      <c r="M196" s="221"/>
      <c r="N196" s="222"/>
      <c r="O196" s="223"/>
      <c r="P196" s="223"/>
      <c r="Q196" s="224">
        <f>SUM(Q197:Q201)</f>
        <v>0</v>
      </c>
      <c r="R196" s="224">
        <f>SUM(R197:R201)</f>
        <v>0</v>
      </c>
      <c r="S196" s="223"/>
      <c r="T196" s="225">
        <f>SUM(T197:T201)</f>
        <v>0</v>
      </c>
      <c r="U196" s="223"/>
      <c r="V196" s="225">
        <f>SUM(V197:V201)</f>
        <v>0.090060000000000001</v>
      </c>
      <c r="W196" s="223"/>
      <c r="X196" s="226">
        <f>SUM(X197:X201)</f>
        <v>0</v>
      </c>
      <c r="Y196" s="12"/>
      <c r="Z196" s="12"/>
      <c r="AA196" s="12"/>
      <c r="AB196" s="12"/>
      <c r="AC196" s="12"/>
      <c r="AD196" s="12"/>
      <c r="AE196" s="12"/>
      <c r="AR196" s="227" t="s">
        <v>166</v>
      </c>
      <c r="AT196" s="228" t="s">
        <v>77</v>
      </c>
      <c r="AU196" s="228" t="s">
        <v>86</v>
      </c>
      <c r="AY196" s="227" t="s">
        <v>161</v>
      </c>
      <c r="BK196" s="229">
        <f>SUM(BK197:BK201)</f>
        <v>0</v>
      </c>
    </row>
    <row r="197" s="2" customFormat="1" ht="24.15" customHeight="1">
      <c r="A197" s="37"/>
      <c r="B197" s="38"/>
      <c r="C197" s="230" t="s">
        <v>309</v>
      </c>
      <c r="D197" s="230" t="s">
        <v>162</v>
      </c>
      <c r="E197" s="231" t="s">
        <v>310</v>
      </c>
      <c r="F197" s="232" t="s">
        <v>311</v>
      </c>
      <c r="G197" s="233" t="s">
        <v>181</v>
      </c>
      <c r="H197" s="234">
        <v>7.3579999999999997</v>
      </c>
      <c r="I197" s="235"/>
      <c r="J197" s="235"/>
      <c r="K197" s="236">
        <f>ROUND(P197*H197,2)</f>
        <v>0</v>
      </c>
      <c r="L197" s="237"/>
      <c r="M197" s="43"/>
      <c r="N197" s="238" t="s">
        <v>1</v>
      </c>
      <c r="O197" s="239" t="s">
        <v>42</v>
      </c>
      <c r="P197" s="240">
        <f>I197+J197</f>
        <v>0</v>
      </c>
      <c r="Q197" s="240">
        <f>ROUND(I197*H197,2)</f>
        <v>0</v>
      </c>
      <c r="R197" s="240">
        <f>ROUND(J197*H197,2)</f>
        <v>0</v>
      </c>
      <c r="S197" s="96"/>
      <c r="T197" s="241">
        <f>S197*H197</f>
        <v>0</v>
      </c>
      <c r="U197" s="241">
        <v>0</v>
      </c>
      <c r="V197" s="241">
        <f>U197*H197</f>
        <v>0</v>
      </c>
      <c r="W197" s="241">
        <v>0</v>
      </c>
      <c r="X197" s="242">
        <f>W197*H197</f>
        <v>0</v>
      </c>
      <c r="Y197" s="37"/>
      <c r="Z197" s="37"/>
      <c r="AA197" s="37"/>
      <c r="AB197" s="37"/>
      <c r="AC197" s="37"/>
      <c r="AD197" s="37"/>
      <c r="AE197" s="37"/>
      <c r="AR197" s="243" t="s">
        <v>242</v>
      </c>
      <c r="AT197" s="243" t="s">
        <v>162</v>
      </c>
      <c r="AU197" s="243" t="s">
        <v>166</v>
      </c>
      <c r="AY197" s="16" t="s">
        <v>161</v>
      </c>
      <c r="BE197" s="244">
        <f>IF(O197="základná",K197,0)</f>
        <v>0</v>
      </c>
      <c r="BF197" s="244">
        <f>IF(O197="znížená",K197,0)</f>
        <v>0</v>
      </c>
      <c r="BG197" s="244">
        <f>IF(O197="zákl. prenesená",K197,0)</f>
        <v>0</v>
      </c>
      <c r="BH197" s="244">
        <f>IF(O197="zníž. prenesená",K197,0)</f>
        <v>0</v>
      </c>
      <c r="BI197" s="244">
        <f>IF(O197="nulová",K197,0)</f>
        <v>0</v>
      </c>
      <c r="BJ197" s="16" t="s">
        <v>166</v>
      </c>
      <c r="BK197" s="244">
        <f>ROUND(P197*H197,2)</f>
        <v>0</v>
      </c>
      <c r="BL197" s="16" t="s">
        <v>242</v>
      </c>
      <c r="BM197" s="243" t="s">
        <v>312</v>
      </c>
    </row>
    <row r="198" s="13" customFormat="1">
      <c r="A198" s="13"/>
      <c r="B198" s="247"/>
      <c r="C198" s="248"/>
      <c r="D198" s="249" t="s">
        <v>174</v>
      </c>
      <c r="E198" s="250" t="s">
        <v>1</v>
      </c>
      <c r="F198" s="251" t="s">
        <v>295</v>
      </c>
      <c r="G198" s="248"/>
      <c r="H198" s="252">
        <v>7.3579999999999997</v>
      </c>
      <c r="I198" s="253"/>
      <c r="J198" s="253"/>
      <c r="K198" s="248"/>
      <c r="L198" s="248"/>
      <c r="M198" s="254"/>
      <c r="N198" s="255"/>
      <c r="O198" s="256"/>
      <c r="P198" s="256"/>
      <c r="Q198" s="256"/>
      <c r="R198" s="256"/>
      <c r="S198" s="256"/>
      <c r="T198" s="256"/>
      <c r="U198" s="256"/>
      <c r="V198" s="256"/>
      <c r="W198" s="256"/>
      <c r="X198" s="257"/>
      <c r="Y198" s="13"/>
      <c r="Z198" s="13"/>
      <c r="AA198" s="13"/>
      <c r="AB198" s="13"/>
      <c r="AC198" s="13"/>
      <c r="AD198" s="13"/>
      <c r="AE198" s="13"/>
      <c r="AT198" s="258" t="s">
        <v>174</v>
      </c>
      <c r="AU198" s="258" t="s">
        <v>166</v>
      </c>
      <c r="AV198" s="13" t="s">
        <v>166</v>
      </c>
      <c r="AW198" s="13" t="s">
        <v>5</v>
      </c>
      <c r="AX198" s="13" t="s">
        <v>86</v>
      </c>
      <c r="AY198" s="258" t="s">
        <v>161</v>
      </c>
    </row>
    <row r="199" s="2" customFormat="1" ht="37.8" customHeight="1">
      <c r="A199" s="37"/>
      <c r="B199" s="38"/>
      <c r="C199" s="274" t="s">
        <v>313</v>
      </c>
      <c r="D199" s="274" t="s">
        <v>297</v>
      </c>
      <c r="E199" s="275" t="s">
        <v>314</v>
      </c>
      <c r="F199" s="276" t="s">
        <v>315</v>
      </c>
      <c r="G199" s="277" t="s">
        <v>181</v>
      </c>
      <c r="H199" s="278">
        <v>7.5049999999999999</v>
      </c>
      <c r="I199" s="279"/>
      <c r="J199" s="280"/>
      <c r="K199" s="281">
        <f>ROUND(P199*H199,2)</f>
        <v>0</v>
      </c>
      <c r="L199" s="280"/>
      <c r="M199" s="282"/>
      <c r="N199" s="283" t="s">
        <v>1</v>
      </c>
      <c r="O199" s="239" t="s">
        <v>42</v>
      </c>
      <c r="P199" s="240">
        <f>I199+J199</f>
        <v>0</v>
      </c>
      <c r="Q199" s="240">
        <f>ROUND(I199*H199,2)</f>
        <v>0</v>
      </c>
      <c r="R199" s="240">
        <f>ROUND(J199*H199,2)</f>
        <v>0</v>
      </c>
      <c r="S199" s="96"/>
      <c r="T199" s="241">
        <f>S199*H199</f>
        <v>0</v>
      </c>
      <c r="U199" s="241">
        <v>0.012</v>
      </c>
      <c r="V199" s="241">
        <f>U199*H199</f>
        <v>0.090060000000000001</v>
      </c>
      <c r="W199" s="241">
        <v>0</v>
      </c>
      <c r="X199" s="242">
        <f>W199*H199</f>
        <v>0</v>
      </c>
      <c r="Y199" s="37"/>
      <c r="Z199" s="37"/>
      <c r="AA199" s="37"/>
      <c r="AB199" s="37"/>
      <c r="AC199" s="37"/>
      <c r="AD199" s="37"/>
      <c r="AE199" s="37"/>
      <c r="AR199" s="243" t="s">
        <v>300</v>
      </c>
      <c r="AT199" s="243" t="s">
        <v>297</v>
      </c>
      <c r="AU199" s="243" t="s">
        <v>166</v>
      </c>
      <c r="AY199" s="16" t="s">
        <v>161</v>
      </c>
      <c r="BE199" s="244">
        <f>IF(O199="základná",K199,0)</f>
        <v>0</v>
      </c>
      <c r="BF199" s="244">
        <f>IF(O199="znížená",K199,0)</f>
        <v>0</v>
      </c>
      <c r="BG199" s="244">
        <f>IF(O199="zákl. prenesená",K199,0)</f>
        <v>0</v>
      </c>
      <c r="BH199" s="244">
        <f>IF(O199="zníž. prenesená",K199,0)</f>
        <v>0</v>
      </c>
      <c r="BI199" s="244">
        <f>IF(O199="nulová",K199,0)</f>
        <v>0</v>
      </c>
      <c r="BJ199" s="16" t="s">
        <v>166</v>
      </c>
      <c r="BK199" s="244">
        <f>ROUND(P199*H199,2)</f>
        <v>0</v>
      </c>
      <c r="BL199" s="16" t="s">
        <v>242</v>
      </c>
      <c r="BM199" s="243" t="s">
        <v>316</v>
      </c>
    </row>
    <row r="200" s="13" customFormat="1">
      <c r="A200" s="13"/>
      <c r="B200" s="247"/>
      <c r="C200" s="248"/>
      <c r="D200" s="249" t="s">
        <v>174</v>
      </c>
      <c r="E200" s="248"/>
      <c r="F200" s="251" t="s">
        <v>317</v>
      </c>
      <c r="G200" s="248"/>
      <c r="H200" s="252">
        <v>7.5049999999999999</v>
      </c>
      <c r="I200" s="253"/>
      <c r="J200" s="253"/>
      <c r="K200" s="248"/>
      <c r="L200" s="248"/>
      <c r="M200" s="254"/>
      <c r="N200" s="255"/>
      <c r="O200" s="256"/>
      <c r="P200" s="256"/>
      <c r="Q200" s="256"/>
      <c r="R200" s="256"/>
      <c r="S200" s="256"/>
      <c r="T200" s="256"/>
      <c r="U200" s="256"/>
      <c r="V200" s="256"/>
      <c r="W200" s="256"/>
      <c r="X200" s="257"/>
      <c r="Y200" s="13"/>
      <c r="Z200" s="13"/>
      <c r="AA200" s="13"/>
      <c r="AB200" s="13"/>
      <c r="AC200" s="13"/>
      <c r="AD200" s="13"/>
      <c r="AE200" s="13"/>
      <c r="AT200" s="258" t="s">
        <v>174</v>
      </c>
      <c r="AU200" s="258" t="s">
        <v>166</v>
      </c>
      <c r="AV200" s="13" t="s">
        <v>166</v>
      </c>
      <c r="AW200" s="13" t="s">
        <v>4</v>
      </c>
      <c r="AX200" s="13" t="s">
        <v>86</v>
      </c>
      <c r="AY200" s="258" t="s">
        <v>161</v>
      </c>
    </row>
    <row r="201" s="2" customFormat="1" ht="24.15" customHeight="1">
      <c r="A201" s="37"/>
      <c r="B201" s="38"/>
      <c r="C201" s="230" t="s">
        <v>318</v>
      </c>
      <c r="D201" s="230" t="s">
        <v>162</v>
      </c>
      <c r="E201" s="231" t="s">
        <v>319</v>
      </c>
      <c r="F201" s="232" t="s">
        <v>320</v>
      </c>
      <c r="G201" s="233" t="s">
        <v>249</v>
      </c>
      <c r="H201" s="234">
        <v>0.089999999999999997</v>
      </c>
      <c r="I201" s="235"/>
      <c r="J201" s="235"/>
      <c r="K201" s="236">
        <f>ROUND(P201*H201,2)</f>
        <v>0</v>
      </c>
      <c r="L201" s="237"/>
      <c r="M201" s="43"/>
      <c r="N201" s="238" t="s">
        <v>1</v>
      </c>
      <c r="O201" s="239" t="s">
        <v>42</v>
      </c>
      <c r="P201" s="240">
        <f>I201+J201</f>
        <v>0</v>
      </c>
      <c r="Q201" s="240">
        <f>ROUND(I201*H201,2)</f>
        <v>0</v>
      </c>
      <c r="R201" s="240">
        <f>ROUND(J201*H201,2)</f>
        <v>0</v>
      </c>
      <c r="S201" s="96"/>
      <c r="T201" s="241">
        <f>S201*H201</f>
        <v>0</v>
      </c>
      <c r="U201" s="241">
        <v>0</v>
      </c>
      <c r="V201" s="241">
        <f>U201*H201</f>
        <v>0</v>
      </c>
      <c r="W201" s="241">
        <v>0</v>
      </c>
      <c r="X201" s="242">
        <f>W201*H201</f>
        <v>0</v>
      </c>
      <c r="Y201" s="37"/>
      <c r="Z201" s="37"/>
      <c r="AA201" s="37"/>
      <c r="AB201" s="37"/>
      <c r="AC201" s="37"/>
      <c r="AD201" s="37"/>
      <c r="AE201" s="37"/>
      <c r="AR201" s="243" t="s">
        <v>242</v>
      </c>
      <c r="AT201" s="243" t="s">
        <v>162</v>
      </c>
      <c r="AU201" s="243" t="s">
        <v>166</v>
      </c>
      <c r="AY201" s="16" t="s">
        <v>161</v>
      </c>
      <c r="BE201" s="244">
        <f>IF(O201="základná",K201,0)</f>
        <v>0</v>
      </c>
      <c r="BF201" s="244">
        <f>IF(O201="znížená",K201,0)</f>
        <v>0</v>
      </c>
      <c r="BG201" s="244">
        <f>IF(O201="zákl. prenesená",K201,0)</f>
        <v>0</v>
      </c>
      <c r="BH201" s="244">
        <f>IF(O201="zníž. prenesená",K201,0)</f>
        <v>0</v>
      </c>
      <c r="BI201" s="244">
        <f>IF(O201="nulová",K201,0)</f>
        <v>0</v>
      </c>
      <c r="BJ201" s="16" t="s">
        <v>166</v>
      </c>
      <c r="BK201" s="244">
        <f>ROUND(P201*H201,2)</f>
        <v>0</v>
      </c>
      <c r="BL201" s="16" t="s">
        <v>242</v>
      </c>
      <c r="BM201" s="243" t="s">
        <v>321</v>
      </c>
    </row>
    <row r="202" s="12" customFormat="1" ht="22.8" customHeight="1">
      <c r="A202" s="12"/>
      <c r="B202" s="216"/>
      <c r="C202" s="217"/>
      <c r="D202" s="218" t="s">
        <v>77</v>
      </c>
      <c r="E202" s="245" t="s">
        <v>322</v>
      </c>
      <c r="F202" s="245" t="s">
        <v>323</v>
      </c>
      <c r="G202" s="217"/>
      <c r="H202" s="217"/>
      <c r="I202" s="220"/>
      <c r="J202" s="220"/>
      <c r="K202" s="246">
        <f>BK202</f>
        <v>0</v>
      </c>
      <c r="L202" s="217"/>
      <c r="M202" s="221"/>
      <c r="N202" s="222"/>
      <c r="O202" s="223"/>
      <c r="P202" s="223"/>
      <c r="Q202" s="224">
        <f>SUM(Q203:Q204)</f>
        <v>0</v>
      </c>
      <c r="R202" s="224">
        <f>SUM(R203:R204)</f>
        <v>0</v>
      </c>
      <c r="S202" s="223"/>
      <c r="T202" s="225">
        <f>SUM(T203:T204)</f>
        <v>0</v>
      </c>
      <c r="U202" s="223"/>
      <c r="V202" s="225">
        <f>SUM(V203:V204)</f>
        <v>0.052793670000000008</v>
      </c>
      <c r="W202" s="223"/>
      <c r="X202" s="226">
        <f>SUM(X203:X204)</f>
        <v>0</v>
      </c>
      <c r="Y202" s="12"/>
      <c r="Z202" s="12"/>
      <c r="AA202" s="12"/>
      <c r="AB202" s="12"/>
      <c r="AC202" s="12"/>
      <c r="AD202" s="12"/>
      <c r="AE202" s="12"/>
      <c r="AR202" s="227" t="s">
        <v>166</v>
      </c>
      <c r="AT202" s="228" t="s">
        <v>77</v>
      </c>
      <c r="AU202" s="228" t="s">
        <v>86</v>
      </c>
      <c r="AY202" s="227" t="s">
        <v>161</v>
      </c>
      <c r="BK202" s="229">
        <f>SUM(BK203:BK204)</f>
        <v>0</v>
      </c>
    </row>
    <row r="203" s="2" customFormat="1" ht="33" customHeight="1">
      <c r="A203" s="37"/>
      <c r="B203" s="38"/>
      <c r="C203" s="230" t="s">
        <v>300</v>
      </c>
      <c r="D203" s="230" t="s">
        <v>162</v>
      </c>
      <c r="E203" s="231" t="s">
        <v>324</v>
      </c>
      <c r="F203" s="232" t="s">
        <v>325</v>
      </c>
      <c r="G203" s="233" t="s">
        <v>181</v>
      </c>
      <c r="H203" s="234">
        <v>5.0910000000000002</v>
      </c>
      <c r="I203" s="235"/>
      <c r="J203" s="235"/>
      <c r="K203" s="236">
        <f>ROUND(P203*H203,2)</f>
        <v>0</v>
      </c>
      <c r="L203" s="237"/>
      <c r="M203" s="43"/>
      <c r="N203" s="238" t="s">
        <v>1</v>
      </c>
      <c r="O203" s="239" t="s">
        <v>42</v>
      </c>
      <c r="P203" s="240">
        <f>I203+J203</f>
        <v>0</v>
      </c>
      <c r="Q203" s="240">
        <f>ROUND(I203*H203,2)</f>
        <v>0</v>
      </c>
      <c r="R203" s="240">
        <f>ROUND(J203*H203,2)</f>
        <v>0</v>
      </c>
      <c r="S203" s="96"/>
      <c r="T203" s="241">
        <f>S203*H203</f>
        <v>0</v>
      </c>
      <c r="U203" s="241">
        <v>0.010370000000000001</v>
      </c>
      <c r="V203" s="241">
        <f>U203*H203</f>
        <v>0.052793670000000008</v>
      </c>
      <c r="W203" s="241">
        <v>0</v>
      </c>
      <c r="X203" s="242">
        <f>W203*H203</f>
        <v>0</v>
      </c>
      <c r="Y203" s="37"/>
      <c r="Z203" s="37"/>
      <c r="AA203" s="37"/>
      <c r="AB203" s="37"/>
      <c r="AC203" s="37"/>
      <c r="AD203" s="37"/>
      <c r="AE203" s="37"/>
      <c r="AR203" s="243" t="s">
        <v>242</v>
      </c>
      <c r="AT203" s="243" t="s">
        <v>162</v>
      </c>
      <c r="AU203" s="243" t="s">
        <v>166</v>
      </c>
      <c r="AY203" s="16" t="s">
        <v>161</v>
      </c>
      <c r="BE203" s="244">
        <f>IF(O203="základná",K203,0)</f>
        <v>0</v>
      </c>
      <c r="BF203" s="244">
        <f>IF(O203="znížená",K203,0)</f>
        <v>0</v>
      </c>
      <c r="BG203" s="244">
        <f>IF(O203="zákl. prenesená",K203,0)</f>
        <v>0</v>
      </c>
      <c r="BH203" s="244">
        <f>IF(O203="zníž. prenesená",K203,0)</f>
        <v>0</v>
      </c>
      <c r="BI203" s="244">
        <f>IF(O203="nulová",K203,0)</f>
        <v>0</v>
      </c>
      <c r="BJ203" s="16" t="s">
        <v>166</v>
      </c>
      <c r="BK203" s="244">
        <f>ROUND(P203*H203,2)</f>
        <v>0</v>
      </c>
      <c r="BL203" s="16" t="s">
        <v>242</v>
      </c>
      <c r="BM203" s="243" t="s">
        <v>326</v>
      </c>
    </row>
    <row r="204" s="13" customFormat="1">
      <c r="A204" s="13"/>
      <c r="B204" s="247"/>
      <c r="C204" s="248"/>
      <c r="D204" s="249" t="s">
        <v>174</v>
      </c>
      <c r="E204" s="250" t="s">
        <v>1</v>
      </c>
      <c r="F204" s="251" t="s">
        <v>327</v>
      </c>
      <c r="G204" s="248"/>
      <c r="H204" s="252">
        <v>5.0910000000000002</v>
      </c>
      <c r="I204" s="253"/>
      <c r="J204" s="253"/>
      <c r="K204" s="248"/>
      <c r="L204" s="248"/>
      <c r="M204" s="254"/>
      <c r="N204" s="255"/>
      <c r="O204" s="256"/>
      <c r="P204" s="256"/>
      <c r="Q204" s="256"/>
      <c r="R204" s="256"/>
      <c r="S204" s="256"/>
      <c r="T204" s="256"/>
      <c r="U204" s="256"/>
      <c r="V204" s="256"/>
      <c r="W204" s="256"/>
      <c r="X204" s="257"/>
      <c r="Y204" s="13"/>
      <c r="Z204" s="13"/>
      <c r="AA204" s="13"/>
      <c r="AB204" s="13"/>
      <c r="AC204" s="13"/>
      <c r="AD204" s="13"/>
      <c r="AE204" s="13"/>
      <c r="AT204" s="258" t="s">
        <v>174</v>
      </c>
      <c r="AU204" s="258" t="s">
        <v>166</v>
      </c>
      <c r="AV204" s="13" t="s">
        <v>166</v>
      </c>
      <c r="AW204" s="13" t="s">
        <v>5</v>
      </c>
      <c r="AX204" s="13" t="s">
        <v>86</v>
      </c>
      <c r="AY204" s="258" t="s">
        <v>161</v>
      </c>
    </row>
    <row r="205" s="12" customFormat="1" ht="22.8" customHeight="1">
      <c r="A205" s="12"/>
      <c r="B205" s="216"/>
      <c r="C205" s="217"/>
      <c r="D205" s="218" t="s">
        <v>77</v>
      </c>
      <c r="E205" s="245" t="s">
        <v>328</v>
      </c>
      <c r="F205" s="245" t="s">
        <v>329</v>
      </c>
      <c r="G205" s="217"/>
      <c r="H205" s="217"/>
      <c r="I205" s="220"/>
      <c r="J205" s="220"/>
      <c r="K205" s="246">
        <f>BK205</f>
        <v>0</v>
      </c>
      <c r="L205" s="217"/>
      <c r="M205" s="221"/>
      <c r="N205" s="222"/>
      <c r="O205" s="223"/>
      <c r="P205" s="223"/>
      <c r="Q205" s="224">
        <f>SUM(Q206:Q210)</f>
        <v>0</v>
      </c>
      <c r="R205" s="224">
        <f>SUM(R206:R210)</f>
        <v>0</v>
      </c>
      <c r="S205" s="223"/>
      <c r="T205" s="225">
        <f>SUM(T206:T210)</f>
        <v>0</v>
      </c>
      <c r="U205" s="223"/>
      <c r="V205" s="225">
        <f>SUM(V206:V210)</f>
        <v>0.057943349999999991</v>
      </c>
      <c r="W205" s="223"/>
      <c r="X205" s="226">
        <f>SUM(X206:X210)</f>
        <v>0</v>
      </c>
      <c r="Y205" s="12"/>
      <c r="Z205" s="12"/>
      <c r="AA205" s="12"/>
      <c r="AB205" s="12"/>
      <c r="AC205" s="12"/>
      <c r="AD205" s="12"/>
      <c r="AE205" s="12"/>
      <c r="AR205" s="227" t="s">
        <v>166</v>
      </c>
      <c r="AT205" s="228" t="s">
        <v>77</v>
      </c>
      <c r="AU205" s="228" t="s">
        <v>86</v>
      </c>
      <c r="AY205" s="227" t="s">
        <v>161</v>
      </c>
      <c r="BK205" s="229">
        <f>SUM(BK206:BK210)</f>
        <v>0</v>
      </c>
    </row>
    <row r="206" s="2" customFormat="1" ht="37.8" customHeight="1">
      <c r="A206" s="37"/>
      <c r="B206" s="38"/>
      <c r="C206" s="230" t="s">
        <v>330</v>
      </c>
      <c r="D206" s="230" t="s">
        <v>162</v>
      </c>
      <c r="E206" s="231" t="s">
        <v>331</v>
      </c>
      <c r="F206" s="232" t="s">
        <v>332</v>
      </c>
      <c r="G206" s="233" t="s">
        <v>181</v>
      </c>
      <c r="H206" s="234">
        <v>4.8449999999999998</v>
      </c>
      <c r="I206" s="235"/>
      <c r="J206" s="235"/>
      <c r="K206" s="236">
        <f>ROUND(P206*H206,2)</f>
        <v>0</v>
      </c>
      <c r="L206" s="237"/>
      <c r="M206" s="43"/>
      <c r="N206" s="238" t="s">
        <v>1</v>
      </c>
      <c r="O206" s="239" t="s">
        <v>42</v>
      </c>
      <c r="P206" s="240">
        <f>I206+J206</f>
        <v>0</v>
      </c>
      <c r="Q206" s="240">
        <f>ROUND(I206*H206,2)</f>
        <v>0</v>
      </c>
      <c r="R206" s="240">
        <f>ROUND(J206*H206,2)</f>
        <v>0</v>
      </c>
      <c r="S206" s="96"/>
      <c r="T206" s="241">
        <f>S206*H206</f>
        <v>0</v>
      </c>
      <c r="U206" s="241">
        <v>0.01193</v>
      </c>
      <c r="V206" s="241">
        <f>U206*H206</f>
        <v>0.057800849999999994</v>
      </c>
      <c r="W206" s="241">
        <v>0</v>
      </c>
      <c r="X206" s="242">
        <f>W206*H206</f>
        <v>0</v>
      </c>
      <c r="Y206" s="37"/>
      <c r="Z206" s="37"/>
      <c r="AA206" s="37"/>
      <c r="AB206" s="37"/>
      <c r="AC206" s="37"/>
      <c r="AD206" s="37"/>
      <c r="AE206" s="37"/>
      <c r="AR206" s="243" t="s">
        <v>242</v>
      </c>
      <c r="AT206" s="243" t="s">
        <v>162</v>
      </c>
      <c r="AU206" s="243" t="s">
        <v>166</v>
      </c>
      <c r="AY206" s="16" t="s">
        <v>161</v>
      </c>
      <c r="BE206" s="244">
        <f>IF(O206="základná",K206,0)</f>
        <v>0</v>
      </c>
      <c r="BF206" s="244">
        <f>IF(O206="znížená",K206,0)</f>
        <v>0</v>
      </c>
      <c r="BG206" s="244">
        <f>IF(O206="zákl. prenesená",K206,0)</f>
        <v>0</v>
      </c>
      <c r="BH206" s="244">
        <f>IF(O206="zníž. prenesená",K206,0)</f>
        <v>0</v>
      </c>
      <c r="BI206" s="244">
        <f>IF(O206="nulová",K206,0)</f>
        <v>0</v>
      </c>
      <c r="BJ206" s="16" t="s">
        <v>166</v>
      </c>
      <c r="BK206" s="244">
        <f>ROUND(P206*H206,2)</f>
        <v>0</v>
      </c>
      <c r="BL206" s="16" t="s">
        <v>242</v>
      </c>
      <c r="BM206" s="243" t="s">
        <v>333</v>
      </c>
    </row>
    <row r="207" s="13" customFormat="1">
      <c r="A207" s="13"/>
      <c r="B207" s="247"/>
      <c r="C207" s="248"/>
      <c r="D207" s="249" t="s">
        <v>174</v>
      </c>
      <c r="E207" s="250" t="s">
        <v>1</v>
      </c>
      <c r="F207" s="251" t="s">
        <v>334</v>
      </c>
      <c r="G207" s="248"/>
      <c r="H207" s="252">
        <v>4.8449999999999998</v>
      </c>
      <c r="I207" s="253"/>
      <c r="J207" s="253"/>
      <c r="K207" s="248"/>
      <c r="L207" s="248"/>
      <c r="M207" s="254"/>
      <c r="N207" s="255"/>
      <c r="O207" s="256"/>
      <c r="P207" s="256"/>
      <c r="Q207" s="256"/>
      <c r="R207" s="256"/>
      <c r="S207" s="256"/>
      <c r="T207" s="256"/>
      <c r="U207" s="256"/>
      <c r="V207" s="256"/>
      <c r="W207" s="256"/>
      <c r="X207" s="257"/>
      <c r="Y207" s="13"/>
      <c r="Z207" s="13"/>
      <c r="AA207" s="13"/>
      <c r="AB207" s="13"/>
      <c r="AC207" s="13"/>
      <c r="AD207" s="13"/>
      <c r="AE207" s="13"/>
      <c r="AT207" s="258" t="s">
        <v>174</v>
      </c>
      <c r="AU207" s="258" t="s">
        <v>166</v>
      </c>
      <c r="AV207" s="13" t="s">
        <v>166</v>
      </c>
      <c r="AW207" s="13" t="s">
        <v>5</v>
      </c>
      <c r="AX207" s="13" t="s">
        <v>86</v>
      </c>
      <c r="AY207" s="258" t="s">
        <v>161</v>
      </c>
    </row>
    <row r="208" s="2" customFormat="1" ht="33" customHeight="1">
      <c r="A208" s="37"/>
      <c r="B208" s="38"/>
      <c r="C208" s="230" t="s">
        <v>335</v>
      </c>
      <c r="D208" s="230" t="s">
        <v>162</v>
      </c>
      <c r="E208" s="231" t="s">
        <v>336</v>
      </c>
      <c r="F208" s="232" t="s">
        <v>337</v>
      </c>
      <c r="G208" s="233" t="s">
        <v>172</v>
      </c>
      <c r="H208" s="234">
        <v>2.8500000000000001</v>
      </c>
      <c r="I208" s="235"/>
      <c r="J208" s="235"/>
      <c r="K208" s="236">
        <f>ROUND(P208*H208,2)</f>
        <v>0</v>
      </c>
      <c r="L208" s="237"/>
      <c r="M208" s="43"/>
      <c r="N208" s="238" t="s">
        <v>1</v>
      </c>
      <c r="O208" s="239" t="s">
        <v>42</v>
      </c>
      <c r="P208" s="240">
        <f>I208+J208</f>
        <v>0</v>
      </c>
      <c r="Q208" s="240">
        <f>ROUND(I208*H208,2)</f>
        <v>0</v>
      </c>
      <c r="R208" s="240">
        <f>ROUND(J208*H208,2)</f>
        <v>0</v>
      </c>
      <c r="S208" s="96"/>
      <c r="T208" s="241">
        <f>S208*H208</f>
        <v>0</v>
      </c>
      <c r="U208" s="241">
        <v>5.0000000000000002E-05</v>
      </c>
      <c r="V208" s="241">
        <f>U208*H208</f>
        <v>0.00014250000000000002</v>
      </c>
      <c r="W208" s="241">
        <v>0</v>
      </c>
      <c r="X208" s="242">
        <f>W208*H208</f>
        <v>0</v>
      </c>
      <c r="Y208" s="37"/>
      <c r="Z208" s="37"/>
      <c r="AA208" s="37"/>
      <c r="AB208" s="37"/>
      <c r="AC208" s="37"/>
      <c r="AD208" s="37"/>
      <c r="AE208" s="37"/>
      <c r="AR208" s="243" t="s">
        <v>242</v>
      </c>
      <c r="AT208" s="243" t="s">
        <v>162</v>
      </c>
      <c r="AU208" s="243" t="s">
        <v>166</v>
      </c>
      <c r="AY208" s="16" t="s">
        <v>161</v>
      </c>
      <c r="BE208" s="244">
        <f>IF(O208="základná",K208,0)</f>
        <v>0</v>
      </c>
      <c r="BF208" s="244">
        <f>IF(O208="znížená",K208,0)</f>
        <v>0</v>
      </c>
      <c r="BG208" s="244">
        <f>IF(O208="zákl. prenesená",K208,0)</f>
        <v>0</v>
      </c>
      <c r="BH208" s="244">
        <f>IF(O208="zníž. prenesená",K208,0)</f>
        <v>0</v>
      </c>
      <c r="BI208" s="244">
        <f>IF(O208="nulová",K208,0)</f>
        <v>0</v>
      </c>
      <c r="BJ208" s="16" t="s">
        <v>166</v>
      </c>
      <c r="BK208" s="244">
        <f>ROUND(P208*H208,2)</f>
        <v>0</v>
      </c>
      <c r="BL208" s="16" t="s">
        <v>242</v>
      </c>
      <c r="BM208" s="243" t="s">
        <v>338</v>
      </c>
    </row>
    <row r="209" s="13" customFormat="1">
      <c r="A209" s="13"/>
      <c r="B209" s="247"/>
      <c r="C209" s="248"/>
      <c r="D209" s="249" t="s">
        <v>174</v>
      </c>
      <c r="E209" s="250" t="s">
        <v>1</v>
      </c>
      <c r="F209" s="251" t="s">
        <v>339</v>
      </c>
      <c r="G209" s="248"/>
      <c r="H209" s="252">
        <v>2.8500000000000001</v>
      </c>
      <c r="I209" s="253"/>
      <c r="J209" s="253"/>
      <c r="K209" s="248"/>
      <c r="L209" s="248"/>
      <c r="M209" s="254"/>
      <c r="N209" s="255"/>
      <c r="O209" s="256"/>
      <c r="P209" s="256"/>
      <c r="Q209" s="256"/>
      <c r="R209" s="256"/>
      <c r="S209" s="256"/>
      <c r="T209" s="256"/>
      <c r="U209" s="256"/>
      <c r="V209" s="256"/>
      <c r="W209" s="256"/>
      <c r="X209" s="257"/>
      <c r="Y209" s="13"/>
      <c r="Z209" s="13"/>
      <c r="AA209" s="13"/>
      <c r="AB209" s="13"/>
      <c r="AC209" s="13"/>
      <c r="AD209" s="13"/>
      <c r="AE209" s="13"/>
      <c r="AT209" s="258" t="s">
        <v>174</v>
      </c>
      <c r="AU209" s="258" t="s">
        <v>166</v>
      </c>
      <c r="AV209" s="13" t="s">
        <v>166</v>
      </c>
      <c r="AW209" s="13" t="s">
        <v>5</v>
      </c>
      <c r="AX209" s="13" t="s">
        <v>86</v>
      </c>
      <c r="AY209" s="258" t="s">
        <v>161</v>
      </c>
    </row>
    <row r="210" s="2" customFormat="1" ht="24.15" customHeight="1">
      <c r="A210" s="37"/>
      <c r="B210" s="38"/>
      <c r="C210" s="230" t="s">
        <v>340</v>
      </c>
      <c r="D210" s="230" t="s">
        <v>162</v>
      </c>
      <c r="E210" s="231" t="s">
        <v>341</v>
      </c>
      <c r="F210" s="232" t="s">
        <v>342</v>
      </c>
      <c r="G210" s="233" t="s">
        <v>249</v>
      </c>
      <c r="H210" s="234">
        <v>0.058000000000000003</v>
      </c>
      <c r="I210" s="235"/>
      <c r="J210" s="235"/>
      <c r="K210" s="236">
        <f>ROUND(P210*H210,2)</f>
        <v>0</v>
      </c>
      <c r="L210" s="237"/>
      <c r="M210" s="43"/>
      <c r="N210" s="238" t="s">
        <v>1</v>
      </c>
      <c r="O210" s="239" t="s">
        <v>42</v>
      </c>
      <c r="P210" s="240">
        <f>I210+J210</f>
        <v>0</v>
      </c>
      <c r="Q210" s="240">
        <f>ROUND(I210*H210,2)</f>
        <v>0</v>
      </c>
      <c r="R210" s="240">
        <f>ROUND(J210*H210,2)</f>
        <v>0</v>
      </c>
      <c r="S210" s="96"/>
      <c r="T210" s="241">
        <f>S210*H210</f>
        <v>0</v>
      </c>
      <c r="U210" s="241">
        <v>0</v>
      </c>
      <c r="V210" s="241">
        <f>U210*H210</f>
        <v>0</v>
      </c>
      <c r="W210" s="241">
        <v>0</v>
      </c>
      <c r="X210" s="242">
        <f>W210*H210</f>
        <v>0</v>
      </c>
      <c r="Y210" s="37"/>
      <c r="Z210" s="37"/>
      <c r="AA210" s="37"/>
      <c r="AB210" s="37"/>
      <c r="AC210" s="37"/>
      <c r="AD210" s="37"/>
      <c r="AE210" s="37"/>
      <c r="AR210" s="243" t="s">
        <v>242</v>
      </c>
      <c r="AT210" s="243" t="s">
        <v>162</v>
      </c>
      <c r="AU210" s="243" t="s">
        <v>166</v>
      </c>
      <c r="AY210" s="16" t="s">
        <v>161</v>
      </c>
      <c r="BE210" s="244">
        <f>IF(O210="základná",K210,0)</f>
        <v>0</v>
      </c>
      <c r="BF210" s="244">
        <f>IF(O210="znížená",K210,0)</f>
        <v>0</v>
      </c>
      <c r="BG210" s="244">
        <f>IF(O210="zákl. prenesená",K210,0)</f>
        <v>0</v>
      </c>
      <c r="BH210" s="244">
        <f>IF(O210="zníž. prenesená",K210,0)</f>
        <v>0</v>
      </c>
      <c r="BI210" s="244">
        <f>IF(O210="nulová",K210,0)</f>
        <v>0</v>
      </c>
      <c r="BJ210" s="16" t="s">
        <v>166</v>
      </c>
      <c r="BK210" s="244">
        <f>ROUND(P210*H210,2)</f>
        <v>0</v>
      </c>
      <c r="BL210" s="16" t="s">
        <v>242</v>
      </c>
      <c r="BM210" s="243" t="s">
        <v>343</v>
      </c>
    </row>
    <row r="211" s="12" customFormat="1" ht="22.8" customHeight="1">
      <c r="A211" s="12"/>
      <c r="B211" s="216"/>
      <c r="C211" s="217"/>
      <c r="D211" s="218" t="s">
        <v>77</v>
      </c>
      <c r="E211" s="245" t="s">
        <v>344</v>
      </c>
      <c r="F211" s="245" t="s">
        <v>345</v>
      </c>
      <c r="G211" s="217"/>
      <c r="H211" s="217"/>
      <c r="I211" s="220"/>
      <c r="J211" s="220"/>
      <c r="K211" s="246">
        <f>BK211</f>
        <v>0</v>
      </c>
      <c r="L211" s="217"/>
      <c r="M211" s="221"/>
      <c r="N211" s="222"/>
      <c r="O211" s="223"/>
      <c r="P211" s="223"/>
      <c r="Q211" s="224">
        <f>SUM(Q212:Q218)</f>
        <v>0</v>
      </c>
      <c r="R211" s="224">
        <f>SUM(R212:R218)</f>
        <v>0</v>
      </c>
      <c r="S211" s="223"/>
      <c r="T211" s="225">
        <f>SUM(T212:T218)</f>
        <v>0</v>
      </c>
      <c r="U211" s="223"/>
      <c r="V211" s="225">
        <f>SUM(V212:V218)</f>
        <v>0.21995136000000004</v>
      </c>
      <c r="W211" s="223"/>
      <c r="X211" s="226">
        <f>SUM(X212:X218)</f>
        <v>0.1384155</v>
      </c>
      <c r="Y211" s="12"/>
      <c r="Z211" s="12"/>
      <c r="AA211" s="12"/>
      <c r="AB211" s="12"/>
      <c r="AC211" s="12"/>
      <c r="AD211" s="12"/>
      <c r="AE211" s="12"/>
      <c r="AR211" s="227" t="s">
        <v>166</v>
      </c>
      <c r="AT211" s="228" t="s">
        <v>77</v>
      </c>
      <c r="AU211" s="228" t="s">
        <v>86</v>
      </c>
      <c r="AY211" s="227" t="s">
        <v>161</v>
      </c>
      <c r="BK211" s="229">
        <f>SUM(BK212:BK218)</f>
        <v>0</v>
      </c>
    </row>
    <row r="212" s="2" customFormat="1" ht="37.8" customHeight="1">
      <c r="A212" s="37"/>
      <c r="B212" s="38"/>
      <c r="C212" s="230" t="s">
        <v>346</v>
      </c>
      <c r="D212" s="230" t="s">
        <v>162</v>
      </c>
      <c r="E212" s="231" t="s">
        <v>347</v>
      </c>
      <c r="F212" s="232" t="s">
        <v>348</v>
      </c>
      <c r="G212" s="233" t="s">
        <v>181</v>
      </c>
      <c r="H212" s="234">
        <v>7.3579999999999997</v>
      </c>
      <c r="I212" s="235"/>
      <c r="J212" s="235"/>
      <c r="K212" s="236">
        <f>ROUND(P212*H212,2)</f>
        <v>0</v>
      </c>
      <c r="L212" s="237"/>
      <c r="M212" s="43"/>
      <c r="N212" s="238" t="s">
        <v>1</v>
      </c>
      <c r="O212" s="239" t="s">
        <v>42</v>
      </c>
      <c r="P212" s="240">
        <f>I212+J212</f>
        <v>0</v>
      </c>
      <c r="Q212" s="240">
        <f>ROUND(I212*H212,2)</f>
        <v>0</v>
      </c>
      <c r="R212" s="240">
        <f>ROUND(J212*H212,2)</f>
        <v>0</v>
      </c>
      <c r="S212" s="96"/>
      <c r="T212" s="241">
        <f>S212*H212</f>
        <v>0</v>
      </c>
      <c r="U212" s="241">
        <v>0.00046999999999999999</v>
      </c>
      <c r="V212" s="241">
        <f>U212*H212</f>
        <v>0.0034582599999999999</v>
      </c>
      <c r="W212" s="241">
        <v>0</v>
      </c>
      <c r="X212" s="242">
        <f>W212*H212</f>
        <v>0</v>
      </c>
      <c r="Y212" s="37"/>
      <c r="Z212" s="37"/>
      <c r="AA212" s="37"/>
      <c r="AB212" s="37"/>
      <c r="AC212" s="37"/>
      <c r="AD212" s="37"/>
      <c r="AE212" s="37"/>
      <c r="AR212" s="243" t="s">
        <v>242</v>
      </c>
      <c r="AT212" s="243" t="s">
        <v>162</v>
      </c>
      <c r="AU212" s="243" t="s">
        <v>166</v>
      </c>
      <c r="AY212" s="16" t="s">
        <v>161</v>
      </c>
      <c r="BE212" s="244">
        <f>IF(O212="základná",K212,0)</f>
        <v>0</v>
      </c>
      <c r="BF212" s="244">
        <f>IF(O212="znížená",K212,0)</f>
        <v>0</v>
      </c>
      <c r="BG212" s="244">
        <f>IF(O212="zákl. prenesená",K212,0)</f>
        <v>0</v>
      </c>
      <c r="BH212" s="244">
        <f>IF(O212="zníž. prenesená",K212,0)</f>
        <v>0</v>
      </c>
      <c r="BI212" s="244">
        <f>IF(O212="nulová",K212,0)</f>
        <v>0</v>
      </c>
      <c r="BJ212" s="16" t="s">
        <v>166</v>
      </c>
      <c r="BK212" s="244">
        <f>ROUND(P212*H212,2)</f>
        <v>0</v>
      </c>
      <c r="BL212" s="16" t="s">
        <v>242</v>
      </c>
      <c r="BM212" s="243" t="s">
        <v>349</v>
      </c>
    </row>
    <row r="213" s="13" customFormat="1">
      <c r="A213" s="13"/>
      <c r="B213" s="247"/>
      <c r="C213" s="248"/>
      <c r="D213" s="249" t="s">
        <v>174</v>
      </c>
      <c r="E213" s="250" t="s">
        <v>1</v>
      </c>
      <c r="F213" s="251" t="s">
        <v>295</v>
      </c>
      <c r="G213" s="248"/>
      <c r="H213" s="252">
        <v>7.3579999999999997</v>
      </c>
      <c r="I213" s="253"/>
      <c r="J213" s="253"/>
      <c r="K213" s="248"/>
      <c r="L213" s="248"/>
      <c r="M213" s="254"/>
      <c r="N213" s="255"/>
      <c r="O213" s="256"/>
      <c r="P213" s="256"/>
      <c r="Q213" s="256"/>
      <c r="R213" s="256"/>
      <c r="S213" s="256"/>
      <c r="T213" s="256"/>
      <c r="U213" s="256"/>
      <c r="V213" s="256"/>
      <c r="W213" s="256"/>
      <c r="X213" s="257"/>
      <c r="Y213" s="13"/>
      <c r="Z213" s="13"/>
      <c r="AA213" s="13"/>
      <c r="AB213" s="13"/>
      <c r="AC213" s="13"/>
      <c r="AD213" s="13"/>
      <c r="AE213" s="13"/>
      <c r="AT213" s="258" t="s">
        <v>174</v>
      </c>
      <c r="AU213" s="258" t="s">
        <v>166</v>
      </c>
      <c r="AV213" s="13" t="s">
        <v>166</v>
      </c>
      <c r="AW213" s="13" t="s">
        <v>5</v>
      </c>
      <c r="AX213" s="13" t="s">
        <v>86</v>
      </c>
      <c r="AY213" s="258" t="s">
        <v>161</v>
      </c>
    </row>
    <row r="214" s="2" customFormat="1" ht="37.8" customHeight="1">
      <c r="A214" s="37"/>
      <c r="B214" s="38"/>
      <c r="C214" s="230" t="s">
        <v>350</v>
      </c>
      <c r="D214" s="230" t="s">
        <v>162</v>
      </c>
      <c r="E214" s="231" t="s">
        <v>351</v>
      </c>
      <c r="F214" s="232" t="s">
        <v>352</v>
      </c>
      <c r="G214" s="233" t="s">
        <v>172</v>
      </c>
      <c r="H214" s="234">
        <v>2.2850000000000001</v>
      </c>
      <c r="I214" s="235"/>
      <c r="J214" s="235"/>
      <c r="K214" s="236">
        <f>ROUND(P214*H214,2)</f>
        <v>0</v>
      </c>
      <c r="L214" s="237"/>
      <c r="M214" s="43"/>
      <c r="N214" s="238" t="s">
        <v>1</v>
      </c>
      <c r="O214" s="239" t="s">
        <v>42</v>
      </c>
      <c r="P214" s="240">
        <f>I214+J214</f>
        <v>0</v>
      </c>
      <c r="Q214" s="240">
        <f>ROUND(I214*H214,2)</f>
        <v>0</v>
      </c>
      <c r="R214" s="240">
        <f>ROUND(J214*H214,2)</f>
        <v>0</v>
      </c>
      <c r="S214" s="96"/>
      <c r="T214" s="241">
        <f>S214*H214</f>
        <v>0</v>
      </c>
      <c r="U214" s="241">
        <v>0.0027599999999999999</v>
      </c>
      <c r="V214" s="241">
        <f>U214*H214</f>
        <v>0.0063065999999999999</v>
      </c>
      <c r="W214" s="241">
        <v>0</v>
      </c>
      <c r="X214" s="242">
        <f>W214*H214</f>
        <v>0</v>
      </c>
      <c r="Y214" s="37"/>
      <c r="Z214" s="37"/>
      <c r="AA214" s="37"/>
      <c r="AB214" s="37"/>
      <c r="AC214" s="37"/>
      <c r="AD214" s="37"/>
      <c r="AE214" s="37"/>
      <c r="AR214" s="243" t="s">
        <v>242</v>
      </c>
      <c r="AT214" s="243" t="s">
        <v>162</v>
      </c>
      <c r="AU214" s="243" t="s">
        <v>166</v>
      </c>
      <c r="AY214" s="16" t="s">
        <v>161</v>
      </c>
      <c r="BE214" s="244">
        <f>IF(O214="základná",K214,0)</f>
        <v>0</v>
      </c>
      <c r="BF214" s="244">
        <f>IF(O214="znížená",K214,0)</f>
        <v>0</v>
      </c>
      <c r="BG214" s="244">
        <f>IF(O214="zákl. prenesená",K214,0)</f>
        <v>0</v>
      </c>
      <c r="BH214" s="244">
        <f>IF(O214="zníž. prenesená",K214,0)</f>
        <v>0</v>
      </c>
      <c r="BI214" s="244">
        <f>IF(O214="nulová",K214,0)</f>
        <v>0</v>
      </c>
      <c r="BJ214" s="16" t="s">
        <v>166</v>
      </c>
      <c r="BK214" s="244">
        <f>ROUND(P214*H214,2)</f>
        <v>0</v>
      </c>
      <c r="BL214" s="16" t="s">
        <v>242</v>
      </c>
      <c r="BM214" s="243" t="s">
        <v>353</v>
      </c>
    </row>
    <row r="215" s="13" customFormat="1">
      <c r="A215" s="13"/>
      <c r="B215" s="247"/>
      <c r="C215" s="248"/>
      <c r="D215" s="249" t="s">
        <v>174</v>
      </c>
      <c r="E215" s="250" t="s">
        <v>1</v>
      </c>
      <c r="F215" s="251" t="s">
        <v>354</v>
      </c>
      <c r="G215" s="248"/>
      <c r="H215" s="252">
        <v>2.2850000000000001</v>
      </c>
      <c r="I215" s="253"/>
      <c r="J215" s="253"/>
      <c r="K215" s="248"/>
      <c r="L215" s="248"/>
      <c r="M215" s="254"/>
      <c r="N215" s="255"/>
      <c r="O215" s="256"/>
      <c r="P215" s="256"/>
      <c r="Q215" s="256"/>
      <c r="R215" s="256"/>
      <c r="S215" s="256"/>
      <c r="T215" s="256"/>
      <c r="U215" s="256"/>
      <c r="V215" s="256"/>
      <c r="W215" s="256"/>
      <c r="X215" s="257"/>
      <c r="Y215" s="13"/>
      <c r="Z215" s="13"/>
      <c r="AA215" s="13"/>
      <c r="AB215" s="13"/>
      <c r="AC215" s="13"/>
      <c r="AD215" s="13"/>
      <c r="AE215" s="13"/>
      <c r="AT215" s="258" t="s">
        <v>174</v>
      </c>
      <c r="AU215" s="258" t="s">
        <v>166</v>
      </c>
      <c r="AV215" s="13" t="s">
        <v>166</v>
      </c>
      <c r="AW215" s="13" t="s">
        <v>5</v>
      </c>
      <c r="AX215" s="13" t="s">
        <v>86</v>
      </c>
      <c r="AY215" s="258" t="s">
        <v>161</v>
      </c>
    </row>
    <row r="216" s="2" customFormat="1" ht="24.15" customHeight="1">
      <c r="A216" s="37"/>
      <c r="B216" s="38"/>
      <c r="C216" s="230" t="s">
        <v>355</v>
      </c>
      <c r="D216" s="230" t="s">
        <v>162</v>
      </c>
      <c r="E216" s="231" t="s">
        <v>356</v>
      </c>
      <c r="F216" s="232" t="s">
        <v>357</v>
      </c>
      <c r="G216" s="233" t="s">
        <v>172</v>
      </c>
      <c r="H216" s="234">
        <v>102.53</v>
      </c>
      <c r="I216" s="235"/>
      <c r="J216" s="235"/>
      <c r="K216" s="236">
        <f>ROUND(P216*H216,2)</f>
        <v>0</v>
      </c>
      <c r="L216" s="237"/>
      <c r="M216" s="43"/>
      <c r="N216" s="238" t="s">
        <v>1</v>
      </c>
      <c r="O216" s="239" t="s">
        <v>42</v>
      </c>
      <c r="P216" s="240">
        <f>I216+J216</f>
        <v>0</v>
      </c>
      <c r="Q216" s="240">
        <f>ROUND(I216*H216,2)</f>
        <v>0</v>
      </c>
      <c r="R216" s="240">
        <f>ROUND(J216*H216,2)</f>
        <v>0</v>
      </c>
      <c r="S216" s="96"/>
      <c r="T216" s="241">
        <f>S216*H216</f>
        <v>0</v>
      </c>
      <c r="U216" s="241">
        <v>0.0020500000000000002</v>
      </c>
      <c r="V216" s="241">
        <f>U216*H216</f>
        <v>0.21018650000000003</v>
      </c>
      <c r="W216" s="241">
        <v>0</v>
      </c>
      <c r="X216" s="242">
        <f>W216*H216</f>
        <v>0</v>
      </c>
      <c r="Y216" s="37"/>
      <c r="Z216" s="37"/>
      <c r="AA216" s="37"/>
      <c r="AB216" s="37"/>
      <c r="AC216" s="37"/>
      <c r="AD216" s="37"/>
      <c r="AE216" s="37"/>
      <c r="AR216" s="243" t="s">
        <v>242</v>
      </c>
      <c r="AT216" s="243" t="s">
        <v>162</v>
      </c>
      <c r="AU216" s="243" t="s">
        <v>166</v>
      </c>
      <c r="AY216" s="16" t="s">
        <v>161</v>
      </c>
      <c r="BE216" s="244">
        <f>IF(O216="základná",K216,0)</f>
        <v>0</v>
      </c>
      <c r="BF216" s="244">
        <f>IF(O216="znížená",K216,0)</f>
        <v>0</v>
      </c>
      <c r="BG216" s="244">
        <f>IF(O216="zákl. prenesená",K216,0)</f>
        <v>0</v>
      </c>
      <c r="BH216" s="244">
        <f>IF(O216="zníž. prenesená",K216,0)</f>
        <v>0</v>
      </c>
      <c r="BI216" s="244">
        <f>IF(O216="nulová",K216,0)</f>
        <v>0</v>
      </c>
      <c r="BJ216" s="16" t="s">
        <v>166</v>
      </c>
      <c r="BK216" s="244">
        <f>ROUND(P216*H216,2)</f>
        <v>0</v>
      </c>
      <c r="BL216" s="16" t="s">
        <v>242</v>
      </c>
      <c r="BM216" s="243" t="s">
        <v>358</v>
      </c>
    </row>
    <row r="217" s="2" customFormat="1" ht="24.15" customHeight="1">
      <c r="A217" s="37"/>
      <c r="B217" s="38"/>
      <c r="C217" s="230" t="s">
        <v>359</v>
      </c>
      <c r="D217" s="230" t="s">
        <v>162</v>
      </c>
      <c r="E217" s="231" t="s">
        <v>360</v>
      </c>
      <c r="F217" s="232" t="s">
        <v>361</v>
      </c>
      <c r="G217" s="233" t="s">
        <v>172</v>
      </c>
      <c r="H217" s="234">
        <v>102.53</v>
      </c>
      <c r="I217" s="235"/>
      <c r="J217" s="235"/>
      <c r="K217" s="236">
        <f>ROUND(P217*H217,2)</f>
        <v>0</v>
      </c>
      <c r="L217" s="237"/>
      <c r="M217" s="43"/>
      <c r="N217" s="238" t="s">
        <v>1</v>
      </c>
      <c r="O217" s="239" t="s">
        <v>42</v>
      </c>
      <c r="P217" s="240">
        <f>I217+J217</f>
        <v>0</v>
      </c>
      <c r="Q217" s="240">
        <f>ROUND(I217*H217,2)</f>
        <v>0</v>
      </c>
      <c r="R217" s="240">
        <f>ROUND(J217*H217,2)</f>
        <v>0</v>
      </c>
      <c r="S217" s="96"/>
      <c r="T217" s="241">
        <f>S217*H217</f>
        <v>0</v>
      </c>
      <c r="U217" s="241">
        <v>0</v>
      </c>
      <c r="V217" s="241">
        <f>U217*H217</f>
        <v>0</v>
      </c>
      <c r="W217" s="241">
        <v>0.0013500000000000001</v>
      </c>
      <c r="X217" s="242">
        <f>W217*H217</f>
        <v>0.1384155</v>
      </c>
      <c r="Y217" s="37"/>
      <c r="Z217" s="37"/>
      <c r="AA217" s="37"/>
      <c r="AB217" s="37"/>
      <c r="AC217" s="37"/>
      <c r="AD217" s="37"/>
      <c r="AE217" s="37"/>
      <c r="AR217" s="243" t="s">
        <v>242</v>
      </c>
      <c r="AT217" s="243" t="s">
        <v>162</v>
      </c>
      <c r="AU217" s="243" t="s">
        <v>166</v>
      </c>
      <c r="AY217" s="16" t="s">
        <v>161</v>
      </c>
      <c r="BE217" s="244">
        <f>IF(O217="základná",K217,0)</f>
        <v>0</v>
      </c>
      <c r="BF217" s="244">
        <f>IF(O217="znížená",K217,0)</f>
        <v>0</v>
      </c>
      <c r="BG217" s="244">
        <f>IF(O217="zákl. prenesená",K217,0)</f>
        <v>0</v>
      </c>
      <c r="BH217" s="244">
        <f>IF(O217="zníž. prenesená",K217,0)</f>
        <v>0</v>
      </c>
      <c r="BI217" s="244">
        <f>IF(O217="nulová",K217,0)</f>
        <v>0</v>
      </c>
      <c r="BJ217" s="16" t="s">
        <v>166</v>
      </c>
      <c r="BK217" s="244">
        <f>ROUND(P217*H217,2)</f>
        <v>0</v>
      </c>
      <c r="BL217" s="16" t="s">
        <v>242</v>
      </c>
      <c r="BM217" s="243" t="s">
        <v>362</v>
      </c>
    </row>
    <row r="218" s="2" customFormat="1" ht="24.15" customHeight="1">
      <c r="A218" s="37"/>
      <c r="B218" s="38"/>
      <c r="C218" s="230" t="s">
        <v>363</v>
      </c>
      <c r="D218" s="230" t="s">
        <v>162</v>
      </c>
      <c r="E218" s="231" t="s">
        <v>364</v>
      </c>
      <c r="F218" s="232" t="s">
        <v>365</v>
      </c>
      <c r="G218" s="233" t="s">
        <v>249</v>
      </c>
      <c r="H218" s="234">
        <v>0.22</v>
      </c>
      <c r="I218" s="235"/>
      <c r="J218" s="235"/>
      <c r="K218" s="236">
        <f>ROUND(P218*H218,2)</f>
        <v>0</v>
      </c>
      <c r="L218" s="237"/>
      <c r="M218" s="43"/>
      <c r="N218" s="238" t="s">
        <v>1</v>
      </c>
      <c r="O218" s="239" t="s">
        <v>42</v>
      </c>
      <c r="P218" s="240">
        <f>I218+J218</f>
        <v>0</v>
      </c>
      <c r="Q218" s="240">
        <f>ROUND(I218*H218,2)</f>
        <v>0</v>
      </c>
      <c r="R218" s="240">
        <f>ROUND(J218*H218,2)</f>
        <v>0</v>
      </c>
      <c r="S218" s="96"/>
      <c r="T218" s="241">
        <f>S218*H218</f>
        <v>0</v>
      </c>
      <c r="U218" s="241">
        <v>0</v>
      </c>
      <c r="V218" s="241">
        <f>U218*H218</f>
        <v>0</v>
      </c>
      <c r="W218" s="241">
        <v>0</v>
      </c>
      <c r="X218" s="242">
        <f>W218*H218</f>
        <v>0</v>
      </c>
      <c r="Y218" s="37"/>
      <c r="Z218" s="37"/>
      <c r="AA218" s="37"/>
      <c r="AB218" s="37"/>
      <c r="AC218" s="37"/>
      <c r="AD218" s="37"/>
      <c r="AE218" s="37"/>
      <c r="AR218" s="243" t="s">
        <v>242</v>
      </c>
      <c r="AT218" s="243" t="s">
        <v>162</v>
      </c>
      <c r="AU218" s="243" t="s">
        <v>166</v>
      </c>
      <c r="AY218" s="16" t="s">
        <v>161</v>
      </c>
      <c r="BE218" s="244">
        <f>IF(O218="základná",K218,0)</f>
        <v>0</v>
      </c>
      <c r="BF218" s="244">
        <f>IF(O218="znížená",K218,0)</f>
        <v>0</v>
      </c>
      <c r="BG218" s="244">
        <f>IF(O218="zákl. prenesená",K218,0)</f>
        <v>0</v>
      </c>
      <c r="BH218" s="244">
        <f>IF(O218="zníž. prenesená",K218,0)</f>
        <v>0</v>
      </c>
      <c r="BI218" s="244">
        <f>IF(O218="nulová",K218,0)</f>
        <v>0</v>
      </c>
      <c r="BJ218" s="16" t="s">
        <v>166</v>
      </c>
      <c r="BK218" s="244">
        <f>ROUND(P218*H218,2)</f>
        <v>0</v>
      </c>
      <c r="BL218" s="16" t="s">
        <v>242</v>
      </c>
      <c r="BM218" s="243" t="s">
        <v>366</v>
      </c>
    </row>
    <row r="219" s="12" customFormat="1" ht="22.8" customHeight="1">
      <c r="A219" s="12"/>
      <c r="B219" s="216"/>
      <c r="C219" s="217"/>
      <c r="D219" s="218" t="s">
        <v>77</v>
      </c>
      <c r="E219" s="245" t="s">
        <v>367</v>
      </c>
      <c r="F219" s="245" t="s">
        <v>368</v>
      </c>
      <c r="G219" s="217"/>
      <c r="H219" s="217"/>
      <c r="I219" s="220"/>
      <c r="J219" s="220"/>
      <c r="K219" s="246">
        <f>BK219</f>
        <v>0</v>
      </c>
      <c r="L219" s="217"/>
      <c r="M219" s="221"/>
      <c r="N219" s="222"/>
      <c r="O219" s="223"/>
      <c r="P219" s="223"/>
      <c r="Q219" s="224">
        <f>SUM(Q220:Q230)</f>
        <v>0</v>
      </c>
      <c r="R219" s="224">
        <f>SUM(R220:R230)</f>
        <v>0</v>
      </c>
      <c r="S219" s="223"/>
      <c r="T219" s="225">
        <f>SUM(T220:T230)</f>
        <v>0</v>
      </c>
      <c r="U219" s="223"/>
      <c r="V219" s="225">
        <f>SUM(V220:V230)</f>
        <v>8.9881081999999992</v>
      </c>
      <c r="W219" s="223"/>
      <c r="X219" s="226">
        <f>SUM(X220:X230)</f>
        <v>0</v>
      </c>
      <c r="Y219" s="12"/>
      <c r="Z219" s="12"/>
      <c r="AA219" s="12"/>
      <c r="AB219" s="12"/>
      <c r="AC219" s="12"/>
      <c r="AD219" s="12"/>
      <c r="AE219" s="12"/>
      <c r="AR219" s="227" t="s">
        <v>166</v>
      </c>
      <c r="AT219" s="228" t="s">
        <v>77</v>
      </c>
      <c r="AU219" s="228" t="s">
        <v>86</v>
      </c>
      <c r="AY219" s="227" t="s">
        <v>161</v>
      </c>
      <c r="BK219" s="229">
        <f>SUM(BK220:BK230)</f>
        <v>0</v>
      </c>
    </row>
    <row r="220" s="2" customFormat="1" ht="24.15" customHeight="1">
      <c r="A220" s="37"/>
      <c r="B220" s="38"/>
      <c r="C220" s="230" t="s">
        <v>369</v>
      </c>
      <c r="D220" s="230" t="s">
        <v>162</v>
      </c>
      <c r="E220" s="231" t="s">
        <v>370</v>
      </c>
      <c r="F220" s="232" t="s">
        <v>371</v>
      </c>
      <c r="G220" s="233" t="s">
        <v>181</v>
      </c>
      <c r="H220" s="234">
        <v>152.78999999999999</v>
      </c>
      <c r="I220" s="235"/>
      <c r="J220" s="235"/>
      <c r="K220" s="236">
        <f>ROUND(P220*H220,2)</f>
        <v>0</v>
      </c>
      <c r="L220" s="237"/>
      <c r="M220" s="43"/>
      <c r="N220" s="238" t="s">
        <v>1</v>
      </c>
      <c r="O220" s="239" t="s">
        <v>42</v>
      </c>
      <c r="P220" s="240">
        <f>I220+J220</f>
        <v>0</v>
      </c>
      <c r="Q220" s="240">
        <f>ROUND(I220*H220,2)</f>
        <v>0</v>
      </c>
      <c r="R220" s="240">
        <f>ROUND(J220*H220,2)</f>
        <v>0</v>
      </c>
      <c r="S220" s="96"/>
      <c r="T220" s="241">
        <f>S220*H220</f>
        <v>0</v>
      </c>
      <c r="U220" s="241">
        <v>0</v>
      </c>
      <c r="V220" s="241">
        <f>U220*H220</f>
        <v>0</v>
      </c>
      <c r="W220" s="241">
        <v>0</v>
      </c>
      <c r="X220" s="242">
        <f>W220*H220</f>
        <v>0</v>
      </c>
      <c r="Y220" s="37"/>
      <c r="Z220" s="37"/>
      <c r="AA220" s="37"/>
      <c r="AB220" s="37"/>
      <c r="AC220" s="37"/>
      <c r="AD220" s="37"/>
      <c r="AE220" s="37"/>
      <c r="AR220" s="243" t="s">
        <v>242</v>
      </c>
      <c r="AT220" s="243" t="s">
        <v>162</v>
      </c>
      <c r="AU220" s="243" t="s">
        <v>166</v>
      </c>
      <c r="AY220" s="16" t="s">
        <v>161</v>
      </c>
      <c r="BE220" s="244">
        <f>IF(O220="základná",K220,0)</f>
        <v>0</v>
      </c>
      <c r="BF220" s="244">
        <f>IF(O220="znížená",K220,0)</f>
        <v>0</v>
      </c>
      <c r="BG220" s="244">
        <f>IF(O220="zákl. prenesená",K220,0)</f>
        <v>0</v>
      </c>
      <c r="BH220" s="244">
        <f>IF(O220="zníž. prenesená",K220,0)</f>
        <v>0</v>
      </c>
      <c r="BI220" s="244">
        <f>IF(O220="nulová",K220,0)</f>
        <v>0</v>
      </c>
      <c r="BJ220" s="16" t="s">
        <v>166</v>
      </c>
      <c r="BK220" s="244">
        <f>ROUND(P220*H220,2)</f>
        <v>0</v>
      </c>
      <c r="BL220" s="16" t="s">
        <v>242</v>
      </c>
      <c r="BM220" s="243" t="s">
        <v>372</v>
      </c>
    </row>
    <row r="221" s="13" customFormat="1">
      <c r="A221" s="13"/>
      <c r="B221" s="247"/>
      <c r="C221" s="248"/>
      <c r="D221" s="249" t="s">
        <v>174</v>
      </c>
      <c r="E221" s="250" t="s">
        <v>1</v>
      </c>
      <c r="F221" s="251" t="s">
        <v>373</v>
      </c>
      <c r="G221" s="248"/>
      <c r="H221" s="252">
        <v>152.78999999999999</v>
      </c>
      <c r="I221" s="253"/>
      <c r="J221" s="253"/>
      <c r="K221" s="248"/>
      <c r="L221" s="248"/>
      <c r="M221" s="254"/>
      <c r="N221" s="255"/>
      <c r="O221" s="256"/>
      <c r="P221" s="256"/>
      <c r="Q221" s="256"/>
      <c r="R221" s="256"/>
      <c r="S221" s="256"/>
      <c r="T221" s="256"/>
      <c r="U221" s="256"/>
      <c r="V221" s="256"/>
      <c r="W221" s="256"/>
      <c r="X221" s="257"/>
      <c r="Y221" s="13"/>
      <c r="Z221" s="13"/>
      <c r="AA221" s="13"/>
      <c r="AB221" s="13"/>
      <c r="AC221" s="13"/>
      <c r="AD221" s="13"/>
      <c r="AE221" s="13"/>
      <c r="AT221" s="258" t="s">
        <v>174</v>
      </c>
      <c r="AU221" s="258" t="s">
        <v>166</v>
      </c>
      <c r="AV221" s="13" t="s">
        <v>166</v>
      </c>
      <c r="AW221" s="13" t="s">
        <v>5</v>
      </c>
      <c r="AX221" s="13" t="s">
        <v>86</v>
      </c>
      <c r="AY221" s="258" t="s">
        <v>161</v>
      </c>
    </row>
    <row r="222" s="2" customFormat="1" ht="49.05" customHeight="1">
      <c r="A222" s="37"/>
      <c r="B222" s="38"/>
      <c r="C222" s="274" t="s">
        <v>374</v>
      </c>
      <c r="D222" s="274" t="s">
        <v>297</v>
      </c>
      <c r="E222" s="275" t="s">
        <v>375</v>
      </c>
      <c r="F222" s="276" t="s">
        <v>376</v>
      </c>
      <c r="G222" s="277" t="s">
        <v>181</v>
      </c>
      <c r="H222" s="278">
        <v>152.78999999999999</v>
      </c>
      <c r="I222" s="279"/>
      <c r="J222" s="280"/>
      <c r="K222" s="281">
        <f>ROUND(P222*H222,2)</f>
        <v>0</v>
      </c>
      <c r="L222" s="280"/>
      <c r="M222" s="282"/>
      <c r="N222" s="283" t="s">
        <v>1</v>
      </c>
      <c r="O222" s="239" t="s">
        <v>42</v>
      </c>
      <c r="P222" s="240">
        <f>I222+J222</f>
        <v>0</v>
      </c>
      <c r="Q222" s="240">
        <f>ROUND(I222*H222,2)</f>
        <v>0</v>
      </c>
      <c r="R222" s="240">
        <f>ROUND(J222*H222,2)</f>
        <v>0</v>
      </c>
      <c r="S222" s="96"/>
      <c r="T222" s="241">
        <f>S222*H222</f>
        <v>0</v>
      </c>
      <c r="U222" s="241">
        <v>0.051999999999999998</v>
      </c>
      <c r="V222" s="241">
        <f>U222*H222</f>
        <v>7.945079999999999</v>
      </c>
      <c r="W222" s="241">
        <v>0</v>
      </c>
      <c r="X222" s="242">
        <f>W222*H222</f>
        <v>0</v>
      </c>
      <c r="Y222" s="37"/>
      <c r="Z222" s="37"/>
      <c r="AA222" s="37"/>
      <c r="AB222" s="37"/>
      <c r="AC222" s="37"/>
      <c r="AD222" s="37"/>
      <c r="AE222" s="37"/>
      <c r="AR222" s="243" t="s">
        <v>300</v>
      </c>
      <c r="AT222" s="243" t="s">
        <v>297</v>
      </c>
      <c r="AU222" s="243" t="s">
        <v>166</v>
      </c>
      <c r="AY222" s="16" t="s">
        <v>161</v>
      </c>
      <c r="BE222" s="244">
        <f>IF(O222="základná",K222,0)</f>
        <v>0</v>
      </c>
      <c r="BF222" s="244">
        <f>IF(O222="znížená",K222,0)</f>
        <v>0</v>
      </c>
      <c r="BG222" s="244">
        <f>IF(O222="zákl. prenesená",K222,0)</f>
        <v>0</v>
      </c>
      <c r="BH222" s="244">
        <f>IF(O222="zníž. prenesená",K222,0)</f>
        <v>0</v>
      </c>
      <c r="BI222" s="244">
        <f>IF(O222="nulová",K222,0)</f>
        <v>0</v>
      </c>
      <c r="BJ222" s="16" t="s">
        <v>166</v>
      </c>
      <c r="BK222" s="244">
        <f>ROUND(P222*H222,2)</f>
        <v>0</v>
      </c>
      <c r="BL222" s="16" t="s">
        <v>242</v>
      </c>
      <c r="BM222" s="243" t="s">
        <v>377</v>
      </c>
    </row>
    <row r="223" s="2" customFormat="1" ht="21.75" customHeight="1">
      <c r="A223" s="37"/>
      <c r="B223" s="38"/>
      <c r="C223" s="230" t="s">
        <v>378</v>
      </c>
      <c r="D223" s="230" t="s">
        <v>162</v>
      </c>
      <c r="E223" s="231" t="s">
        <v>379</v>
      </c>
      <c r="F223" s="232" t="s">
        <v>380</v>
      </c>
      <c r="G223" s="233" t="s">
        <v>172</v>
      </c>
      <c r="H223" s="234">
        <v>7.6600000000000001</v>
      </c>
      <c r="I223" s="235"/>
      <c r="J223" s="235"/>
      <c r="K223" s="236">
        <f>ROUND(P223*H223,2)</f>
        <v>0</v>
      </c>
      <c r="L223" s="237"/>
      <c r="M223" s="43"/>
      <c r="N223" s="238" t="s">
        <v>1</v>
      </c>
      <c r="O223" s="239" t="s">
        <v>42</v>
      </c>
      <c r="P223" s="240">
        <f>I223+J223</f>
        <v>0</v>
      </c>
      <c r="Q223" s="240">
        <f>ROUND(I223*H223,2)</f>
        <v>0</v>
      </c>
      <c r="R223" s="240">
        <f>ROUND(J223*H223,2)</f>
        <v>0</v>
      </c>
      <c r="S223" s="96"/>
      <c r="T223" s="241">
        <f>S223*H223</f>
        <v>0</v>
      </c>
      <c r="U223" s="241">
        <v>0.00042000000000000002</v>
      </c>
      <c r="V223" s="241">
        <f>U223*H223</f>
        <v>0.0032172000000000004</v>
      </c>
      <c r="W223" s="241">
        <v>0</v>
      </c>
      <c r="X223" s="242">
        <f>W223*H223</f>
        <v>0</v>
      </c>
      <c r="Y223" s="37"/>
      <c r="Z223" s="37"/>
      <c r="AA223" s="37"/>
      <c r="AB223" s="37"/>
      <c r="AC223" s="37"/>
      <c r="AD223" s="37"/>
      <c r="AE223" s="37"/>
      <c r="AR223" s="243" t="s">
        <v>242</v>
      </c>
      <c r="AT223" s="243" t="s">
        <v>162</v>
      </c>
      <c r="AU223" s="243" t="s">
        <v>166</v>
      </c>
      <c r="AY223" s="16" t="s">
        <v>161</v>
      </c>
      <c r="BE223" s="244">
        <f>IF(O223="základná",K223,0)</f>
        <v>0</v>
      </c>
      <c r="BF223" s="244">
        <f>IF(O223="znížená",K223,0)</f>
        <v>0</v>
      </c>
      <c r="BG223" s="244">
        <f>IF(O223="zákl. prenesená",K223,0)</f>
        <v>0</v>
      </c>
      <c r="BH223" s="244">
        <f>IF(O223="zníž. prenesená",K223,0)</f>
        <v>0</v>
      </c>
      <c r="BI223" s="244">
        <f>IF(O223="nulová",K223,0)</f>
        <v>0</v>
      </c>
      <c r="BJ223" s="16" t="s">
        <v>166</v>
      </c>
      <c r="BK223" s="244">
        <f>ROUND(P223*H223,2)</f>
        <v>0</v>
      </c>
      <c r="BL223" s="16" t="s">
        <v>242</v>
      </c>
      <c r="BM223" s="243" t="s">
        <v>381</v>
      </c>
    </row>
    <row r="224" s="13" customFormat="1">
      <c r="A224" s="13"/>
      <c r="B224" s="247"/>
      <c r="C224" s="248"/>
      <c r="D224" s="249" t="s">
        <v>174</v>
      </c>
      <c r="E224" s="250" t="s">
        <v>1</v>
      </c>
      <c r="F224" s="251" t="s">
        <v>232</v>
      </c>
      <c r="G224" s="248"/>
      <c r="H224" s="252">
        <v>7.6600000000000001</v>
      </c>
      <c r="I224" s="253"/>
      <c r="J224" s="253"/>
      <c r="K224" s="248"/>
      <c r="L224" s="248"/>
      <c r="M224" s="254"/>
      <c r="N224" s="255"/>
      <c r="O224" s="256"/>
      <c r="P224" s="256"/>
      <c r="Q224" s="256"/>
      <c r="R224" s="256"/>
      <c r="S224" s="256"/>
      <c r="T224" s="256"/>
      <c r="U224" s="256"/>
      <c r="V224" s="256"/>
      <c r="W224" s="256"/>
      <c r="X224" s="257"/>
      <c r="Y224" s="13"/>
      <c r="Z224" s="13"/>
      <c r="AA224" s="13"/>
      <c r="AB224" s="13"/>
      <c r="AC224" s="13"/>
      <c r="AD224" s="13"/>
      <c r="AE224" s="13"/>
      <c r="AT224" s="258" t="s">
        <v>174</v>
      </c>
      <c r="AU224" s="258" t="s">
        <v>166</v>
      </c>
      <c r="AV224" s="13" t="s">
        <v>166</v>
      </c>
      <c r="AW224" s="13" t="s">
        <v>5</v>
      </c>
      <c r="AX224" s="13" t="s">
        <v>86</v>
      </c>
      <c r="AY224" s="258" t="s">
        <v>161</v>
      </c>
    </row>
    <row r="225" s="2" customFormat="1" ht="49.05" customHeight="1">
      <c r="A225" s="37"/>
      <c r="B225" s="38"/>
      <c r="C225" s="274" t="s">
        <v>382</v>
      </c>
      <c r="D225" s="274" t="s">
        <v>297</v>
      </c>
      <c r="E225" s="275" t="s">
        <v>383</v>
      </c>
      <c r="F225" s="276" t="s">
        <v>384</v>
      </c>
      <c r="G225" s="277" t="s">
        <v>181</v>
      </c>
      <c r="H225" s="278">
        <v>3.621</v>
      </c>
      <c r="I225" s="279"/>
      <c r="J225" s="280"/>
      <c r="K225" s="281">
        <f>ROUND(P225*H225,2)</f>
        <v>0</v>
      </c>
      <c r="L225" s="280"/>
      <c r="M225" s="282"/>
      <c r="N225" s="283" t="s">
        <v>1</v>
      </c>
      <c r="O225" s="239" t="s">
        <v>42</v>
      </c>
      <c r="P225" s="240">
        <f>I225+J225</f>
        <v>0</v>
      </c>
      <c r="Q225" s="240">
        <f>ROUND(I225*H225,2)</f>
        <v>0</v>
      </c>
      <c r="R225" s="240">
        <f>ROUND(J225*H225,2)</f>
        <v>0</v>
      </c>
      <c r="S225" s="96"/>
      <c r="T225" s="241">
        <f>S225*H225</f>
        <v>0</v>
      </c>
      <c r="U225" s="241">
        <v>0.023</v>
      </c>
      <c r="V225" s="241">
        <f>U225*H225</f>
        <v>0.083282999999999996</v>
      </c>
      <c r="W225" s="241">
        <v>0</v>
      </c>
      <c r="X225" s="242">
        <f>W225*H225</f>
        <v>0</v>
      </c>
      <c r="Y225" s="37"/>
      <c r="Z225" s="37"/>
      <c r="AA225" s="37"/>
      <c r="AB225" s="37"/>
      <c r="AC225" s="37"/>
      <c r="AD225" s="37"/>
      <c r="AE225" s="37"/>
      <c r="AR225" s="243" t="s">
        <v>300</v>
      </c>
      <c r="AT225" s="243" t="s">
        <v>297</v>
      </c>
      <c r="AU225" s="243" t="s">
        <v>166</v>
      </c>
      <c r="AY225" s="16" t="s">
        <v>161</v>
      </c>
      <c r="BE225" s="244">
        <f>IF(O225="základná",K225,0)</f>
        <v>0</v>
      </c>
      <c r="BF225" s="244">
        <f>IF(O225="znížená",K225,0)</f>
        <v>0</v>
      </c>
      <c r="BG225" s="244">
        <f>IF(O225="zákl. prenesená",K225,0)</f>
        <v>0</v>
      </c>
      <c r="BH225" s="244">
        <f>IF(O225="zníž. prenesená",K225,0)</f>
        <v>0</v>
      </c>
      <c r="BI225" s="244">
        <f>IF(O225="nulová",K225,0)</f>
        <v>0</v>
      </c>
      <c r="BJ225" s="16" t="s">
        <v>166</v>
      </c>
      <c r="BK225" s="244">
        <f>ROUND(P225*H225,2)</f>
        <v>0</v>
      </c>
      <c r="BL225" s="16" t="s">
        <v>242</v>
      </c>
      <c r="BM225" s="243" t="s">
        <v>385</v>
      </c>
    </row>
    <row r="226" s="13" customFormat="1">
      <c r="A226" s="13"/>
      <c r="B226" s="247"/>
      <c r="C226" s="248"/>
      <c r="D226" s="249" t="s">
        <v>174</v>
      </c>
      <c r="E226" s="250" t="s">
        <v>1</v>
      </c>
      <c r="F226" s="251" t="s">
        <v>386</v>
      </c>
      <c r="G226" s="248"/>
      <c r="H226" s="252">
        <v>3.621</v>
      </c>
      <c r="I226" s="253"/>
      <c r="J226" s="253"/>
      <c r="K226" s="248"/>
      <c r="L226" s="248"/>
      <c r="M226" s="254"/>
      <c r="N226" s="255"/>
      <c r="O226" s="256"/>
      <c r="P226" s="256"/>
      <c r="Q226" s="256"/>
      <c r="R226" s="256"/>
      <c r="S226" s="256"/>
      <c r="T226" s="256"/>
      <c r="U226" s="256"/>
      <c r="V226" s="256"/>
      <c r="W226" s="256"/>
      <c r="X226" s="257"/>
      <c r="Y226" s="13"/>
      <c r="Z226" s="13"/>
      <c r="AA226" s="13"/>
      <c r="AB226" s="13"/>
      <c r="AC226" s="13"/>
      <c r="AD226" s="13"/>
      <c r="AE226" s="13"/>
      <c r="AT226" s="258" t="s">
        <v>174</v>
      </c>
      <c r="AU226" s="258" t="s">
        <v>166</v>
      </c>
      <c r="AV226" s="13" t="s">
        <v>166</v>
      </c>
      <c r="AW226" s="13" t="s">
        <v>5</v>
      </c>
      <c r="AX226" s="13" t="s">
        <v>86</v>
      </c>
      <c r="AY226" s="258" t="s">
        <v>161</v>
      </c>
    </row>
    <row r="227" s="2" customFormat="1" ht="24.15" customHeight="1">
      <c r="A227" s="37"/>
      <c r="B227" s="38"/>
      <c r="C227" s="230" t="s">
        <v>387</v>
      </c>
      <c r="D227" s="230" t="s">
        <v>162</v>
      </c>
      <c r="E227" s="231" t="s">
        <v>388</v>
      </c>
      <c r="F227" s="232" t="s">
        <v>389</v>
      </c>
      <c r="G227" s="233" t="s">
        <v>181</v>
      </c>
      <c r="H227" s="234">
        <v>30.559999999999999</v>
      </c>
      <c r="I227" s="235"/>
      <c r="J227" s="235"/>
      <c r="K227" s="236">
        <f>ROUND(P227*H227,2)</f>
        <v>0</v>
      </c>
      <c r="L227" s="237"/>
      <c r="M227" s="43"/>
      <c r="N227" s="238" t="s">
        <v>1</v>
      </c>
      <c r="O227" s="239" t="s">
        <v>42</v>
      </c>
      <c r="P227" s="240">
        <f>I227+J227</f>
        <v>0</v>
      </c>
      <c r="Q227" s="240">
        <f>ROUND(I227*H227,2)</f>
        <v>0</v>
      </c>
      <c r="R227" s="240">
        <f>ROUND(J227*H227,2)</f>
        <v>0</v>
      </c>
      <c r="S227" s="96"/>
      <c r="T227" s="241">
        <f>S227*H227</f>
        <v>0</v>
      </c>
      <c r="U227" s="241">
        <v>0</v>
      </c>
      <c r="V227" s="241">
        <f>U227*H227</f>
        <v>0</v>
      </c>
      <c r="W227" s="241">
        <v>0</v>
      </c>
      <c r="X227" s="242">
        <f>W227*H227</f>
        <v>0</v>
      </c>
      <c r="Y227" s="37"/>
      <c r="Z227" s="37"/>
      <c r="AA227" s="37"/>
      <c r="AB227" s="37"/>
      <c r="AC227" s="37"/>
      <c r="AD227" s="37"/>
      <c r="AE227" s="37"/>
      <c r="AR227" s="243" t="s">
        <v>242</v>
      </c>
      <c r="AT227" s="243" t="s">
        <v>162</v>
      </c>
      <c r="AU227" s="243" t="s">
        <v>166</v>
      </c>
      <c r="AY227" s="16" t="s">
        <v>161</v>
      </c>
      <c r="BE227" s="244">
        <f>IF(O227="základná",K227,0)</f>
        <v>0</v>
      </c>
      <c r="BF227" s="244">
        <f>IF(O227="znížená",K227,0)</f>
        <v>0</v>
      </c>
      <c r="BG227" s="244">
        <f>IF(O227="zákl. prenesená",K227,0)</f>
        <v>0</v>
      </c>
      <c r="BH227" s="244">
        <f>IF(O227="zníž. prenesená",K227,0)</f>
        <v>0</v>
      </c>
      <c r="BI227" s="244">
        <f>IF(O227="nulová",K227,0)</f>
        <v>0</v>
      </c>
      <c r="BJ227" s="16" t="s">
        <v>166</v>
      </c>
      <c r="BK227" s="244">
        <f>ROUND(P227*H227,2)</f>
        <v>0</v>
      </c>
      <c r="BL227" s="16" t="s">
        <v>242</v>
      </c>
      <c r="BM227" s="243" t="s">
        <v>390</v>
      </c>
    </row>
    <row r="228" s="13" customFormat="1">
      <c r="A228" s="13"/>
      <c r="B228" s="247"/>
      <c r="C228" s="248"/>
      <c r="D228" s="249" t="s">
        <v>174</v>
      </c>
      <c r="E228" s="250" t="s">
        <v>1</v>
      </c>
      <c r="F228" s="251" t="s">
        <v>391</v>
      </c>
      <c r="G228" s="248"/>
      <c r="H228" s="252">
        <v>30.559999999999999</v>
      </c>
      <c r="I228" s="253"/>
      <c r="J228" s="253"/>
      <c r="K228" s="248"/>
      <c r="L228" s="248"/>
      <c r="M228" s="254"/>
      <c r="N228" s="255"/>
      <c r="O228" s="256"/>
      <c r="P228" s="256"/>
      <c r="Q228" s="256"/>
      <c r="R228" s="256"/>
      <c r="S228" s="256"/>
      <c r="T228" s="256"/>
      <c r="U228" s="256"/>
      <c r="V228" s="256"/>
      <c r="W228" s="256"/>
      <c r="X228" s="257"/>
      <c r="Y228" s="13"/>
      <c r="Z228" s="13"/>
      <c r="AA228" s="13"/>
      <c r="AB228" s="13"/>
      <c r="AC228" s="13"/>
      <c r="AD228" s="13"/>
      <c r="AE228" s="13"/>
      <c r="AT228" s="258" t="s">
        <v>174</v>
      </c>
      <c r="AU228" s="258" t="s">
        <v>166</v>
      </c>
      <c r="AV228" s="13" t="s">
        <v>166</v>
      </c>
      <c r="AW228" s="13" t="s">
        <v>5</v>
      </c>
      <c r="AX228" s="13" t="s">
        <v>86</v>
      </c>
      <c r="AY228" s="258" t="s">
        <v>161</v>
      </c>
    </row>
    <row r="229" s="2" customFormat="1" ht="49.05" customHeight="1">
      <c r="A229" s="37"/>
      <c r="B229" s="38"/>
      <c r="C229" s="274" t="s">
        <v>392</v>
      </c>
      <c r="D229" s="274" t="s">
        <v>297</v>
      </c>
      <c r="E229" s="275" t="s">
        <v>393</v>
      </c>
      <c r="F229" s="276" t="s">
        <v>394</v>
      </c>
      <c r="G229" s="277" t="s">
        <v>181</v>
      </c>
      <c r="H229" s="278">
        <v>30.559999999999999</v>
      </c>
      <c r="I229" s="279"/>
      <c r="J229" s="280"/>
      <c r="K229" s="281">
        <f>ROUND(P229*H229,2)</f>
        <v>0</v>
      </c>
      <c r="L229" s="280"/>
      <c r="M229" s="282"/>
      <c r="N229" s="283" t="s">
        <v>1</v>
      </c>
      <c r="O229" s="239" t="s">
        <v>42</v>
      </c>
      <c r="P229" s="240">
        <f>I229+J229</f>
        <v>0</v>
      </c>
      <c r="Q229" s="240">
        <f>ROUND(I229*H229,2)</f>
        <v>0</v>
      </c>
      <c r="R229" s="240">
        <f>ROUND(J229*H229,2)</f>
        <v>0</v>
      </c>
      <c r="S229" s="96"/>
      <c r="T229" s="241">
        <f>S229*H229</f>
        <v>0</v>
      </c>
      <c r="U229" s="241">
        <v>0.031300000000000001</v>
      </c>
      <c r="V229" s="241">
        <f>U229*H229</f>
        <v>0.95652800000000004</v>
      </c>
      <c r="W229" s="241">
        <v>0</v>
      </c>
      <c r="X229" s="242">
        <f>W229*H229</f>
        <v>0</v>
      </c>
      <c r="Y229" s="37"/>
      <c r="Z229" s="37"/>
      <c r="AA229" s="37"/>
      <c r="AB229" s="37"/>
      <c r="AC229" s="37"/>
      <c r="AD229" s="37"/>
      <c r="AE229" s="37"/>
      <c r="AR229" s="243" t="s">
        <v>300</v>
      </c>
      <c r="AT229" s="243" t="s">
        <v>297</v>
      </c>
      <c r="AU229" s="243" t="s">
        <v>166</v>
      </c>
      <c r="AY229" s="16" t="s">
        <v>161</v>
      </c>
      <c r="BE229" s="244">
        <f>IF(O229="základná",K229,0)</f>
        <v>0</v>
      </c>
      <c r="BF229" s="244">
        <f>IF(O229="znížená",K229,0)</f>
        <v>0</v>
      </c>
      <c r="BG229" s="244">
        <f>IF(O229="zákl. prenesená",K229,0)</f>
        <v>0</v>
      </c>
      <c r="BH229" s="244">
        <f>IF(O229="zníž. prenesená",K229,0)</f>
        <v>0</v>
      </c>
      <c r="BI229" s="244">
        <f>IF(O229="nulová",K229,0)</f>
        <v>0</v>
      </c>
      <c r="BJ229" s="16" t="s">
        <v>166</v>
      </c>
      <c r="BK229" s="244">
        <f>ROUND(P229*H229,2)</f>
        <v>0</v>
      </c>
      <c r="BL229" s="16" t="s">
        <v>242</v>
      </c>
      <c r="BM229" s="243" t="s">
        <v>395</v>
      </c>
    </row>
    <row r="230" s="2" customFormat="1" ht="24.15" customHeight="1">
      <c r="A230" s="37"/>
      <c r="B230" s="38"/>
      <c r="C230" s="230" t="s">
        <v>396</v>
      </c>
      <c r="D230" s="230" t="s">
        <v>162</v>
      </c>
      <c r="E230" s="231" t="s">
        <v>397</v>
      </c>
      <c r="F230" s="232" t="s">
        <v>398</v>
      </c>
      <c r="G230" s="233" t="s">
        <v>249</v>
      </c>
      <c r="H230" s="234">
        <v>8.9879999999999995</v>
      </c>
      <c r="I230" s="235"/>
      <c r="J230" s="235"/>
      <c r="K230" s="236">
        <f>ROUND(P230*H230,2)</f>
        <v>0</v>
      </c>
      <c r="L230" s="237"/>
      <c r="M230" s="43"/>
      <c r="N230" s="238" t="s">
        <v>1</v>
      </c>
      <c r="O230" s="239" t="s">
        <v>42</v>
      </c>
      <c r="P230" s="240">
        <f>I230+J230</f>
        <v>0</v>
      </c>
      <c r="Q230" s="240">
        <f>ROUND(I230*H230,2)</f>
        <v>0</v>
      </c>
      <c r="R230" s="240">
        <f>ROUND(J230*H230,2)</f>
        <v>0</v>
      </c>
      <c r="S230" s="96"/>
      <c r="T230" s="241">
        <f>S230*H230</f>
        <v>0</v>
      </c>
      <c r="U230" s="241">
        <v>0</v>
      </c>
      <c r="V230" s="241">
        <f>U230*H230</f>
        <v>0</v>
      </c>
      <c r="W230" s="241">
        <v>0</v>
      </c>
      <c r="X230" s="242">
        <f>W230*H230</f>
        <v>0</v>
      </c>
      <c r="Y230" s="37"/>
      <c r="Z230" s="37"/>
      <c r="AA230" s="37"/>
      <c r="AB230" s="37"/>
      <c r="AC230" s="37"/>
      <c r="AD230" s="37"/>
      <c r="AE230" s="37"/>
      <c r="AR230" s="243" t="s">
        <v>242</v>
      </c>
      <c r="AT230" s="243" t="s">
        <v>162</v>
      </c>
      <c r="AU230" s="243" t="s">
        <v>166</v>
      </c>
      <c r="AY230" s="16" t="s">
        <v>161</v>
      </c>
      <c r="BE230" s="244">
        <f>IF(O230="základná",K230,0)</f>
        <v>0</v>
      </c>
      <c r="BF230" s="244">
        <f>IF(O230="znížená",K230,0)</f>
        <v>0</v>
      </c>
      <c r="BG230" s="244">
        <f>IF(O230="zákl. prenesená",K230,0)</f>
        <v>0</v>
      </c>
      <c r="BH230" s="244">
        <f>IF(O230="zníž. prenesená",K230,0)</f>
        <v>0</v>
      </c>
      <c r="BI230" s="244">
        <f>IF(O230="nulová",K230,0)</f>
        <v>0</v>
      </c>
      <c r="BJ230" s="16" t="s">
        <v>166</v>
      </c>
      <c r="BK230" s="244">
        <f>ROUND(P230*H230,2)</f>
        <v>0</v>
      </c>
      <c r="BL230" s="16" t="s">
        <v>242</v>
      </c>
      <c r="BM230" s="243" t="s">
        <v>399</v>
      </c>
    </row>
    <row r="231" s="12" customFormat="1" ht="22.8" customHeight="1">
      <c r="A231" s="12"/>
      <c r="B231" s="216"/>
      <c r="C231" s="217"/>
      <c r="D231" s="218" t="s">
        <v>77</v>
      </c>
      <c r="E231" s="245" t="s">
        <v>400</v>
      </c>
      <c r="F231" s="245" t="s">
        <v>401</v>
      </c>
      <c r="G231" s="217"/>
      <c r="H231" s="217"/>
      <c r="I231" s="220"/>
      <c r="J231" s="220"/>
      <c r="K231" s="246">
        <f>BK231</f>
        <v>0</v>
      </c>
      <c r="L231" s="217"/>
      <c r="M231" s="221"/>
      <c r="N231" s="222"/>
      <c r="O231" s="223"/>
      <c r="P231" s="223"/>
      <c r="Q231" s="224">
        <f>SUM(Q232:Q251)</f>
        <v>0</v>
      </c>
      <c r="R231" s="224">
        <f>SUM(R232:R251)</f>
        <v>0</v>
      </c>
      <c r="S231" s="223"/>
      <c r="T231" s="225">
        <f>SUM(T232:T251)</f>
        <v>0</v>
      </c>
      <c r="U231" s="223"/>
      <c r="V231" s="225">
        <f>SUM(V232:V251)</f>
        <v>1.9843785099999998</v>
      </c>
      <c r="W231" s="223"/>
      <c r="X231" s="226">
        <f>SUM(X232:X251)</f>
        <v>0</v>
      </c>
      <c r="Y231" s="12"/>
      <c r="Z231" s="12"/>
      <c r="AA231" s="12"/>
      <c r="AB231" s="12"/>
      <c r="AC231" s="12"/>
      <c r="AD231" s="12"/>
      <c r="AE231" s="12"/>
      <c r="AR231" s="227" t="s">
        <v>166</v>
      </c>
      <c r="AT231" s="228" t="s">
        <v>77</v>
      </c>
      <c r="AU231" s="228" t="s">
        <v>86</v>
      </c>
      <c r="AY231" s="227" t="s">
        <v>161</v>
      </c>
      <c r="BK231" s="229">
        <f>SUM(BK232:BK251)</f>
        <v>0</v>
      </c>
    </row>
    <row r="232" s="2" customFormat="1" ht="24.15" customHeight="1">
      <c r="A232" s="37"/>
      <c r="B232" s="38"/>
      <c r="C232" s="230" t="s">
        <v>402</v>
      </c>
      <c r="D232" s="230" t="s">
        <v>162</v>
      </c>
      <c r="E232" s="231" t="s">
        <v>403</v>
      </c>
      <c r="F232" s="232" t="s">
        <v>404</v>
      </c>
      <c r="G232" s="233" t="s">
        <v>181</v>
      </c>
      <c r="H232" s="234">
        <v>13.52</v>
      </c>
      <c r="I232" s="235"/>
      <c r="J232" s="235"/>
      <c r="K232" s="236">
        <f>ROUND(P232*H232,2)</f>
        <v>0</v>
      </c>
      <c r="L232" s="237"/>
      <c r="M232" s="43"/>
      <c r="N232" s="238" t="s">
        <v>1</v>
      </c>
      <c r="O232" s="239" t="s">
        <v>42</v>
      </c>
      <c r="P232" s="240">
        <f>I232+J232</f>
        <v>0</v>
      </c>
      <c r="Q232" s="240">
        <f>ROUND(I232*H232,2)</f>
        <v>0</v>
      </c>
      <c r="R232" s="240">
        <f>ROUND(J232*H232,2)</f>
        <v>0</v>
      </c>
      <c r="S232" s="96"/>
      <c r="T232" s="241">
        <f>S232*H232</f>
        <v>0</v>
      </c>
      <c r="U232" s="241">
        <v>3.0000000000000001E-05</v>
      </c>
      <c r="V232" s="241">
        <f>U232*H232</f>
        <v>0.00040559999999999999</v>
      </c>
      <c r="W232" s="241">
        <v>0</v>
      </c>
      <c r="X232" s="242">
        <f>W232*H232</f>
        <v>0</v>
      </c>
      <c r="Y232" s="37"/>
      <c r="Z232" s="37"/>
      <c r="AA232" s="37"/>
      <c r="AB232" s="37"/>
      <c r="AC232" s="37"/>
      <c r="AD232" s="37"/>
      <c r="AE232" s="37"/>
      <c r="AR232" s="243" t="s">
        <v>242</v>
      </c>
      <c r="AT232" s="243" t="s">
        <v>162</v>
      </c>
      <c r="AU232" s="243" t="s">
        <v>166</v>
      </c>
      <c r="AY232" s="16" t="s">
        <v>161</v>
      </c>
      <c r="BE232" s="244">
        <f>IF(O232="základná",K232,0)</f>
        <v>0</v>
      </c>
      <c r="BF232" s="244">
        <f>IF(O232="znížená",K232,0)</f>
        <v>0</v>
      </c>
      <c r="BG232" s="244">
        <f>IF(O232="zákl. prenesená",K232,0)</f>
        <v>0</v>
      </c>
      <c r="BH232" s="244">
        <f>IF(O232="zníž. prenesená",K232,0)</f>
        <v>0</v>
      </c>
      <c r="BI232" s="244">
        <f>IF(O232="nulová",K232,0)</f>
        <v>0</v>
      </c>
      <c r="BJ232" s="16" t="s">
        <v>166</v>
      </c>
      <c r="BK232" s="244">
        <f>ROUND(P232*H232,2)</f>
        <v>0</v>
      </c>
      <c r="BL232" s="16" t="s">
        <v>242</v>
      </c>
      <c r="BM232" s="243" t="s">
        <v>405</v>
      </c>
    </row>
    <row r="233" s="13" customFormat="1">
      <c r="A233" s="13"/>
      <c r="B233" s="247"/>
      <c r="C233" s="248"/>
      <c r="D233" s="249" t="s">
        <v>174</v>
      </c>
      <c r="E233" s="250" t="s">
        <v>1</v>
      </c>
      <c r="F233" s="251" t="s">
        <v>406</v>
      </c>
      <c r="G233" s="248"/>
      <c r="H233" s="252">
        <v>13.52</v>
      </c>
      <c r="I233" s="253"/>
      <c r="J233" s="253"/>
      <c r="K233" s="248"/>
      <c r="L233" s="248"/>
      <c r="M233" s="254"/>
      <c r="N233" s="255"/>
      <c r="O233" s="256"/>
      <c r="P233" s="256"/>
      <c r="Q233" s="256"/>
      <c r="R233" s="256"/>
      <c r="S233" s="256"/>
      <c r="T233" s="256"/>
      <c r="U233" s="256"/>
      <c r="V233" s="256"/>
      <c r="W233" s="256"/>
      <c r="X233" s="257"/>
      <c r="Y233" s="13"/>
      <c r="Z233" s="13"/>
      <c r="AA233" s="13"/>
      <c r="AB233" s="13"/>
      <c r="AC233" s="13"/>
      <c r="AD233" s="13"/>
      <c r="AE233" s="13"/>
      <c r="AT233" s="258" t="s">
        <v>174</v>
      </c>
      <c r="AU233" s="258" t="s">
        <v>166</v>
      </c>
      <c r="AV233" s="13" t="s">
        <v>166</v>
      </c>
      <c r="AW233" s="13" t="s">
        <v>5</v>
      </c>
      <c r="AX233" s="13" t="s">
        <v>86</v>
      </c>
      <c r="AY233" s="258" t="s">
        <v>161</v>
      </c>
    </row>
    <row r="234" s="2" customFormat="1" ht="49.05" customHeight="1">
      <c r="A234" s="37"/>
      <c r="B234" s="38"/>
      <c r="C234" s="274" t="s">
        <v>407</v>
      </c>
      <c r="D234" s="274" t="s">
        <v>297</v>
      </c>
      <c r="E234" s="275" t="s">
        <v>408</v>
      </c>
      <c r="F234" s="276" t="s">
        <v>409</v>
      </c>
      <c r="G234" s="277" t="s">
        <v>181</v>
      </c>
      <c r="H234" s="278">
        <v>13.52</v>
      </c>
      <c r="I234" s="279"/>
      <c r="J234" s="280"/>
      <c r="K234" s="281">
        <f>ROUND(P234*H234,2)</f>
        <v>0</v>
      </c>
      <c r="L234" s="280"/>
      <c r="M234" s="282"/>
      <c r="N234" s="283" t="s">
        <v>1</v>
      </c>
      <c r="O234" s="239" t="s">
        <v>42</v>
      </c>
      <c r="P234" s="240">
        <f>I234+J234</f>
        <v>0</v>
      </c>
      <c r="Q234" s="240">
        <f>ROUND(I234*H234,2)</f>
        <v>0</v>
      </c>
      <c r="R234" s="240">
        <f>ROUND(J234*H234,2)</f>
        <v>0</v>
      </c>
      <c r="S234" s="96"/>
      <c r="T234" s="241">
        <f>S234*H234</f>
        <v>0</v>
      </c>
      <c r="U234" s="241">
        <v>0.10536</v>
      </c>
      <c r="V234" s="241">
        <f>U234*H234</f>
        <v>1.4244671999999998</v>
      </c>
      <c r="W234" s="241">
        <v>0</v>
      </c>
      <c r="X234" s="242">
        <f>W234*H234</f>
        <v>0</v>
      </c>
      <c r="Y234" s="37"/>
      <c r="Z234" s="37"/>
      <c r="AA234" s="37"/>
      <c r="AB234" s="37"/>
      <c r="AC234" s="37"/>
      <c r="AD234" s="37"/>
      <c r="AE234" s="37"/>
      <c r="AR234" s="243" t="s">
        <v>300</v>
      </c>
      <c r="AT234" s="243" t="s">
        <v>297</v>
      </c>
      <c r="AU234" s="243" t="s">
        <v>166</v>
      </c>
      <c r="AY234" s="16" t="s">
        <v>161</v>
      </c>
      <c r="BE234" s="244">
        <f>IF(O234="základná",K234,0)</f>
        <v>0</v>
      </c>
      <c r="BF234" s="244">
        <f>IF(O234="znížená",K234,0)</f>
        <v>0</v>
      </c>
      <c r="BG234" s="244">
        <f>IF(O234="zákl. prenesená",K234,0)</f>
        <v>0</v>
      </c>
      <c r="BH234" s="244">
        <f>IF(O234="zníž. prenesená",K234,0)</f>
        <v>0</v>
      </c>
      <c r="BI234" s="244">
        <f>IF(O234="nulová",K234,0)</f>
        <v>0</v>
      </c>
      <c r="BJ234" s="16" t="s">
        <v>166</v>
      </c>
      <c r="BK234" s="244">
        <f>ROUND(P234*H234,2)</f>
        <v>0</v>
      </c>
      <c r="BL234" s="16" t="s">
        <v>242</v>
      </c>
      <c r="BM234" s="243" t="s">
        <v>410</v>
      </c>
    </row>
    <row r="235" s="2" customFormat="1" ht="33" customHeight="1">
      <c r="A235" s="37"/>
      <c r="B235" s="38"/>
      <c r="C235" s="230" t="s">
        <v>411</v>
      </c>
      <c r="D235" s="230" t="s">
        <v>162</v>
      </c>
      <c r="E235" s="231" t="s">
        <v>412</v>
      </c>
      <c r="F235" s="232" t="s">
        <v>413</v>
      </c>
      <c r="G235" s="233" t="s">
        <v>181</v>
      </c>
      <c r="H235" s="234">
        <v>7.3579999999999997</v>
      </c>
      <c r="I235" s="235"/>
      <c r="J235" s="235"/>
      <c r="K235" s="236">
        <f>ROUND(P235*H235,2)</f>
        <v>0</v>
      </c>
      <c r="L235" s="237"/>
      <c r="M235" s="43"/>
      <c r="N235" s="238" t="s">
        <v>1</v>
      </c>
      <c r="O235" s="239" t="s">
        <v>42</v>
      </c>
      <c r="P235" s="240">
        <f>I235+J235</f>
        <v>0</v>
      </c>
      <c r="Q235" s="240">
        <f>ROUND(I235*H235,2)</f>
        <v>0</v>
      </c>
      <c r="R235" s="240">
        <f>ROUND(J235*H235,2)</f>
        <v>0</v>
      </c>
      <c r="S235" s="96"/>
      <c r="T235" s="241">
        <f>S235*H235</f>
        <v>0</v>
      </c>
      <c r="U235" s="241">
        <v>0</v>
      </c>
      <c r="V235" s="241">
        <f>U235*H235</f>
        <v>0</v>
      </c>
      <c r="W235" s="241">
        <v>0</v>
      </c>
      <c r="X235" s="242">
        <f>W235*H235</f>
        <v>0</v>
      </c>
      <c r="Y235" s="37"/>
      <c r="Z235" s="37"/>
      <c r="AA235" s="37"/>
      <c r="AB235" s="37"/>
      <c r="AC235" s="37"/>
      <c r="AD235" s="37"/>
      <c r="AE235" s="37"/>
      <c r="AR235" s="243" t="s">
        <v>242</v>
      </c>
      <c r="AT235" s="243" t="s">
        <v>162</v>
      </c>
      <c r="AU235" s="243" t="s">
        <v>166</v>
      </c>
      <c r="AY235" s="16" t="s">
        <v>161</v>
      </c>
      <c r="BE235" s="244">
        <f>IF(O235="základná",K235,0)</f>
        <v>0</v>
      </c>
      <c r="BF235" s="244">
        <f>IF(O235="znížená",K235,0)</f>
        <v>0</v>
      </c>
      <c r="BG235" s="244">
        <f>IF(O235="zákl. prenesená",K235,0)</f>
        <v>0</v>
      </c>
      <c r="BH235" s="244">
        <f>IF(O235="zníž. prenesená",K235,0)</f>
        <v>0</v>
      </c>
      <c r="BI235" s="244">
        <f>IF(O235="nulová",K235,0)</f>
        <v>0</v>
      </c>
      <c r="BJ235" s="16" t="s">
        <v>166</v>
      </c>
      <c r="BK235" s="244">
        <f>ROUND(P235*H235,2)</f>
        <v>0</v>
      </c>
      <c r="BL235" s="16" t="s">
        <v>242</v>
      </c>
      <c r="BM235" s="243" t="s">
        <v>414</v>
      </c>
    </row>
    <row r="236" s="13" customFormat="1">
      <c r="A236" s="13"/>
      <c r="B236" s="247"/>
      <c r="C236" s="248"/>
      <c r="D236" s="249" t="s">
        <v>174</v>
      </c>
      <c r="E236" s="250" t="s">
        <v>1</v>
      </c>
      <c r="F236" s="251" t="s">
        <v>295</v>
      </c>
      <c r="G236" s="248"/>
      <c r="H236" s="252">
        <v>7.3579999999999997</v>
      </c>
      <c r="I236" s="253"/>
      <c r="J236" s="253"/>
      <c r="K236" s="248"/>
      <c r="L236" s="248"/>
      <c r="M236" s="254"/>
      <c r="N236" s="255"/>
      <c r="O236" s="256"/>
      <c r="P236" s="256"/>
      <c r="Q236" s="256"/>
      <c r="R236" s="256"/>
      <c r="S236" s="256"/>
      <c r="T236" s="256"/>
      <c r="U236" s="256"/>
      <c r="V236" s="256"/>
      <c r="W236" s="256"/>
      <c r="X236" s="257"/>
      <c r="Y236" s="13"/>
      <c r="Z236" s="13"/>
      <c r="AA236" s="13"/>
      <c r="AB236" s="13"/>
      <c r="AC236" s="13"/>
      <c r="AD236" s="13"/>
      <c r="AE236" s="13"/>
      <c r="AT236" s="258" t="s">
        <v>174</v>
      </c>
      <c r="AU236" s="258" t="s">
        <v>166</v>
      </c>
      <c r="AV236" s="13" t="s">
        <v>166</v>
      </c>
      <c r="AW236" s="13" t="s">
        <v>5</v>
      </c>
      <c r="AX236" s="13" t="s">
        <v>86</v>
      </c>
      <c r="AY236" s="258" t="s">
        <v>161</v>
      </c>
    </row>
    <row r="237" s="2" customFormat="1" ht="33" customHeight="1">
      <c r="A237" s="37"/>
      <c r="B237" s="38"/>
      <c r="C237" s="274" t="s">
        <v>415</v>
      </c>
      <c r="D237" s="274" t="s">
        <v>297</v>
      </c>
      <c r="E237" s="275" t="s">
        <v>416</v>
      </c>
      <c r="F237" s="276" t="s">
        <v>417</v>
      </c>
      <c r="G237" s="277" t="s">
        <v>181</v>
      </c>
      <c r="H237" s="278">
        <v>7.3579999999999997</v>
      </c>
      <c r="I237" s="279"/>
      <c r="J237" s="280"/>
      <c r="K237" s="281">
        <f>ROUND(P237*H237,2)</f>
        <v>0</v>
      </c>
      <c r="L237" s="280"/>
      <c r="M237" s="282"/>
      <c r="N237" s="283" t="s">
        <v>1</v>
      </c>
      <c r="O237" s="239" t="s">
        <v>42</v>
      </c>
      <c r="P237" s="240">
        <f>I237+J237</f>
        <v>0</v>
      </c>
      <c r="Q237" s="240">
        <f>ROUND(I237*H237,2)</f>
        <v>0</v>
      </c>
      <c r="R237" s="240">
        <f>ROUND(J237*H237,2)</f>
        <v>0</v>
      </c>
      <c r="S237" s="96"/>
      <c r="T237" s="241">
        <f>S237*H237</f>
        <v>0</v>
      </c>
      <c r="U237" s="241">
        <v>0.01005</v>
      </c>
      <c r="V237" s="241">
        <f>U237*H237</f>
        <v>0.073947899999999997</v>
      </c>
      <c r="W237" s="241">
        <v>0</v>
      </c>
      <c r="X237" s="242">
        <f>W237*H237</f>
        <v>0</v>
      </c>
      <c r="Y237" s="37"/>
      <c r="Z237" s="37"/>
      <c r="AA237" s="37"/>
      <c r="AB237" s="37"/>
      <c r="AC237" s="37"/>
      <c r="AD237" s="37"/>
      <c r="AE237" s="37"/>
      <c r="AR237" s="243" t="s">
        <v>300</v>
      </c>
      <c r="AT237" s="243" t="s">
        <v>297</v>
      </c>
      <c r="AU237" s="243" t="s">
        <v>166</v>
      </c>
      <c r="AY237" s="16" t="s">
        <v>161</v>
      </c>
      <c r="BE237" s="244">
        <f>IF(O237="základná",K237,0)</f>
        <v>0</v>
      </c>
      <c r="BF237" s="244">
        <f>IF(O237="znížená",K237,0)</f>
        <v>0</v>
      </c>
      <c r="BG237" s="244">
        <f>IF(O237="zákl. prenesená",K237,0)</f>
        <v>0</v>
      </c>
      <c r="BH237" s="244">
        <f>IF(O237="zníž. prenesená",K237,0)</f>
        <v>0</v>
      </c>
      <c r="BI237" s="244">
        <f>IF(O237="nulová",K237,0)</f>
        <v>0</v>
      </c>
      <c r="BJ237" s="16" t="s">
        <v>166</v>
      </c>
      <c r="BK237" s="244">
        <f>ROUND(P237*H237,2)</f>
        <v>0</v>
      </c>
      <c r="BL237" s="16" t="s">
        <v>242</v>
      </c>
      <c r="BM237" s="243" t="s">
        <v>418</v>
      </c>
    </row>
    <row r="238" s="2" customFormat="1" ht="37.8" customHeight="1">
      <c r="A238" s="37"/>
      <c r="B238" s="38"/>
      <c r="C238" s="230" t="s">
        <v>419</v>
      </c>
      <c r="D238" s="230" t="s">
        <v>162</v>
      </c>
      <c r="E238" s="231" t="s">
        <v>420</v>
      </c>
      <c r="F238" s="232" t="s">
        <v>421</v>
      </c>
      <c r="G238" s="233" t="s">
        <v>181</v>
      </c>
      <c r="H238" s="234">
        <v>5.0910000000000002</v>
      </c>
      <c r="I238" s="235"/>
      <c r="J238" s="235"/>
      <c r="K238" s="236">
        <f>ROUND(P238*H238,2)</f>
        <v>0</v>
      </c>
      <c r="L238" s="237"/>
      <c r="M238" s="43"/>
      <c r="N238" s="238" t="s">
        <v>1</v>
      </c>
      <c r="O238" s="239" t="s">
        <v>42</v>
      </c>
      <c r="P238" s="240">
        <f>I238+J238</f>
        <v>0</v>
      </c>
      <c r="Q238" s="240">
        <f>ROUND(I238*H238,2)</f>
        <v>0</v>
      </c>
      <c r="R238" s="240">
        <f>ROUND(J238*H238,2)</f>
        <v>0</v>
      </c>
      <c r="S238" s="96"/>
      <c r="T238" s="241">
        <f>S238*H238</f>
        <v>0</v>
      </c>
      <c r="U238" s="241">
        <v>3.0000000000000001E-05</v>
      </c>
      <c r="V238" s="241">
        <f>U238*H238</f>
        <v>0.00015273000000000001</v>
      </c>
      <c r="W238" s="241">
        <v>0</v>
      </c>
      <c r="X238" s="242">
        <f>W238*H238</f>
        <v>0</v>
      </c>
      <c r="Y238" s="37"/>
      <c r="Z238" s="37"/>
      <c r="AA238" s="37"/>
      <c r="AB238" s="37"/>
      <c r="AC238" s="37"/>
      <c r="AD238" s="37"/>
      <c r="AE238" s="37"/>
      <c r="AR238" s="243" t="s">
        <v>242</v>
      </c>
      <c r="AT238" s="243" t="s">
        <v>162</v>
      </c>
      <c r="AU238" s="243" t="s">
        <v>166</v>
      </c>
      <c r="AY238" s="16" t="s">
        <v>161</v>
      </c>
      <c r="BE238" s="244">
        <f>IF(O238="základná",K238,0)</f>
        <v>0</v>
      </c>
      <c r="BF238" s="244">
        <f>IF(O238="znížená",K238,0)</f>
        <v>0</v>
      </c>
      <c r="BG238" s="244">
        <f>IF(O238="zákl. prenesená",K238,0)</f>
        <v>0</v>
      </c>
      <c r="BH238" s="244">
        <f>IF(O238="zníž. prenesená",K238,0)</f>
        <v>0</v>
      </c>
      <c r="BI238" s="244">
        <f>IF(O238="nulová",K238,0)</f>
        <v>0</v>
      </c>
      <c r="BJ238" s="16" t="s">
        <v>166</v>
      </c>
      <c r="BK238" s="244">
        <f>ROUND(P238*H238,2)</f>
        <v>0</v>
      </c>
      <c r="BL238" s="16" t="s">
        <v>242</v>
      </c>
      <c r="BM238" s="243" t="s">
        <v>422</v>
      </c>
    </row>
    <row r="239" s="13" customFormat="1">
      <c r="A239" s="13"/>
      <c r="B239" s="247"/>
      <c r="C239" s="248"/>
      <c r="D239" s="249" t="s">
        <v>174</v>
      </c>
      <c r="E239" s="250" t="s">
        <v>1</v>
      </c>
      <c r="F239" s="251" t="s">
        <v>327</v>
      </c>
      <c r="G239" s="248"/>
      <c r="H239" s="252">
        <v>5.0910000000000002</v>
      </c>
      <c r="I239" s="253"/>
      <c r="J239" s="253"/>
      <c r="K239" s="248"/>
      <c r="L239" s="248"/>
      <c r="M239" s="254"/>
      <c r="N239" s="255"/>
      <c r="O239" s="256"/>
      <c r="P239" s="256"/>
      <c r="Q239" s="256"/>
      <c r="R239" s="256"/>
      <c r="S239" s="256"/>
      <c r="T239" s="256"/>
      <c r="U239" s="256"/>
      <c r="V239" s="256"/>
      <c r="W239" s="256"/>
      <c r="X239" s="257"/>
      <c r="Y239" s="13"/>
      <c r="Z239" s="13"/>
      <c r="AA239" s="13"/>
      <c r="AB239" s="13"/>
      <c r="AC239" s="13"/>
      <c r="AD239" s="13"/>
      <c r="AE239" s="13"/>
      <c r="AT239" s="258" t="s">
        <v>174</v>
      </c>
      <c r="AU239" s="258" t="s">
        <v>166</v>
      </c>
      <c r="AV239" s="13" t="s">
        <v>166</v>
      </c>
      <c r="AW239" s="13" t="s">
        <v>5</v>
      </c>
      <c r="AX239" s="13" t="s">
        <v>86</v>
      </c>
      <c r="AY239" s="258" t="s">
        <v>161</v>
      </c>
    </row>
    <row r="240" s="2" customFormat="1" ht="24.15" customHeight="1">
      <c r="A240" s="37"/>
      <c r="B240" s="38"/>
      <c r="C240" s="274" t="s">
        <v>423</v>
      </c>
      <c r="D240" s="274" t="s">
        <v>297</v>
      </c>
      <c r="E240" s="275" t="s">
        <v>424</v>
      </c>
      <c r="F240" s="276" t="s">
        <v>425</v>
      </c>
      <c r="G240" s="277" t="s">
        <v>181</v>
      </c>
      <c r="H240" s="278">
        <v>5.0910000000000002</v>
      </c>
      <c r="I240" s="279"/>
      <c r="J240" s="280"/>
      <c r="K240" s="281">
        <f>ROUND(P240*H240,2)</f>
        <v>0</v>
      </c>
      <c r="L240" s="280"/>
      <c r="M240" s="282"/>
      <c r="N240" s="283" t="s">
        <v>1</v>
      </c>
      <c r="O240" s="239" t="s">
        <v>42</v>
      </c>
      <c r="P240" s="240">
        <f>I240+J240</f>
        <v>0</v>
      </c>
      <c r="Q240" s="240">
        <f>ROUND(I240*H240,2)</f>
        <v>0</v>
      </c>
      <c r="R240" s="240">
        <f>ROUND(J240*H240,2)</f>
        <v>0</v>
      </c>
      <c r="S240" s="96"/>
      <c r="T240" s="241">
        <f>S240*H240</f>
        <v>0</v>
      </c>
      <c r="U240" s="241">
        <v>0.0146</v>
      </c>
      <c r="V240" s="241">
        <f>U240*H240</f>
        <v>0.074328600000000009</v>
      </c>
      <c r="W240" s="241">
        <v>0</v>
      </c>
      <c r="X240" s="242">
        <f>W240*H240</f>
        <v>0</v>
      </c>
      <c r="Y240" s="37"/>
      <c r="Z240" s="37"/>
      <c r="AA240" s="37"/>
      <c r="AB240" s="37"/>
      <c r="AC240" s="37"/>
      <c r="AD240" s="37"/>
      <c r="AE240" s="37"/>
      <c r="AR240" s="243" t="s">
        <v>300</v>
      </c>
      <c r="AT240" s="243" t="s">
        <v>297</v>
      </c>
      <c r="AU240" s="243" t="s">
        <v>166</v>
      </c>
      <c r="AY240" s="16" t="s">
        <v>161</v>
      </c>
      <c r="BE240" s="244">
        <f>IF(O240="základná",K240,0)</f>
        <v>0</v>
      </c>
      <c r="BF240" s="244">
        <f>IF(O240="znížená",K240,0)</f>
        <v>0</v>
      </c>
      <c r="BG240" s="244">
        <f>IF(O240="zákl. prenesená",K240,0)</f>
        <v>0</v>
      </c>
      <c r="BH240" s="244">
        <f>IF(O240="zníž. prenesená",K240,0)</f>
        <v>0</v>
      </c>
      <c r="BI240" s="244">
        <f>IF(O240="nulová",K240,0)</f>
        <v>0</v>
      </c>
      <c r="BJ240" s="16" t="s">
        <v>166</v>
      </c>
      <c r="BK240" s="244">
        <f>ROUND(P240*H240,2)</f>
        <v>0</v>
      </c>
      <c r="BL240" s="16" t="s">
        <v>242</v>
      </c>
      <c r="BM240" s="243" t="s">
        <v>426</v>
      </c>
    </row>
    <row r="241" s="2" customFormat="1" ht="37.8" customHeight="1">
      <c r="A241" s="37"/>
      <c r="B241" s="38"/>
      <c r="C241" s="274" t="s">
        <v>427</v>
      </c>
      <c r="D241" s="274" t="s">
        <v>297</v>
      </c>
      <c r="E241" s="275" t="s">
        <v>428</v>
      </c>
      <c r="F241" s="276" t="s">
        <v>429</v>
      </c>
      <c r="G241" s="277" t="s">
        <v>181</v>
      </c>
      <c r="H241" s="278">
        <v>5.0910000000000002</v>
      </c>
      <c r="I241" s="279"/>
      <c r="J241" s="280"/>
      <c r="K241" s="281">
        <f>ROUND(P241*H241,2)</f>
        <v>0</v>
      </c>
      <c r="L241" s="280"/>
      <c r="M241" s="282"/>
      <c r="N241" s="283" t="s">
        <v>1</v>
      </c>
      <c r="O241" s="239" t="s">
        <v>42</v>
      </c>
      <c r="P241" s="240">
        <f>I241+J241</f>
        <v>0</v>
      </c>
      <c r="Q241" s="240">
        <f>ROUND(I241*H241,2)</f>
        <v>0</v>
      </c>
      <c r="R241" s="240">
        <f>ROUND(J241*H241,2)</f>
        <v>0</v>
      </c>
      <c r="S241" s="96"/>
      <c r="T241" s="241">
        <f>S241*H241</f>
        <v>0</v>
      </c>
      <c r="U241" s="241">
        <v>0.001</v>
      </c>
      <c r="V241" s="241">
        <f>U241*H241</f>
        <v>0.005091</v>
      </c>
      <c r="W241" s="241">
        <v>0</v>
      </c>
      <c r="X241" s="242">
        <f>W241*H241</f>
        <v>0</v>
      </c>
      <c r="Y241" s="37"/>
      <c r="Z241" s="37"/>
      <c r="AA241" s="37"/>
      <c r="AB241" s="37"/>
      <c r="AC241" s="37"/>
      <c r="AD241" s="37"/>
      <c r="AE241" s="37"/>
      <c r="AR241" s="243" t="s">
        <v>300</v>
      </c>
      <c r="AT241" s="243" t="s">
        <v>297</v>
      </c>
      <c r="AU241" s="243" t="s">
        <v>166</v>
      </c>
      <c r="AY241" s="16" t="s">
        <v>161</v>
      </c>
      <c r="BE241" s="244">
        <f>IF(O241="základná",K241,0)</f>
        <v>0</v>
      </c>
      <c r="BF241" s="244">
        <f>IF(O241="znížená",K241,0)</f>
        <v>0</v>
      </c>
      <c r="BG241" s="244">
        <f>IF(O241="zákl. prenesená",K241,0)</f>
        <v>0</v>
      </c>
      <c r="BH241" s="244">
        <f>IF(O241="zníž. prenesená",K241,0)</f>
        <v>0</v>
      </c>
      <c r="BI241" s="244">
        <f>IF(O241="nulová",K241,0)</f>
        <v>0</v>
      </c>
      <c r="BJ241" s="16" t="s">
        <v>166</v>
      </c>
      <c r="BK241" s="244">
        <f>ROUND(P241*H241,2)</f>
        <v>0</v>
      </c>
      <c r="BL241" s="16" t="s">
        <v>242</v>
      </c>
      <c r="BM241" s="243" t="s">
        <v>430</v>
      </c>
    </row>
    <row r="242" s="2" customFormat="1" ht="33" customHeight="1">
      <c r="A242" s="37"/>
      <c r="B242" s="38"/>
      <c r="C242" s="230" t="s">
        <v>431</v>
      </c>
      <c r="D242" s="230" t="s">
        <v>162</v>
      </c>
      <c r="E242" s="231" t="s">
        <v>432</v>
      </c>
      <c r="F242" s="232" t="s">
        <v>433</v>
      </c>
      <c r="G242" s="233" t="s">
        <v>202</v>
      </c>
      <c r="H242" s="234">
        <v>1</v>
      </c>
      <c r="I242" s="235"/>
      <c r="J242" s="235"/>
      <c r="K242" s="236">
        <f>ROUND(P242*H242,2)</f>
        <v>0</v>
      </c>
      <c r="L242" s="237"/>
      <c r="M242" s="43"/>
      <c r="N242" s="238" t="s">
        <v>1</v>
      </c>
      <c r="O242" s="239" t="s">
        <v>42</v>
      </c>
      <c r="P242" s="240">
        <f>I242+J242</f>
        <v>0</v>
      </c>
      <c r="Q242" s="240">
        <f>ROUND(I242*H242,2)</f>
        <v>0</v>
      </c>
      <c r="R242" s="240">
        <f>ROUND(J242*H242,2)</f>
        <v>0</v>
      </c>
      <c r="S242" s="96"/>
      <c r="T242" s="241">
        <f>S242*H242</f>
        <v>0</v>
      </c>
      <c r="U242" s="241">
        <v>0</v>
      </c>
      <c r="V242" s="241">
        <f>U242*H242</f>
        <v>0</v>
      </c>
      <c r="W242" s="241">
        <v>0</v>
      </c>
      <c r="X242" s="242">
        <f>W242*H242</f>
        <v>0</v>
      </c>
      <c r="Y242" s="37"/>
      <c r="Z242" s="37"/>
      <c r="AA242" s="37"/>
      <c r="AB242" s="37"/>
      <c r="AC242" s="37"/>
      <c r="AD242" s="37"/>
      <c r="AE242" s="37"/>
      <c r="AR242" s="243" t="s">
        <v>242</v>
      </c>
      <c r="AT242" s="243" t="s">
        <v>162</v>
      </c>
      <c r="AU242" s="243" t="s">
        <v>166</v>
      </c>
      <c r="AY242" s="16" t="s">
        <v>161</v>
      </c>
      <c r="BE242" s="244">
        <f>IF(O242="základná",K242,0)</f>
        <v>0</v>
      </c>
      <c r="BF242" s="244">
        <f>IF(O242="znížená",K242,0)</f>
        <v>0</v>
      </c>
      <c r="BG242" s="244">
        <f>IF(O242="zákl. prenesená",K242,0)</f>
        <v>0</v>
      </c>
      <c r="BH242" s="244">
        <f>IF(O242="zníž. prenesená",K242,0)</f>
        <v>0</v>
      </c>
      <c r="BI242" s="244">
        <f>IF(O242="nulová",K242,0)</f>
        <v>0</v>
      </c>
      <c r="BJ242" s="16" t="s">
        <v>166</v>
      </c>
      <c r="BK242" s="244">
        <f>ROUND(P242*H242,2)</f>
        <v>0</v>
      </c>
      <c r="BL242" s="16" t="s">
        <v>242</v>
      </c>
      <c r="BM242" s="243" t="s">
        <v>434</v>
      </c>
    </row>
    <row r="243" s="2" customFormat="1" ht="33" customHeight="1">
      <c r="A243" s="37"/>
      <c r="B243" s="38"/>
      <c r="C243" s="274" t="s">
        <v>435</v>
      </c>
      <c r="D243" s="274" t="s">
        <v>297</v>
      </c>
      <c r="E243" s="275" t="s">
        <v>436</v>
      </c>
      <c r="F243" s="276" t="s">
        <v>437</v>
      </c>
      <c r="G243" s="277" t="s">
        <v>202</v>
      </c>
      <c r="H243" s="278">
        <v>1</v>
      </c>
      <c r="I243" s="279"/>
      <c r="J243" s="280"/>
      <c r="K243" s="281">
        <f>ROUND(P243*H243,2)</f>
        <v>0</v>
      </c>
      <c r="L243" s="280"/>
      <c r="M243" s="282"/>
      <c r="N243" s="283" t="s">
        <v>1</v>
      </c>
      <c r="O243" s="239" t="s">
        <v>42</v>
      </c>
      <c r="P243" s="240">
        <f>I243+J243</f>
        <v>0</v>
      </c>
      <c r="Q243" s="240">
        <f>ROUND(I243*H243,2)</f>
        <v>0</v>
      </c>
      <c r="R243" s="240">
        <f>ROUND(J243*H243,2)</f>
        <v>0</v>
      </c>
      <c r="S243" s="96"/>
      <c r="T243" s="241">
        <f>S243*H243</f>
        <v>0</v>
      </c>
      <c r="U243" s="241">
        <v>0.001</v>
      </c>
      <c r="V243" s="241">
        <f>U243*H243</f>
        <v>0.001</v>
      </c>
      <c r="W243" s="241">
        <v>0</v>
      </c>
      <c r="X243" s="242">
        <f>W243*H243</f>
        <v>0</v>
      </c>
      <c r="Y243" s="37"/>
      <c r="Z243" s="37"/>
      <c r="AA243" s="37"/>
      <c r="AB243" s="37"/>
      <c r="AC243" s="37"/>
      <c r="AD243" s="37"/>
      <c r="AE243" s="37"/>
      <c r="AR243" s="243" t="s">
        <v>300</v>
      </c>
      <c r="AT243" s="243" t="s">
        <v>297</v>
      </c>
      <c r="AU243" s="243" t="s">
        <v>166</v>
      </c>
      <c r="AY243" s="16" t="s">
        <v>161</v>
      </c>
      <c r="BE243" s="244">
        <f>IF(O243="základná",K243,0)</f>
        <v>0</v>
      </c>
      <c r="BF243" s="244">
        <f>IF(O243="znížená",K243,0)</f>
        <v>0</v>
      </c>
      <c r="BG243" s="244">
        <f>IF(O243="zákl. prenesená",K243,0)</f>
        <v>0</v>
      </c>
      <c r="BH243" s="244">
        <f>IF(O243="zníž. prenesená",K243,0)</f>
        <v>0</v>
      </c>
      <c r="BI243" s="244">
        <f>IF(O243="nulová",K243,0)</f>
        <v>0</v>
      </c>
      <c r="BJ243" s="16" t="s">
        <v>166</v>
      </c>
      <c r="BK243" s="244">
        <f>ROUND(P243*H243,2)</f>
        <v>0</v>
      </c>
      <c r="BL243" s="16" t="s">
        <v>242</v>
      </c>
      <c r="BM243" s="243" t="s">
        <v>438</v>
      </c>
    </row>
    <row r="244" s="2" customFormat="1" ht="24.15" customHeight="1">
      <c r="A244" s="37"/>
      <c r="B244" s="38"/>
      <c r="C244" s="274" t="s">
        <v>439</v>
      </c>
      <c r="D244" s="274" t="s">
        <v>297</v>
      </c>
      <c r="E244" s="275" t="s">
        <v>440</v>
      </c>
      <c r="F244" s="276" t="s">
        <v>441</v>
      </c>
      <c r="G244" s="277" t="s">
        <v>202</v>
      </c>
      <c r="H244" s="278">
        <v>1</v>
      </c>
      <c r="I244" s="279"/>
      <c r="J244" s="280"/>
      <c r="K244" s="281">
        <f>ROUND(P244*H244,2)</f>
        <v>0</v>
      </c>
      <c r="L244" s="280"/>
      <c r="M244" s="282"/>
      <c r="N244" s="283" t="s">
        <v>1</v>
      </c>
      <c r="O244" s="239" t="s">
        <v>42</v>
      </c>
      <c r="P244" s="240">
        <f>I244+J244</f>
        <v>0</v>
      </c>
      <c r="Q244" s="240">
        <f>ROUND(I244*H244,2)</f>
        <v>0</v>
      </c>
      <c r="R244" s="240">
        <f>ROUND(J244*H244,2)</f>
        <v>0</v>
      </c>
      <c r="S244" s="96"/>
      <c r="T244" s="241">
        <f>S244*H244</f>
        <v>0</v>
      </c>
      <c r="U244" s="241">
        <v>0.107</v>
      </c>
      <c r="V244" s="241">
        <f>U244*H244</f>
        <v>0.107</v>
      </c>
      <c r="W244" s="241">
        <v>0</v>
      </c>
      <c r="X244" s="242">
        <f>W244*H244</f>
        <v>0</v>
      </c>
      <c r="Y244" s="37"/>
      <c r="Z244" s="37"/>
      <c r="AA244" s="37"/>
      <c r="AB244" s="37"/>
      <c r="AC244" s="37"/>
      <c r="AD244" s="37"/>
      <c r="AE244" s="37"/>
      <c r="AR244" s="243" t="s">
        <v>300</v>
      </c>
      <c r="AT244" s="243" t="s">
        <v>297</v>
      </c>
      <c r="AU244" s="243" t="s">
        <v>166</v>
      </c>
      <c r="AY244" s="16" t="s">
        <v>161</v>
      </c>
      <c r="BE244" s="244">
        <f>IF(O244="základná",K244,0)</f>
        <v>0</v>
      </c>
      <c r="BF244" s="244">
        <f>IF(O244="znížená",K244,0)</f>
        <v>0</v>
      </c>
      <c r="BG244" s="244">
        <f>IF(O244="zákl. prenesená",K244,0)</f>
        <v>0</v>
      </c>
      <c r="BH244" s="244">
        <f>IF(O244="zníž. prenesená",K244,0)</f>
        <v>0</v>
      </c>
      <c r="BI244" s="244">
        <f>IF(O244="nulová",K244,0)</f>
        <v>0</v>
      </c>
      <c r="BJ244" s="16" t="s">
        <v>166</v>
      </c>
      <c r="BK244" s="244">
        <f>ROUND(P244*H244,2)</f>
        <v>0</v>
      </c>
      <c r="BL244" s="16" t="s">
        <v>242</v>
      </c>
      <c r="BM244" s="243" t="s">
        <v>442</v>
      </c>
    </row>
    <row r="245" s="2" customFormat="1" ht="21.75" customHeight="1">
      <c r="A245" s="37"/>
      <c r="B245" s="38"/>
      <c r="C245" s="230" t="s">
        <v>443</v>
      </c>
      <c r="D245" s="230" t="s">
        <v>162</v>
      </c>
      <c r="E245" s="231" t="s">
        <v>444</v>
      </c>
      <c r="F245" s="232" t="s">
        <v>445</v>
      </c>
      <c r="G245" s="233" t="s">
        <v>172</v>
      </c>
      <c r="H245" s="234">
        <v>7.3600000000000003</v>
      </c>
      <c r="I245" s="235"/>
      <c r="J245" s="235"/>
      <c r="K245" s="236">
        <f>ROUND(P245*H245,2)</f>
        <v>0</v>
      </c>
      <c r="L245" s="237"/>
      <c r="M245" s="43"/>
      <c r="N245" s="238" t="s">
        <v>1</v>
      </c>
      <c r="O245" s="239" t="s">
        <v>42</v>
      </c>
      <c r="P245" s="240">
        <f>I245+J245</f>
        <v>0</v>
      </c>
      <c r="Q245" s="240">
        <f>ROUND(I245*H245,2)</f>
        <v>0</v>
      </c>
      <c r="R245" s="240">
        <f>ROUND(J245*H245,2)</f>
        <v>0</v>
      </c>
      <c r="S245" s="96"/>
      <c r="T245" s="241">
        <f>S245*H245</f>
        <v>0</v>
      </c>
      <c r="U245" s="241">
        <v>0.00040999999999999999</v>
      </c>
      <c r="V245" s="241">
        <f>U245*H245</f>
        <v>0.0030176000000000001</v>
      </c>
      <c r="W245" s="241">
        <v>0</v>
      </c>
      <c r="X245" s="242">
        <f>W245*H245</f>
        <v>0</v>
      </c>
      <c r="Y245" s="37"/>
      <c r="Z245" s="37"/>
      <c r="AA245" s="37"/>
      <c r="AB245" s="37"/>
      <c r="AC245" s="37"/>
      <c r="AD245" s="37"/>
      <c r="AE245" s="37"/>
      <c r="AR245" s="243" t="s">
        <v>242</v>
      </c>
      <c r="AT245" s="243" t="s">
        <v>162</v>
      </c>
      <c r="AU245" s="243" t="s">
        <v>166</v>
      </c>
      <c r="AY245" s="16" t="s">
        <v>161</v>
      </c>
      <c r="BE245" s="244">
        <f>IF(O245="základná",K245,0)</f>
        <v>0</v>
      </c>
      <c r="BF245" s="244">
        <f>IF(O245="znížená",K245,0)</f>
        <v>0</v>
      </c>
      <c r="BG245" s="244">
        <f>IF(O245="zákl. prenesená",K245,0)</f>
        <v>0</v>
      </c>
      <c r="BH245" s="244">
        <f>IF(O245="zníž. prenesená",K245,0)</f>
        <v>0</v>
      </c>
      <c r="BI245" s="244">
        <f>IF(O245="nulová",K245,0)</f>
        <v>0</v>
      </c>
      <c r="BJ245" s="16" t="s">
        <v>166</v>
      </c>
      <c r="BK245" s="244">
        <f>ROUND(P245*H245,2)</f>
        <v>0</v>
      </c>
      <c r="BL245" s="16" t="s">
        <v>242</v>
      </c>
      <c r="BM245" s="243" t="s">
        <v>446</v>
      </c>
    </row>
    <row r="246" s="13" customFormat="1">
      <c r="A246" s="13"/>
      <c r="B246" s="247"/>
      <c r="C246" s="248"/>
      <c r="D246" s="249" t="s">
        <v>174</v>
      </c>
      <c r="E246" s="250" t="s">
        <v>1</v>
      </c>
      <c r="F246" s="251" t="s">
        <v>447</v>
      </c>
      <c r="G246" s="248"/>
      <c r="H246" s="252">
        <v>7.3600000000000003</v>
      </c>
      <c r="I246" s="253"/>
      <c r="J246" s="253"/>
      <c r="K246" s="248"/>
      <c r="L246" s="248"/>
      <c r="M246" s="254"/>
      <c r="N246" s="255"/>
      <c r="O246" s="256"/>
      <c r="P246" s="256"/>
      <c r="Q246" s="256"/>
      <c r="R246" s="256"/>
      <c r="S246" s="256"/>
      <c r="T246" s="256"/>
      <c r="U246" s="256"/>
      <c r="V246" s="256"/>
      <c r="W246" s="256"/>
      <c r="X246" s="257"/>
      <c r="Y246" s="13"/>
      <c r="Z246" s="13"/>
      <c r="AA246" s="13"/>
      <c r="AB246" s="13"/>
      <c r="AC246" s="13"/>
      <c r="AD246" s="13"/>
      <c r="AE246" s="13"/>
      <c r="AT246" s="258" t="s">
        <v>174</v>
      </c>
      <c r="AU246" s="258" t="s">
        <v>166</v>
      </c>
      <c r="AV246" s="13" t="s">
        <v>166</v>
      </c>
      <c r="AW246" s="13" t="s">
        <v>5</v>
      </c>
      <c r="AX246" s="13" t="s">
        <v>86</v>
      </c>
      <c r="AY246" s="258" t="s">
        <v>161</v>
      </c>
    </row>
    <row r="247" s="2" customFormat="1" ht="49.05" customHeight="1">
      <c r="A247" s="37"/>
      <c r="B247" s="38"/>
      <c r="C247" s="274" t="s">
        <v>448</v>
      </c>
      <c r="D247" s="274" t="s">
        <v>297</v>
      </c>
      <c r="E247" s="275" t="s">
        <v>449</v>
      </c>
      <c r="F247" s="276" t="s">
        <v>450</v>
      </c>
      <c r="G247" s="277" t="s">
        <v>181</v>
      </c>
      <c r="H247" s="278">
        <v>2.7930000000000001</v>
      </c>
      <c r="I247" s="279"/>
      <c r="J247" s="280"/>
      <c r="K247" s="281">
        <f>ROUND(P247*H247,2)</f>
        <v>0</v>
      </c>
      <c r="L247" s="280"/>
      <c r="M247" s="282"/>
      <c r="N247" s="283" t="s">
        <v>1</v>
      </c>
      <c r="O247" s="239" t="s">
        <v>42</v>
      </c>
      <c r="P247" s="240">
        <f>I247+J247</f>
        <v>0</v>
      </c>
      <c r="Q247" s="240">
        <f>ROUND(I247*H247,2)</f>
        <v>0</v>
      </c>
      <c r="R247" s="240">
        <f>ROUND(J247*H247,2)</f>
        <v>0</v>
      </c>
      <c r="S247" s="96"/>
      <c r="T247" s="241">
        <f>S247*H247</f>
        <v>0</v>
      </c>
      <c r="U247" s="241">
        <v>0.10536</v>
      </c>
      <c r="V247" s="241">
        <f>U247*H247</f>
        <v>0.29427048</v>
      </c>
      <c r="W247" s="241">
        <v>0</v>
      </c>
      <c r="X247" s="242">
        <f>W247*H247</f>
        <v>0</v>
      </c>
      <c r="Y247" s="37"/>
      <c r="Z247" s="37"/>
      <c r="AA247" s="37"/>
      <c r="AB247" s="37"/>
      <c r="AC247" s="37"/>
      <c r="AD247" s="37"/>
      <c r="AE247" s="37"/>
      <c r="AR247" s="243" t="s">
        <v>300</v>
      </c>
      <c r="AT247" s="243" t="s">
        <v>297</v>
      </c>
      <c r="AU247" s="243" t="s">
        <v>166</v>
      </c>
      <c r="AY247" s="16" t="s">
        <v>161</v>
      </c>
      <c r="BE247" s="244">
        <f>IF(O247="základná",K247,0)</f>
        <v>0</v>
      </c>
      <c r="BF247" s="244">
        <f>IF(O247="znížená",K247,0)</f>
        <v>0</v>
      </c>
      <c r="BG247" s="244">
        <f>IF(O247="zákl. prenesená",K247,0)</f>
        <v>0</v>
      </c>
      <c r="BH247" s="244">
        <f>IF(O247="zníž. prenesená",K247,0)</f>
        <v>0</v>
      </c>
      <c r="BI247" s="244">
        <f>IF(O247="nulová",K247,0)</f>
        <v>0</v>
      </c>
      <c r="BJ247" s="16" t="s">
        <v>166</v>
      </c>
      <c r="BK247" s="244">
        <f>ROUND(P247*H247,2)</f>
        <v>0</v>
      </c>
      <c r="BL247" s="16" t="s">
        <v>242</v>
      </c>
      <c r="BM247" s="243" t="s">
        <v>451</v>
      </c>
    </row>
    <row r="248" s="13" customFormat="1">
      <c r="A248" s="13"/>
      <c r="B248" s="247"/>
      <c r="C248" s="248"/>
      <c r="D248" s="249" t="s">
        <v>174</v>
      </c>
      <c r="E248" s="250" t="s">
        <v>1</v>
      </c>
      <c r="F248" s="251" t="s">
        <v>452</v>
      </c>
      <c r="G248" s="248"/>
      <c r="H248" s="252">
        <v>2.7930000000000001</v>
      </c>
      <c r="I248" s="253"/>
      <c r="J248" s="253"/>
      <c r="K248" s="248"/>
      <c r="L248" s="248"/>
      <c r="M248" s="254"/>
      <c r="N248" s="255"/>
      <c r="O248" s="256"/>
      <c r="P248" s="256"/>
      <c r="Q248" s="256"/>
      <c r="R248" s="256"/>
      <c r="S248" s="256"/>
      <c r="T248" s="256"/>
      <c r="U248" s="256"/>
      <c r="V248" s="256"/>
      <c r="W248" s="256"/>
      <c r="X248" s="257"/>
      <c r="Y248" s="13"/>
      <c r="Z248" s="13"/>
      <c r="AA248" s="13"/>
      <c r="AB248" s="13"/>
      <c r="AC248" s="13"/>
      <c r="AD248" s="13"/>
      <c r="AE248" s="13"/>
      <c r="AT248" s="258" t="s">
        <v>174</v>
      </c>
      <c r="AU248" s="258" t="s">
        <v>166</v>
      </c>
      <c r="AV248" s="13" t="s">
        <v>166</v>
      </c>
      <c r="AW248" s="13" t="s">
        <v>5</v>
      </c>
      <c r="AX248" s="13" t="s">
        <v>86</v>
      </c>
      <c r="AY248" s="258" t="s">
        <v>161</v>
      </c>
    </row>
    <row r="249" s="2" customFormat="1" ht="16.5" customHeight="1">
      <c r="A249" s="37"/>
      <c r="B249" s="38"/>
      <c r="C249" s="230" t="s">
        <v>453</v>
      </c>
      <c r="D249" s="230" t="s">
        <v>162</v>
      </c>
      <c r="E249" s="231" t="s">
        <v>454</v>
      </c>
      <c r="F249" s="232" t="s">
        <v>455</v>
      </c>
      <c r="G249" s="233" t="s">
        <v>181</v>
      </c>
      <c r="H249" s="234">
        <v>69.739999999999995</v>
      </c>
      <c r="I249" s="235"/>
      <c r="J249" s="235"/>
      <c r="K249" s="236">
        <f>ROUND(P249*H249,2)</f>
        <v>0</v>
      </c>
      <c r="L249" s="237"/>
      <c r="M249" s="43"/>
      <c r="N249" s="238" t="s">
        <v>1</v>
      </c>
      <c r="O249" s="239" t="s">
        <v>42</v>
      </c>
      <c r="P249" s="240">
        <f>I249+J249</f>
        <v>0</v>
      </c>
      <c r="Q249" s="240">
        <f>ROUND(I249*H249,2)</f>
        <v>0</v>
      </c>
      <c r="R249" s="240">
        <f>ROUND(J249*H249,2)</f>
        <v>0</v>
      </c>
      <c r="S249" s="96"/>
      <c r="T249" s="241">
        <f>S249*H249</f>
        <v>0</v>
      </c>
      <c r="U249" s="241">
        <v>1.0000000000000001E-05</v>
      </c>
      <c r="V249" s="241">
        <f>U249*H249</f>
        <v>0.00069740000000000004</v>
      </c>
      <c r="W249" s="241">
        <v>0</v>
      </c>
      <c r="X249" s="242">
        <f>W249*H249</f>
        <v>0</v>
      </c>
      <c r="Y249" s="37"/>
      <c r="Z249" s="37"/>
      <c r="AA249" s="37"/>
      <c r="AB249" s="37"/>
      <c r="AC249" s="37"/>
      <c r="AD249" s="37"/>
      <c r="AE249" s="37"/>
      <c r="AR249" s="243" t="s">
        <v>242</v>
      </c>
      <c r="AT249" s="243" t="s">
        <v>162</v>
      </c>
      <c r="AU249" s="243" t="s">
        <v>166</v>
      </c>
      <c r="AY249" s="16" t="s">
        <v>161</v>
      </c>
      <c r="BE249" s="244">
        <f>IF(O249="základná",K249,0)</f>
        <v>0</v>
      </c>
      <c r="BF249" s="244">
        <f>IF(O249="znížená",K249,0)</f>
        <v>0</v>
      </c>
      <c r="BG249" s="244">
        <f>IF(O249="zákl. prenesená",K249,0)</f>
        <v>0</v>
      </c>
      <c r="BH249" s="244">
        <f>IF(O249="zníž. prenesená",K249,0)</f>
        <v>0</v>
      </c>
      <c r="BI249" s="244">
        <f>IF(O249="nulová",K249,0)</f>
        <v>0</v>
      </c>
      <c r="BJ249" s="16" t="s">
        <v>166</v>
      </c>
      <c r="BK249" s="244">
        <f>ROUND(P249*H249,2)</f>
        <v>0</v>
      </c>
      <c r="BL249" s="16" t="s">
        <v>242</v>
      </c>
      <c r="BM249" s="243" t="s">
        <v>456</v>
      </c>
    </row>
    <row r="250" s="13" customFormat="1">
      <c r="A250" s="13"/>
      <c r="B250" s="247"/>
      <c r="C250" s="248"/>
      <c r="D250" s="249" t="s">
        <v>174</v>
      </c>
      <c r="E250" s="250" t="s">
        <v>1</v>
      </c>
      <c r="F250" s="251" t="s">
        <v>457</v>
      </c>
      <c r="G250" s="248"/>
      <c r="H250" s="252">
        <v>69.739999999999995</v>
      </c>
      <c r="I250" s="253"/>
      <c r="J250" s="253"/>
      <c r="K250" s="248"/>
      <c r="L250" s="248"/>
      <c r="M250" s="254"/>
      <c r="N250" s="255"/>
      <c r="O250" s="256"/>
      <c r="P250" s="256"/>
      <c r="Q250" s="256"/>
      <c r="R250" s="256"/>
      <c r="S250" s="256"/>
      <c r="T250" s="256"/>
      <c r="U250" s="256"/>
      <c r="V250" s="256"/>
      <c r="W250" s="256"/>
      <c r="X250" s="257"/>
      <c r="Y250" s="13"/>
      <c r="Z250" s="13"/>
      <c r="AA250" s="13"/>
      <c r="AB250" s="13"/>
      <c r="AC250" s="13"/>
      <c r="AD250" s="13"/>
      <c r="AE250" s="13"/>
      <c r="AT250" s="258" t="s">
        <v>174</v>
      </c>
      <c r="AU250" s="258" t="s">
        <v>166</v>
      </c>
      <c r="AV250" s="13" t="s">
        <v>166</v>
      </c>
      <c r="AW250" s="13" t="s">
        <v>5</v>
      </c>
      <c r="AX250" s="13" t="s">
        <v>86</v>
      </c>
      <c r="AY250" s="258" t="s">
        <v>161</v>
      </c>
    </row>
    <row r="251" s="2" customFormat="1" ht="24.15" customHeight="1">
      <c r="A251" s="37"/>
      <c r="B251" s="38"/>
      <c r="C251" s="230" t="s">
        <v>458</v>
      </c>
      <c r="D251" s="230" t="s">
        <v>162</v>
      </c>
      <c r="E251" s="231" t="s">
        <v>459</v>
      </c>
      <c r="F251" s="232" t="s">
        <v>460</v>
      </c>
      <c r="G251" s="233" t="s">
        <v>249</v>
      </c>
      <c r="H251" s="234">
        <v>1.984</v>
      </c>
      <c r="I251" s="235"/>
      <c r="J251" s="235"/>
      <c r="K251" s="236">
        <f>ROUND(P251*H251,2)</f>
        <v>0</v>
      </c>
      <c r="L251" s="237"/>
      <c r="M251" s="43"/>
      <c r="N251" s="238" t="s">
        <v>1</v>
      </c>
      <c r="O251" s="239" t="s">
        <v>42</v>
      </c>
      <c r="P251" s="240">
        <f>I251+J251</f>
        <v>0</v>
      </c>
      <c r="Q251" s="240">
        <f>ROUND(I251*H251,2)</f>
        <v>0</v>
      </c>
      <c r="R251" s="240">
        <f>ROUND(J251*H251,2)</f>
        <v>0</v>
      </c>
      <c r="S251" s="96"/>
      <c r="T251" s="241">
        <f>S251*H251</f>
        <v>0</v>
      </c>
      <c r="U251" s="241">
        <v>0</v>
      </c>
      <c r="V251" s="241">
        <f>U251*H251</f>
        <v>0</v>
      </c>
      <c r="W251" s="241">
        <v>0</v>
      </c>
      <c r="X251" s="242">
        <f>W251*H251</f>
        <v>0</v>
      </c>
      <c r="Y251" s="37"/>
      <c r="Z251" s="37"/>
      <c r="AA251" s="37"/>
      <c r="AB251" s="37"/>
      <c r="AC251" s="37"/>
      <c r="AD251" s="37"/>
      <c r="AE251" s="37"/>
      <c r="AR251" s="243" t="s">
        <v>242</v>
      </c>
      <c r="AT251" s="243" t="s">
        <v>162</v>
      </c>
      <c r="AU251" s="243" t="s">
        <v>166</v>
      </c>
      <c r="AY251" s="16" t="s">
        <v>161</v>
      </c>
      <c r="BE251" s="244">
        <f>IF(O251="základná",K251,0)</f>
        <v>0</v>
      </c>
      <c r="BF251" s="244">
        <f>IF(O251="znížená",K251,0)</f>
        <v>0</v>
      </c>
      <c r="BG251" s="244">
        <f>IF(O251="zákl. prenesená",K251,0)</f>
        <v>0</v>
      </c>
      <c r="BH251" s="244">
        <f>IF(O251="zníž. prenesená",K251,0)</f>
        <v>0</v>
      </c>
      <c r="BI251" s="244">
        <f>IF(O251="nulová",K251,0)</f>
        <v>0</v>
      </c>
      <c r="BJ251" s="16" t="s">
        <v>166</v>
      </c>
      <c r="BK251" s="244">
        <f>ROUND(P251*H251,2)</f>
        <v>0</v>
      </c>
      <c r="BL251" s="16" t="s">
        <v>242</v>
      </c>
      <c r="BM251" s="243" t="s">
        <v>461</v>
      </c>
    </row>
    <row r="252" s="12" customFormat="1" ht="22.8" customHeight="1">
      <c r="A252" s="12"/>
      <c r="B252" s="216"/>
      <c r="C252" s="217"/>
      <c r="D252" s="218" t="s">
        <v>77</v>
      </c>
      <c r="E252" s="245" t="s">
        <v>462</v>
      </c>
      <c r="F252" s="245" t="s">
        <v>463</v>
      </c>
      <c r="G252" s="217"/>
      <c r="H252" s="217"/>
      <c r="I252" s="220"/>
      <c r="J252" s="220"/>
      <c r="K252" s="246">
        <f>BK252</f>
        <v>0</v>
      </c>
      <c r="L252" s="217"/>
      <c r="M252" s="221"/>
      <c r="N252" s="222"/>
      <c r="O252" s="223"/>
      <c r="P252" s="223"/>
      <c r="Q252" s="224">
        <f>SUM(Q253:Q265)</f>
        <v>0</v>
      </c>
      <c r="R252" s="224">
        <f>SUM(R253:R265)</f>
        <v>0</v>
      </c>
      <c r="S252" s="223"/>
      <c r="T252" s="225">
        <f>SUM(T253:T265)</f>
        <v>0</v>
      </c>
      <c r="U252" s="223"/>
      <c r="V252" s="225">
        <f>SUM(V253:V265)</f>
        <v>0.05652270999999999</v>
      </c>
      <c r="W252" s="223"/>
      <c r="X252" s="226">
        <f>SUM(X253:X265)</f>
        <v>0</v>
      </c>
      <c r="Y252" s="12"/>
      <c r="Z252" s="12"/>
      <c r="AA252" s="12"/>
      <c r="AB252" s="12"/>
      <c r="AC252" s="12"/>
      <c r="AD252" s="12"/>
      <c r="AE252" s="12"/>
      <c r="AR252" s="227" t="s">
        <v>166</v>
      </c>
      <c r="AT252" s="228" t="s">
        <v>77</v>
      </c>
      <c r="AU252" s="228" t="s">
        <v>86</v>
      </c>
      <c r="AY252" s="227" t="s">
        <v>161</v>
      </c>
      <c r="BK252" s="229">
        <f>SUM(BK253:BK265)</f>
        <v>0</v>
      </c>
    </row>
    <row r="253" s="2" customFormat="1" ht="37.8" customHeight="1">
      <c r="A253" s="37"/>
      <c r="B253" s="38"/>
      <c r="C253" s="230" t="s">
        <v>464</v>
      </c>
      <c r="D253" s="230" t="s">
        <v>162</v>
      </c>
      <c r="E253" s="231" t="s">
        <v>465</v>
      </c>
      <c r="F253" s="232" t="s">
        <v>466</v>
      </c>
      <c r="G253" s="233" t="s">
        <v>181</v>
      </c>
      <c r="H253" s="234">
        <v>139.47999999999999</v>
      </c>
      <c r="I253" s="235"/>
      <c r="J253" s="235"/>
      <c r="K253" s="236">
        <f>ROUND(P253*H253,2)</f>
        <v>0</v>
      </c>
      <c r="L253" s="237"/>
      <c r="M253" s="43"/>
      <c r="N253" s="238" t="s">
        <v>1</v>
      </c>
      <c r="O253" s="239" t="s">
        <v>42</v>
      </c>
      <c r="P253" s="240">
        <f>I253+J253</f>
        <v>0</v>
      </c>
      <c r="Q253" s="240">
        <f>ROUND(I253*H253,2)</f>
        <v>0</v>
      </c>
      <c r="R253" s="240">
        <f>ROUND(J253*H253,2)</f>
        <v>0</v>
      </c>
      <c r="S253" s="96"/>
      <c r="T253" s="241">
        <f>S253*H253</f>
        <v>0</v>
      </c>
      <c r="U253" s="241">
        <v>0.00017000000000000001</v>
      </c>
      <c r="V253" s="241">
        <f>U253*H253</f>
        <v>0.023711599999999999</v>
      </c>
      <c r="W253" s="241">
        <v>0</v>
      </c>
      <c r="X253" s="242">
        <f>W253*H253</f>
        <v>0</v>
      </c>
      <c r="Y253" s="37"/>
      <c r="Z253" s="37"/>
      <c r="AA253" s="37"/>
      <c r="AB253" s="37"/>
      <c r="AC253" s="37"/>
      <c r="AD253" s="37"/>
      <c r="AE253" s="37"/>
      <c r="AR253" s="243" t="s">
        <v>242</v>
      </c>
      <c r="AT253" s="243" t="s">
        <v>162</v>
      </c>
      <c r="AU253" s="243" t="s">
        <v>166</v>
      </c>
      <c r="AY253" s="16" t="s">
        <v>161</v>
      </c>
      <c r="BE253" s="244">
        <f>IF(O253="základná",K253,0)</f>
        <v>0</v>
      </c>
      <c r="BF253" s="244">
        <f>IF(O253="znížená",K253,0)</f>
        <v>0</v>
      </c>
      <c r="BG253" s="244">
        <f>IF(O253="zákl. prenesená",K253,0)</f>
        <v>0</v>
      </c>
      <c r="BH253" s="244">
        <f>IF(O253="zníž. prenesená",K253,0)</f>
        <v>0</v>
      </c>
      <c r="BI253" s="244">
        <f>IF(O253="nulová",K253,0)</f>
        <v>0</v>
      </c>
      <c r="BJ253" s="16" t="s">
        <v>166</v>
      </c>
      <c r="BK253" s="244">
        <f>ROUND(P253*H253,2)</f>
        <v>0</v>
      </c>
      <c r="BL253" s="16" t="s">
        <v>242</v>
      </c>
      <c r="BM253" s="243" t="s">
        <v>467</v>
      </c>
    </row>
    <row r="254" s="13" customFormat="1">
      <c r="A254" s="13"/>
      <c r="B254" s="247"/>
      <c r="C254" s="248"/>
      <c r="D254" s="249" t="s">
        <v>174</v>
      </c>
      <c r="E254" s="250" t="s">
        <v>1</v>
      </c>
      <c r="F254" s="251" t="s">
        <v>468</v>
      </c>
      <c r="G254" s="248"/>
      <c r="H254" s="252">
        <v>139.47999999999999</v>
      </c>
      <c r="I254" s="253"/>
      <c r="J254" s="253"/>
      <c r="K254" s="248"/>
      <c r="L254" s="248"/>
      <c r="M254" s="254"/>
      <c r="N254" s="255"/>
      <c r="O254" s="256"/>
      <c r="P254" s="256"/>
      <c r="Q254" s="256"/>
      <c r="R254" s="256"/>
      <c r="S254" s="256"/>
      <c r="T254" s="256"/>
      <c r="U254" s="256"/>
      <c r="V254" s="256"/>
      <c r="W254" s="256"/>
      <c r="X254" s="257"/>
      <c r="Y254" s="13"/>
      <c r="Z254" s="13"/>
      <c r="AA254" s="13"/>
      <c r="AB254" s="13"/>
      <c r="AC254" s="13"/>
      <c r="AD254" s="13"/>
      <c r="AE254" s="13"/>
      <c r="AT254" s="258" t="s">
        <v>174</v>
      </c>
      <c r="AU254" s="258" t="s">
        <v>166</v>
      </c>
      <c r="AV254" s="13" t="s">
        <v>166</v>
      </c>
      <c r="AW254" s="13" t="s">
        <v>5</v>
      </c>
      <c r="AX254" s="13" t="s">
        <v>86</v>
      </c>
      <c r="AY254" s="258" t="s">
        <v>161</v>
      </c>
    </row>
    <row r="255" s="2" customFormat="1" ht="24.15" customHeight="1">
      <c r="A255" s="37"/>
      <c r="B255" s="38"/>
      <c r="C255" s="230" t="s">
        <v>469</v>
      </c>
      <c r="D255" s="230" t="s">
        <v>162</v>
      </c>
      <c r="E255" s="231" t="s">
        <v>470</v>
      </c>
      <c r="F255" s="232" t="s">
        <v>471</v>
      </c>
      <c r="G255" s="233" t="s">
        <v>181</v>
      </c>
      <c r="H255" s="234">
        <v>12.503</v>
      </c>
      <c r="I255" s="235"/>
      <c r="J255" s="235"/>
      <c r="K255" s="236">
        <f>ROUND(P255*H255,2)</f>
        <v>0</v>
      </c>
      <c r="L255" s="237"/>
      <c r="M255" s="43"/>
      <c r="N255" s="238" t="s">
        <v>1</v>
      </c>
      <c r="O255" s="239" t="s">
        <v>42</v>
      </c>
      <c r="P255" s="240">
        <f>I255+J255</f>
        <v>0</v>
      </c>
      <c r="Q255" s="240">
        <f>ROUND(I255*H255,2)</f>
        <v>0</v>
      </c>
      <c r="R255" s="240">
        <f>ROUND(J255*H255,2)</f>
        <v>0</v>
      </c>
      <c r="S255" s="96"/>
      <c r="T255" s="241">
        <f>S255*H255</f>
        <v>0</v>
      </c>
      <c r="U255" s="241">
        <v>0.00017000000000000001</v>
      </c>
      <c r="V255" s="241">
        <f>U255*H255</f>
        <v>0.0021255100000000002</v>
      </c>
      <c r="W255" s="241">
        <v>0</v>
      </c>
      <c r="X255" s="242">
        <f>W255*H255</f>
        <v>0</v>
      </c>
      <c r="Y255" s="37"/>
      <c r="Z255" s="37"/>
      <c r="AA255" s="37"/>
      <c r="AB255" s="37"/>
      <c r="AC255" s="37"/>
      <c r="AD255" s="37"/>
      <c r="AE255" s="37"/>
      <c r="AR255" s="243" t="s">
        <v>242</v>
      </c>
      <c r="AT255" s="243" t="s">
        <v>162</v>
      </c>
      <c r="AU255" s="243" t="s">
        <v>166</v>
      </c>
      <c r="AY255" s="16" t="s">
        <v>161</v>
      </c>
      <c r="BE255" s="244">
        <f>IF(O255="základná",K255,0)</f>
        <v>0</v>
      </c>
      <c r="BF255" s="244">
        <f>IF(O255="znížená",K255,0)</f>
        <v>0</v>
      </c>
      <c r="BG255" s="244">
        <f>IF(O255="zákl. prenesená",K255,0)</f>
        <v>0</v>
      </c>
      <c r="BH255" s="244">
        <f>IF(O255="zníž. prenesená",K255,0)</f>
        <v>0</v>
      </c>
      <c r="BI255" s="244">
        <f>IF(O255="nulová",K255,0)</f>
        <v>0</v>
      </c>
      <c r="BJ255" s="16" t="s">
        <v>166</v>
      </c>
      <c r="BK255" s="244">
        <f>ROUND(P255*H255,2)</f>
        <v>0</v>
      </c>
      <c r="BL255" s="16" t="s">
        <v>242</v>
      </c>
      <c r="BM255" s="243" t="s">
        <v>472</v>
      </c>
    </row>
    <row r="256" s="13" customFormat="1">
      <c r="A256" s="13"/>
      <c r="B256" s="247"/>
      <c r="C256" s="248"/>
      <c r="D256" s="249" t="s">
        <v>174</v>
      </c>
      <c r="E256" s="250" t="s">
        <v>1</v>
      </c>
      <c r="F256" s="251" t="s">
        <v>183</v>
      </c>
      <c r="G256" s="248"/>
      <c r="H256" s="252">
        <v>3.9380000000000002</v>
      </c>
      <c r="I256" s="253"/>
      <c r="J256" s="253"/>
      <c r="K256" s="248"/>
      <c r="L256" s="248"/>
      <c r="M256" s="254"/>
      <c r="N256" s="255"/>
      <c r="O256" s="256"/>
      <c r="P256" s="256"/>
      <c r="Q256" s="256"/>
      <c r="R256" s="256"/>
      <c r="S256" s="256"/>
      <c r="T256" s="256"/>
      <c r="U256" s="256"/>
      <c r="V256" s="256"/>
      <c r="W256" s="256"/>
      <c r="X256" s="257"/>
      <c r="Y256" s="13"/>
      <c r="Z256" s="13"/>
      <c r="AA256" s="13"/>
      <c r="AB256" s="13"/>
      <c r="AC256" s="13"/>
      <c r="AD256" s="13"/>
      <c r="AE256" s="13"/>
      <c r="AT256" s="258" t="s">
        <v>174</v>
      </c>
      <c r="AU256" s="258" t="s">
        <v>166</v>
      </c>
      <c r="AV256" s="13" t="s">
        <v>166</v>
      </c>
      <c r="AW256" s="13" t="s">
        <v>5</v>
      </c>
      <c r="AX256" s="13" t="s">
        <v>78</v>
      </c>
      <c r="AY256" s="258" t="s">
        <v>161</v>
      </c>
    </row>
    <row r="257" s="13" customFormat="1">
      <c r="A257" s="13"/>
      <c r="B257" s="247"/>
      <c r="C257" s="248"/>
      <c r="D257" s="249" t="s">
        <v>174</v>
      </c>
      <c r="E257" s="250" t="s">
        <v>1</v>
      </c>
      <c r="F257" s="251" t="s">
        <v>184</v>
      </c>
      <c r="G257" s="248"/>
      <c r="H257" s="252">
        <v>3.7200000000000002</v>
      </c>
      <c r="I257" s="253"/>
      <c r="J257" s="253"/>
      <c r="K257" s="248"/>
      <c r="L257" s="248"/>
      <c r="M257" s="254"/>
      <c r="N257" s="255"/>
      <c r="O257" s="256"/>
      <c r="P257" s="256"/>
      <c r="Q257" s="256"/>
      <c r="R257" s="256"/>
      <c r="S257" s="256"/>
      <c r="T257" s="256"/>
      <c r="U257" s="256"/>
      <c r="V257" s="256"/>
      <c r="W257" s="256"/>
      <c r="X257" s="257"/>
      <c r="Y257" s="13"/>
      <c r="Z257" s="13"/>
      <c r="AA257" s="13"/>
      <c r="AB257" s="13"/>
      <c r="AC257" s="13"/>
      <c r="AD257" s="13"/>
      <c r="AE257" s="13"/>
      <c r="AT257" s="258" t="s">
        <v>174</v>
      </c>
      <c r="AU257" s="258" t="s">
        <v>166</v>
      </c>
      <c r="AV257" s="13" t="s">
        <v>166</v>
      </c>
      <c r="AW257" s="13" t="s">
        <v>5</v>
      </c>
      <c r="AX257" s="13" t="s">
        <v>78</v>
      </c>
      <c r="AY257" s="258" t="s">
        <v>161</v>
      </c>
    </row>
    <row r="258" s="13" customFormat="1">
      <c r="A258" s="13"/>
      <c r="B258" s="247"/>
      <c r="C258" s="248"/>
      <c r="D258" s="249" t="s">
        <v>174</v>
      </c>
      <c r="E258" s="250" t="s">
        <v>1</v>
      </c>
      <c r="F258" s="251" t="s">
        <v>473</v>
      </c>
      <c r="G258" s="248"/>
      <c r="H258" s="252">
        <v>4.8449999999999998</v>
      </c>
      <c r="I258" s="253"/>
      <c r="J258" s="253"/>
      <c r="K258" s="248"/>
      <c r="L258" s="248"/>
      <c r="M258" s="254"/>
      <c r="N258" s="255"/>
      <c r="O258" s="256"/>
      <c r="P258" s="256"/>
      <c r="Q258" s="256"/>
      <c r="R258" s="256"/>
      <c r="S258" s="256"/>
      <c r="T258" s="256"/>
      <c r="U258" s="256"/>
      <c r="V258" s="256"/>
      <c r="W258" s="256"/>
      <c r="X258" s="257"/>
      <c r="Y258" s="13"/>
      <c r="Z258" s="13"/>
      <c r="AA258" s="13"/>
      <c r="AB258" s="13"/>
      <c r="AC258" s="13"/>
      <c r="AD258" s="13"/>
      <c r="AE258" s="13"/>
      <c r="AT258" s="258" t="s">
        <v>174</v>
      </c>
      <c r="AU258" s="258" t="s">
        <v>166</v>
      </c>
      <c r="AV258" s="13" t="s">
        <v>166</v>
      </c>
      <c r="AW258" s="13" t="s">
        <v>5</v>
      </c>
      <c r="AX258" s="13" t="s">
        <v>78</v>
      </c>
      <c r="AY258" s="258" t="s">
        <v>161</v>
      </c>
    </row>
    <row r="259" s="14" customFormat="1">
      <c r="A259" s="14"/>
      <c r="B259" s="259"/>
      <c r="C259" s="260"/>
      <c r="D259" s="249" t="s">
        <v>174</v>
      </c>
      <c r="E259" s="261" t="s">
        <v>1</v>
      </c>
      <c r="F259" s="262" t="s">
        <v>177</v>
      </c>
      <c r="G259" s="260"/>
      <c r="H259" s="263">
        <v>12.503</v>
      </c>
      <c r="I259" s="264"/>
      <c r="J259" s="264"/>
      <c r="K259" s="260"/>
      <c r="L259" s="260"/>
      <c r="M259" s="265"/>
      <c r="N259" s="266"/>
      <c r="O259" s="267"/>
      <c r="P259" s="267"/>
      <c r="Q259" s="267"/>
      <c r="R259" s="267"/>
      <c r="S259" s="267"/>
      <c r="T259" s="267"/>
      <c r="U259" s="267"/>
      <c r="V259" s="267"/>
      <c r="W259" s="267"/>
      <c r="X259" s="268"/>
      <c r="Y259" s="14"/>
      <c r="Z259" s="14"/>
      <c r="AA259" s="14"/>
      <c r="AB259" s="14"/>
      <c r="AC259" s="14"/>
      <c r="AD259" s="14"/>
      <c r="AE259" s="14"/>
      <c r="AT259" s="269" t="s">
        <v>174</v>
      </c>
      <c r="AU259" s="269" t="s">
        <v>166</v>
      </c>
      <c r="AV259" s="14" t="s">
        <v>165</v>
      </c>
      <c r="AW259" s="14" t="s">
        <v>5</v>
      </c>
      <c r="AX259" s="14" t="s">
        <v>86</v>
      </c>
      <c r="AY259" s="269" t="s">
        <v>161</v>
      </c>
    </row>
    <row r="260" s="2" customFormat="1" ht="24.15" customHeight="1">
      <c r="A260" s="37"/>
      <c r="B260" s="38"/>
      <c r="C260" s="230" t="s">
        <v>474</v>
      </c>
      <c r="D260" s="230" t="s">
        <v>162</v>
      </c>
      <c r="E260" s="231" t="s">
        <v>475</v>
      </c>
      <c r="F260" s="232" t="s">
        <v>476</v>
      </c>
      <c r="G260" s="233" t="s">
        <v>181</v>
      </c>
      <c r="H260" s="234">
        <v>139.47999999999999</v>
      </c>
      <c r="I260" s="235"/>
      <c r="J260" s="235"/>
      <c r="K260" s="236">
        <f>ROUND(P260*H260,2)</f>
        <v>0</v>
      </c>
      <c r="L260" s="237"/>
      <c r="M260" s="43"/>
      <c r="N260" s="238" t="s">
        <v>1</v>
      </c>
      <c r="O260" s="239" t="s">
        <v>42</v>
      </c>
      <c r="P260" s="240">
        <f>I260+J260</f>
        <v>0</v>
      </c>
      <c r="Q260" s="240">
        <f>ROUND(I260*H260,2)</f>
        <v>0</v>
      </c>
      <c r="R260" s="240">
        <f>ROUND(J260*H260,2)</f>
        <v>0</v>
      </c>
      <c r="S260" s="96"/>
      <c r="T260" s="241">
        <f>S260*H260</f>
        <v>0</v>
      </c>
      <c r="U260" s="241">
        <v>0.00014999999999999999</v>
      </c>
      <c r="V260" s="241">
        <f>U260*H260</f>
        <v>0.020921999999999996</v>
      </c>
      <c r="W260" s="241">
        <v>0</v>
      </c>
      <c r="X260" s="242">
        <f>W260*H260</f>
        <v>0</v>
      </c>
      <c r="Y260" s="37"/>
      <c r="Z260" s="37"/>
      <c r="AA260" s="37"/>
      <c r="AB260" s="37"/>
      <c r="AC260" s="37"/>
      <c r="AD260" s="37"/>
      <c r="AE260" s="37"/>
      <c r="AR260" s="243" t="s">
        <v>242</v>
      </c>
      <c r="AT260" s="243" t="s">
        <v>162</v>
      </c>
      <c r="AU260" s="243" t="s">
        <v>166</v>
      </c>
      <c r="AY260" s="16" t="s">
        <v>161</v>
      </c>
      <c r="BE260" s="244">
        <f>IF(O260="základná",K260,0)</f>
        <v>0</v>
      </c>
      <c r="BF260" s="244">
        <f>IF(O260="znížená",K260,0)</f>
        <v>0</v>
      </c>
      <c r="BG260" s="244">
        <f>IF(O260="zákl. prenesená",K260,0)</f>
        <v>0</v>
      </c>
      <c r="BH260" s="244">
        <f>IF(O260="zníž. prenesená",K260,0)</f>
        <v>0</v>
      </c>
      <c r="BI260" s="244">
        <f>IF(O260="nulová",K260,0)</f>
        <v>0</v>
      </c>
      <c r="BJ260" s="16" t="s">
        <v>166</v>
      </c>
      <c r="BK260" s="244">
        <f>ROUND(P260*H260,2)</f>
        <v>0</v>
      </c>
      <c r="BL260" s="16" t="s">
        <v>242</v>
      </c>
      <c r="BM260" s="243" t="s">
        <v>477</v>
      </c>
    </row>
    <row r="261" s="13" customFormat="1">
      <c r="A261" s="13"/>
      <c r="B261" s="247"/>
      <c r="C261" s="248"/>
      <c r="D261" s="249" t="s">
        <v>174</v>
      </c>
      <c r="E261" s="250" t="s">
        <v>1</v>
      </c>
      <c r="F261" s="251" t="s">
        <v>468</v>
      </c>
      <c r="G261" s="248"/>
      <c r="H261" s="252">
        <v>139.47999999999999</v>
      </c>
      <c r="I261" s="253"/>
      <c r="J261" s="253"/>
      <c r="K261" s="248"/>
      <c r="L261" s="248"/>
      <c r="M261" s="254"/>
      <c r="N261" s="255"/>
      <c r="O261" s="256"/>
      <c r="P261" s="256"/>
      <c r="Q261" s="256"/>
      <c r="R261" s="256"/>
      <c r="S261" s="256"/>
      <c r="T261" s="256"/>
      <c r="U261" s="256"/>
      <c r="V261" s="256"/>
      <c r="W261" s="256"/>
      <c r="X261" s="257"/>
      <c r="Y261" s="13"/>
      <c r="Z261" s="13"/>
      <c r="AA261" s="13"/>
      <c r="AB261" s="13"/>
      <c r="AC261" s="13"/>
      <c r="AD261" s="13"/>
      <c r="AE261" s="13"/>
      <c r="AT261" s="258" t="s">
        <v>174</v>
      </c>
      <c r="AU261" s="258" t="s">
        <v>166</v>
      </c>
      <c r="AV261" s="13" t="s">
        <v>166</v>
      </c>
      <c r="AW261" s="13" t="s">
        <v>5</v>
      </c>
      <c r="AX261" s="13" t="s">
        <v>86</v>
      </c>
      <c r="AY261" s="258" t="s">
        <v>161</v>
      </c>
    </row>
    <row r="262" s="2" customFormat="1" ht="21.75" customHeight="1">
      <c r="A262" s="37"/>
      <c r="B262" s="38"/>
      <c r="C262" s="230" t="s">
        <v>478</v>
      </c>
      <c r="D262" s="230" t="s">
        <v>162</v>
      </c>
      <c r="E262" s="231" t="s">
        <v>479</v>
      </c>
      <c r="F262" s="232" t="s">
        <v>480</v>
      </c>
      <c r="G262" s="233" t="s">
        <v>181</v>
      </c>
      <c r="H262" s="234">
        <v>139.47999999999999</v>
      </c>
      <c r="I262" s="235"/>
      <c r="J262" s="235"/>
      <c r="K262" s="236">
        <f>ROUND(P262*H262,2)</f>
        <v>0</v>
      </c>
      <c r="L262" s="237"/>
      <c r="M262" s="43"/>
      <c r="N262" s="238" t="s">
        <v>1</v>
      </c>
      <c r="O262" s="239" t="s">
        <v>42</v>
      </c>
      <c r="P262" s="240">
        <f>I262+J262</f>
        <v>0</v>
      </c>
      <c r="Q262" s="240">
        <f>ROUND(I262*H262,2)</f>
        <v>0</v>
      </c>
      <c r="R262" s="240">
        <f>ROUND(J262*H262,2)</f>
        <v>0</v>
      </c>
      <c r="S262" s="96"/>
      <c r="T262" s="241">
        <f>S262*H262</f>
        <v>0</v>
      </c>
      <c r="U262" s="241">
        <v>6.9999999999999994E-05</v>
      </c>
      <c r="V262" s="241">
        <f>U262*H262</f>
        <v>0.009763599999999999</v>
      </c>
      <c r="W262" s="241">
        <v>0</v>
      </c>
      <c r="X262" s="242">
        <f>W262*H262</f>
        <v>0</v>
      </c>
      <c r="Y262" s="37"/>
      <c r="Z262" s="37"/>
      <c r="AA262" s="37"/>
      <c r="AB262" s="37"/>
      <c r="AC262" s="37"/>
      <c r="AD262" s="37"/>
      <c r="AE262" s="37"/>
      <c r="AR262" s="243" t="s">
        <v>242</v>
      </c>
      <c r="AT262" s="243" t="s">
        <v>162</v>
      </c>
      <c r="AU262" s="243" t="s">
        <v>166</v>
      </c>
      <c r="AY262" s="16" t="s">
        <v>161</v>
      </c>
      <c r="BE262" s="244">
        <f>IF(O262="základná",K262,0)</f>
        <v>0</v>
      </c>
      <c r="BF262" s="244">
        <f>IF(O262="znížená",K262,0)</f>
        <v>0</v>
      </c>
      <c r="BG262" s="244">
        <f>IF(O262="zákl. prenesená",K262,0)</f>
        <v>0</v>
      </c>
      <c r="BH262" s="244">
        <f>IF(O262="zníž. prenesená",K262,0)</f>
        <v>0</v>
      </c>
      <c r="BI262" s="244">
        <f>IF(O262="nulová",K262,0)</f>
        <v>0</v>
      </c>
      <c r="BJ262" s="16" t="s">
        <v>166</v>
      </c>
      <c r="BK262" s="244">
        <f>ROUND(P262*H262,2)</f>
        <v>0</v>
      </c>
      <c r="BL262" s="16" t="s">
        <v>242</v>
      </c>
      <c r="BM262" s="243" t="s">
        <v>481</v>
      </c>
    </row>
    <row r="263" s="13" customFormat="1">
      <c r="A263" s="13"/>
      <c r="B263" s="247"/>
      <c r="C263" s="248"/>
      <c r="D263" s="249" t="s">
        <v>174</v>
      </c>
      <c r="E263" s="250" t="s">
        <v>1</v>
      </c>
      <c r="F263" s="251" t="s">
        <v>468</v>
      </c>
      <c r="G263" s="248"/>
      <c r="H263" s="252">
        <v>139.47999999999999</v>
      </c>
      <c r="I263" s="253"/>
      <c r="J263" s="253"/>
      <c r="K263" s="248"/>
      <c r="L263" s="248"/>
      <c r="M263" s="254"/>
      <c r="N263" s="255"/>
      <c r="O263" s="256"/>
      <c r="P263" s="256"/>
      <c r="Q263" s="256"/>
      <c r="R263" s="256"/>
      <c r="S263" s="256"/>
      <c r="T263" s="256"/>
      <c r="U263" s="256"/>
      <c r="V263" s="256"/>
      <c r="W263" s="256"/>
      <c r="X263" s="257"/>
      <c r="Y263" s="13"/>
      <c r="Z263" s="13"/>
      <c r="AA263" s="13"/>
      <c r="AB263" s="13"/>
      <c r="AC263" s="13"/>
      <c r="AD263" s="13"/>
      <c r="AE263" s="13"/>
      <c r="AT263" s="258" t="s">
        <v>174</v>
      </c>
      <c r="AU263" s="258" t="s">
        <v>166</v>
      </c>
      <c r="AV263" s="13" t="s">
        <v>166</v>
      </c>
      <c r="AW263" s="13" t="s">
        <v>5</v>
      </c>
      <c r="AX263" s="13" t="s">
        <v>86</v>
      </c>
      <c r="AY263" s="258" t="s">
        <v>161</v>
      </c>
    </row>
    <row r="264" s="2" customFormat="1" ht="24.15" customHeight="1">
      <c r="A264" s="37"/>
      <c r="B264" s="38"/>
      <c r="C264" s="230" t="s">
        <v>482</v>
      </c>
      <c r="D264" s="230" t="s">
        <v>162</v>
      </c>
      <c r="E264" s="231" t="s">
        <v>483</v>
      </c>
      <c r="F264" s="232" t="s">
        <v>484</v>
      </c>
      <c r="G264" s="233" t="s">
        <v>181</v>
      </c>
      <c r="H264" s="234">
        <v>139.47999999999999</v>
      </c>
      <c r="I264" s="235"/>
      <c r="J264" s="235"/>
      <c r="K264" s="236">
        <f>ROUND(P264*H264,2)</f>
        <v>0</v>
      </c>
      <c r="L264" s="237"/>
      <c r="M264" s="43"/>
      <c r="N264" s="238" t="s">
        <v>1</v>
      </c>
      <c r="O264" s="239" t="s">
        <v>42</v>
      </c>
      <c r="P264" s="240">
        <f>I264+J264</f>
        <v>0</v>
      </c>
      <c r="Q264" s="240">
        <f>ROUND(I264*H264,2)</f>
        <v>0</v>
      </c>
      <c r="R264" s="240">
        <f>ROUND(J264*H264,2)</f>
        <v>0</v>
      </c>
      <c r="S264" s="96"/>
      <c r="T264" s="241">
        <f>S264*H264</f>
        <v>0</v>
      </c>
      <c r="U264" s="241">
        <v>0</v>
      </c>
      <c r="V264" s="241">
        <f>U264*H264</f>
        <v>0</v>
      </c>
      <c r="W264" s="241">
        <v>0</v>
      </c>
      <c r="X264" s="242">
        <f>W264*H264</f>
        <v>0</v>
      </c>
      <c r="Y264" s="37"/>
      <c r="Z264" s="37"/>
      <c r="AA264" s="37"/>
      <c r="AB264" s="37"/>
      <c r="AC264" s="37"/>
      <c r="AD264" s="37"/>
      <c r="AE264" s="37"/>
      <c r="AR264" s="243" t="s">
        <v>242</v>
      </c>
      <c r="AT264" s="243" t="s">
        <v>162</v>
      </c>
      <c r="AU264" s="243" t="s">
        <v>166</v>
      </c>
      <c r="AY264" s="16" t="s">
        <v>161</v>
      </c>
      <c r="BE264" s="244">
        <f>IF(O264="základná",K264,0)</f>
        <v>0</v>
      </c>
      <c r="BF264" s="244">
        <f>IF(O264="znížená",K264,0)</f>
        <v>0</v>
      </c>
      <c r="BG264" s="244">
        <f>IF(O264="zákl. prenesená",K264,0)</f>
        <v>0</v>
      </c>
      <c r="BH264" s="244">
        <f>IF(O264="zníž. prenesená",K264,0)</f>
        <v>0</v>
      </c>
      <c r="BI264" s="244">
        <f>IF(O264="nulová",K264,0)</f>
        <v>0</v>
      </c>
      <c r="BJ264" s="16" t="s">
        <v>166</v>
      </c>
      <c r="BK264" s="244">
        <f>ROUND(P264*H264,2)</f>
        <v>0</v>
      </c>
      <c r="BL264" s="16" t="s">
        <v>242</v>
      </c>
      <c r="BM264" s="243" t="s">
        <v>485</v>
      </c>
    </row>
    <row r="265" s="13" customFormat="1">
      <c r="A265" s="13"/>
      <c r="B265" s="247"/>
      <c r="C265" s="248"/>
      <c r="D265" s="249" t="s">
        <v>174</v>
      </c>
      <c r="E265" s="250" t="s">
        <v>1</v>
      </c>
      <c r="F265" s="251" t="s">
        <v>468</v>
      </c>
      <c r="G265" s="248"/>
      <c r="H265" s="252">
        <v>139.47999999999999</v>
      </c>
      <c r="I265" s="253"/>
      <c r="J265" s="253"/>
      <c r="K265" s="248"/>
      <c r="L265" s="248"/>
      <c r="M265" s="254"/>
      <c r="N265" s="255"/>
      <c r="O265" s="256"/>
      <c r="P265" s="256"/>
      <c r="Q265" s="256"/>
      <c r="R265" s="256"/>
      <c r="S265" s="256"/>
      <c r="T265" s="256"/>
      <c r="U265" s="256"/>
      <c r="V265" s="256"/>
      <c r="W265" s="256"/>
      <c r="X265" s="257"/>
      <c r="Y265" s="13"/>
      <c r="Z265" s="13"/>
      <c r="AA265" s="13"/>
      <c r="AB265" s="13"/>
      <c r="AC265" s="13"/>
      <c r="AD265" s="13"/>
      <c r="AE265" s="13"/>
      <c r="AT265" s="258" t="s">
        <v>174</v>
      </c>
      <c r="AU265" s="258" t="s">
        <v>166</v>
      </c>
      <c r="AV265" s="13" t="s">
        <v>166</v>
      </c>
      <c r="AW265" s="13" t="s">
        <v>5</v>
      </c>
      <c r="AX265" s="13" t="s">
        <v>86</v>
      </c>
      <c r="AY265" s="258" t="s">
        <v>161</v>
      </c>
    </row>
    <row r="266" s="12" customFormat="1" ht="22.8" customHeight="1">
      <c r="A266" s="12"/>
      <c r="B266" s="216"/>
      <c r="C266" s="217"/>
      <c r="D266" s="218" t="s">
        <v>77</v>
      </c>
      <c r="E266" s="245" t="s">
        <v>486</v>
      </c>
      <c r="F266" s="245" t="s">
        <v>487</v>
      </c>
      <c r="G266" s="217"/>
      <c r="H266" s="217"/>
      <c r="I266" s="220"/>
      <c r="J266" s="220"/>
      <c r="K266" s="246">
        <f>BK266</f>
        <v>0</v>
      </c>
      <c r="L266" s="217"/>
      <c r="M266" s="221"/>
      <c r="N266" s="222"/>
      <c r="O266" s="223"/>
      <c r="P266" s="223"/>
      <c r="Q266" s="224">
        <f>SUM(Q267:Q276)</f>
        <v>0</v>
      </c>
      <c r="R266" s="224">
        <f>SUM(R267:R276)</f>
        <v>0</v>
      </c>
      <c r="S266" s="223"/>
      <c r="T266" s="225">
        <f>SUM(T267:T276)</f>
        <v>0</v>
      </c>
      <c r="U266" s="223"/>
      <c r="V266" s="225">
        <f>SUM(V267:V276)</f>
        <v>0.03442775</v>
      </c>
      <c r="W266" s="223"/>
      <c r="X266" s="226">
        <f>SUM(X267:X276)</f>
        <v>0</v>
      </c>
      <c r="Y266" s="12"/>
      <c r="Z266" s="12"/>
      <c r="AA266" s="12"/>
      <c r="AB266" s="12"/>
      <c r="AC266" s="12"/>
      <c r="AD266" s="12"/>
      <c r="AE266" s="12"/>
      <c r="AR266" s="227" t="s">
        <v>166</v>
      </c>
      <c r="AT266" s="228" t="s">
        <v>77</v>
      </c>
      <c r="AU266" s="228" t="s">
        <v>86</v>
      </c>
      <c r="AY266" s="227" t="s">
        <v>161</v>
      </c>
      <c r="BK266" s="229">
        <f>SUM(BK267:BK276)</f>
        <v>0</v>
      </c>
    </row>
    <row r="267" s="2" customFormat="1" ht="24.15" customHeight="1">
      <c r="A267" s="37"/>
      <c r="B267" s="38"/>
      <c r="C267" s="230" t="s">
        <v>488</v>
      </c>
      <c r="D267" s="230" t="s">
        <v>162</v>
      </c>
      <c r="E267" s="231" t="s">
        <v>489</v>
      </c>
      <c r="F267" s="232" t="s">
        <v>490</v>
      </c>
      <c r="G267" s="233" t="s">
        <v>181</v>
      </c>
      <c r="H267" s="234">
        <v>12.503</v>
      </c>
      <c r="I267" s="235"/>
      <c r="J267" s="235"/>
      <c r="K267" s="236">
        <f>ROUND(P267*H267,2)</f>
        <v>0</v>
      </c>
      <c r="L267" s="237"/>
      <c r="M267" s="43"/>
      <c r="N267" s="238" t="s">
        <v>1</v>
      </c>
      <c r="O267" s="239" t="s">
        <v>42</v>
      </c>
      <c r="P267" s="240">
        <f>I267+J267</f>
        <v>0</v>
      </c>
      <c r="Q267" s="240">
        <f>ROUND(I267*H267,2)</f>
        <v>0</v>
      </c>
      <c r="R267" s="240">
        <f>ROUND(J267*H267,2)</f>
        <v>0</v>
      </c>
      <c r="S267" s="96"/>
      <c r="T267" s="241">
        <f>S267*H267</f>
        <v>0</v>
      </c>
      <c r="U267" s="241">
        <v>0.00010000000000000001</v>
      </c>
      <c r="V267" s="241">
        <f>U267*H267</f>
        <v>0.0012503</v>
      </c>
      <c r="W267" s="241">
        <v>0</v>
      </c>
      <c r="X267" s="242">
        <f>W267*H267</f>
        <v>0</v>
      </c>
      <c r="Y267" s="37"/>
      <c r="Z267" s="37"/>
      <c r="AA267" s="37"/>
      <c r="AB267" s="37"/>
      <c r="AC267" s="37"/>
      <c r="AD267" s="37"/>
      <c r="AE267" s="37"/>
      <c r="AR267" s="243" t="s">
        <v>242</v>
      </c>
      <c r="AT267" s="243" t="s">
        <v>162</v>
      </c>
      <c r="AU267" s="243" t="s">
        <v>166</v>
      </c>
      <c r="AY267" s="16" t="s">
        <v>161</v>
      </c>
      <c r="BE267" s="244">
        <f>IF(O267="základná",K267,0)</f>
        <v>0</v>
      </c>
      <c r="BF267" s="244">
        <f>IF(O267="znížená",K267,0)</f>
        <v>0</v>
      </c>
      <c r="BG267" s="244">
        <f>IF(O267="zákl. prenesená",K267,0)</f>
        <v>0</v>
      </c>
      <c r="BH267" s="244">
        <f>IF(O267="zníž. prenesená",K267,0)</f>
        <v>0</v>
      </c>
      <c r="BI267" s="244">
        <f>IF(O267="nulová",K267,0)</f>
        <v>0</v>
      </c>
      <c r="BJ267" s="16" t="s">
        <v>166</v>
      </c>
      <c r="BK267" s="244">
        <f>ROUND(P267*H267,2)</f>
        <v>0</v>
      </c>
      <c r="BL267" s="16" t="s">
        <v>242</v>
      </c>
      <c r="BM267" s="243" t="s">
        <v>491</v>
      </c>
    </row>
    <row r="268" s="13" customFormat="1">
      <c r="A268" s="13"/>
      <c r="B268" s="247"/>
      <c r="C268" s="248"/>
      <c r="D268" s="249" t="s">
        <v>174</v>
      </c>
      <c r="E268" s="250" t="s">
        <v>1</v>
      </c>
      <c r="F268" s="251" t="s">
        <v>183</v>
      </c>
      <c r="G268" s="248"/>
      <c r="H268" s="252">
        <v>3.9380000000000002</v>
      </c>
      <c r="I268" s="253"/>
      <c r="J268" s="253"/>
      <c r="K268" s="248"/>
      <c r="L268" s="248"/>
      <c r="M268" s="254"/>
      <c r="N268" s="255"/>
      <c r="O268" s="256"/>
      <c r="P268" s="256"/>
      <c r="Q268" s="256"/>
      <c r="R268" s="256"/>
      <c r="S268" s="256"/>
      <c r="T268" s="256"/>
      <c r="U268" s="256"/>
      <c r="V268" s="256"/>
      <c r="W268" s="256"/>
      <c r="X268" s="257"/>
      <c r="Y268" s="13"/>
      <c r="Z268" s="13"/>
      <c r="AA268" s="13"/>
      <c r="AB268" s="13"/>
      <c r="AC268" s="13"/>
      <c r="AD268" s="13"/>
      <c r="AE268" s="13"/>
      <c r="AT268" s="258" t="s">
        <v>174</v>
      </c>
      <c r="AU268" s="258" t="s">
        <v>166</v>
      </c>
      <c r="AV268" s="13" t="s">
        <v>166</v>
      </c>
      <c r="AW268" s="13" t="s">
        <v>5</v>
      </c>
      <c r="AX268" s="13" t="s">
        <v>78</v>
      </c>
      <c r="AY268" s="258" t="s">
        <v>161</v>
      </c>
    </row>
    <row r="269" s="13" customFormat="1">
      <c r="A269" s="13"/>
      <c r="B269" s="247"/>
      <c r="C269" s="248"/>
      <c r="D269" s="249" t="s">
        <v>174</v>
      </c>
      <c r="E269" s="250" t="s">
        <v>1</v>
      </c>
      <c r="F269" s="251" t="s">
        <v>184</v>
      </c>
      <c r="G269" s="248"/>
      <c r="H269" s="252">
        <v>3.7200000000000002</v>
      </c>
      <c r="I269" s="253"/>
      <c r="J269" s="253"/>
      <c r="K269" s="248"/>
      <c r="L269" s="248"/>
      <c r="M269" s="254"/>
      <c r="N269" s="255"/>
      <c r="O269" s="256"/>
      <c r="P269" s="256"/>
      <c r="Q269" s="256"/>
      <c r="R269" s="256"/>
      <c r="S269" s="256"/>
      <c r="T269" s="256"/>
      <c r="U269" s="256"/>
      <c r="V269" s="256"/>
      <c r="W269" s="256"/>
      <c r="X269" s="257"/>
      <c r="Y269" s="13"/>
      <c r="Z269" s="13"/>
      <c r="AA269" s="13"/>
      <c r="AB269" s="13"/>
      <c r="AC269" s="13"/>
      <c r="AD269" s="13"/>
      <c r="AE269" s="13"/>
      <c r="AT269" s="258" t="s">
        <v>174</v>
      </c>
      <c r="AU269" s="258" t="s">
        <v>166</v>
      </c>
      <c r="AV269" s="13" t="s">
        <v>166</v>
      </c>
      <c r="AW269" s="13" t="s">
        <v>5</v>
      </c>
      <c r="AX269" s="13" t="s">
        <v>78</v>
      </c>
      <c r="AY269" s="258" t="s">
        <v>161</v>
      </c>
    </row>
    <row r="270" s="13" customFormat="1">
      <c r="A270" s="13"/>
      <c r="B270" s="247"/>
      <c r="C270" s="248"/>
      <c r="D270" s="249" t="s">
        <v>174</v>
      </c>
      <c r="E270" s="250" t="s">
        <v>1</v>
      </c>
      <c r="F270" s="251" t="s">
        <v>473</v>
      </c>
      <c r="G270" s="248"/>
      <c r="H270" s="252">
        <v>4.8449999999999998</v>
      </c>
      <c r="I270" s="253"/>
      <c r="J270" s="253"/>
      <c r="K270" s="248"/>
      <c r="L270" s="248"/>
      <c r="M270" s="254"/>
      <c r="N270" s="255"/>
      <c r="O270" s="256"/>
      <c r="P270" s="256"/>
      <c r="Q270" s="256"/>
      <c r="R270" s="256"/>
      <c r="S270" s="256"/>
      <c r="T270" s="256"/>
      <c r="U270" s="256"/>
      <c r="V270" s="256"/>
      <c r="W270" s="256"/>
      <c r="X270" s="257"/>
      <c r="Y270" s="13"/>
      <c r="Z270" s="13"/>
      <c r="AA270" s="13"/>
      <c r="AB270" s="13"/>
      <c r="AC270" s="13"/>
      <c r="AD270" s="13"/>
      <c r="AE270" s="13"/>
      <c r="AT270" s="258" t="s">
        <v>174</v>
      </c>
      <c r="AU270" s="258" t="s">
        <v>166</v>
      </c>
      <c r="AV270" s="13" t="s">
        <v>166</v>
      </c>
      <c r="AW270" s="13" t="s">
        <v>5</v>
      </c>
      <c r="AX270" s="13" t="s">
        <v>78</v>
      </c>
      <c r="AY270" s="258" t="s">
        <v>161</v>
      </c>
    </row>
    <row r="271" s="14" customFormat="1">
      <c r="A271" s="14"/>
      <c r="B271" s="259"/>
      <c r="C271" s="260"/>
      <c r="D271" s="249" t="s">
        <v>174</v>
      </c>
      <c r="E271" s="261" t="s">
        <v>1</v>
      </c>
      <c r="F271" s="262" t="s">
        <v>177</v>
      </c>
      <c r="G271" s="260"/>
      <c r="H271" s="263">
        <v>12.503</v>
      </c>
      <c r="I271" s="264"/>
      <c r="J271" s="264"/>
      <c r="K271" s="260"/>
      <c r="L271" s="260"/>
      <c r="M271" s="265"/>
      <c r="N271" s="266"/>
      <c r="O271" s="267"/>
      <c r="P271" s="267"/>
      <c r="Q271" s="267"/>
      <c r="R271" s="267"/>
      <c r="S271" s="267"/>
      <c r="T271" s="267"/>
      <c r="U271" s="267"/>
      <c r="V271" s="267"/>
      <c r="W271" s="267"/>
      <c r="X271" s="268"/>
      <c r="Y271" s="14"/>
      <c r="Z271" s="14"/>
      <c r="AA271" s="14"/>
      <c r="AB271" s="14"/>
      <c r="AC271" s="14"/>
      <c r="AD271" s="14"/>
      <c r="AE271" s="14"/>
      <c r="AT271" s="269" t="s">
        <v>174</v>
      </c>
      <c r="AU271" s="269" t="s">
        <v>166</v>
      </c>
      <c r="AV271" s="14" t="s">
        <v>165</v>
      </c>
      <c r="AW271" s="14" t="s">
        <v>5</v>
      </c>
      <c r="AX271" s="14" t="s">
        <v>86</v>
      </c>
      <c r="AY271" s="269" t="s">
        <v>161</v>
      </c>
    </row>
    <row r="272" s="2" customFormat="1" ht="24.15" customHeight="1">
      <c r="A272" s="37"/>
      <c r="B272" s="38"/>
      <c r="C272" s="230" t="s">
        <v>492</v>
      </c>
      <c r="D272" s="230" t="s">
        <v>162</v>
      </c>
      <c r="E272" s="231" t="s">
        <v>493</v>
      </c>
      <c r="F272" s="232" t="s">
        <v>494</v>
      </c>
      <c r="G272" s="233" t="s">
        <v>181</v>
      </c>
      <c r="H272" s="234">
        <v>221.18299999999999</v>
      </c>
      <c r="I272" s="235"/>
      <c r="J272" s="235"/>
      <c r="K272" s="236">
        <f>ROUND(P272*H272,2)</f>
        <v>0</v>
      </c>
      <c r="L272" s="237"/>
      <c r="M272" s="43"/>
      <c r="N272" s="238" t="s">
        <v>1</v>
      </c>
      <c r="O272" s="239" t="s">
        <v>42</v>
      </c>
      <c r="P272" s="240">
        <f>I272+J272</f>
        <v>0</v>
      </c>
      <c r="Q272" s="240">
        <f>ROUND(I272*H272,2)</f>
        <v>0</v>
      </c>
      <c r="R272" s="240">
        <f>ROUND(J272*H272,2)</f>
        <v>0</v>
      </c>
      <c r="S272" s="96"/>
      <c r="T272" s="241">
        <f>S272*H272</f>
        <v>0</v>
      </c>
      <c r="U272" s="241">
        <v>0.00014999999999999999</v>
      </c>
      <c r="V272" s="241">
        <f>U272*H272</f>
        <v>0.033177449999999997</v>
      </c>
      <c r="W272" s="241">
        <v>0</v>
      </c>
      <c r="X272" s="242">
        <f>W272*H272</f>
        <v>0</v>
      </c>
      <c r="Y272" s="37"/>
      <c r="Z272" s="37"/>
      <c r="AA272" s="37"/>
      <c r="AB272" s="37"/>
      <c r="AC272" s="37"/>
      <c r="AD272" s="37"/>
      <c r="AE272" s="37"/>
      <c r="AR272" s="243" t="s">
        <v>242</v>
      </c>
      <c r="AT272" s="243" t="s">
        <v>162</v>
      </c>
      <c r="AU272" s="243" t="s">
        <v>166</v>
      </c>
      <c r="AY272" s="16" t="s">
        <v>161</v>
      </c>
      <c r="BE272" s="244">
        <f>IF(O272="základná",K272,0)</f>
        <v>0</v>
      </c>
      <c r="BF272" s="244">
        <f>IF(O272="znížená",K272,0)</f>
        <v>0</v>
      </c>
      <c r="BG272" s="244">
        <f>IF(O272="zákl. prenesená",K272,0)</f>
        <v>0</v>
      </c>
      <c r="BH272" s="244">
        <f>IF(O272="zníž. prenesená",K272,0)</f>
        <v>0</v>
      </c>
      <c r="BI272" s="244">
        <f>IF(O272="nulová",K272,0)</f>
        <v>0</v>
      </c>
      <c r="BJ272" s="16" t="s">
        <v>166</v>
      </c>
      <c r="BK272" s="244">
        <f>ROUND(P272*H272,2)</f>
        <v>0</v>
      </c>
      <c r="BL272" s="16" t="s">
        <v>242</v>
      </c>
      <c r="BM272" s="243" t="s">
        <v>495</v>
      </c>
    </row>
    <row r="273" s="13" customFormat="1">
      <c r="A273" s="13"/>
      <c r="B273" s="247"/>
      <c r="C273" s="248"/>
      <c r="D273" s="249" t="s">
        <v>174</v>
      </c>
      <c r="E273" s="250" t="s">
        <v>1</v>
      </c>
      <c r="F273" s="251" t="s">
        <v>373</v>
      </c>
      <c r="G273" s="248"/>
      <c r="H273" s="252">
        <v>152.78999999999999</v>
      </c>
      <c r="I273" s="253"/>
      <c r="J273" s="253"/>
      <c r="K273" s="248"/>
      <c r="L273" s="248"/>
      <c r="M273" s="254"/>
      <c r="N273" s="255"/>
      <c r="O273" s="256"/>
      <c r="P273" s="256"/>
      <c r="Q273" s="256"/>
      <c r="R273" s="256"/>
      <c r="S273" s="256"/>
      <c r="T273" s="256"/>
      <c r="U273" s="256"/>
      <c r="V273" s="256"/>
      <c r="W273" s="256"/>
      <c r="X273" s="257"/>
      <c r="Y273" s="13"/>
      <c r="Z273" s="13"/>
      <c r="AA273" s="13"/>
      <c r="AB273" s="13"/>
      <c r="AC273" s="13"/>
      <c r="AD273" s="13"/>
      <c r="AE273" s="13"/>
      <c r="AT273" s="258" t="s">
        <v>174</v>
      </c>
      <c r="AU273" s="258" t="s">
        <v>166</v>
      </c>
      <c r="AV273" s="13" t="s">
        <v>166</v>
      </c>
      <c r="AW273" s="13" t="s">
        <v>5</v>
      </c>
      <c r="AX273" s="13" t="s">
        <v>78</v>
      </c>
      <c r="AY273" s="258" t="s">
        <v>161</v>
      </c>
    </row>
    <row r="274" s="13" customFormat="1">
      <c r="A274" s="13"/>
      <c r="B274" s="247"/>
      <c r="C274" s="248"/>
      <c r="D274" s="249" t="s">
        <v>174</v>
      </c>
      <c r="E274" s="250" t="s">
        <v>1</v>
      </c>
      <c r="F274" s="251" t="s">
        <v>496</v>
      </c>
      <c r="G274" s="248"/>
      <c r="H274" s="252">
        <v>52.079999999999998</v>
      </c>
      <c r="I274" s="253"/>
      <c r="J274" s="253"/>
      <c r="K274" s="248"/>
      <c r="L274" s="248"/>
      <c r="M274" s="254"/>
      <c r="N274" s="255"/>
      <c r="O274" s="256"/>
      <c r="P274" s="256"/>
      <c r="Q274" s="256"/>
      <c r="R274" s="256"/>
      <c r="S274" s="256"/>
      <c r="T274" s="256"/>
      <c r="U274" s="256"/>
      <c r="V274" s="256"/>
      <c r="W274" s="256"/>
      <c r="X274" s="257"/>
      <c r="Y274" s="13"/>
      <c r="Z274" s="13"/>
      <c r="AA274" s="13"/>
      <c r="AB274" s="13"/>
      <c r="AC274" s="13"/>
      <c r="AD274" s="13"/>
      <c r="AE274" s="13"/>
      <c r="AT274" s="258" t="s">
        <v>174</v>
      </c>
      <c r="AU274" s="258" t="s">
        <v>166</v>
      </c>
      <c r="AV274" s="13" t="s">
        <v>166</v>
      </c>
      <c r="AW274" s="13" t="s">
        <v>5</v>
      </c>
      <c r="AX274" s="13" t="s">
        <v>78</v>
      </c>
      <c r="AY274" s="258" t="s">
        <v>161</v>
      </c>
    </row>
    <row r="275" s="13" customFormat="1">
      <c r="A275" s="13"/>
      <c r="B275" s="247"/>
      <c r="C275" s="248"/>
      <c r="D275" s="249" t="s">
        <v>174</v>
      </c>
      <c r="E275" s="250" t="s">
        <v>1</v>
      </c>
      <c r="F275" s="251" t="s">
        <v>497</v>
      </c>
      <c r="G275" s="248"/>
      <c r="H275" s="252">
        <v>16.312999999999999</v>
      </c>
      <c r="I275" s="253"/>
      <c r="J275" s="253"/>
      <c r="K275" s="248"/>
      <c r="L275" s="248"/>
      <c r="M275" s="254"/>
      <c r="N275" s="255"/>
      <c r="O275" s="256"/>
      <c r="P275" s="256"/>
      <c r="Q275" s="256"/>
      <c r="R275" s="256"/>
      <c r="S275" s="256"/>
      <c r="T275" s="256"/>
      <c r="U275" s="256"/>
      <c r="V275" s="256"/>
      <c r="W275" s="256"/>
      <c r="X275" s="257"/>
      <c r="Y275" s="13"/>
      <c r="Z275" s="13"/>
      <c r="AA275" s="13"/>
      <c r="AB275" s="13"/>
      <c r="AC275" s="13"/>
      <c r="AD275" s="13"/>
      <c r="AE275" s="13"/>
      <c r="AT275" s="258" t="s">
        <v>174</v>
      </c>
      <c r="AU275" s="258" t="s">
        <v>166</v>
      </c>
      <c r="AV275" s="13" t="s">
        <v>166</v>
      </c>
      <c r="AW275" s="13" t="s">
        <v>5</v>
      </c>
      <c r="AX275" s="13" t="s">
        <v>78</v>
      </c>
      <c r="AY275" s="258" t="s">
        <v>161</v>
      </c>
    </row>
    <row r="276" s="14" customFormat="1">
      <c r="A276" s="14"/>
      <c r="B276" s="259"/>
      <c r="C276" s="260"/>
      <c r="D276" s="249" t="s">
        <v>174</v>
      </c>
      <c r="E276" s="261" t="s">
        <v>1</v>
      </c>
      <c r="F276" s="262" t="s">
        <v>177</v>
      </c>
      <c r="G276" s="260"/>
      <c r="H276" s="263">
        <v>221.18299999999999</v>
      </c>
      <c r="I276" s="264"/>
      <c r="J276" s="264"/>
      <c r="K276" s="260"/>
      <c r="L276" s="260"/>
      <c r="M276" s="265"/>
      <c r="N276" s="266"/>
      <c r="O276" s="267"/>
      <c r="P276" s="267"/>
      <c r="Q276" s="267"/>
      <c r="R276" s="267"/>
      <c r="S276" s="267"/>
      <c r="T276" s="267"/>
      <c r="U276" s="267"/>
      <c r="V276" s="267"/>
      <c r="W276" s="267"/>
      <c r="X276" s="268"/>
      <c r="Y276" s="14"/>
      <c r="Z276" s="14"/>
      <c r="AA276" s="14"/>
      <c r="AB276" s="14"/>
      <c r="AC276" s="14"/>
      <c r="AD276" s="14"/>
      <c r="AE276" s="14"/>
      <c r="AT276" s="269" t="s">
        <v>174</v>
      </c>
      <c r="AU276" s="269" t="s">
        <v>166</v>
      </c>
      <c r="AV276" s="14" t="s">
        <v>165</v>
      </c>
      <c r="AW276" s="14" t="s">
        <v>5</v>
      </c>
      <c r="AX276" s="14" t="s">
        <v>86</v>
      </c>
      <c r="AY276" s="269" t="s">
        <v>161</v>
      </c>
    </row>
    <row r="277" s="2" customFormat="1" ht="49.92" customHeight="1">
      <c r="A277" s="37"/>
      <c r="B277" s="38"/>
      <c r="C277" s="39"/>
      <c r="D277" s="39"/>
      <c r="E277" s="219" t="s">
        <v>498</v>
      </c>
      <c r="F277" s="219" t="s">
        <v>499</v>
      </c>
      <c r="G277" s="39"/>
      <c r="H277" s="39"/>
      <c r="I277" s="39"/>
      <c r="J277" s="39"/>
      <c r="K277" s="202">
        <f>BK277</f>
        <v>0</v>
      </c>
      <c r="L277" s="39"/>
      <c r="M277" s="43"/>
      <c r="N277" s="272"/>
      <c r="O277" s="273"/>
      <c r="P277" s="96"/>
      <c r="Q277" s="224">
        <f>SUM(Q278:Q282)</f>
        <v>0</v>
      </c>
      <c r="R277" s="224">
        <f>SUM(R278:R282)</f>
        <v>0</v>
      </c>
      <c r="S277" s="96"/>
      <c r="T277" s="96"/>
      <c r="U277" s="96"/>
      <c r="V277" s="96"/>
      <c r="W277" s="96"/>
      <c r="X277" s="97"/>
      <c r="Y277" s="37"/>
      <c r="Z277" s="37"/>
      <c r="AA277" s="37"/>
      <c r="AB277" s="37"/>
      <c r="AC277" s="37"/>
      <c r="AD277" s="37"/>
      <c r="AE277" s="37"/>
      <c r="AT277" s="16" t="s">
        <v>77</v>
      </c>
      <c r="AU277" s="16" t="s">
        <v>78</v>
      </c>
      <c r="AY277" s="16" t="s">
        <v>500</v>
      </c>
      <c r="BK277" s="244">
        <f>SUM(BK278:BK282)</f>
        <v>0</v>
      </c>
    </row>
    <row r="278" s="2" customFormat="1" ht="16.32" customHeight="1">
      <c r="A278" s="37"/>
      <c r="B278" s="38"/>
      <c r="C278" s="284" t="s">
        <v>1</v>
      </c>
      <c r="D278" s="284" t="s">
        <v>162</v>
      </c>
      <c r="E278" s="285" t="s">
        <v>1</v>
      </c>
      <c r="F278" s="286" t="s">
        <v>1</v>
      </c>
      <c r="G278" s="287" t="s">
        <v>1</v>
      </c>
      <c r="H278" s="288"/>
      <c r="I278" s="288"/>
      <c r="J278" s="288"/>
      <c r="K278" s="289">
        <f>BK278</f>
        <v>0</v>
      </c>
      <c r="L278" s="237"/>
      <c r="M278" s="43"/>
      <c r="N278" s="290" t="s">
        <v>1</v>
      </c>
      <c r="O278" s="291" t="s">
        <v>42</v>
      </c>
      <c r="P278" s="292">
        <f>I278+J278</f>
        <v>0</v>
      </c>
      <c r="Q278" s="293">
        <f>I278*H278</f>
        <v>0</v>
      </c>
      <c r="R278" s="293">
        <f>J278*H278</f>
        <v>0</v>
      </c>
      <c r="S278" s="96"/>
      <c r="T278" s="96"/>
      <c r="U278" s="96"/>
      <c r="V278" s="96"/>
      <c r="W278" s="96"/>
      <c r="X278" s="97"/>
      <c r="Y278" s="37"/>
      <c r="Z278" s="37"/>
      <c r="AA278" s="37"/>
      <c r="AB278" s="37"/>
      <c r="AC278" s="37"/>
      <c r="AD278" s="37"/>
      <c r="AE278" s="37"/>
      <c r="AT278" s="16" t="s">
        <v>500</v>
      </c>
      <c r="AU278" s="16" t="s">
        <v>86</v>
      </c>
      <c r="AY278" s="16" t="s">
        <v>500</v>
      </c>
      <c r="BE278" s="244">
        <f>IF(O278="základná",K278,0)</f>
        <v>0</v>
      </c>
      <c r="BF278" s="244">
        <f>IF(O278="znížená",K278,0)</f>
        <v>0</v>
      </c>
      <c r="BG278" s="244">
        <f>IF(O278="zákl. prenesená",K278,0)</f>
        <v>0</v>
      </c>
      <c r="BH278" s="244">
        <f>IF(O278="zníž. prenesená",K278,0)</f>
        <v>0</v>
      </c>
      <c r="BI278" s="244">
        <f>IF(O278="nulová",K278,0)</f>
        <v>0</v>
      </c>
      <c r="BJ278" s="16" t="s">
        <v>166</v>
      </c>
      <c r="BK278" s="244">
        <f>P278*H278</f>
        <v>0</v>
      </c>
    </row>
    <row r="279" s="2" customFormat="1" ht="16.32" customHeight="1">
      <c r="A279" s="37"/>
      <c r="B279" s="38"/>
      <c r="C279" s="284" t="s">
        <v>1</v>
      </c>
      <c r="D279" s="284" t="s">
        <v>162</v>
      </c>
      <c r="E279" s="285" t="s">
        <v>1</v>
      </c>
      <c r="F279" s="286" t="s">
        <v>1</v>
      </c>
      <c r="G279" s="287" t="s">
        <v>1</v>
      </c>
      <c r="H279" s="288"/>
      <c r="I279" s="288"/>
      <c r="J279" s="288"/>
      <c r="K279" s="289">
        <f>BK279</f>
        <v>0</v>
      </c>
      <c r="L279" s="237"/>
      <c r="M279" s="43"/>
      <c r="N279" s="290" t="s">
        <v>1</v>
      </c>
      <c r="O279" s="291" t="s">
        <v>42</v>
      </c>
      <c r="P279" s="292">
        <f>I279+J279</f>
        <v>0</v>
      </c>
      <c r="Q279" s="293">
        <f>I279*H279</f>
        <v>0</v>
      </c>
      <c r="R279" s="293">
        <f>J279*H279</f>
        <v>0</v>
      </c>
      <c r="S279" s="96"/>
      <c r="T279" s="96"/>
      <c r="U279" s="96"/>
      <c r="V279" s="96"/>
      <c r="W279" s="96"/>
      <c r="X279" s="97"/>
      <c r="Y279" s="37"/>
      <c r="Z279" s="37"/>
      <c r="AA279" s="37"/>
      <c r="AB279" s="37"/>
      <c r="AC279" s="37"/>
      <c r="AD279" s="37"/>
      <c r="AE279" s="37"/>
      <c r="AT279" s="16" t="s">
        <v>500</v>
      </c>
      <c r="AU279" s="16" t="s">
        <v>86</v>
      </c>
      <c r="AY279" s="16" t="s">
        <v>500</v>
      </c>
      <c r="BE279" s="244">
        <f>IF(O279="základná",K279,0)</f>
        <v>0</v>
      </c>
      <c r="BF279" s="244">
        <f>IF(O279="znížená",K279,0)</f>
        <v>0</v>
      </c>
      <c r="BG279" s="244">
        <f>IF(O279="zákl. prenesená",K279,0)</f>
        <v>0</v>
      </c>
      <c r="BH279" s="244">
        <f>IF(O279="zníž. prenesená",K279,0)</f>
        <v>0</v>
      </c>
      <c r="BI279" s="244">
        <f>IF(O279="nulová",K279,0)</f>
        <v>0</v>
      </c>
      <c r="BJ279" s="16" t="s">
        <v>166</v>
      </c>
      <c r="BK279" s="244">
        <f>P279*H279</f>
        <v>0</v>
      </c>
    </row>
    <row r="280" s="2" customFormat="1" ht="16.32" customHeight="1">
      <c r="A280" s="37"/>
      <c r="B280" s="38"/>
      <c r="C280" s="284" t="s">
        <v>1</v>
      </c>
      <c r="D280" s="284" t="s">
        <v>162</v>
      </c>
      <c r="E280" s="285" t="s">
        <v>1</v>
      </c>
      <c r="F280" s="286" t="s">
        <v>1</v>
      </c>
      <c r="G280" s="287" t="s">
        <v>1</v>
      </c>
      <c r="H280" s="288"/>
      <c r="I280" s="288"/>
      <c r="J280" s="288"/>
      <c r="K280" s="289">
        <f>BK280</f>
        <v>0</v>
      </c>
      <c r="L280" s="237"/>
      <c r="M280" s="43"/>
      <c r="N280" s="290" t="s">
        <v>1</v>
      </c>
      <c r="O280" s="291" t="s">
        <v>42</v>
      </c>
      <c r="P280" s="292">
        <f>I280+J280</f>
        <v>0</v>
      </c>
      <c r="Q280" s="293">
        <f>I280*H280</f>
        <v>0</v>
      </c>
      <c r="R280" s="293">
        <f>J280*H280</f>
        <v>0</v>
      </c>
      <c r="S280" s="96"/>
      <c r="T280" s="96"/>
      <c r="U280" s="96"/>
      <c r="V280" s="96"/>
      <c r="W280" s="96"/>
      <c r="X280" s="97"/>
      <c r="Y280" s="37"/>
      <c r="Z280" s="37"/>
      <c r="AA280" s="37"/>
      <c r="AB280" s="37"/>
      <c r="AC280" s="37"/>
      <c r="AD280" s="37"/>
      <c r="AE280" s="37"/>
      <c r="AT280" s="16" t="s">
        <v>500</v>
      </c>
      <c r="AU280" s="16" t="s">
        <v>86</v>
      </c>
      <c r="AY280" s="16" t="s">
        <v>500</v>
      </c>
      <c r="BE280" s="244">
        <f>IF(O280="základná",K280,0)</f>
        <v>0</v>
      </c>
      <c r="BF280" s="244">
        <f>IF(O280="znížená",K280,0)</f>
        <v>0</v>
      </c>
      <c r="BG280" s="244">
        <f>IF(O280="zákl. prenesená",K280,0)</f>
        <v>0</v>
      </c>
      <c r="BH280" s="244">
        <f>IF(O280="zníž. prenesená",K280,0)</f>
        <v>0</v>
      </c>
      <c r="BI280" s="244">
        <f>IF(O280="nulová",K280,0)</f>
        <v>0</v>
      </c>
      <c r="BJ280" s="16" t="s">
        <v>166</v>
      </c>
      <c r="BK280" s="244">
        <f>P280*H280</f>
        <v>0</v>
      </c>
    </row>
    <row r="281" s="2" customFormat="1" ht="16.32" customHeight="1">
      <c r="A281" s="37"/>
      <c r="B281" s="38"/>
      <c r="C281" s="284" t="s">
        <v>1</v>
      </c>
      <c r="D281" s="284" t="s">
        <v>162</v>
      </c>
      <c r="E281" s="285" t="s">
        <v>1</v>
      </c>
      <c r="F281" s="286" t="s">
        <v>1</v>
      </c>
      <c r="G281" s="287" t="s">
        <v>1</v>
      </c>
      <c r="H281" s="288"/>
      <c r="I281" s="288"/>
      <c r="J281" s="288"/>
      <c r="K281" s="289">
        <f>BK281</f>
        <v>0</v>
      </c>
      <c r="L281" s="237"/>
      <c r="M281" s="43"/>
      <c r="N281" s="290" t="s">
        <v>1</v>
      </c>
      <c r="O281" s="291" t="s">
        <v>42</v>
      </c>
      <c r="P281" s="292">
        <f>I281+J281</f>
        <v>0</v>
      </c>
      <c r="Q281" s="293">
        <f>I281*H281</f>
        <v>0</v>
      </c>
      <c r="R281" s="293">
        <f>J281*H281</f>
        <v>0</v>
      </c>
      <c r="S281" s="96"/>
      <c r="T281" s="96"/>
      <c r="U281" s="96"/>
      <c r="V281" s="96"/>
      <c r="W281" s="96"/>
      <c r="X281" s="97"/>
      <c r="Y281" s="37"/>
      <c r="Z281" s="37"/>
      <c r="AA281" s="37"/>
      <c r="AB281" s="37"/>
      <c r="AC281" s="37"/>
      <c r="AD281" s="37"/>
      <c r="AE281" s="37"/>
      <c r="AT281" s="16" t="s">
        <v>500</v>
      </c>
      <c r="AU281" s="16" t="s">
        <v>86</v>
      </c>
      <c r="AY281" s="16" t="s">
        <v>500</v>
      </c>
      <c r="BE281" s="244">
        <f>IF(O281="základná",K281,0)</f>
        <v>0</v>
      </c>
      <c r="BF281" s="244">
        <f>IF(O281="znížená",K281,0)</f>
        <v>0</v>
      </c>
      <c r="BG281" s="244">
        <f>IF(O281="zákl. prenesená",K281,0)</f>
        <v>0</v>
      </c>
      <c r="BH281" s="244">
        <f>IF(O281="zníž. prenesená",K281,0)</f>
        <v>0</v>
      </c>
      <c r="BI281" s="244">
        <f>IF(O281="nulová",K281,0)</f>
        <v>0</v>
      </c>
      <c r="BJ281" s="16" t="s">
        <v>166</v>
      </c>
      <c r="BK281" s="244">
        <f>P281*H281</f>
        <v>0</v>
      </c>
    </row>
    <row r="282" s="2" customFormat="1" ht="16.32" customHeight="1">
      <c r="A282" s="37"/>
      <c r="B282" s="38"/>
      <c r="C282" s="284" t="s">
        <v>1</v>
      </c>
      <c r="D282" s="284" t="s">
        <v>162</v>
      </c>
      <c r="E282" s="285" t="s">
        <v>1</v>
      </c>
      <c r="F282" s="286" t="s">
        <v>1</v>
      </c>
      <c r="G282" s="287" t="s">
        <v>1</v>
      </c>
      <c r="H282" s="288"/>
      <c r="I282" s="288"/>
      <c r="J282" s="288"/>
      <c r="K282" s="289">
        <f>BK282</f>
        <v>0</v>
      </c>
      <c r="L282" s="237"/>
      <c r="M282" s="43"/>
      <c r="N282" s="290" t="s">
        <v>1</v>
      </c>
      <c r="O282" s="291" t="s">
        <v>42</v>
      </c>
      <c r="P282" s="294">
        <f>I282+J282</f>
        <v>0</v>
      </c>
      <c r="Q282" s="295">
        <f>I282*H282</f>
        <v>0</v>
      </c>
      <c r="R282" s="295">
        <f>J282*H282</f>
        <v>0</v>
      </c>
      <c r="S282" s="296"/>
      <c r="T282" s="296"/>
      <c r="U282" s="296"/>
      <c r="V282" s="296"/>
      <c r="W282" s="296"/>
      <c r="X282" s="297"/>
      <c r="Y282" s="37"/>
      <c r="Z282" s="37"/>
      <c r="AA282" s="37"/>
      <c r="AB282" s="37"/>
      <c r="AC282" s="37"/>
      <c r="AD282" s="37"/>
      <c r="AE282" s="37"/>
      <c r="AT282" s="16" t="s">
        <v>500</v>
      </c>
      <c r="AU282" s="16" t="s">
        <v>86</v>
      </c>
      <c r="AY282" s="16" t="s">
        <v>500</v>
      </c>
      <c r="BE282" s="244">
        <f>IF(O282="základná",K282,0)</f>
        <v>0</v>
      </c>
      <c r="BF282" s="244">
        <f>IF(O282="znížená",K282,0)</f>
        <v>0</v>
      </c>
      <c r="BG282" s="244">
        <f>IF(O282="zákl. prenesená",K282,0)</f>
        <v>0</v>
      </c>
      <c r="BH282" s="244">
        <f>IF(O282="zníž. prenesená",K282,0)</f>
        <v>0</v>
      </c>
      <c r="BI282" s="244">
        <f>IF(O282="nulová",K282,0)</f>
        <v>0</v>
      </c>
      <c r="BJ282" s="16" t="s">
        <v>166</v>
      </c>
      <c r="BK282" s="244">
        <f>P282*H282</f>
        <v>0</v>
      </c>
    </row>
    <row r="283" s="2" customFormat="1" ht="6.96" customHeight="1">
      <c r="A283" s="37"/>
      <c r="B283" s="71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43"/>
      <c r="N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</row>
  </sheetData>
  <sheetProtection sheet="1" autoFilter="0" formatColumns="0" formatRows="0" objects="1" scenarios="1" spinCount="100000" saltValue="xHkQhToMst6jKmVAmEg7EVaO5IktsDB392CVdNgZ3IdNC3mOMgiZ2ec6XBfhgNB6Z23H1biBKnLDZrs9TNzlQg==" hashValue="X+HlieBCxUZuNI53FGaQHArj17zI/Z5cijB9XBxAtIwdGBNOXZdOodLUXVQOGagXF+nTx7vfC1pf0Y337dnnuA==" algorithmName="SHA-512" password="CC35"/>
  <autoFilter ref="C130:L282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M2:Z2"/>
  </mergeCells>
  <dataValidations count="2">
    <dataValidation type="list" allowBlank="1" showInputMessage="1" showErrorMessage="1" error="Povolené sú hodnoty K, M." sqref="D278:D283">
      <formula1>"K, M"</formula1>
    </dataValidation>
    <dataValidation type="list" allowBlank="1" showInputMessage="1" showErrorMessage="1" error="Povolené sú hodnoty základná, znížená, nulová." sqref="O278:O283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90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501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33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ROUND(K130,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ROUND((ROUND((SUM(BE130:BE323)),  2) + SUM(BE325:BE329)), 2)</f>
        <v>0</v>
      </c>
      <c r="G35" s="163"/>
      <c r="H35" s="163"/>
      <c r="I35" s="164">
        <v>0.20000000000000001</v>
      </c>
      <c r="J35" s="163"/>
      <c r="K35" s="162">
        <f>ROUND((ROUND(((SUM(BE130:BE323))*I35),  2) + (SUM(BE325:BE329)*I35)),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ROUND((ROUND((SUM(BF130:BF323)),  2) + SUM(BF325:BF329)), 2)</f>
        <v>0</v>
      </c>
      <c r="G36" s="163"/>
      <c r="H36" s="163"/>
      <c r="I36" s="164">
        <v>0.20000000000000001</v>
      </c>
      <c r="J36" s="163"/>
      <c r="K36" s="162">
        <f>ROUND((ROUND(((SUM(BF130:BF323))*I36),  2) + (SUM(BF325:BF329)*I36)),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ROUND((ROUND((SUM(BG130:BG323)),  2) + SUM(BG325:BG329)),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ROUND((ROUND((SUM(BH130:BH323)),  2) + SUM(BH325:BH329)),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ROUND((ROUND((SUM(BI130:BI323)),  2) + SUM(BI325:BI329)),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>A2_PLÁŠŤ - Zníženie energetickej náročnosti kultúrneho domu Veľký Kýr 2 - časť Obvodový plášť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Dudonová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Q130</f>
        <v>0</v>
      </c>
      <c r="J96" s="115">
        <f>R130</f>
        <v>0</v>
      </c>
      <c r="K96" s="115">
        <f>K130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128</v>
      </c>
      <c r="E97" s="192"/>
      <c r="F97" s="192"/>
      <c r="G97" s="192"/>
      <c r="H97" s="192"/>
      <c r="I97" s="193">
        <f>Q131</f>
        <v>0</v>
      </c>
      <c r="J97" s="193">
        <f>R131</f>
        <v>0</v>
      </c>
      <c r="K97" s="193">
        <f>K131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502</v>
      </c>
      <c r="E98" s="198"/>
      <c r="F98" s="198"/>
      <c r="G98" s="198"/>
      <c r="H98" s="198"/>
      <c r="I98" s="199">
        <f>Q133</f>
        <v>0</v>
      </c>
      <c r="J98" s="199">
        <f>R133</f>
        <v>0</v>
      </c>
      <c r="K98" s="199">
        <f>K133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503</v>
      </c>
      <c r="E99" s="198"/>
      <c r="F99" s="198"/>
      <c r="G99" s="198"/>
      <c r="H99" s="198"/>
      <c r="I99" s="199">
        <f>Q148</f>
        <v>0</v>
      </c>
      <c r="J99" s="199">
        <f>R148</f>
        <v>0</v>
      </c>
      <c r="K99" s="199">
        <f>K148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504</v>
      </c>
      <c r="E100" s="198"/>
      <c r="F100" s="198"/>
      <c r="G100" s="198"/>
      <c r="H100" s="198"/>
      <c r="I100" s="199">
        <f>Q155</f>
        <v>0</v>
      </c>
      <c r="J100" s="199">
        <f>R155</f>
        <v>0</v>
      </c>
      <c r="K100" s="199">
        <f>K155</f>
        <v>0</v>
      </c>
      <c r="L100" s="196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129</v>
      </c>
      <c r="E101" s="198"/>
      <c r="F101" s="198"/>
      <c r="G101" s="198"/>
      <c r="H101" s="198"/>
      <c r="I101" s="199">
        <f>Q160</f>
        <v>0</v>
      </c>
      <c r="J101" s="199">
        <f>R160</f>
        <v>0</v>
      </c>
      <c r="K101" s="199">
        <f>K160</f>
        <v>0</v>
      </c>
      <c r="L101" s="196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130</v>
      </c>
      <c r="E102" s="198"/>
      <c r="F102" s="198"/>
      <c r="G102" s="198"/>
      <c r="H102" s="198"/>
      <c r="I102" s="199">
        <f>Q201</f>
        <v>0</v>
      </c>
      <c r="J102" s="199">
        <f>R201</f>
        <v>0</v>
      </c>
      <c r="K102" s="199">
        <f>K201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131</v>
      </c>
      <c r="E103" s="198"/>
      <c r="F103" s="198"/>
      <c r="G103" s="198"/>
      <c r="H103" s="198"/>
      <c r="I103" s="199">
        <f>Q271</f>
        <v>0</v>
      </c>
      <c r="J103" s="199">
        <f>R271</f>
        <v>0</v>
      </c>
      <c r="K103" s="199">
        <f>K271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9"/>
      <c r="C104" s="190"/>
      <c r="D104" s="191" t="s">
        <v>132</v>
      </c>
      <c r="E104" s="192"/>
      <c r="F104" s="192"/>
      <c r="G104" s="192"/>
      <c r="H104" s="192"/>
      <c r="I104" s="193">
        <f>Q273</f>
        <v>0</v>
      </c>
      <c r="J104" s="193">
        <f>R273</f>
        <v>0</v>
      </c>
      <c r="K104" s="193">
        <f>K273</f>
        <v>0</v>
      </c>
      <c r="L104" s="190"/>
      <c r="M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5"/>
      <c r="C105" s="196"/>
      <c r="D105" s="197" t="s">
        <v>505</v>
      </c>
      <c r="E105" s="198"/>
      <c r="F105" s="198"/>
      <c r="G105" s="198"/>
      <c r="H105" s="198"/>
      <c r="I105" s="199">
        <f>Q274</f>
        <v>0</v>
      </c>
      <c r="J105" s="199">
        <f>R274</f>
        <v>0</v>
      </c>
      <c r="K105" s="199">
        <f>K274</f>
        <v>0</v>
      </c>
      <c r="L105" s="196"/>
      <c r="M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96"/>
      <c r="D106" s="197" t="s">
        <v>134</v>
      </c>
      <c r="E106" s="198"/>
      <c r="F106" s="198"/>
      <c r="G106" s="198"/>
      <c r="H106" s="198"/>
      <c r="I106" s="199">
        <f>Q290</f>
        <v>0</v>
      </c>
      <c r="J106" s="199">
        <f>R290</f>
        <v>0</v>
      </c>
      <c r="K106" s="199">
        <f>K290</f>
        <v>0</v>
      </c>
      <c r="L106" s="196"/>
      <c r="M106" s="20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5"/>
      <c r="C107" s="196"/>
      <c r="D107" s="197" t="s">
        <v>139</v>
      </c>
      <c r="E107" s="198"/>
      <c r="F107" s="198"/>
      <c r="G107" s="198"/>
      <c r="H107" s="198"/>
      <c r="I107" s="199">
        <f>Q298</f>
        <v>0</v>
      </c>
      <c r="J107" s="199">
        <f>R298</f>
        <v>0</v>
      </c>
      <c r="K107" s="199">
        <f>K298</f>
        <v>0</v>
      </c>
      <c r="L107" s="196"/>
      <c r="M107" s="20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96"/>
      <c r="D108" s="197" t="s">
        <v>506</v>
      </c>
      <c r="E108" s="198"/>
      <c r="F108" s="198"/>
      <c r="G108" s="198"/>
      <c r="H108" s="198"/>
      <c r="I108" s="199">
        <f>Q302</f>
        <v>0</v>
      </c>
      <c r="J108" s="199">
        <f>R302</f>
        <v>0</v>
      </c>
      <c r="K108" s="199">
        <f>K302</f>
        <v>0</v>
      </c>
      <c r="L108" s="196"/>
      <c r="M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96"/>
      <c r="D109" s="197" t="s">
        <v>140</v>
      </c>
      <c r="E109" s="198"/>
      <c r="F109" s="198"/>
      <c r="G109" s="198"/>
      <c r="H109" s="198"/>
      <c r="I109" s="199">
        <f>Q311</f>
        <v>0</v>
      </c>
      <c r="J109" s="199">
        <f>R311</f>
        <v>0</v>
      </c>
      <c r="K109" s="199">
        <f>K311</f>
        <v>0</v>
      </c>
      <c r="L109" s="196"/>
      <c r="M109" s="20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1.84" customHeight="1">
      <c r="A110" s="9"/>
      <c r="B110" s="189"/>
      <c r="C110" s="190"/>
      <c r="D110" s="201" t="s">
        <v>142</v>
      </c>
      <c r="E110" s="190"/>
      <c r="F110" s="190"/>
      <c r="G110" s="190"/>
      <c r="H110" s="190"/>
      <c r="I110" s="202">
        <f>Q324</f>
        <v>0</v>
      </c>
      <c r="J110" s="202">
        <f>R324</f>
        <v>0</v>
      </c>
      <c r="K110" s="202">
        <f>K324</f>
        <v>0</v>
      </c>
      <c r="L110" s="190"/>
      <c r="M110" s="19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2" customFormat="1" ht="21.84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6" s="2" customFormat="1" ht="6.96" customHeight="1">
      <c r="A116" s="37"/>
      <c r="B116" s="73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4.96" customHeight="1">
      <c r="A117" s="37"/>
      <c r="B117" s="38"/>
      <c r="C117" s="22" t="s">
        <v>143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16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184" t="str">
        <f>E7</f>
        <v>Zníženie energetickej náročnosti kultúrneho domu Veľký Kýr 2</v>
      </c>
      <c r="F120" s="31"/>
      <c r="G120" s="31"/>
      <c r="H120" s="31"/>
      <c r="I120" s="39"/>
      <c r="J120" s="39"/>
      <c r="K120" s="39"/>
      <c r="L120" s="39"/>
      <c r="M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116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30" customHeight="1">
      <c r="A122" s="37"/>
      <c r="B122" s="38"/>
      <c r="C122" s="39"/>
      <c r="D122" s="39"/>
      <c r="E122" s="81" t="str">
        <f>E9</f>
        <v>A2_PLÁŠŤ - Zníženie energetickej náročnosti kultúrneho domu Veľký Kýr 2 - časť Obvodový plášť</v>
      </c>
      <c r="F122" s="39"/>
      <c r="G122" s="39"/>
      <c r="H122" s="39"/>
      <c r="I122" s="39"/>
      <c r="J122" s="39"/>
      <c r="K122" s="39"/>
      <c r="L122" s="39"/>
      <c r="M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20</v>
      </c>
      <c r="D124" s="39"/>
      <c r="E124" s="39"/>
      <c r="F124" s="26" t="str">
        <f>F12</f>
        <v>Nám. sv. Jána 2, Veľký Kýr</v>
      </c>
      <c r="G124" s="39"/>
      <c r="H124" s="39"/>
      <c r="I124" s="31" t="s">
        <v>22</v>
      </c>
      <c r="J124" s="84" t="str">
        <f>IF(J12="","",J12)</f>
        <v>8. 4. 2022</v>
      </c>
      <c r="K124" s="39"/>
      <c r="L124" s="39"/>
      <c r="M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68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40.05" customHeight="1">
      <c r="A126" s="37"/>
      <c r="B126" s="38"/>
      <c r="C126" s="31" t="s">
        <v>24</v>
      </c>
      <c r="D126" s="39"/>
      <c r="E126" s="39"/>
      <c r="F126" s="26" t="str">
        <f>E15</f>
        <v>Obec Veľký Kýr</v>
      </c>
      <c r="G126" s="39"/>
      <c r="H126" s="39"/>
      <c r="I126" s="31" t="s">
        <v>30</v>
      </c>
      <c r="J126" s="35" t="str">
        <f>E21</f>
        <v>spix, s.r.o., Záhradnícka 58/A, Bratislava</v>
      </c>
      <c r="K126" s="39"/>
      <c r="L126" s="39"/>
      <c r="M126" s="68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28</v>
      </c>
      <c r="D127" s="39"/>
      <c r="E127" s="39"/>
      <c r="F127" s="26" t="str">
        <f>IF(E18="","",E18)</f>
        <v>Vyplň údaj</v>
      </c>
      <c r="G127" s="39"/>
      <c r="H127" s="39"/>
      <c r="I127" s="31" t="s">
        <v>32</v>
      </c>
      <c r="J127" s="35" t="str">
        <f>E24</f>
        <v>Dudonová</v>
      </c>
      <c r="K127" s="39"/>
      <c r="L127" s="39"/>
      <c r="M127" s="68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68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203"/>
      <c r="B129" s="204"/>
      <c r="C129" s="205" t="s">
        <v>144</v>
      </c>
      <c r="D129" s="206" t="s">
        <v>61</v>
      </c>
      <c r="E129" s="206" t="s">
        <v>57</v>
      </c>
      <c r="F129" s="206" t="s">
        <v>58</v>
      </c>
      <c r="G129" s="206" t="s">
        <v>145</v>
      </c>
      <c r="H129" s="206" t="s">
        <v>146</v>
      </c>
      <c r="I129" s="206" t="s">
        <v>147</v>
      </c>
      <c r="J129" s="206" t="s">
        <v>148</v>
      </c>
      <c r="K129" s="207" t="s">
        <v>125</v>
      </c>
      <c r="L129" s="208" t="s">
        <v>149</v>
      </c>
      <c r="M129" s="209"/>
      <c r="N129" s="105" t="s">
        <v>1</v>
      </c>
      <c r="O129" s="106" t="s">
        <v>40</v>
      </c>
      <c r="P129" s="106" t="s">
        <v>150</v>
      </c>
      <c r="Q129" s="106" t="s">
        <v>151</v>
      </c>
      <c r="R129" s="106" t="s">
        <v>152</v>
      </c>
      <c r="S129" s="106" t="s">
        <v>153</v>
      </c>
      <c r="T129" s="106" t="s">
        <v>154</v>
      </c>
      <c r="U129" s="106" t="s">
        <v>155</v>
      </c>
      <c r="V129" s="106" t="s">
        <v>156</v>
      </c>
      <c r="W129" s="106" t="s">
        <v>157</v>
      </c>
      <c r="X129" s="107" t="s">
        <v>158</v>
      </c>
      <c r="Y129" s="203"/>
      <c r="Z129" s="203"/>
      <c r="AA129" s="203"/>
      <c r="AB129" s="203"/>
      <c r="AC129" s="203"/>
      <c r="AD129" s="203"/>
      <c r="AE129" s="203"/>
    </row>
    <row r="130" s="2" customFormat="1" ht="22.8" customHeight="1">
      <c r="A130" s="37"/>
      <c r="B130" s="38"/>
      <c r="C130" s="112" t="s">
        <v>126</v>
      </c>
      <c r="D130" s="39"/>
      <c r="E130" s="39"/>
      <c r="F130" s="39"/>
      <c r="G130" s="39"/>
      <c r="H130" s="39"/>
      <c r="I130" s="39"/>
      <c r="J130" s="39"/>
      <c r="K130" s="210">
        <f>BK130</f>
        <v>0</v>
      </c>
      <c r="L130" s="39"/>
      <c r="M130" s="43"/>
      <c r="N130" s="108"/>
      <c r="O130" s="211"/>
      <c r="P130" s="109"/>
      <c r="Q130" s="212">
        <f>Q131+Q273+Q324</f>
        <v>0</v>
      </c>
      <c r="R130" s="212">
        <f>R131+R273+R324</f>
        <v>0</v>
      </c>
      <c r="S130" s="109"/>
      <c r="T130" s="213">
        <f>T131+T273+T324</f>
        <v>0</v>
      </c>
      <c r="U130" s="109"/>
      <c r="V130" s="213">
        <f>V131+V273+V324</f>
        <v>275.04839599999997</v>
      </c>
      <c r="W130" s="109"/>
      <c r="X130" s="214">
        <f>X131+X273+X324</f>
        <v>470.13797</v>
      </c>
      <c r="Y130" s="37"/>
      <c r="Z130" s="37"/>
      <c r="AA130" s="37"/>
      <c r="AB130" s="37"/>
      <c r="AC130" s="37"/>
      <c r="AD130" s="37"/>
      <c r="AE130" s="37"/>
      <c r="AT130" s="16" t="s">
        <v>77</v>
      </c>
      <c r="AU130" s="16" t="s">
        <v>127</v>
      </c>
      <c r="BK130" s="215">
        <f>BK131+BK273+BK324</f>
        <v>0</v>
      </c>
    </row>
    <row r="131" s="12" customFormat="1" ht="25.92" customHeight="1">
      <c r="A131" s="12"/>
      <c r="B131" s="216"/>
      <c r="C131" s="217"/>
      <c r="D131" s="218" t="s">
        <v>77</v>
      </c>
      <c r="E131" s="219" t="s">
        <v>159</v>
      </c>
      <c r="F131" s="219" t="s">
        <v>160</v>
      </c>
      <c r="G131" s="217"/>
      <c r="H131" s="217"/>
      <c r="I131" s="220"/>
      <c r="J131" s="220"/>
      <c r="K131" s="202">
        <f>BK131</f>
        <v>0</v>
      </c>
      <c r="L131" s="217"/>
      <c r="M131" s="221"/>
      <c r="N131" s="222"/>
      <c r="O131" s="223"/>
      <c r="P131" s="223"/>
      <c r="Q131" s="224">
        <f>Q132+Q133+Q148+Q155+Q160+Q201+Q271</f>
        <v>0</v>
      </c>
      <c r="R131" s="224">
        <f>R132+R133+R148+R155+R160+R201+R271</f>
        <v>0</v>
      </c>
      <c r="S131" s="223"/>
      <c r="T131" s="225">
        <f>T132+T133+T148+T155+T160+T201+T271</f>
        <v>0</v>
      </c>
      <c r="U131" s="223"/>
      <c r="V131" s="225">
        <f>V132+V133+V148+V155+V160+V201+V271</f>
        <v>269.94535099999996</v>
      </c>
      <c r="W131" s="223"/>
      <c r="X131" s="226">
        <f>X132+X133+X148+X155+X160+X201+X271</f>
        <v>470.13697000000002</v>
      </c>
      <c r="Y131" s="12"/>
      <c r="Z131" s="12"/>
      <c r="AA131" s="12"/>
      <c r="AB131" s="12"/>
      <c r="AC131" s="12"/>
      <c r="AD131" s="12"/>
      <c r="AE131" s="12"/>
      <c r="AR131" s="227" t="s">
        <v>86</v>
      </c>
      <c r="AT131" s="228" t="s">
        <v>77</v>
      </c>
      <c r="AU131" s="228" t="s">
        <v>78</v>
      </c>
      <c r="AY131" s="227" t="s">
        <v>161</v>
      </c>
      <c r="BK131" s="229">
        <f>BK132+BK133+BK148+BK155+BK160+BK201+BK271</f>
        <v>0</v>
      </c>
    </row>
    <row r="132" s="2" customFormat="1" ht="24.15" customHeight="1">
      <c r="A132" s="37"/>
      <c r="B132" s="38"/>
      <c r="C132" s="230" t="s">
        <v>86</v>
      </c>
      <c r="D132" s="230" t="s">
        <v>162</v>
      </c>
      <c r="E132" s="231" t="s">
        <v>163</v>
      </c>
      <c r="F132" s="232" t="s">
        <v>164</v>
      </c>
      <c r="G132" s="233" t="s">
        <v>1</v>
      </c>
      <c r="H132" s="234">
        <v>0</v>
      </c>
      <c r="I132" s="235"/>
      <c r="J132" s="235"/>
      <c r="K132" s="236">
        <f>ROUND(P132*H132,2)</f>
        <v>0</v>
      </c>
      <c r="L132" s="237"/>
      <c r="M132" s="43"/>
      <c r="N132" s="238" t="s">
        <v>1</v>
      </c>
      <c r="O132" s="239" t="s">
        <v>42</v>
      </c>
      <c r="P132" s="240">
        <f>I132+J132</f>
        <v>0</v>
      </c>
      <c r="Q132" s="240">
        <f>ROUND(I132*H132,2)</f>
        <v>0</v>
      </c>
      <c r="R132" s="240">
        <f>ROUND(J132*H132,2)</f>
        <v>0</v>
      </c>
      <c r="S132" s="96"/>
      <c r="T132" s="241">
        <f>S132*H132</f>
        <v>0</v>
      </c>
      <c r="U132" s="241">
        <v>0</v>
      </c>
      <c r="V132" s="241">
        <f>U132*H132</f>
        <v>0</v>
      </c>
      <c r="W132" s="241">
        <v>0</v>
      </c>
      <c r="X132" s="242">
        <f>W132*H132</f>
        <v>0</v>
      </c>
      <c r="Y132" s="37"/>
      <c r="Z132" s="37"/>
      <c r="AA132" s="37"/>
      <c r="AB132" s="37"/>
      <c r="AC132" s="37"/>
      <c r="AD132" s="37"/>
      <c r="AE132" s="37"/>
      <c r="AR132" s="243" t="s">
        <v>165</v>
      </c>
      <c r="AT132" s="243" t="s">
        <v>162</v>
      </c>
      <c r="AU132" s="243" t="s">
        <v>86</v>
      </c>
      <c r="AY132" s="16" t="s">
        <v>161</v>
      </c>
      <c r="BE132" s="244">
        <f>IF(O132="základná",K132,0)</f>
        <v>0</v>
      </c>
      <c r="BF132" s="244">
        <f>IF(O132="znížená",K132,0)</f>
        <v>0</v>
      </c>
      <c r="BG132" s="244">
        <f>IF(O132="zákl. prenesená",K132,0)</f>
        <v>0</v>
      </c>
      <c r="BH132" s="244">
        <f>IF(O132="zníž. prenesená",K132,0)</f>
        <v>0</v>
      </c>
      <c r="BI132" s="244">
        <f>IF(O132="nulová",K132,0)</f>
        <v>0</v>
      </c>
      <c r="BJ132" s="16" t="s">
        <v>166</v>
      </c>
      <c r="BK132" s="244">
        <f>ROUND(P132*H132,2)</f>
        <v>0</v>
      </c>
      <c r="BL132" s="16" t="s">
        <v>165</v>
      </c>
      <c r="BM132" s="243" t="s">
        <v>167</v>
      </c>
    </row>
    <row r="133" s="12" customFormat="1" ht="22.8" customHeight="1">
      <c r="A133" s="12"/>
      <c r="B133" s="216"/>
      <c r="C133" s="217"/>
      <c r="D133" s="218" t="s">
        <v>77</v>
      </c>
      <c r="E133" s="245" t="s">
        <v>86</v>
      </c>
      <c r="F133" s="245" t="s">
        <v>507</v>
      </c>
      <c r="G133" s="217"/>
      <c r="H133" s="217"/>
      <c r="I133" s="220"/>
      <c r="J133" s="220"/>
      <c r="K133" s="246">
        <f>BK133</f>
        <v>0</v>
      </c>
      <c r="L133" s="217"/>
      <c r="M133" s="221"/>
      <c r="N133" s="222"/>
      <c r="O133" s="223"/>
      <c r="P133" s="223"/>
      <c r="Q133" s="224">
        <f>SUM(Q134:Q147)</f>
        <v>0</v>
      </c>
      <c r="R133" s="224">
        <f>SUM(R134:R147)</f>
        <v>0</v>
      </c>
      <c r="S133" s="223"/>
      <c r="T133" s="225">
        <f>SUM(T134:T147)</f>
        <v>0</v>
      </c>
      <c r="U133" s="223"/>
      <c r="V133" s="225">
        <f>SUM(V134:V147)</f>
        <v>0.017346999999999998</v>
      </c>
      <c r="W133" s="223"/>
      <c r="X133" s="226">
        <f>SUM(X134:X147)</f>
        <v>20.027899999999999</v>
      </c>
      <c r="Y133" s="12"/>
      <c r="Z133" s="12"/>
      <c r="AA133" s="12"/>
      <c r="AB133" s="12"/>
      <c r="AC133" s="12"/>
      <c r="AD133" s="12"/>
      <c r="AE133" s="12"/>
      <c r="AR133" s="227" t="s">
        <v>86</v>
      </c>
      <c r="AT133" s="228" t="s">
        <v>77</v>
      </c>
      <c r="AU133" s="228" t="s">
        <v>86</v>
      </c>
      <c r="AY133" s="227" t="s">
        <v>161</v>
      </c>
      <c r="BK133" s="229">
        <f>SUM(BK134:BK147)</f>
        <v>0</v>
      </c>
    </row>
    <row r="134" s="2" customFormat="1" ht="33" customHeight="1">
      <c r="A134" s="37"/>
      <c r="B134" s="38"/>
      <c r="C134" s="230" t="s">
        <v>166</v>
      </c>
      <c r="D134" s="230" t="s">
        <v>162</v>
      </c>
      <c r="E134" s="231" t="s">
        <v>508</v>
      </c>
      <c r="F134" s="232" t="s">
        <v>509</v>
      </c>
      <c r="G134" s="233" t="s">
        <v>181</v>
      </c>
      <c r="H134" s="234">
        <v>78.849999999999994</v>
      </c>
      <c r="I134" s="235"/>
      <c r="J134" s="235"/>
      <c r="K134" s="236">
        <f>ROUND(P134*H134,2)</f>
        <v>0</v>
      </c>
      <c r="L134" s="237"/>
      <c r="M134" s="43"/>
      <c r="N134" s="238" t="s">
        <v>1</v>
      </c>
      <c r="O134" s="239" t="s">
        <v>42</v>
      </c>
      <c r="P134" s="240">
        <f>I134+J134</f>
        <v>0</v>
      </c>
      <c r="Q134" s="240">
        <f>ROUND(I134*H134,2)</f>
        <v>0</v>
      </c>
      <c r="R134" s="240">
        <f>ROUND(J134*H134,2)</f>
        <v>0</v>
      </c>
      <c r="S134" s="96"/>
      <c r="T134" s="241">
        <f>S134*H134</f>
        <v>0</v>
      </c>
      <c r="U134" s="241">
        <v>0.00022000000000000001</v>
      </c>
      <c r="V134" s="241">
        <f>U134*H134</f>
        <v>0.017346999999999998</v>
      </c>
      <c r="W134" s="241">
        <v>0.254</v>
      </c>
      <c r="X134" s="242">
        <f>W134*H134</f>
        <v>20.027899999999999</v>
      </c>
      <c r="Y134" s="37"/>
      <c r="Z134" s="37"/>
      <c r="AA134" s="37"/>
      <c r="AB134" s="37"/>
      <c r="AC134" s="37"/>
      <c r="AD134" s="37"/>
      <c r="AE134" s="37"/>
      <c r="AR134" s="243" t="s">
        <v>165</v>
      </c>
      <c r="AT134" s="243" t="s">
        <v>162</v>
      </c>
      <c r="AU134" s="243" t="s">
        <v>166</v>
      </c>
      <c r="AY134" s="16" t="s">
        <v>161</v>
      </c>
      <c r="BE134" s="244">
        <f>IF(O134="základná",K134,0)</f>
        <v>0</v>
      </c>
      <c r="BF134" s="244">
        <f>IF(O134="znížená",K134,0)</f>
        <v>0</v>
      </c>
      <c r="BG134" s="244">
        <f>IF(O134="zákl. prenesená",K134,0)</f>
        <v>0</v>
      </c>
      <c r="BH134" s="244">
        <f>IF(O134="zníž. prenesená",K134,0)</f>
        <v>0</v>
      </c>
      <c r="BI134" s="244">
        <f>IF(O134="nulová",K134,0)</f>
        <v>0</v>
      </c>
      <c r="BJ134" s="16" t="s">
        <v>166</v>
      </c>
      <c r="BK134" s="244">
        <f>ROUND(P134*H134,2)</f>
        <v>0</v>
      </c>
      <c r="BL134" s="16" t="s">
        <v>165</v>
      </c>
      <c r="BM134" s="243" t="s">
        <v>510</v>
      </c>
    </row>
    <row r="135" s="13" customFormat="1">
      <c r="A135" s="13"/>
      <c r="B135" s="247"/>
      <c r="C135" s="248"/>
      <c r="D135" s="249" t="s">
        <v>174</v>
      </c>
      <c r="E135" s="250" t="s">
        <v>1</v>
      </c>
      <c r="F135" s="251" t="s">
        <v>511</v>
      </c>
      <c r="G135" s="248"/>
      <c r="H135" s="252">
        <v>78.849999999999994</v>
      </c>
      <c r="I135" s="253"/>
      <c r="J135" s="253"/>
      <c r="K135" s="248"/>
      <c r="L135" s="248"/>
      <c r="M135" s="254"/>
      <c r="N135" s="255"/>
      <c r="O135" s="256"/>
      <c r="P135" s="256"/>
      <c r="Q135" s="256"/>
      <c r="R135" s="256"/>
      <c r="S135" s="256"/>
      <c r="T135" s="256"/>
      <c r="U135" s="256"/>
      <c r="V135" s="256"/>
      <c r="W135" s="256"/>
      <c r="X135" s="257"/>
      <c r="Y135" s="13"/>
      <c r="Z135" s="13"/>
      <c r="AA135" s="13"/>
      <c r="AB135" s="13"/>
      <c r="AC135" s="13"/>
      <c r="AD135" s="13"/>
      <c r="AE135" s="13"/>
      <c r="AT135" s="258" t="s">
        <v>174</v>
      </c>
      <c r="AU135" s="258" t="s">
        <v>166</v>
      </c>
      <c r="AV135" s="13" t="s">
        <v>166</v>
      </c>
      <c r="AW135" s="13" t="s">
        <v>5</v>
      </c>
      <c r="AX135" s="13" t="s">
        <v>86</v>
      </c>
      <c r="AY135" s="258" t="s">
        <v>161</v>
      </c>
    </row>
    <row r="136" s="2" customFormat="1" ht="24.15" customHeight="1">
      <c r="A136" s="37"/>
      <c r="B136" s="38"/>
      <c r="C136" s="230" t="s">
        <v>178</v>
      </c>
      <c r="D136" s="230" t="s">
        <v>162</v>
      </c>
      <c r="E136" s="231" t="s">
        <v>512</v>
      </c>
      <c r="F136" s="232" t="s">
        <v>513</v>
      </c>
      <c r="G136" s="233" t="s">
        <v>514</v>
      </c>
      <c r="H136" s="234">
        <v>70.965000000000003</v>
      </c>
      <c r="I136" s="235"/>
      <c r="J136" s="235"/>
      <c r="K136" s="236">
        <f>ROUND(P136*H136,2)</f>
        <v>0</v>
      </c>
      <c r="L136" s="237"/>
      <c r="M136" s="43"/>
      <c r="N136" s="238" t="s">
        <v>1</v>
      </c>
      <c r="O136" s="239" t="s">
        <v>42</v>
      </c>
      <c r="P136" s="240">
        <f>I136+J136</f>
        <v>0</v>
      </c>
      <c r="Q136" s="240">
        <f>ROUND(I136*H136,2)</f>
        <v>0</v>
      </c>
      <c r="R136" s="240">
        <f>ROUND(J136*H136,2)</f>
        <v>0</v>
      </c>
      <c r="S136" s="96"/>
      <c r="T136" s="241">
        <f>S136*H136</f>
        <v>0</v>
      </c>
      <c r="U136" s="241">
        <v>0</v>
      </c>
      <c r="V136" s="241">
        <f>U136*H136</f>
        <v>0</v>
      </c>
      <c r="W136" s="241">
        <v>0</v>
      </c>
      <c r="X136" s="242">
        <f>W136*H136</f>
        <v>0</v>
      </c>
      <c r="Y136" s="37"/>
      <c r="Z136" s="37"/>
      <c r="AA136" s="37"/>
      <c r="AB136" s="37"/>
      <c r="AC136" s="37"/>
      <c r="AD136" s="37"/>
      <c r="AE136" s="37"/>
      <c r="AR136" s="243" t="s">
        <v>165</v>
      </c>
      <c r="AT136" s="243" t="s">
        <v>162</v>
      </c>
      <c r="AU136" s="243" t="s">
        <v>166</v>
      </c>
      <c r="AY136" s="16" t="s">
        <v>161</v>
      </c>
      <c r="BE136" s="244">
        <f>IF(O136="základná",K136,0)</f>
        <v>0</v>
      </c>
      <c r="BF136" s="244">
        <f>IF(O136="znížená",K136,0)</f>
        <v>0</v>
      </c>
      <c r="BG136" s="244">
        <f>IF(O136="zákl. prenesená",K136,0)</f>
        <v>0</v>
      </c>
      <c r="BH136" s="244">
        <f>IF(O136="zníž. prenesená",K136,0)</f>
        <v>0</v>
      </c>
      <c r="BI136" s="244">
        <f>IF(O136="nulová",K136,0)</f>
        <v>0</v>
      </c>
      <c r="BJ136" s="16" t="s">
        <v>166</v>
      </c>
      <c r="BK136" s="244">
        <f>ROUND(P136*H136,2)</f>
        <v>0</v>
      </c>
      <c r="BL136" s="16" t="s">
        <v>165</v>
      </c>
      <c r="BM136" s="243" t="s">
        <v>515</v>
      </c>
    </row>
    <row r="137" s="13" customFormat="1">
      <c r="A137" s="13"/>
      <c r="B137" s="247"/>
      <c r="C137" s="248"/>
      <c r="D137" s="249" t="s">
        <v>174</v>
      </c>
      <c r="E137" s="250" t="s">
        <v>1</v>
      </c>
      <c r="F137" s="251" t="s">
        <v>516</v>
      </c>
      <c r="G137" s="248"/>
      <c r="H137" s="252">
        <v>70.965000000000003</v>
      </c>
      <c r="I137" s="253"/>
      <c r="J137" s="253"/>
      <c r="K137" s="248"/>
      <c r="L137" s="248"/>
      <c r="M137" s="254"/>
      <c r="N137" s="255"/>
      <c r="O137" s="256"/>
      <c r="P137" s="256"/>
      <c r="Q137" s="256"/>
      <c r="R137" s="256"/>
      <c r="S137" s="256"/>
      <c r="T137" s="256"/>
      <c r="U137" s="256"/>
      <c r="V137" s="256"/>
      <c r="W137" s="256"/>
      <c r="X137" s="257"/>
      <c r="Y137" s="13"/>
      <c r="Z137" s="13"/>
      <c r="AA137" s="13"/>
      <c r="AB137" s="13"/>
      <c r="AC137" s="13"/>
      <c r="AD137" s="13"/>
      <c r="AE137" s="13"/>
      <c r="AT137" s="258" t="s">
        <v>174</v>
      </c>
      <c r="AU137" s="258" t="s">
        <v>166</v>
      </c>
      <c r="AV137" s="13" t="s">
        <v>166</v>
      </c>
      <c r="AW137" s="13" t="s">
        <v>5</v>
      </c>
      <c r="AX137" s="13" t="s">
        <v>78</v>
      </c>
      <c r="AY137" s="258" t="s">
        <v>161</v>
      </c>
    </row>
    <row r="138" s="14" customFormat="1">
      <c r="A138" s="14"/>
      <c r="B138" s="259"/>
      <c r="C138" s="260"/>
      <c r="D138" s="249" t="s">
        <v>174</v>
      </c>
      <c r="E138" s="261" t="s">
        <v>1</v>
      </c>
      <c r="F138" s="262" t="s">
        <v>177</v>
      </c>
      <c r="G138" s="260"/>
      <c r="H138" s="263">
        <v>70.965000000000003</v>
      </c>
      <c r="I138" s="264"/>
      <c r="J138" s="264"/>
      <c r="K138" s="260"/>
      <c r="L138" s="260"/>
      <c r="M138" s="265"/>
      <c r="N138" s="266"/>
      <c r="O138" s="267"/>
      <c r="P138" s="267"/>
      <c r="Q138" s="267"/>
      <c r="R138" s="267"/>
      <c r="S138" s="267"/>
      <c r="T138" s="267"/>
      <c r="U138" s="267"/>
      <c r="V138" s="267"/>
      <c r="W138" s="267"/>
      <c r="X138" s="268"/>
      <c r="Y138" s="14"/>
      <c r="Z138" s="14"/>
      <c r="AA138" s="14"/>
      <c r="AB138" s="14"/>
      <c r="AC138" s="14"/>
      <c r="AD138" s="14"/>
      <c r="AE138" s="14"/>
      <c r="AT138" s="269" t="s">
        <v>174</v>
      </c>
      <c r="AU138" s="269" t="s">
        <v>166</v>
      </c>
      <c r="AV138" s="14" t="s">
        <v>165</v>
      </c>
      <c r="AW138" s="14" t="s">
        <v>5</v>
      </c>
      <c r="AX138" s="14" t="s">
        <v>86</v>
      </c>
      <c r="AY138" s="269" t="s">
        <v>161</v>
      </c>
    </row>
    <row r="139" s="2" customFormat="1" ht="24.15" customHeight="1">
      <c r="A139" s="37"/>
      <c r="B139" s="38"/>
      <c r="C139" s="230" t="s">
        <v>165</v>
      </c>
      <c r="D139" s="230" t="s">
        <v>162</v>
      </c>
      <c r="E139" s="231" t="s">
        <v>517</v>
      </c>
      <c r="F139" s="232" t="s">
        <v>518</v>
      </c>
      <c r="G139" s="233" t="s">
        <v>514</v>
      </c>
      <c r="H139" s="234">
        <v>70.965000000000003</v>
      </c>
      <c r="I139" s="235"/>
      <c r="J139" s="235"/>
      <c r="K139" s="236">
        <f>ROUND(P139*H139,2)</f>
        <v>0</v>
      </c>
      <c r="L139" s="237"/>
      <c r="M139" s="43"/>
      <c r="N139" s="238" t="s">
        <v>1</v>
      </c>
      <c r="O139" s="239" t="s">
        <v>42</v>
      </c>
      <c r="P139" s="240">
        <f>I139+J139</f>
        <v>0</v>
      </c>
      <c r="Q139" s="240">
        <f>ROUND(I139*H139,2)</f>
        <v>0</v>
      </c>
      <c r="R139" s="240">
        <f>ROUND(J139*H139,2)</f>
        <v>0</v>
      </c>
      <c r="S139" s="96"/>
      <c r="T139" s="241">
        <f>S139*H139</f>
        <v>0</v>
      </c>
      <c r="U139" s="241">
        <v>0</v>
      </c>
      <c r="V139" s="241">
        <f>U139*H139</f>
        <v>0</v>
      </c>
      <c r="W139" s="241">
        <v>0</v>
      </c>
      <c r="X139" s="242">
        <f>W139*H139</f>
        <v>0</v>
      </c>
      <c r="Y139" s="37"/>
      <c r="Z139" s="37"/>
      <c r="AA139" s="37"/>
      <c r="AB139" s="37"/>
      <c r="AC139" s="37"/>
      <c r="AD139" s="37"/>
      <c r="AE139" s="37"/>
      <c r="AR139" s="243" t="s">
        <v>165</v>
      </c>
      <c r="AT139" s="243" t="s">
        <v>162</v>
      </c>
      <c r="AU139" s="243" t="s">
        <v>166</v>
      </c>
      <c r="AY139" s="16" t="s">
        <v>161</v>
      </c>
      <c r="BE139" s="244">
        <f>IF(O139="základná",K139,0)</f>
        <v>0</v>
      </c>
      <c r="BF139" s="244">
        <f>IF(O139="znížená",K139,0)</f>
        <v>0</v>
      </c>
      <c r="BG139" s="244">
        <f>IF(O139="zákl. prenesená",K139,0)</f>
        <v>0</v>
      </c>
      <c r="BH139" s="244">
        <f>IF(O139="zníž. prenesená",K139,0)</f>
        <v>0</v>
      </c>
      <c r="BI139" s="244">
        <f>IF(O139="nulová",K139,0)</f>
        <v>0</v>
      </c>
      <c r="BJ139" s="16" t="s">
        <v>166</v>
      </c>
      <c r="BK139" s="244">
        <f>ROUND(P139*H139,2)</f>
        <v>0</v>
      </c>
      <c r="BL139" s="16" t="s">
        <v>165</v>
      </c>
      <c r="BM139" s="243" t="s">
        <v>519</v>
      </c>
    </row>
    <row r="140" s="2" customFormat="1" ht="33" customHeight="1">
      <c r="A140" s="37"/>
      <c r="B140" s="38"/>
      <c r="C140" s="230" t="s">
        <v>188</v>
      </c>
      <c r="D140" s="230" t="s">
        <v>162</v>
      </c>
      <c r="E140" s="231" t="s">
        <v>520</v>
      </c>
      <c r="F140" s="232" t="s">
        <v>521</v>
      </c>
      <c r="G140" s="233" t="s">
        <v>514</v>
      </c>
      <c r="H140" s="234">
        <v>70.965000000000003</v>
      </c>
      <c r="I140" s="235"/>
      <c r="J140" s="235"/>
      <c r="K140" s="236">
        <f>ROUND(P140*H140,2)</f>
        <v>0</v>
      </c>
      <c r="L140" s="237"/>
      <c r="M140" s="43"/>
      <c r="N140" s="238" t="s">
        <v>1</v>
      </c>
      <c r="O140" s="239" t="s">
        <v>42</v>
      </c>
      <c r="P140" s="240">
        <f>I140+J140</f>
        <v>0</v>
      </c>
      <c r="Q140" s="240">
        <f>ROUND(I140*H140,2)</f>
        <v>0</v>
      </c>
      <c r="R140" s="240">
        <f>ROUND(J140*H140,2)</f>
        <v>0</v>
      </c>
      <c r="S140" s="96"/>
      <c r="T140" s="241">
        <f>S140*H140</f>
        <v>0</v>
      </c>
      <c r="U140" s="241">
        <v>0</v>
      </c>
      <c r="V140" s="241">
        <f>U140*H140</f>
        <v>0</v>
      </c>
      <c r="W140" s="241">
        <v>0</v>
      </c>
      <c r="X140" s="242">
        <f>W140*H140</f>
        <v>0</v>
      </c>
      <c r="Y140" s="37"/>
      <c r="Z140" s="37"/>
      <c r="AA140" s="37"/>
      <c r="AB140" s="37"/>
      <c r="AC140" s="37"/>
      <c r="AD140" s="37"/>
      <c r="AE140" s="37"/>
      <c r="AR140" s="243" t="s">
        <v>165</v>
      </c>
      <c r="AT140" s="243" t="s">
        <v>162</v>
      </c>
      <c r="AU140" s="243" t="s">
        <v>166</v>
      </c>
      <c r="AY140" s="16" t="s">
        <v>161</v>
      </c>
      <c r="BE140" s="244">
        <f>IF(O140="základná",K140,0)</f>
        <v>0</v>
      </c>
      <c r="BF140" s="244">
        <f>IF(O140="znížená",K140,0)</f>
        <v>0</v>
      </c>
      <c r="BG140" s="244">
        <f>IF(O140="zákl. prenesená",K140,0)</f>
        <v>0</v>
      </c>
      <c r="BH140" s="244">
        <f>IF(O140="zníž. prenesená",K140,0)</f>
        <v>0</v>
      </c>
      <c r="BI140" s="244">
        <f>IF(O140="nulová",K140,0)</f>
        <v>0</v>
      </c>
      <c r="BJ140" s="16" t="s">
        <v>166</v>
      </c>
      <c r="BK140" s="244">
        <f>ROUND(P140*H140,2)</f>
        <v>0</v>
      </c>
      <c r="BL140" s="16" t="s">
        <v>165</v>
      </c>
      <c r="BM140" s="243" t="s">
        <v>522</v>
      </c>
    </row>
    <row r="141" s="2" customFormat="1" ht="37.8" customHeight="1">
      <c r="A141" s="37"/>
      <c r="B141" s="38"/>
      <c r="C141" s="230" t="s">
        <v>168</v>
      </c>
      <c r="D141" s="230" t="s">
        <v>162</v>
      </c>
      <c r="E141" s="231" t="s">
        <v>523</v>
      </c>
      <c r="F141" s="232" t="s">
        <v>524</v>
      </c>
      <c r="G141" s="233" t="s">
        <v>514</v>
      </c>
      <c r="H141" s="234">
        <v>496.755</v>
      </c>
      <c r="I141" s="235"/>
      <c r="J141" s="235"/>
      <c r="K141" s="236">
        <f>ROUND(P141*H141,2)</f>
        <v>0</v>
      </c>
      <c r="L141" s="237"/>
      <c r="M141" s="43"/>
      <c r="N141" s="238" t="s">
        <v>1</v>
      </c>
      <c r="O141" s="239" t="s">
        <v>42</v>
      </c>
      <c r="P141" s="240">
        <f>I141+J141</f>
        <v>0</v>
      </c>
      <c r="Q141" s="240">
        <f>ROUND(I141*H141,2)</f>
        <v>0</v>
      </c>
      <c r="R141" s="240">
        <f>ROUND(J141*H141,2)</f>
        <v>0</v>
      </c>
      <c r="S141" s="96"/>
      <c r="T141" s="241">
        <f>S141*H141</f>
        <v>0</v>
      </c>
      <c r="U141" s="241">
        <v>0</v>
      </c>
      <c r="V141" s="241">
        <f>U141*H141</f>
        <v>0</v>
      </c>
      <c r="W141" s="241">
        <v>0</v>
      </c>
      <c r="X141" s="242">
        <f>W141*H141</f>
        <v>0</v>
      </c>
      <c r="Y141" s="37"/>
      <c r="Z141" s="37"/>
      <c r="AA141" s="37"/>
      <c r="AB141" s="37"/>
      <c r="AC141" s="37"/>
      <c r="AD141" s="37"/>
      <c r="AE141" s="37"/>
      <c r="AR141" s="243" t="s">
        <v>165</v>
      </c>
      <c r="AT141" s="243" t="s">
        <v>162</v>
      </c>
      <c r="AU141" s="243" t="s">
        <v>166</v>
      </c>
      <c r="AY141" s="16" t="s">
        <v>161</v>
      </c>
      <c r="BE141" s="244">
        <f>IF(O141="základná",K141,0)</f>
        <v>0</v>
      </c>
      <c r="BF141" s="244">
        <f>IF(O141="znížená",K141,0)</f>
        <v>0</v>
      </c>
      <c r="BG141" s="244">
        <f>IF(O141="zákl. prenesená",K141,0)</f>
        <v>0</v>
      </c>
      <c r="BH141" s="244">
        <f>IF(O141="zníž. prenesená",K141,0)</f>
        <v>0</v>
      </c>
      <c r="BI141" s="244">
        <f>IF(O141="nulová",K141,0)</f>
        <v>0</v>
      </c>
      <c r="BJ141" s="16" t="s">
        <v>166</v>
      </c>
      <c r="BK141" s="244">
        <f>ROUND(P141*H141,2)</f>
        <v>0</v>
      </c>
      <c r="BL141" s="16" t="s">
        <v>165</v>
      </c>
      <c r="BM141" s="243" t="s">
        <v>525</v>
      </c>
    </row>
    <row r="142" s="2" customFormat="1">
      <c r="A142" s="37"/>
      <c r="B142" s="38"/>
      <c r="C142" s="39"/>
      <c r="D142" s="249" t="s">
        <v>259</v>
      </c>
      <c r="E142" s="39"/>
      <c r="F142" s="270" t="s">
        <v>526</v>
      </c>
      <c r="G142" s="39"/>
      <c r="H142" s="39"/>
      <c r="I142" s="271"/>
      <c r="J142" s="271"/>
      <c r="K142" s="39"/>
      <c r="L142" s="39"/>
      <c r="M142" s="43"/>
      <c r="N142" s="272"/>
      <c r="O142" s="273"/>
      <c r="P142" s="96"/>
      <c r="Q142" s="96"/>
      <c r="R142" s="96"/>
      <c r="S142" s="96"/>
      <c r="T142" s="96"/>
      <c r="U142" s="96"/>
      <c r="V142" s="96"/>
      <c r="W142" s="96"/>
      <c r="X142" s="97"/>
      <c r="Y142" s="37"/>
      <c r="Z142" s="37"/>
      <c r="AA142" s="37"/>
      <c r="AB142" s="37"/>
      <c r="AC142" s="37"/>
      <c r="AD142" s="37"/>
      <c r="AE142" s="37"/>
      <c r="AT142" s="16" t="s">
        <v>259</v>
      </c>
      <c r="AU142" s="16" t="s">
        <v>166</v>
      </c>
    </row>
    <row r="143" s="13" customFormat="1">
      <c r="A143" s="13"/>
      <c r="B143" s="247"/>
      <c r="C143" s="248"/>
      <c r="D143" s="249" t="s">
        <v>174</v>
      </c>
      <c r="E143" s="248"/>
      <c r="F143" s="251" t="s">
        <v>527</v>
      </c>
      <c r="G143" s="248"/>
      <c r="H143" s="252">
        <v>496.755</v>
      </c>
      <c r="I143" s="253"/>
      <c r="J143" s="253"/>
      <c r="K143" s="248"/>
      <c r="L143" s="248"/>
      <c r="M143" s="254"/>
      <c r="N143" s="255"/>
      <c r="O143" s="256"/>
      <c r="P143" s="256"/>
      <c r="Q143" s="256"/>
      <c r="R143" s="256"/>
      <c r="S143" s="256"/>
      <c r="T143" s="256"/>
      <c r="U143" s="256"/>
      <c r="V143" s="256"/>
      <c r="W143" s="256"/>
      <c r="X143" s="257"/>
      <c r="Y143" s="13"/>
      <c r="Z143" s="13"/>
      <c r="AA143" s="13"/>
      <c r="AB143" s="13"/>
      <c r="AC143" s="13"/>
      <c r="AD143" s="13"/>
      <c r="AE143" s="13"/>
      <c r="AT143" s="258" t="s">
        <v>174</v>
      </c>
      <c r="AU143" s="258" t="s">
        <v>166</v>
      </c>
      <c r="AV143" s="13" t="s">
        <v>166</v>
      </c>
      <c r="AW143" s="13" t="s">
        <v>4</v>
      </c>
      <c r="AX143" s="13" t="s">
        <v>86</v>
      </c>
      <c r="AY143" s="258" t="s">
        <v>161</v>
      </c>
    </row>
    <row r="144" s="2" customFormat="1" ht="16.5" customHeight="1">
      <c r="A144" s="37"/>
      <c r="B144" s="38"/>
      <c r="C144" s="230" t="s">
        <v>199</v>
      </c>
      <c r="D144" s="230" t="s">
        <v>162</v>
      </c>
      <c r="E144" s="231" t="s">
        <v>528</v>
      </c>
      <c r="F144" s="232" t="s">
        <v>529</v>
      </c>
      <c r="G144" s="233" t="s">
        <v>514</v>
      </c>
      <c r="H144" s="234">
        <v>70.965000000000003</v>
      </c>
      <c r="I144" s="235"/>
      <c r="J144" s="235"/>
      <c r="K144" s="236">
        <f>ROUND(P144*H144,2)</f>
        <v>0</v>
      </c>
      <c r="L144" s="237"/>
      <c r="M144" s="43"/>
      <c r="N144" s="238" t="s">
        <v>1</v>
      </c>
      <c r="O144" s="239" t="s">
        <v>42</v>
      </c>
      <c r="P144" s="240">
        <f>I144+J144</f>
        <v>0</v>
      </c>
      <c r="Q144" s="240">
        <f>ROUND(I144*H144,2)</f>
        <v>0</v>
      </c>
      <c r="R144" s="240">
        <f>ROUND(J144*H144,2)</f>
        <v>0</v>
      </c>
      <c r="S144" s="96"/>
      <c r="T144" s="241">
        <f>S144*H144</f>
        <v>0</v>
      </c>
      <c r="U144" s="241">
        <v>0</v>
      </c>
      <c r="V144" s="241">
        <f>U144*H144</f>
        <v>0</v>
      </c>
      <c r="W144" s="241">
        <v>0</v>
      </c>
      <c r="X144" s="242">
        <f>W144*H144</f>
        <v>0</v>
      </c>
      <c r="Y144" s="37"/>
      <c r="Z144" s="37"/>
      <c r="AA144" s="37"/>
      <c r="AB144" s="37"/>
      <c r="AC144" s="37"/>
      <c r="AD144" s="37"/>
      <c r="AE144" s="37"/>
      <c r="AR144" s="243" t="s">
        <v>165</v>
      </c>
      <c r="AT144" s="243" t="s">
        <v>162</v>
      </c>
      <c r="AU144" s="243" t="s">
        <v>166</v>
      </c>
      <c r="AY144" s="16" t="s">
        <v>161</v>
      </c>
      <c r="BE144" s="244">
        <f>IF(O144="základná",K144,0)</f>
        <v>0</v>
      </c>
      <c r="BF144" s="244">
        <f>IF(O144="znížená",K144,0)</f>
        <v>0</v>
      </c>
      <c r="BG144" s="244">
        <f>IF(O144="zákl. prenesená",K144,0)</f>
        <v>0</v>
      </c>
      <c r="BH144" s="244">
        <f>IF(O144="zníž. prenesená",K144,0)</f>
        <v>0</v>
      </c>
      <c r="BI144" s="244">
        <f>IF(O144="nulová",K144,0)</f>
        <v>0</v>
      </c>
      <c r="BJ144" s="16" t="s">
        <v>166</v>
      </c>
      <c r="BK144" s="244">
        <f>ROUND(P144*H144,2)</f>
        <v>0</v>
      </c>
      <c r="BL144" s="16" t="s">
        <v>165</v>
      </c>
      <c r="BM144" s="243" t="s">
        <v>530</v>
      </c>
    </row>
    <row r="145" s="2" customFormat="1" ht="24.15" customHeight="1">
      <c r="A145" s="37"/>
      <c r="B145" s="38"/>
      <c r="C145" s="230" t="s">
        <v>204</v>
      </c>
      <c r="D145" s="230" t="s">
        <v>162</v>
      </c>
      <c r="E145" s="231" t="s">
        <v>531</v>
      </c>
      <c r="F145" s="232" t="s">
        <v>532</v>
      </c>
      <c r="G145" s="233" t="s">
        <v>249</v>
      </c>
      <c r="H145" s="234">
        <v>117.092</v>
      </c>
      <c r="I145" s="235"/>
      <c r="J145" s="235"/>
      <c r="K145" s="236">
        <f>ROUND(P145*H145,2)</f>
        <v>0</v>
      </c>
      <c r="L145" s="237"/>
      <c r="M145" s="43"/>
      <c r="N145" s="238" t="s">
        <v>1</v>
      </c>
      <c r="O145" s="239" t="s">
        <v>42</v>
      </c>
      <c r="P145" s="240">
        <f>I145+J145</f>
        <v>0</v>
      </c>
      <c r="Q145" s="240">
        <f>ROUND(I145*H145,2)</f>
        <v>0</v>
      </c>
      <c r="R145" s="240">
        <f>ROUND(J145*H145,2)</f>
        <v>0</v>
      </c>
      <c r="S145" s="96"/>
      <c r="T145" s="241">
        <f>S145*H145</f>
        <v>0</v>
      </c>
      <c r="U145" s="241">
        <v>0</v>
      </c>
      <c r="V145" s="241">
        <f>U145*H145</f>
        <v>0</v>
      </c>
      <c r="W145" s="241">
        <v>0</v>
      </c>
      <c r="X145" s="242">
        <f>W145*H145</f>
        <v>0</v>
      </c>
      <c r="Y145" s="37"/>
      <c r="Z145" s="37"/>
      <c r="AA145" s="37"/>
      <c r="AB145" s="37"/>
      <c r="AC145" s="37"/>
      <c r="AD145" s="37"/>
      <c r="AE145" s="37"/>
      <c r="AR145" s="243" t="s">
        <v>165</v>
      </c>
      <c r="AT145" s="243" t="s">
        <v>162</v>
      </c>
      <c r="AU145" s="243" t="s">
        <v>166</v>
      </c>
      <c r="AY145" s="16" t="s">
        <v>161</v>
      </c>
      <c r="BE145" s="244">
        <f>IF(O145="základná",K145,0)</f>
        <v>0</v>
      </c>
      <c r="BF145" s="244">
        <f>IF(O145="znížená",K145,0)</f>
        <v>0</v>
      </c>
      <c r="BG145" s="244">
        <f>IF(O145="zákl. prenesená",K145,0)</f>
        <v>0</v>
      </c>
      <c r="BH145" s="244">
        <f>IF(O145="zníž. prenesená",K145,0)</f>
        <v>0</v>
      </c>
      <c r="BI145" s="244">
        <f>IF(O145="nulová",K145,0)</f>
        <v>0</v>
      </c>
      <c r="BJ145" s="16" t="s">
        <v>166</v>
      </c>
      <c r="BK145" s="244">
        <f>ROUND(P145*H145,2)</f>
        <v>0</v>
      </c>
      <c r="BL145" s="16" t="s">
        <v>165</v>
      </c>
      <c r="BM145" s="243" t="s">
        <v>533</v>
      </c>
    </row>
    <row r="146" s="2" customFormat="1">
      <c r="A146" s="37"/>
      <c r="B146" s="38"/>
      <c r="C146" s="39"/>
      <c r="D146" s="249" t="s">
        <v>259</v>
      </c>
      <c r="E146" s="39"/>
      <c r="F146" s="270" t="s">
        <v>534</v>
      </c>
      <c r="G146" s="39"/>
      <c r="H146" s="39"/>
      <c r="I146" s="271"/>
      <c r="J146" s="271"/>
      <c r="K146" s="39"/>
      <c r="L146" s="39"/>
      <c r="M146" s="43"/>
      <c r="N146" s="272"/>
      <c r="O146" s="273"/>
      <c r="P146" s="96"/>
      <c r="Q146" s="96"/>
      <c r="R146" s="96"/>
      <c r="S146" s="96"/>
      <c r="T146" s="96"/>
      <c r="U146" s="96"/>
      <c r="V146" s="96"/>
      <c r="W146" s="96"/>
      <c r="X146" s="97"/>
      <c r="Y146" s="37"/>
      <c r="Z146" s="37"/>
      <c r="AA146" s="37"/>
      <c r="AB146" s="37"/>
      <c r="AC146" s="37"/>
      <c r="AD146" s="37"/>
      <c r="AE146" s="37"/>
      <c r="AT146" s="16" t="s">
        <v>259</v>
      </c>
      <c r="AU146" s="16" t="s">
        <v>166</v>
      </c>
    </row>
    <row r="147" s="13" customFormat="1">
      <c r="A147" s="13"/>
      <c r="B147" s="247"/>
      <c r="C147" s="248"/>
      <c r="D147" s="249" t="s">
        <v>174</v>
      </c>
      <c r="E147" s="248"/>
      <c r="F147" s="251" t="s">
        <v>535</v>
      </c>
      <c r="G147" s="248"/>
      <c r="H147" s="252">
        <v>117.092</v>
      </c>
      <c r="I147" s="253"/>
      <c r="J147" s="253"/>
      <c r="K147" s="248"/>
      <c r="L147" s="248"/>
      <c r="M147" s="254"/>
      <c r="N147" s="255"/>
      <c r="O147" s="256"/>
      <c r="P147" s="256"/>
      <c r="Q147" s="256"/>
      <c r="R147" s="256"/>
      <c r="S147" s="256"/>
      <c r="T147" s="256"/>
      <c r="U147" s="256"/>
      <c r="V147" s="256"/>
      <c r="W147" s="256"/>
      <c r="X147" s="257"/>
      <c r="Y147" s="13"/>
      <c r="Z147" s="13"/>
      <c r="AA147" s="13"/>
      <c r="AB147" s="13"/>
      <c r="AC147" s="13"/>
      <c r="AD147" s="13"/>
      <c r="AE147" s="13"/>
      <c r="AT147" s="258" t="s">
        <v>174</v>
      </c>
      <c r="AU147" s="258" t="s">
        <v>166</v>
      </c>
      <c r="AV147" s="13" t="s">
        <v>166</v>
      </c>
      <c r="AW147" s="13" t="s">
        <v>4</v>
      </c>
      <c r="AX147" s="13" t="s">
        <v>86</v>
      </c>
      <c r="AY147" s="258" t="s">
        <v>161</v>
      </c>
    </row>
    <row r="148" s="12" customFormat="1" ht="22.8" customHeight="1">
      <c r="A148" s="12"/>
      <c r="B148" s="216"/>
      <c r="C148" s="217"/>
      <c r="D148" s="218" t="s">
        <v>77</v>
      </c>
      <c r="E148" s="245" t="s">
        <v>166</v>
      </c>
      <c r="F148" s="245" t="s">
        <v>536</v>
      </c>
      <c r="G148" s="217"/>
      <c r="H148" s="217"/>
      <c r="I148" s="220"/>
      <c r="J148" s="220"/>
      <c r="K148" s="246">
        <f>BK148</f>
        <v>0</v>
      </c>
      <c r="L148" s="217"/>
      <c r="M148" s="221"/>
      <c r="N148" s="222"/>
      <c r="O148" s="223"/>
      <c r="P148" s="223"/>
      <c r="Q148" s="224">
        <f>SUM(Q149:Q154)</f>
        <v>0</v>
      </c>
      <c r="R148" s="224">
        <f>SUM(R149:R154)</f>
        <v>0</v>
      </c>
      <c r="S148" s="223"/>
      <c r="T148" s="225">
        <f>SUM(T149:T154)</f>
        <v>0</v>
      </c>
      <c r="U148" s="223"/>
      <c r="V148" s="225">
        <f>SUM(V149:V154)</f>
        <v>77.537747399999986</v>
      </c>
      <c r="W148" s="223"/>
      <c r="X148" s="226">
        <f>SUM(X149:X154)</f>
        <v>0</v>
      </c>
      <c r="Y148" s="12"/>
      <c r="Z148" s="12"/>
      <c r="AA148" s="12"/>
      <c r="AB148" s="12"/>
      <c r="AC148" s="12"/>
      <c r="AD148" s="12"/>
      <c r="AE148" s="12"/>
      <c r="AR148" s="227" t="s">
        <v>86</v>
      </c>
      <c r="AT148" s="228" t="s">
        <v>77</v>
      </c>
      <c r="AU148" s="228" t="s">
        <v>86</v>
      </c>
      <c r="AY148" s="227" t="s">
        <v>161</v>
      </c>
      <c r="BK148" s="229">
        <f>SUM(BK149:BK154)</f>
        <v>0</v>
      </c>
    </row>
    <row r="149" s="2" customFormat="1" ht="24.15" customHeight="1">
      <c r="A149" s="37"/>
      <c r="B149" s="38"/>
      <c r="C149" s="230" t="s">
        <v>197</v>
      </c>
      <c r="D149" s="230" t="s">
        <v>162</v>
      </c>
      <c r="E149" s="231" t="s">
        <v>537</v>
      </c>
      <c r="F149" s="232" t="s">
        <v>538</v>
      </c>
      <c r="G149" s="233" t="s">
        <v>514</v>
      </c>
      <c r="H149" s="234">
        <v>47.482999999999997</v>
      </c>
      <c r="I149" s="235"/>
      <c r="J149" s="235"/>
      <c r="K149" s="236">
        <f>ROUND(P149*H149,2)</f>
        <v>0</v>
      </c>
      <c r="L149" s="237"/>
      <c r="M149" s="43"/>
      <c r="N149" s="238" t="s">
        <v>1</v>
      </c>
      <c r="O149" s="239" t="s">
        <v>42</v>
      </c>
      <c r="P149" s="240">
        <f>I149+J149</f>
        <v>0</v>
      </c>
      <c r="Q149" s="240">
        <f>ROUND(I149*H149,2)</f>
        <v>0</v>
      </c>
      <c r="R149" s="240">
        <f>ROUND(J149*H149,2)</f>
        <v>0</v>
      </c>
      <c r="S149" s="96"/>
      <c r="T149" s="241">
        <f>S149*H149</f>
        <v>0</v>
      </c>
      <c r="U149" s="241">
        <v>1.6299999999999999</v>
      </c>
      <c r="V149" s="241">
        <f>U149*H149</f>
        <v>77.397289999999984</v>
      </c>
      <c r="W149" s="241">
        <v>0</v>
      </c>
      <c r="X149" s="242">
        <f>W149*H149</f>
        <v>0</v>
      </c>
      <c r="Y149" s="37"/>
      <c r="Z149" s="37"/>
      <c r="AA149" s="37"/>
      <c r="AB149" s="37"/>
      <c r="AC149" s="37"/>
      <c r="AD149" s="37"/>
      <c r="AE149" s="37"/>
      <c r="AR149" s="243" t="s">
        <v>242</v>
      </c>
      <c r="AT149" s="243" t="s">
        <v>162</v>
      </c>
      <c r="AU149" s="243" t="s">
        <v>166</v>
      </c>
      <c r="AY149" s="16" t="s">
        <v>161</v>
      </c>
      <c r="BE149" s="244">
        <f>IF(O149="základná",K149,0)</f>
        <v>0</v>
      </c>
      <c r="BF149" s="244">
        <f>IF(O149="znížená",K149,0)</f>
        <v>0</v>
      </c>
      <c r="BG149" s="244">
        <f>IF(O149="zákl. prenesená",K149,0)</f>
        <v>0</v>
      </c>
      <c r="BH149" s="244">
        <f>IF(O149="zníž. prenesená",K149,0)</f>
        <v>0</v>
      </c>
      <c r="BI149" s="244">
        <f>IF(O149="nulová",K149,0)</f>
        <v>0</v>
      </c>
      <c r="BJ149" s="16" t="s">
        <v>166</v>
      </c>
      <c r="BK149" s="244">
        <f>ROUND(P149*H149,2)</f>
        <v>0</v>
      </c>
      <c r="BL149" s="16" t="s">
        <v>242</v>
      </c>
      <c r="BM149" s="243" t="s">
        <v>539</v>
      </c>
    </row>
    <row r="150" s="13" customFormat="1">
      <c r="A150" s="13"/>
      <c r="B150" s="247"/>
      <c r="C150" s="248"/>
      <c r="D150" s="249" t="s">
        <v>174</v>
      </c>
      <c r="E150" s="250" t="s">
        <v>1</v>
      </c>
      <c r="F150" s="251" t="s">
        <v>540</v>
      </c>
      <c r="G150" s="248"/>
      <c r="H150" s="252">
        <v>47.482999999999997</v>
      </c>
      <c r="I150" s="253"/>
      <c r="J150" s="253"/>
      <c r="K150" s="248"/>
      <c r="L150" s="248"/>
      <c r="M150" s="254"/>
      <c r="N150" s="255"/>
      <c r="O150" s="256"/>
      <c r="P150" s="256"/>
      <c r="Q150" s="256"/>
      <c r="R150" s="256"/>
      <c r="S150" s="256"/>
      <c r="T150" s="256"/>
      <c r="U150" s="256"/>
      <c r="V150" s="256"/>
      <c r="W150" s="256"/>
      <c r="X150" s="257"/>
      <c r="Y150" s="13"/>
      <c r="Z150" s="13"/>
      <c r="AA150" s="13"/>
      <c r="AB150" s="13"/>
      <c r="AC150" s="13"/>
      <c r="AD150" s="13"/>
      <c r="AE150" s="13"/>
      <c r="AT150" s="258" t="s">
        <v>174</v>
      </c>
      <c r="AU150" s="258" t="s">
        <v>166</v>
      </c>
      <c r="AV150" s="13" t="s">
        <v>166</v>
      </c>
      <c r="AW150" s="13" t="s">
        <v>5</v>
      </c>
      <c r="AX150" s="13" t="s">
        <v>86</v>
      </c>
      <c r="AY150" s="258" t="s">
        <v>161</v>
      </c>
    </row>
    <row r="151" s="2" customFormat="1" ht="33" customHeight="1">
      <c r="A151" s="37"/>
      <c r="B151" s="38"/>
      <c r="C151" s="230" t="s">
        <v>214</v>
      </c>
      <c r="D151" s="230" t="s">
        <v>162</v>
      </c>
      <c r="E151" s="231" t="s">
        <v>541</v>
      </c>
      <c r="F151" s="232" t="s">
        <v>542</v>
      </c>
      <c r="G151" s="233" t="s">
        <v>181</v>
      </c>
      <c r="H151" s="234">
        <v>214.112</v>
      </c>
      <c r="I151" s="235"/>
      <c r="J151" s="235"/>
      <c r="K151" s="236">
        <f>ROUND(P151*H151,2)</f>
        <v>0</v>
      </c>
      <c r="L151" s="237"/>
      <c r="M151" s="43"/>
      <c r="N151" s="238" t="s">
        <v>1</v>
      </c>
      <c r="O151" s="239" t="s">
        <v>42</v>
      </c>
      <c r="P151" s="240">
        <f>I151+J151</f>
        <v>0</v>
      </c>
      <c r="Q151" s="240">
        <f>ROUND(I151*H151,2)</f>
        <v>0</v>
      </c>
      <c r="R151" s="240">
        <f>ROUND(J151*H151,2)</f>
        <v>0</v>
      </c>
      <c r="S151" s="96"/>
      <c r="T151" s="241">
        <f>S151*H151</f>
        <v>0</v>
      </c>
      <c r="U151" s="241">
        <v>0.00035</v>
      </c>
      <c r="V151" s="241">
        <f>U151*H151</f>
        <v>0.074939199999999997</v>
      </c>
      <c r="W151" s="241">
        <v>0</v>
      </c>
      <c r="X151" s="242">
        <f>W151*H151</f>
        <v>0</v>
      </c>
      <c r="Y151" s="37"/>
      <c r="Z151" s="37"/>
      <c r="AA151" s="37"/>
      <c r="AB151" s="37"/>
      <c r="AC151" s="37"/>
      <c r="AD151" s="37"/>
      <c r="AE151" s="37"/>
      <c r="AR151" s="243" t="s">
        <v>165</v>
      </c>
      <c r="AT151" s="243" t="s">
        <v>162</v>
      </c>
      <c r="AU151" s="243" t="s">
        <v>166</v>
      </c>
      <c r="AY151" s="16" t="s">
        <v>161</v>
      </c>
      <c r="BE151" s="244">
        <f>IF(O151="základná",K151,0)</f>
        <v>0</v>
      </c>
      <c r="BF151" s="244">
        <f>IF(O151="znížená",K151,0)</f>
        <v>0</v>
      </c>
      <c r="BG151" s="244">
        <f>IF(O151="zákl. prenesená",K151,0)</f>
        <v>0</v>
      </c>
      <c r="BH151" s="244">
        <f>IF(O151="zníž. prenesená",K151,0)</f>
        <v>0</v>
      </c>
      <c r="BI151" s="244">
        <f>IF(O151="nulová",K151,0)</f>
        <v>0</v>
      </c>
      <c r="BJ151" s="16" t="s">
        <v>166</v>
      </c>
      <c r="BK151" s="244">
        <f>ROUND(P151*H151,2)</f>
        <v>0</v>
      </c>
      <c r="BL151" s="16" t="s">
        <v>165</v>
      </c>
      <c r="BM151" s="243" t="s">
        <v>543</v>
      </c>
    </row>
    <row r="152" s="13" customFormat="1">
      <c r="A152" s="13"/>
      <c r="B152" s="247"/>
      <c r="C152" s="248"/>
      <c r="D152" s="249" t="s">
        <v>174</v>
      </c>
      <c r="E152" s="250" t="s">
        <v>1</v>
      </c>
      <c r="F152" s="251" t="s">
        <v>544</v>
      </c>
      <c r="G152" s="248"/>
      <c r="H152" s="252">
        <v>214.112</v>
      </c>
      <c r="I152" s="253"/>
      <c r="J152" s="253"/>
      <c r="K152" s="248"/>
      <c r="L152" s="248"/>
      <c r="M152" s="254"/>
      <c r="N152" s="255"/>
      <c r="O152" s="256"/>
      <c r="P152" s="256"/>
      <c r="Q152" s="256"/>
      <c r="R152" s="256"/>
      <c r="S152" s="256"/>
      <c r="T152" s="256"/>
      <c r="U152" s="256"/>
      <c r="V152" s="256"/>
      <c r="W152" s="256"/>
      <c r="X152" s="257"/>
      <c r="Y152" s="13"/>
      <c r="Z152" s="13"/>
      <c r="AA152" s="13"/>
      <c r="AB152" s="13"/>
      <c r="AC152" s="13"/>
      <c r="AD152" s="13"/>
      <c r="AE152" s="13"/>
      <c r="AT152" s="258" t="s">
        <v>174</v>
      </c>
      <c r="AU152" s="258" t="s">
        <v>166</v>
      </c>
      <c r="AV152" s="13" t="s">
        <v>166</v>
      </c>
      <c r="AW152" s="13" t="s">
        <v>5</v>
      </c>
      <c r="AX152" s="13" t="s">
        <v>86</v>
      </c>
      <c r="AY152" s="258" t="s">
        <v>161</v>
      </c>
    </row>
    <row r="153" s="2" customFormat="1" ht="16.5" customHeight="1">
      <c r="A153" s="37"/>
      <c r="B153" s="38"/>
      <c r="C153" s="274" t="s">
        <v>218</v>
      </c>
      <c r="D153" s="274" t="s">
        <v>297</v>
      </c>
      <c r="E153" s="275" t="s">
        <v>545</v>
      </c>
      <c r="F153" s="276" t="s">
        <v>546</v>
      </c>
      <c r="G153" s="277" t="s">
        <v>181</v>
      </c>
      <c r="H153" s="278">
        <v>218.39400000000001</v>
      </c>
      <c r="I153" s="279"/>
      <c r="J153" s="280"/>
      <c r="K153" s="281">
        <f>ROUND(P153*H153,2)</f>
        <v>0</v>
      </c>
      <c r="L153" s="280"/>
      <c r="M153" s="282"/>
      <c r="N153" s="283" t="s">
        <v>1</v>
      </c>
      <c r="O153" s="239" t="s">
        <v>42</v>
      </c>
      <c r="P153" s="240">
        <f>I153+J153</f>
        <v>0</v>
      </c>
      <c r="Q153" s="240">
        <f>ROUND(I153*H153,2)</f>
        <v>0</v>
      </c>
      <c r="R153" s="240">
        <f>ROUND(J153*H153,2)</f>
        <v>0</v>
      </c>
      <c r="S153" s="96"/>
      <c r="T153" s="241">
        <f>S153*H153</f>
        <v>0</v>
      </c>
      <c r="U153" s="241">
        <v>0.00029999999999999997</v>
      </c>
      <c r="V153" s="241">
        <f>U153*H153</f>
        <v>0.065518199999999999</v>
      </c>
      <c r="W153" s="241">
        <v>0</v>
      </c>
      <c r="X153" s="242">
        <f>W153*H153</f>
        <v>0</v>
      </c>
      <c r="Y153" s="37"/>
      <c r="Z153" s="37"/>
      <c r="AA153" s="37"/>
      <c r="AB153" s="37"/>
      <c r="AC153" s="37"/>
      <c r="AD153" s="37"/>
      <c r="AE153" s="37"/>
      <c r="AR153" s="243" t="s">
        <v>204</v>
      </c>
      <c r="AT153" s="243" t="s">
        <v>297</v>
      </c>
      <c r="AU153" s="243" t="s">
        <v>166</v>
      </c>
      <c r="AY153" s="16" t="s">
        <v>161</v>
      </c>
      <c r="BE153" s="244">
        <f>IF(O153="základná",K153,0)</f>
        <v>0</v>
      </c>
      <c r="BF153" s="244">
        <f>IF(O153="znížená",K153,0)</f>
        <v>0</v>
      </c>
      <c r="BG153" s="244">
        <f>IF(O153="zákl. prenesená",K153,0)</f>
        <v>0</v>
      </c>
      <c r="BH153" s="244">
        <f>IF(O153="zníž. prenesená",K153,0)</f>
        <v>0</v>
      </c>
      <c r="BI153" s="244">
        <f>IF(O153="nulová",K153,0)</f>
        <v>0</v>
      </c>
      <c r="BJ153" s="16" t="s">
        <v>166</v>
      </c>
      <c r="BK153" s="244">
        <f>ROUND(P153*H153,2)</f>
        <v>0</v>
      </c>
      <c r="BL153" s="16" t="s">
        <v>165</v>
      </c>
      <c r="BM153" s="243" t="s">
        <v>547</v>
      </c>
    </row>
    <row r="154" s="13" customFormat="1">
      <c r="A154" s="13"/>
      <c r="B154" s="247"/>
      <c r="C154" s="248"/>
      <c r="D154" s="249" t="s">
        <v>174</v>
      </c>
      <c r="E154" s="248"/>
      <c r="F154" s="251" t="s">
        <v>548</v>
      </c>
      <c r="G154" s="248"/>
      <c r="H154" s="252">
        <v>218.39400000000001</v>
      </c>
      <c r="I154" s="253"/>
      <c r="J154" s="253"/>
      <c r="K154" s="248"/>
      <c r="L154" s="248"/>
      <c r="M154" s="254"/>
      <c r="N154" s="255"/>
      <c r="O154" s="256"/>
      <c r="P154" s="256"/>
      <c r="Q154" s="256"/>
      <c r="R154" s="256"/>
      <c r="S154" s="256"/>
      <c r="T154" s="256"/>
      <c r="U154" s="256"/>
      <c r="V154" s="256"/>
      <c r="W154" s="256"/>
      <c r="X154" s="257"/>
      <c r="Y154" s="13"/>
      <c r="Z154" s="13"/>
      <c r="AA154" s="13"/>
      <c r="AB154" s="13"/>
      <c r="AC154" s="13"/>
      <c r="AD154" s="13"/>
      <c r="AE154" s="13"/>
      <c r="AT154" s="258" t="s">
        <v>174</v>
      </c>
      <c r="AU154" s="258" t="s">
        <v>166</v>
      </c>
      <c r="AV154" s="13" t="s">
        <v>166</v>
      </c>
      <c r="AW154" s="13" t="s">
        <v>4</v>
      </c>
      <c r="AX154" s="13" t="s">
        <v>86</v>
      </c>
      <c r="AY154" s="258" t="s">
        <v>161</v>
      </c>
    </row>
    <row r="155" s="12" customFormat="1" ht="22.8" customHeight="1">
      <c r="A155" s="12"/>
      <c r="B155" s="216"/>
      <c r="C155" s="217"/>
      <c r="D155" s="218" t="s">
        <v>77</v>
      </c>
      <c r="E155" s="245" t="s">
        <v>188</v>
      </c>
      <c r="F155" s="245" t="s">
        <v>549</v>
      </c>
      <c r="G155" s="217"/>
      <c r="H155" s="217"/>
      <c r="I155" s="220"/>
      <c r="J155" s="220"/>
      <c r="K155" s="246">
        <f>BK155</f>
        <v>0</v>
      </c>
      <c r="L155" s="217"/>
      <c r="M155" s="221"/>
      <c r="N155" s="222"/>
      <c r="O155" s="223"/>
      <c r="P155" s="223"/>
      <c r="Q155" s="224">
        <f>SUM(Q156:Q159)</f>
        <v>0</v>
      </c>
      <c r="R155" s="224">
        <f>SUM(R156:R159)</f>
        <v>0</v>
      </c>
      <c r="S155" s="223"/>
      <c r="T155" s="225">
        <f>SUM(T156:T159)</f>
        <v>0</v>
      </c>
      <c r="U155" s="223"/>
      <c r="V155" s="225">
        <f>SUM(V156:V159)</f>
        <v>33.016165000000001</v>
      </c>
      <c r="W155" s="223"/>
      <c r="X155" s="226">
        <f>SUM(X156:X159)</f>
        <v>0</v>
      </c>
      <c r="Y155" s="12"/>
      <c r="Z155" s="12"/>
      <c r="AA155" s="12"/>
      <c r="AB155" s="12"/>
      <c r="AC155" s="12"/>
      <c r="AD155" s="12"/>
      <c r="AE155" s="12"/>
      <c r="AR155" s="227" t="s">
        <v>86</v>
      </c>
      <c r="AT155" s="228" t="s">
        <v>77</v>
      </c>
      <c r="AU155" s="228" t="s">
        <v>86</v>
      </c>
      <c r="AY155" s="227" t="s">
        <v>161</v>
      </c>
      <c r="BK155" s="229">
        <f>SUM(BK156:BK159)</f>
        <v>0</v>
      </c>
    </row>
    <row r="156" s="2" customFormat="1" ht="24.15" customHeight="1">
      <c r="A156" s="37"/>
      <c r="B156" s="38"/>
      <c r="C156" s="230" t="s">
        <v>223</v>
      </c>
      <c r="D156" s="230" t="s">
        <v>162</v>
      </c>
      <c r="E156" s="231" t="s">
        <v>550</v>
      </c>
      <c r="F156" s="232" t="s">
        <v>551</v>
      </c>
      <c r="G156" s="233" t="s">
        <v>181</v>
      </c>
      <c r="H156" s="234">
        <v>63.310000000000002</v>
      </c>
      <c r="I156" s="235"/>
      <c r="J156" s="235"/>
      <c r="K156" s="236">
        <f>ROUND(P156*H156,2)</f>
        <v>0</v>
      </c>
      <c r="L156" s="237"/>
      <c r="M156" s="43"/>
      <c r="N156" s="238" t="s">
        <v>1</v>
      </c>
      <c r="O156" s="239" t="s">
        <v>42</v>
      </c>
      <c r="P156" s="240">
        <f>I156+J156</f>
        <v>0</v>
      </c>
      <c r="Q156" s="240">
        <f>ROUND(I156*H156,2)</f>
        <v>0</v>
      </c>
      <c r="R156" s="240">
        <f>ROUND(J156*H156,2)</f>
        <v>0</v>
      </c>
      <c r="S156" s="96"/>
      <c r="T156" s="241">
        <f>S156*H156</f>
        <v>0</v>
      </c>
      <c r="U156" s="241">
        <v>0.27994000000000002</v>
      </c>
      <c r="V156" s="241">
        <f>U156*H156</f>
        <v>17.723001400000001</v>
      </c>
      <c r="W156" s="241">
        <v>0</v>
      </c>
      <c r="X156" s="242">
        <f>W156*H156</f>
        <v>0</v>
      </c>
      <c r="Y156" s="37"/>
      <c r="Z156" s="37"/>
      <c r="AA156" s="37"/>
      <c r="AB156" s="37"/>
      <c r="AC156" s="37"/>
      <c r="AD156" s="37"/>
      <c r="AE156" s="37"/>
      <c r="AR156" s="243" t="s">
        <v>165</v>
      </c>
      <c r="AT156" s="243" t="s">
        <v>162</v>
      </c>
      <c r="AU156" s="243" t="s">
        <v>166</v>
      </c>
      <c r="AY156" s="16" t="s">
        <v>161</v>
      </c>
      <c r="BE156" s="244">
        <f>IF(O156="základná",K156,0)</f>
        <v>0</v>
      </c>
      <c r="BF156" s="244">
        <f>IF(O156="znížená",K156,0)</f>
        <v>0</v>
      </c>
      <c r="BG156" s="244">
        <f>IF(O156="zákl. prenesená",K156,0)</f>
        <v>0</v>
      </c>
      <c r="BH156" s="244">
        <f>IF(O156="zníž. prenesená",K156,0)</f>
        <v>0</v>
      </c>
      <c r="BI156" s="244">
        <f>IF(O156="nulová",K156,0)</f>
        <v>0</v>
      </c>
      <c r="BJ156" s="16" t="s">
        <v>166</v>
      </c>
      <c r="BK156" s="244">
        <f>ROUND(P156*H156,2)</f>
        <v>0</v>
      </c>
      <c r="BL156" s="16" t="s">
        <v>165</v>
      </c>
      <c r="BM156" s="243" t="s">
        <v>552</v>
      </c>
    </row>
    <row r="157" s="13" customFormat="1">
      <c r="A157" s="13"/>
      <c r="B157" s="247"/>
      <c r="C157" s="248"/>
      <c r="D157" s="249" t="s">
        <v>174</v>
      </c>
      <c r="E157" s="250" t="s">
        <v>1</v>
      </c>
      <c r="F157" s="251" t="s">
        <v>553</v>
      </c>
      <c r="G157" s="248"/>
      <c r="H157" s="252">
        <v>63.310000000000002</v>
      </c>
      <c r="I157" s="253"/>
      <c r="J157" s="253"/>
      <c r="K157" s="248"/>
      <c r="L157" s="248"/>
      <c r="M157" s="254"/>
      <c r="N157" s="255"/>
      <c r="O157" s="256"/>
      <c r="P157" s="256"/>
      <c r="Q157" s="256"/>
      <c r="R157" s="256"/>
      <c r="S157" s="256"/>
      <c r="T157" s="256"/>
      <c r="U157" s="256"/>
      <c r="V157" s="256"/>
      <c r="W157" s="256"/>
      <c r="X157" s="257"/>
      <c r="Y157" s="13"/>
      <c r="Z157" s="13"/>
      <c r="AA157" s="13"/>
      <c r="AB157" s="13"/>
      <c r="AC157" s="13"/>
      <c r="AD157" s="13"/>
      <c r="AE157" s="13"/>
      <c r="AT157" s="258" t="s">
        <v>174</v>
      </c>
      <c r="AU157" s="258" t="s">
        <v>166</v>
      </c>
      <c r="AV157" s="13" t="s">
        <v>166</v>
      </c>
      <c r="AW157" s="13" t="s">
        <v>5</v>
      </c>
      <c r="AX157" s="13" t="s">
        <v>86</v>
      </c>
      <c r="AY157" s="258" t="s">
        <v>161</v>
      </c>
    </row>
    <row r="158" s="2" customFormat="1" ht="24.15" customHeight="1">
      <c r="A158" s="37"/>
      <c r="B158" s="38"/>
      <c r="C158" s="230" t="s">
        <v>228</v>
      </c>
      <c r="D158" s="230" t="s">
        <v>162</v>
      </c>
      <c r="E158" s="231" t="s">
        <v>554</v>
      </c>
      <c r="F158" s="232" t="s">
        <v>555</v>
      </c>
      <c r="G158" s="233" t="s">
        <v>181</v>
      </c>
      <c r="H158" s="234">
        <v>63.310000000000002</v>
      </c>
      <c r="I158" s="235"/>
      <c r="J158" s="235"/>
      <c r="K158" s="236">
        <f>ROUND(P158*H158,2)</f>
        <v>0</v>
      </c>
      <c r="L158" s="237"/>
      <c r="M158" s="43"/>
      <c r="N158" s="238" t="s">
        <v>1</v>
      </c>
      <c r="O158" s="239" t="s">
        <v>42</v>
      </c>
      <c r="P158" s="240">
        <f>I158+J158</f>
        <v>0</v>
      </c>
      <c r="Q158" s="240">
        <f>ROUND(I158*H158,2)</f>
        <v>0</v>
      </c>
      <c r="R158" s="240">
        <f>ROUND(J158*H158,2)</f>
        <v>0</v>
      </c>
      <c r="S158" s="96"/>
      <c r="T158" s="241">
        <f>S158*H158</f>
        <v>0</v>
      </c>
      <c r="U158" s="241">
        <v>0.24156</v>
      </c>
      <c r="V158" s="241">
        <f>U158*H158</f>
        <v>15.2931636</v>
      </c>
      <c r="W158" s="241">
        <v>0</v>
      </c>
      <c r="X158" s="242">
        <f>W158*H158</f>
        <v>0</v>
      </c>
      <c r="Y158" s="37"/>
      <c r="Z158" s="37"/>
      <c r="AA158" s="37"/>
      <c r="AB158" s="37"/>
      <c r="AC158" s="37"/>
      <c r="AD158" s="37"/>
      <c r="AE158" s="37"/>
      <c r="AR158" s="243" t="s">
        <v>165</v>
      </c>
      <c r="AT158" s="243" t="s">
        <v>162</v>
      </c>
      <c r="AU158" s="243" t="s">
        <v>166</v>
      </c>
      <c r="AY158" s="16" t="s">
        <v>161</v>
      </c>
      <c r="BE158" s="244">
        <f>IF(O158="základná",K158,0)</f>
        <v>0</v>
      </c>
      <c r="BF158" s="244">
        <f>IF(O158="znížená",K158,0)</f>
        <v>0</v>
      </c>
      <c r="BG158" s="244">
        <f>IF(O158="zákl. prenesená",K158,0)</f>
        <v>0</v>
      </c>
      <c r="BH158" s="244">
        <f>IF(O158="zníž. prenesená",K158,0)</f>
        <v>0</v>
      </c>
      <c r="BI158" s="244">
        <f>IF(O158="nulová",K158,0)</f>
        <v>0</v>
      </c>
      <c r="BJ158" s="16" t="s">
        <v>166</v>
      </c>
      <c r="BK158" s="244">
        <f>ROUND(P158*H158,2)</f>
        <v>0</v>
      </c>
      <c r="BL158" s="16" t="s">
        <v>165</v>
      </c>
      <c r="BM158" s="243" t="s">
        <v>556</v>
      </c>
    </row>
    <row r="159" s="13" customFormat="1">
      <c r="A159" s="13"/>
      <c r="B159" s="247"/>
      <c r="C159" s="248"/>
      <c r="D159" s="249" t="s">
        <v>174</v>
      </c>
      <c r="E159" s="250" t="s">
        <v>1</v>
      </c>
      <c r="F159" s="251" t="s">
        <v>557</v>
      </c>
      <c r="G159" s="248"/>
      <c r="H159" s="252">
        <v>63.310000000000002</v>
      </c>
      <c r="I159" s="253"/>
      <c r="J159" s="253"/>
      <c r="K159" s="248"/>
      <c r="L159" s="248"/>
      <c r="M159" s="254"/>
      <c r="N159" s="255"/>
      <c r="O159" s="256"/>
      <c r="P159" s="256"/>
      <c r="Q159" s="256"/>
      <c r="R159" s="256"/>
      <c r="S159" s="256"/>
      <c r="T159" s="256"/>
      <c r="U159" s="256"/>
      <c r="V159" s="256"/>
      <c r="W159" s="256"/>
      <c r="X159" s="257"/>
      <c r="Y159" s="13"/>
      <c r="Z159" s="13"/>
      <c r="AA159" s="13"/>
      <c r="AB159" s="13"/>
      <c r="AC159" s="13"/>
      <c r="AD159" s="13"/>
      <c r="AE159" s="13"/>
      <c r="AT159" s="258" t="s">
        <v>174</v>
      </c>
      <c r="AU159" s="258" t="s">
        <v>166</v>
      </c>
      <c r="AV159" s="13" t="s">
        <v>166</v>
      </c>
      <c r="AW159" s="13" t="s">
        <v>5</v>
      </c>
      <c r="AX159" s="13" t="s">
        <v>86</v>
      </c>
      <c r="AY159" s="258" t="s">
        <v>161</v>
      </c>
    </row>
    <row r="160" s="12" customFormat="1" ht="22.8" customHeight="1">
      <c r="A160" s="12"/>
      <c r="B160" s="216"/>
      <c r="C160" s="217"/>
      <c r="D160" s="218" t="s">
        <v>77</v>
      </c>
      <c r="E160" s="245" t="s">
        <v>168</v>
      </c>
      <c r="F160" s="245" t="s">
        <v>169</v>
      </c>
      <c r="G160" s="217"/>
      <c r="H160" s="217"/>
      <c r="I160" s="220"/>
      <c r="J160" s="220"/>
      <c r="K160" s="246">
        <f>BK160</f>
        <v>0</v>
      </c>
      <c r="L160" s="217"/>
      <c r="M160" s="221"/>
      <c r="N160" s="222"/>
      <c r="O160" s="223"/>
      <c r="P160" s="223"/>
      <c r="Q160" s="224">
        <f>SUM(Q161:Q200)</f>
        <v>0</v>
      </c>
      <c r="R160" s="224">
        <f>SUM(R161:R200)</f>
        <v>0</v>
      </c>
      <c r="S160" s="223"/>
      <c r="T160" s="225">
        <f>SUM(T161:T200)</f>
        <v>0</v>
      </c>
      <c r="U160" s="223"/>
      <c r="V160" s="225">
        <f>SUM(V161:V200)</f>
        <v>84.957893400000003</v>
      </c>
      <c r="W160" s="223"/>
      <c r="X160" s="226">
        <f>SUM(X161:X200)</f>
        <v>0</v>
      </c>
      <c r="Y160" s="12"/>
      <c r="Z160" s="12"/>
      <c r="AA160" s="12"/>
      <c r="AB160" s="12"/>
      <c r="AC160" s="12"/>
      <c r="AD160" s="12"/>
      <c r="AE160" s="12"/>
      <c r="AR160" s="227" t="s">
        <v>86</v>
      </c>
      <c r="AT160" s="228" t="s">
        <v>77</v>
      </c>
      <c r="AU160" s="228" t="s">
        <v>86</v>
      </c>
      <c r="AY160" s="227" t="s">
        <v>161</v>
      </c>
      <c r="BK160" s="229">
        <f>SUM(BK161:BK200)</f>
        <v>0</v>
      </c>
    </row>
    <row r="161" s="2" customFormat="1" ht="37.8" customHeight="1">
      <c r="A161" s="37"/>
      <c r="B161" s="38"/>
      <c r="C161" s="230" t="s">
        <v>233</v>
      </c>
      <c r="D161" s="230" t="s">
        <v>162</v>
      </c>
      <c r="E161" s="231" t="s">
        <v>558</v>
      </c>
      <c r="F161" s="232" t="s">
        <v>559</v>
      </c>
      <c r="G161" s="233" t="s">
        <v>181</v>
      </c>
      <c r="H161" s="234">
        <v>204.87000000000001</v>
      </c>
      <c r="I161" s="235"/>
      <c r="J161" s="235"/>
      <c r="K161" s="236">
        <f>ROUND(P161*H161,2)</f>
        <v>0</v>
      </c>
      <c r="L161" s="237"/>
      <c r="M161" s="43"/>
      <c r="N161" s="238" t="s">
        <v>1</v>
      </c>
      <c r="O161" s="239" t="s">
        <v>42</v>
      </c>
      <c r="P161" s="240">
        <f>I161+J161</f>
        <v>0</v>
      </c>
      <c r="Q161" s="240">
        <f>ROUND(I161*H161,2)</f>
        <v>0</v>
      </c>
      <c r="R161" s="240">
        <f>ROUND(J161*H161,2)</f>
        <v>0</v>
      </c>
      <c r="S161" s="96"/>
      <c r="T161" s="241">
        <f>S161*H161</f>
        <v>0</v>
      </c>
      <c r="U161" s="241">
        <v>0.00019000000000000001</v>
      </c>
      <c r="V161" s="241">
        <f>U161*H161</f>
        <v>0.038925300000000003</v>
      </c>
      <c r="W161" s="241">
        <v>0</v>
      </c>
      <c r="X161" s="242">
        <f>W161*H161</f>
        <v>0</v>
      </c>
      <c r="Y161" s="37"/>
      <c r="Z161" s="37"/>
      <c r="AA161" s="37"/>
      <c r="AB161" s="37"/>
      <c r="AC161" s="37"/>
      <c r="AD161" s="37"/>
      <c r="AE161" s="37"/>
      <c r="AR161" s="243" t="s">
        <v>165</v>
      </c>
      <c r="AT161" s="243" t="s">
        <v>162</v>
      </c>
      <c r="AU161" s="243" t="s">
        <v>166</v>
      </c>
      <c r="AY161" s="16" t="s">
        <v>161</v>
      </c>
      <c r="BE161" s="244">
        <f>IF(O161="základná",K161,0)</f>
        <v>0</v>
      </c>
      <c r="BF161" s="244">
        <f>IF(O161="znížená",K161,0)</f>
        <v>0</v>
      </c>
      <c r="BG161" s="244">
        <f>IF(O161="zákl. prenesená",K161,0)</f>
        <v>0</v>
      </c>
      <c r="BH161" s="244">
        <f>IF(O161="zníž. prenesená",K161,0)</f>
        <v>0</v>
      </c>
      <c r="BI161" s="244">
        <f>IF(O161="nulová",K161,0)</f>
        <v>0</v>
      </c>
      <c r="BJ161" s="16" t="s">
        <v>166</v>
      </c>
      <c r="BK161" s="244">
        <f>ROUND(P161*H161,2)</f>
        <v>0</v>
      </c>
      <c r="BL161" s="16" t="s">
        <v>165</v>
      </c>
      <c r="BM161" s="243" t="s">
        <v>560</v>
      </c>
    </row>
    <row r="162" s="13" customFormat="1">
      <c r="A162" s="13"/>
      <c r="B162" s="247"/>
      <c r="C162" s="248"/>
      <c r="D162" s="249" t="s">
        <v>174</v>
      </c>
      <c r="E162" s="250" t="s">
        <v>1</v>
      </c>
      <c r="F162" s="251" t="s">
        <v>561</v>
      </c>
      <c r="G162" s="248"/>
      <c r="H162" s="252">
        <v>204.87000000000001</v>
      </c>
      <c r="I162" s="253"/>
      <c r="J162" s="253"/>
      <c r="K162" s="248"/>
      <c r="L162" s="248"/>
      <c r="M162" s="254"/>
      <c r="N162" s="255"/>
      <c r="O162" s="256"/>
      <c r="P162" s="256"/>
      <c r="Q162" s="256"/>
      <c r="R162" s="256"/>
      <c r="S162" s="256"/>
      <c r="T162" s="256"/>
      <c r="U162" s="256"/>
      <c r="V162" s="256"/>
      <c r="W162" s="256"/>
      <c r="X162" s="257"/>
      <c r="Y162" s="13"/>
      <c r="Z162" s="13"/>
      <c r="AA162" s="13"/>
      <c r="AB162" s="13"/>
      <c r="AC162" s="13"/>
      <c r="AD162" s="13"/>
      <c r="AE162" s="13"/>
      <c r="AT162" s="258" t="s">
        <v>174</v>
      </c>
      <c r="AU162" s="258" t="s">
        <v>166</v>
      </c>
      <c r="AV162" s="13" t="s">
        <v>166</v>
      </c>
      <c r="AW162" s="13" t="s">
        <v>5</v>
      </c>
      <c r="AX162" s="13" t="s">
        <v>86</v>
      </c>
      <c r="AY162" s="258" t="s">
        <v>161</v>
      </c>
    </row>
    <row r="163" s="2" customFormat="1" ht="24.15" customHeight="1">
      <c r="A163" s="37"/>
      <c r="B163" s="38"/>
      <c r="C163" s="230" t="s">
        <v>237</v>
      </c>
      <c r="D163" s="230" t="s">
        <v>162</v>
      </c>
      <c r="E163" s="231" t="s">
        <v>562</v>
      </c>
      <c r="F163" s="232" t="s">
        <v>563</v>
      </c>
      <c r="G163" s="233" t="s">
        <v>181</v>
      </c>
      <c r="H163" s="234">
        <v>205.02000000000001</v>
      </c>
      <c r="I163" s="235"/>
      <c r="J163" s="235"/>
      <c r="K163" s="236">
        <f>ROUND(P163*H163,2)</f>
        <v>0</v>
      </c>
      <c r="L163" s="237"/>
      <c r="M163" s="43"/>
      <c r="N163" s="238" t="s">
        <v>1</v>
      </c>
      <c r="O163" s="239" t="s">
        <v>42</v>
      </c>
      <c r="P163" s="240">
        <f>I163+J163</f>
        <v>0</v>
      </c>
      <c r="Q163" s="240">
        <f>ROUND(I163*H163,2)</f>
        <v>0</v>
      </c>
      <c r="R163" s="240">
        <f>ROUND(J163*H163,2)</f>
        <v>0</v>
      </c>
      <c r="S163" s="96"/>
      <c r="T163" s="241">
        <f>S163*H163</f>
        <v>0</v>
      </c>
      <c r="U163" s="241">
        <v>0.0033</v>
      </c>
      <c r="V163" s="241">
        <f>U163*H163</f>
        <v>0.676566</v>
      </c>
      <c r="W163" s="241">
        <v>0</v>
      </c>
      <c r="X163" s="242">
        <f>W163*H163</f>
        <v>0</v>
      </c>
      <c r="Y163" s="37"/>
      <c r="Z163" s="37"/>
      <c r="AA163" s="37"/>
      <c r="AB163" s="37"/>
      <c r="AC163" s="37"/>
      <c r="AD163" s="37"/>
      <c r="AE163" s="37"/>
      <c r="AR163" s="243" t="s">
        <v>165</v>
      </c>
      <c r="AT163" s="243" t="s">
        <v>162</v>
      </c>
      <c r="AU163" s="243" t="s">
        <v>166</v>
      </c>
      <c r="AY163" s="16" t="s">
        <v>161</v>
      </c>
      <c r="BE163" s="244">
        <f>IF(O163="základná",K163,0)</f>
        <v>0</v>
      </c>
      <c r="BF163" s="244">
        <f>IF(O163="znížená",K163,0)</f>
        <v>0</v>
      </c>
      <c r="BG163" s="244">
        <f>IF(O163="zákl. prenesená",K163,0)</f>
        <v>0</v>
      </c>
      <c r="BH163" s="244">
        <f>IF(O163="zníž. prenesená",K163,0)</f>
        <v>0</v>
      </c>
      <c r="BI163" s="244">
        <f>IF(O163="nulová",K163,0)</f>
        <v>0</v>
      </c>
      <c r="BJ163" s="16" t="s">
        <v>166</v>
      </c>
      <c r="BK163" s="244">
        <f>ROUND(P163*H163,2)</f>
        <v>0</v>
      </c>
      <c r="BL163" s="16" t="s">
        <v>165</v>
      </c>
      <c r="BM163" s="243" t="s">
        <v>564</v>
      </c>
    </row>
    <row r="164" s="13" customFormat="1">
      <c r="A164" s="13"/>
      <c r="B164" s="247"/>
      <c r="C164" s="248"/>
      <c r="D164" s="249" t="s">
        <v>174</v>
      </c>
      <c r="E164" s="250" t="s">
        <v>1</v>
      </c>
      <c r="F164" s="251" t="s">
        <v>565</v>
      </c>
      <c r="G164" s="248"/>
      <c r="H164" s="252">
        <v>205.02000000000001</v>
      </c>
      <c r="I164" s="253"/>
      <c r="J164" s="253"/>
      <c r="K164" s="248"/>
      <c r="L164" s="248"/>
      <c r="M164" s="254"/>
      <c r="N164" s="255"/>
      <c r="O164" s="256"/>
      <c r="P164" s="256"/>
      <c r="Q164" s="256"/>
      <c r="R164" s="256"/>
      <c r="S164" s="256"/>
      <c r="T164" s="256"/>
      <c r="U164" s="256"/>
      <c r="V164" s="256"/>
      <c r="W164" s="256"/>
      <c r="X164" s="257"/>
      <c r="Y164" s="13"/>
      <c r="Z164" s="13"/>
      <c r="AA164" s="13"/>
      <c r="AB164" s="13"/>
      <c r="AC164" s="13"/>
      <c r="AD164" s="13"/>
      <c r="AE164" s="13"/>
      <c r="AT164" s="258" t="s">
        <v>174</v>
      </c>
      <c r="AU164" s="258" t="s">
        <v>166</v>
      </c>
      <c r="AV164" s="13" t="s">
        <v>166</v>
      </c>
      <c r="AW164" s="13" t="s">
        <v>5</v>
      </c>
      <c r="AX164" s="13" t="s">
        <v>86</v>
      </c>
      <c r="AY164" s="258" t="s">
        <v>161</v>
      </c>
    </row>
    <row r="165" s="2" customFormat="1" ht="33" customHeight="1">
      <c r="A165" s="37"/>
      <c r="B165" s="38"/>
      <c r="C165" s="230" t="s">
        <v>242</v>
      </c>
      <c r="D165" s="230" t="s">
        <v>162</v>
      </c>
      <c r="E165" s="231" t="s">
        <v>566</v>
      </c>
      <c r="F165" s="232" t="s">
        <v>567</v>
      </c>
      <c r="G165" s="233" t="s">
        <v>181</v>
      </c>
      <c r="H165" s="234">
        <v>206.37000000000001</v>
      </c>
      <c r="I165" s="235"/>
      <c r="J165" s="235"/>
      <c r="K165" s="236">
        <f>ROUND(P165*H165,2)</f>
        <v>0</v>
      </c>
      <c r="L165" s="237"/>
      <c r="M165" s="43"/>
      <c r="N165" s="238" t="s">
        <v>1</v>
      </c>
      <c r="O165" s="239" t="s">
        <v>42</v>
      </c>
      <c r="P165" s="240">
        <f>I165+J165</f>
        <v>0</v>
      </c>
      <c r="Q165" s="240">
        <f>ROUND(I165*H165,2)</f>
        <v>0</v>
      </c>
      <c r="R165" s="240">
        <f>ROUND(J165*H165,2)</f>
        <v>0</v>
      </c>
      <c r="S165" s="96"/>
      <c r="T165" s="241">
        <f>S165*H165</f>
        <v>0</v>
      </c>
      <c r="U165" s="241">
        <v>0.01461</v>
      </c>
      <c r="V165" s="241">
        <f>U165*H165</f>
        <v>3.0150657000000001</v>
      </c>
      <c r="W165" s="241">
        <v>0</v>
      </c>
      <c r="X165" s="242">
        <f>W165*H165</f>
        <v>0</v>
      </c>
      <c r="Y165" s="37"/>
      <c r="Z165" s="37"/>
      <c r="AA165" s="37"/>
      <c r="AB165" s="37"/>
      <c r="AC165" s="37"/>
      <c r="AD165" s="37"/>
      <c r="AE165" s="37"/>
      <c r="AR165" s="243" t="s">
        <v>165</v>
      </c>
      <c r="AT165" s="243" t="s">
        <v>162</v>
      </c>
      <c r="AU165" s="243" t="s">
        <v>166</v>
      </c>
      <c r="AY165" s="16" t="s">
        <v>161</v>
      </c>
      <c r="BE165" s="244">
        <f>IF(O165="základná",K165,0)</f>
        <v>0</v>
      </c>
      <c r="BF165" s="244">
        <f>IF(O165="znížená",K165,0)</f>
        <v>0</v>
      </c>
      <c r="BG165" s="244">
        <f>IF(O165="zákl. prenesená",K165,0)</f>
        <v>0</v>
      </c>
      <c r="BH165" s="244">
        <f>IF(O165="zníž. prenesená",K165,0)</f>
        <v>0</v>
      </c>
      <c r="BI165" s="244">
        <f>IF(O165="nulová",K165,0)</f>
        <v>0</v>
      </c>
      <c r="BJ165" s="16" t="s">
        <v>166</v>
      </c>
      <c r="BK165" s="244">
        <f>ROUND(P165*H165,2)</f>
        <v>0</v>
      </c>
      <c r="BL165" s="16" t="s">
        <v>165</v>
      </c>
      <c r="BM165" s="243" t="s">
        <v>568</v>
      </c>
    </row>
    <row r="166" s="13" customFormat="1">
      <c r="A166" s="13"/>
      <c r="B166" s="247"/>
      <c r="C166" s="248"/>
      <c r="D166" s="249" t="s">
        <v>174</v>
      </c>
      <c r="E166" s="250" t="s">
        <v>1</v>
      </c>
      <c r="F166" s="251" t="s">
        <v>569</v>
      </c>
      <c r="G166" s="248"/>
      <c r="H166" s="252">
        <v>206.37000000000001</v>
      </c>
      <c r="I166" s="253"/>
      <c r="J166" s="253"/>
      <c r="K166" s="248"/>
      <c r="L166" s="248"/>
      <c r="M166" s="254"/>
      <c r="N166" s="255"/>
      <c r="O166" s="256"/>
      <c r="P166" s="256"/>
      <c r="Q166" s="256"/>
      <c r="R166" s="256"/>
      <c r="S166" s="256"/>
      <c r="T166" s="256"/>
      <c r="U166" s="256"/>
      <c r="V166" s="256"/>
      <c r="W166" s="256"/>
      <c r="X166" s="257"/>
      <c r="Y166" s="13"/>
      <c r="Z166" s="13"/>
      <c r="AA166" s="13"/>
      <c r="AB166" s="13"/>
      <c r="AC166" s="13"/>
      <c r="AD166" s="13"/>
      <c r="AE166" s="13"/>
      <c r="AT166" s="258" t="s">
        <v>174</v>
      </c>
      <c r="AU166" s="258" t="s">
        <v>166</v>
      </c>
      <c r="AV166" s="13" t="s">
        <v>166</v>
      </c>
      <c r="AW166" s="13" t="s">
        <v>5</v>
      </c>
      <c r="AX166" s="13" t="s">
        <v>86</v>
      </c>
      <c r="AY166" s="258" t="s">
        <v>161</v>
      </c>
    </row>
    <row r="167" s="2" customFormat="1" ht="24.15" customHeight="1">
      <c r="A167" s="37"/>
      <c r="B167" s="38"/>
      <c r="C167" s="230" t="s">
        <v>246</v>
      </c>
      <c r="D167" s="230" t="s">
        <v>162</v>
      </c>
      <c r="E167" s="231" t="s">
        <v>570</v>
      </c>
      <c r="F167" s="232" t="s">
        <v>571</v>
      </c>
      <c r="G167" s="233" t="s">
        <v>181</v>
      </c>
      <c r="H167" s="234">
        <v>2033.6099999999999</v>
      </c>
      <c r="I167" s="235"/>
      <c r="J167" s="235"/>
      <c r="K167" s="236">
        <f>ROUND(P167*H167,2)</f>
        <v>0</v>
      </c>
      <c r="L167" s="237"/>
      <c r="M167" s="43"/>
      <c r="N167" s="238" t="s">
        <v>1</v>
      </c>
      <c r="O167" s="239" t="s">
        <v>42</v>
      </c>
      <c r="P167" s="240">
        <f>I167+J167</f>
        <v>0</v>
      </c>
      <c r="Q167" s="240">
        <f>ROUND(I167*H167,2)</f>
        <v>0</v>
      </c>
      <c r="R167" s="240">
        <f>ROUND(J167*H167,2)</f>
        <v>0</v>
      </c>
      <c r="S167" s="96"/>
      <c r="T167" s="241">
        <f>S167*H167</f>
        <v>0</v>
      </c>
      <c r="U167" s="241">
        <v>0.0033</v>
      </c>
      <c r="V167" s="241">
        <f>U167*H167</f>
        <v>6.7109129999999997</v>
      </c>
      <c r="W167" s="241">
        <v>0</v>
      </c>
      <c r="X167" s="242">
        <f>W167*H167</f>
        <v>0</v>
      </c>
      <c r="Y167" s="37"/>
      <c r="Z167" s="37"/>
      <c r="AA167" s="37"/>
      <c r="AB167" s="37"/>
      <c r="AC167" s="37"/>
      <c r="AD167" s="37"/>
      <c r="AE167" s="37"/>
      <c r="AR167" s="243" t="s">
        <v>165</v>
      </c>
      <c r="AT167" s="243" t="s">
        <v>162</v>
      </c>
      <c r="AU167" s="243" t="s">
        <v>166</v>
      </c>
      <c r="AY167" s="16" t="s">
        <v>161</v>
      </c>
      <c r="BE167" s="244">
        <f>IF(O167="základná",K167,0)</f>
        <v>0</v>
      </c>
      <c r="BF167" s="244">
        <f>IF(O167="znížená",K167,0)</f>
        <v>0</v>
      </c>
      <c r="BG167" s="244">
        <f>IF(O167="zákl. prenesená",K167,0)</f>
        <v>0</v>
      </c>
      <c r="BH167" s="244">
        <f>IF(O167="zníž. prenesená",K167,0)</f>
        <v>0</v>
      </c>
      <c r="BI167" s="244">
        <f>IF(O167="nulová",K167,0)</f>
        <v>0</v>
      </c>
      <c r="BJ167" s="16" t="s">
        <v>166</v>
      </c>
      <c r="BK167" s="244">
        <f>ROUND(P167*H167,2)</f>
        <v>0</v>
      </c>
      <c r="BL167" s="16" t="s">
        <v>165</v>
      </c>
      <c r="BM167" s="243" t="s">
        <v>572</v>
      </c>
    </row>
    <row r="168" s="13" customFormat="1">
      <c r="A168" s="13"/>
      <c r="B168" s="247"/>
      <c r="C168" s="248"/>
      <c r="D168" s="249" t="s">
        <v>174</v>
      </c>
      <c r="E168" s="250" t="s">
        <v>1</v>
      </c>
      <c r="F168" s="251" t="s">
        <v>573</v>
      </c>
      <c r="G168" s="248"/>
      <c r="H168" s="252">
        <v>72.019999999999996</v>
      </c>
      <c r="I168" s="253"/>
      <c r="J168" s="253"/>
      <c r="K168" s="248"/>
      <c r="L168" s="248"/>
      <c r="M168" s="254"/>
      <c r="N168" s="255"/>
      <c r="O168" s="256"/>
      <c r="P168" s="256"/>
      <c r="Q168" s="256"/>
      <c r="R168" s="256"/>
      <c r="S168" s="256"/>
      <c r="T168" s="256"/>
      <c r="U168" s="256"/>
      <c r="V168" s="256"/>
      <c r="W168" s="256"/>
      <c r="X168" s="257"/>
      <c r="Y168" s="13"/>
      <c r="Z168" s="13"/>
      <c r="AA168" s="13"/>
      <c r="AB168" s="13"/>
      <c r="AC168" s="13"/>
      <c r="AD168" s="13"/>
      <c r="AE168" s="13"/>
      <c r="AT168" s="258" t="s">
        <v>174</v>
      </c>
      <c r="AU168" s="258" t="s">
        <v>166</v>
      </c>
      <c r="AV168" s="13" t="s">
        <v>166</v>
      </c>
      <c r="AW168" s="13" t="s">
        <v>5</v>
      </c>
      <c r="AX168" s="13" t="s">
        <v>78</v>
      </c>
      <c r="AY168" s="258" t="s">
        <v>161</v>
      </c>
    </row>
    <row r="169" s="13" customFormat="1">
      <c r="A169" s="13"/>
      <c r="B169" s="247"/>
      <c r="C169" s="248"/>
      <c r="D169" s="249" t="s">
        <v>174</v>
      </c>
      <c r="E169" s="250" t="s">
        <v>1</v>
      </c>
      <c r="F169" s="251" t="s">
        <v>574</v>
      </c>
      <c r="G169" s="248"/>
      <c r="H169" s="252">
        <v>207.15000000000001</v>
      </c>
      <c r="I169" s="253"/>
      <c r="J169" s="253"/>
      <c r="K169" s="248"/>
      <c r="L169" s="248"/>
      <c r="M169" s="254"/>
      <c r="N169" s="255"/>
      <c r="O169" s="256"/>
      <c r="P169" s="256"/>
      <c r="Q169" s="256"/>
      <c r="R169" s="256"/>
      <c r="S169" s="256"/>
      <c r="T169" s="256"/>
      <c r="U169" s="256"/>
      <c r="V169" s="256"/>
      <c r="W169" s="256"/>
      <c r="X169" s="257"/>
      <c r="Y169" s="13"/>
      <c r="Z169" s="13"/>
      <c r="AA169" s="13"/>
      <c r="AB169" s="13"/>
      <c r="AC169" s="13"/>
      <c r="AD169" s="13"/>
      <c r="AE169" s="13"/>
      <c r="AT169" s="258" t="s">
        <v>174</v>
      </c>
      <c r="AU169" s="258" t="s">
        <v>166</v>
      </c>
      <c r="AV169" s="13" t="s">
        <v>166</v>
      </c>
      <c r="AW169" s="13" t="s">
        <v>5</v>
      </c>
      <c r="AX169" s="13" t="s">
        <v>78</v>
      </c>
      <c r="AY169" s="258" t="s">
        <v>161</v>
      </c>
    </row>
    <row r="170" s="13" customFormat="1">
      <c r="A170" s="13"/>
      <c r="B170" s="247"/>
      <c r="C170" s="248"/>
      <c r="D170" s="249" t="s">
        <v>174</v>
      </c>
      <c r="E170" s="250" t="s">
        <v>1</v>
      </c>
      <c r="F170" s="251" t="s">
        <v>575</v>
      </c>
      <c r="G170" s="248"/>
      <c r="H170" s="252">
        <v>1131.1800000000001</v>
      </c>
      <c r="I170" s="253"/>
      <c r="J170" s="253"/>
      <c r="K170" s="248"/>
      <c r="L170" s="248"/>
      <c r="M170" s="254"/>
      <c r="N170" s="255"/>
      <c r="O170" s="256"/>
      <c r="P170" s="256"/>
      <c r="Q170" s="256"/>
      <c r="R170" s="256"/>
      <c r="S170" s="256"/>
      <c r="T170" s="256"/>
      <c r="U170" s="256"/>
      <c r="V170" s="256"/>
      <c r="W170" s="256"/>
      <c r="X170" s="257"/>
      <c r="Y170" s="13"/>
      <c r="Z170" s="13"/>
      <c r="AA170" s="13"/>
      <c r="AB170" s="13"/>
      <c r="AC170" s="13"/>
      <c r="AD170" s="13"/>
      <c r="AE170" s="13"/>
      <c r="AT170" s="258" t="s">
        <v>174</v>
      </c>
      <c r="AU170" s="258" t="s">
        <v>166</v>
      </c>
      <c r="AV170" s="13" t="s">
        <v>166</v>
      </c>
      <c r="AW170" s="13" t="s">
        <v>5</v>
      </c>
      <c r="AX170" s="13" t="s">
        <v>78</v>
      </c>
      <c r="AY170" s="258" t="s">
        <v>161</v>
      </c>
    </row>
    <row r="171" s="13" customFormat="1">
      <c r="A171" s="13"/>
      <c r="B171" s="247"/>
      <c r="C171" s="248"/>
      <c r="D171" s="249" t="s">
        <v>174</v>
      </c>
      <c r="E171" s="250" t="s">
        <v>1</v>
      </c>
      <c r="F171" s="251" t="s">
        <v>576</v>
      </c>
      <c r="G171" s="248"/>
      <c r="H171" s="252">
        <v>623.25999999999999</v>
      </c>
      <c r="I171" s="253"/>
      <c r="J171" s="253"/>
      <c r="K171" s="248"/>
      <c r="L171" s="248"/>
      <c r="M171" s="254"/>
      <c r="N171" s="255"/>
      <c r="O171" s="256"/>
      <c r="P171" s="256"/>
      <c r="Q171" s="256"/>
      <c r="R171" s="256"/>
      <c r="S171" s="256"/>
      <c r="T171" s="256"/>
      <c r="U171" s="256"/>
      <c r="V171" s="256"/>
      <c r="W171" s="256"/>
      <c r="X171" s="257"/>
      <c r="Y171" s="13"/>
      <c r="Z171" s="13"/>
      <c r="AA171" s="13"/>
      <c r="AB171" s="13"/>
      <c r="AC171" s="13"/>
      <c r="AD171" s="13"/>
      <c r="AE171" s="13"/>
      <c r="AT171" s="258" t="s">
        <v>174</v>
      </c>
      <c r="AU171" s="258" t="s">
        <v>166</v>
      </c>
      <c r="AV171" s="13" t="s">
        <v>166</v>
      </c>
      <c r="AW171" s="13" t="s">
        <v>5</v>
      </c>
      <c r="AX171" s="13" t="s">
        <v>78</v>
      </c>
      <c r="AY171" s="258" t="s">
        <v>161</v>
      </c>
    </row>
    <row r="172" s="14" customFormat="1">
      <c r="A172" s="14"/>
      <c r="B172" s="259"/>
      <c r="C172" s="260"/>
      <c r="D172" s="249" t="s">
        <v>174</v>
      </c>
      <c r="E172" s="261" t="s">
        <v>1</v>
      </c>
      <c r="F172" s="262" t="s">
        <v>177</v>
      </c>
      <c r="G172" s="260"/>
      <c r="H172" s="263">
        <v>2033.6099999999999</v>
      </c>
      <c r="I172" s="264"/>
      <c r="J172" s="264"/>
      <c r="K172" s="260"/>
      <c r="L172" s="260"/>
      <c r="M172" s="265"/>
      <c r="N172" s="266"/>
      <c r="O172" s="267"/>
      <c r="P172" s="267"/>
      <c r="Q172" s="267"/>
      <c r="R172" s="267"/>
      <c r="S172" s="267"/>
      <c r="T172" s="267"/>
      <c r="U172" s="267"/>
      <c r="V172" s="267"/>
      <c r="W172" s="267"/>
      <c r="X172" s="268"/>
      <c r="Y172" s="14"/>
      <c r="Z172" s="14"/>
      <c r="AA172" s="14"/>
      <c r="AB172" s="14"/>
      <c r="AC172" s="14"/>
      <c r="AD172" s="14"/>
      <c r="AE172" s="14"/>
      <c r="AT172" s="269" t="s">
        <v>174</v>
      </c>
      <c r="AU172" s="269" t="s">
        <v>166</v>
      </c>
      <c r="AV172" s="14" t="s">
        <v>165</v>
      </c>
      <c r="AW172" s="14" t="s">
        <v>5</v>
      </c>
      <c r="AX172" s="14" t="s">
        <v>86</v>
      </c>
      <c r="AY172" s="269" t="s">
        <v>161</v>
      </c>
    </row>
    <row r="173" s="2" customFormat="1" ht="49.05" customHeight="1">
      <c r="A173" s="37"/>
      <c r="B173" s="38"/>
      <c r="C173" s="230" t="s">
        <v>251</v>
      </c>
      <c r="D173" s="230" t="s">
        <v>162</v>
      </c>
      <c r="E173" s="231" t="s">
        <v>577</v>
      </c>
      <c r="F173" s="232" t="s">
        <v>578</v>
      </c>
      <c r="G173" s="233" t="s">
        <v>181</v>
      </c>
      <c r="H173" s="234">
        <v>205.02000000000001</v>
      </c>
      <c r="I173" s="235"/>
      <c r="J173" s="235"/>
      <c r="K173" s="236">
        <f>ROUND(P173*H173,2)</f>
        <v>0</v>
      </c>
      <c r="L173" s="237"/>
      <c r="M173" s="43"/>
      <c r="N173" s="238" t="s">
        <v>1</v>
      </c>
      <c r="O173" s="239" t="s">
        <v>42</v>
      </c>
      <c r="P173" s="240">
        <f>I173+J173</f>
        <v>0</v>
      </c>
      <c r="Q173" s="240">
        <f>ROUND(I173*H173,2)</f>
        <v>0</v>
      </c>
      <c r="R173" s="240">
        <f>ROUND(J173*H173,2)</f>
        <v>0</v>
      </c>
      <c r="S173" s="96"/>
      <c r="T173" s="241">
        <f>S173*H173</f>
        <v>0</v>
      </c>
      <c r="U173" s="241">
        <v>0</v>
      </c>
      <c r="V173" s="241">
        <f>U173*H173</f>
        <v>0</v>
      </c>
      <c r="W173" s="241">
        <v>0</v>
      </c>
      <c r="X173" s="242">
        <f>W173*H173</f>
        <v>0</v>
      </c>
      <c r="Y173" s="37"/>
      <c r="Z173" s="37"/>
      <c r="AA173" s="37"/>
      <c r="AB173" s="37"/>
      <c r="AC173" s="37"/>
      <c r="AD173" s="37"/>
      <c r="AE173" s="37"/>
      <c r="AR173" s="243" t="s">
        <v>165</v>
      </c>
      <c r="AT173" s="243" t="s">
        <v>162</v>
      </c>
      <c r="AU173" s="243" t="s">
        <v>166</v>
      </c>
      <c r="AY173" s="16" t="s">
        <v>161</v>
      </c>
      <c r="BE173" s="244">
        <f>IF(O173="základná",K173,0)</f>
        <v>0</v>
      </c>
      <c r="BF173" s="244">
        <f>IF(O173="znížená",K173,0)</f>
        <v>0</v>
      </c>
      <c r="BG173" s="244">
        <f>IF(O173="zákl. prenesená",K173,0)</f>
        <v>0</v>
      </c>
      <c r="BH173" s="244">
        <f>IF(O173="zníž. prenesená",K173,0)</f>
        <v>0</v>
      </c>
      <c r="BI173" s="244">
        <f>IF(O173="nulová",K173,0)</f>
        <v>0</v>
      </c>
      <c r="BJ173" s="16" t="s">
        <v>166</v>
      </c>
      <c r="BK173" s="244">
        <f>ROUND(P173*H173,2)</f>
        <v>0</v>
      </c>
      <c r="BL173" s="16" t="s">
        <v>165</v>
      </c>
      <c r="BM173" s="243" t="s">
        <v>579</v>
      </c>
    </row>
    <row r="174" s="13" customFormat="1">
      <c r="A174" s="13"/>
      <c r="B174" s="247"/>
      <c r="C174" s="248"/>
      <c r="D174" s="249" t="s">
        <v>174</v>
      </c>
      <c r="E174" s="250" t="s">
        <v>1</v>
      </c>
      <c r="F174" s="251" t="s">
        <v>565</v>
      </c>
      <c r="G174" s="248"/>
      <c r="H174" s="252">
        <v>205.02000000000001</v>
      </c>
      <c r="I174" s="253"/>
      <c r="J174" s="253"/>
      <c r="K174" s="248"/>
      <c r="L174" s="248"/>
      <c r="M174" s="254"/>
      <c r="N174" s="255"/>
      <c r="O174" s="256"/>
      <c r="P174" s="256"/>
      <c r="Q174" s="256"/>
      <c r="R174" s="256"/>
      <c r="S174" s="256"/>
      <c r="T174" s="256"/>
      <c r="U174" s="256"/>
      <c r="V174" s="256"/>
      <c r="W174" s="256"/>
      <c r="X174" s="257"/>
      <c r="Y174" s="13"/>
      <c r="Z174" s="13"/>
      <c r="AA174" s="13"/>
      <c r="AB174" s="13"/>
      <c r="AC174" s="13"/>
      <c r="AD174" s="13"/>
      <c r="AE174" s="13"/>
      <c r="AT174" s="258" t="s">
        <v>174</v>
      </c>
      <c r="AU174" s="258" t="s">
        <v>166</v>
      </c>
      <c r="AV174" s="13" t="s">
        <v>166</v>
      </c>
      <c r="AW174" s="13" t="s">
        <v>5</v>
      </c>
      <c r="AX174" s="13" t="s">
        <v>86</v>
      </c>
      <c r="AY174" s="258" t="s">
        <v>161</v>
      </c>
    </row>
    <row r="175" s="2" customFormat="1" ht="44.25" customHeight="1">
      <c r="A175" s="37"/>
      <c r="B175" s="38"/>
      <c r="C175" s="230" t="s">
        <v>255</v>
      </c>
      <c r="D175" s="230" t="s">
        <v>162</v>
      </c>
      <c r="E175" s="231" t="s">
        <v>580</v>
      </c>
      <c r="F175" s="232" t="s">
        <v>581</v>
      </c>
      <c r="G175" s="233" t="s">
        <v>181</v>
      </c>
      <c r="H175" s="234">
        <v>202.02000000000001</v>
      </c>
      <c r="I175" s="235"/>
      <c r="J175" s="235"/>
      <c r="K175" s="236">
        <f>ROUND(P175*H175,2)</f>
        <v>0</v>
      </c>
      <c r="L175" s="237"/>
      <c r="M175" s="43"/>
      <c r="N175" s="238" t="s">
        <v>1</v>
      </c>
      <c r="O175" s="239" t="s">
        <v>42</v>
      </c>
      <c r="P175" s="240">
        <f>I175+J175</f>
        <v>0</v>
      </c>
      <c r="Q175" s="240">
        <f>ROUND(I175*H175,2)</f>
        <v>0</v>
      </c>
      <c r="R175" s="240">
        <f>ROUND(J175*H175,2)</f>
        <v>0</v>
      </c>
      <c r="S175" s="96"/>
      <c r="T175" s="241">
        <f>S175*H175</f>
        <v>0</v>
      </c>
      <c r="U175" s="241">
        <v>0.01368</v>
      </c>
      <c r="V175" s="241">
        <f>U175*H175</f>
        <v>2.7636335999999999</v>
      </c>
      <c r="W175" s="241">
        <v>0</v>
      </c>
      <c r="X175" s="242">
        <f>W175*H175</f>
        <v>0</v>
      </c>
      <c r="Y175" s="37"/>
      <c r="Z175" s="37"/>
      <c r="AA175" s="37"/>
      <c r="AB175" s="37"/>
      <c r="AC175" s="37"/>
      <c r="AD175" s="37"/>
      <c r="AE175" s="37"/>
      <c r="AR175" s="243" t="s">
        <v>165</v>
      </c>
      <c r="AT175" s="243" t="s">
        <v>162</v>
      </c>
      <c r="AU175" s="243" t="s">
        <v>166</v>
      </c>
      <c r="AY175" s="16" t="s">
        <v>161</v>
      </c>
      <c r="BE175" s="244">
        <f>IF(O175="základná",K175,0)</f>
        <v>0</v>
      </c>
      <c r="BF175" s="244">
        <f>IF(O175="znížená",K175,0)</f>
        <v>0</v>
      </c>
      <c r="BG175" s="244">
        <f>IF(O175="zákl. prenesená",K175,0)</f>
        <v>0</v>
      </c>
      <c r="BH175" s="244">
        <f>IF(O175="zníž. prenesená",K175,0)</f>
        <v>0</v>
      </c>
      <c r="BI175" s="244">
        <f>IF(O175="nulová",K175,0)</f>
        <v>0</v>
      </c>
      <c r="BJ175" s="16" t="s">
        <v>166</v>
      </c>
      <c r="BK175" s="244">
        <f>ROUND(P175*H175,2)</f>
        <v>0</v>
      </c>
      <c r="BL175" s="16" t="s">
        <v>165</v>
      </c>
      <c r="BM175" s="243" t="s">
        <v>582</v>
      </c>
    </row>
    <row r="176" s="13" customFormat="1">
      <c r="A176" s="13"/>
      <c r="B176" s="247"/>
      <c r="C176" s="248"/>
      <c r="D176" s="249" t="s">
        <v>174</v>
      </c>
      <c r="E176" s="250" t="s">
        <v>1</v>
      </c>
      <c r="F176" s="251" t="s">
        <v>583</v>
      </c>
      <c r="G176" s="248"/>
      <c r="H176" s="252">
        <v>72.019999999999996</v>
      </c>
      <c r="I176" s="253"/>
      <c r="J176" s="253"/>
      <c r="K176" s="248"/>
      <c r="L176" s="248"/>
      <c r="M176" s="254"/>
      <c r="N176" s="255"/>
      <c r="O176" s="256"/>
      <c r="P176" s="256"/>
      <c r="Q176" s="256"/>
      <c r="R176" s="256"/>
      <c r="S176" s="256"/>
      <c r="T176" s="256"/>
      <c r="U176" s="256"/>
      <c r="V176" s="256"/>
      <c r="W176" s="256"/>
      <c r="X176" s="257"/>
      <c r="Y176" s="13"/>
      <c r="Z176" s="13"/>
      <c r="AA176" s="13"/>
      <c r="AB176" s="13"/>
      <c r="AC176" s="13"/>
      <c r="AD176" s="13"/>
      <c r="AE176" s="13"/>
      <c r="AT176" s="258" t="s">
        <v>174</v>
      </c>
      <c r="AU176" s="258" t="s">
        <v>166</v>
      </c>
      <c r="AV176" s="13" t="s">
        <v>166</v>
      </c>
      <c r="AW176" s="13" t="s">
        <v>5</v>
      </c>
      <c r="AX176" s="13" t="s">
        <v>78</v>
      </c>
      <c r="AY176" s="258" t="s">
        <v>161</v>
      </c>
    </row>
    <row r="177" s="13" customFormat="1">
      <c r="A177" s="13"/>
      <c r="B177" s="247"/>
      <c r="C177" s="248"/>
      <c r="D177" s="249" t="s">
        <v>174</v>
      </c>
      <c r="E177" s="250" t="s">
        <v>1</v>
      </c>
      <c r="F177" s="251" t="s">
        <v>584</v>
      </c>
      <c r="G177" s="248"/>
      <c r="H177" s="252">
        <v>130</v>
      </c>
      <c r="I177" s="253"/>
      <c r="J177" s="253"/>
      <c r="K177" s="248"/>
      <c r="L177" s="248"/>
      <c r="M177" s="254"/>
      <c r="N177" s="255"/>
      <c r="O177" s="256"/>
      <c r="P177" s="256"/>
      <c r="Q177" s="256"/>
      <c r="R177" s="256"/>
      <c r="S177" s="256"/>
      <c r="T177" s="256"/>
      <c r="U177" s="256"/>
      <c r="V177" s="256"/>
      <c r="W177" s="256"/>
      <c r="X177" s="257"/>
      <c r="Y177" s="13"/>
      <c r="Z177" s="13"/>
      <c r="AA177" s="13"/>
      <c r="AB177" s="13"/>
      <c r="AC177" s="13"/>
      <c r="AD177" s="13"/>
      <c r="AE177" s="13"/>
      <c r="AT177" s="258" t="s">
        <v>174</v>
      </c>
      <c r="AU177" s="258" t="s">
        <v>166</v>
      </c>
      <c r="AV177" s="13" t="s">
        <v>166</v>
      </c>
      <c r="AW177" s="13" t="s">
        <v>5</v>
      </c>
      <c r="AX177" s="13" t="s">
        <v>78</v>
      </c>
      <c r="AY177" s="258" t="s">
        <v>161</v>
      </c>
    </row>
    <row r="178" s="14" customFormat="1">
      <c r="A178" s="14"/>
      <c r="B178" s="259"/>
      <c r="C178" s="260"/>
      <c r="D178" s="249" t="s">
        <v>174</v>
      </c>
      <c r="E178" s="261" t="s">
        <v>1</v>
      </c>
      <c r="F178" s="262" t="s">
        <v>177</v>
      </c>
      <c r="G178" s="260"/>
      <c r="H178" s="263">
        <v>202.02000000000001</v>
      </c>
      <c r="I178" s="264"/>
      <c r="J178" s="264"/>
      <c r="K178" s="260"/>
      <c r="L178" s="260"/>
      <c r="M178" s="265"/>
      <c r="N178" s="266"/>
      <c r="O178" s="267"/>
      <c r="P178" s="267"/>
      <c r="Q178" s="267"/>
      <c r="R178" s="267"/>
      <c r="S178" s="267"/>
      <c r="T178" s="267"/>
      <c r="U178" s="267"/>
      <c r="V178" s="267"/>
      <c r="W178" s="267"/>
      <c r="X178" s="268"/>
      <c r="Y178" s="14"/>
      <c r="Z178" s="14"/>
      <c r="AA178" s="14"/>
      <c r="AB178" s="14"/>
      <c r="AC178" s="14"/>
      <c r="AD178" s="14"/>
      <c r="AE178" s="14"/>
      <c r="AT178" s="269" t="s">
        <v>174</v>
      </c>
      <c r="AU178" s="269" t="s">
        <v>166</v>
      </c>
      <c r="AV178" s="14" t="s">
        <v>165</v>
      </c>
      <c r="AW178" s="14" t="s">
        <v>5</v>
      </c>
      <c r="AX178" s="14" t="s">
        <v>86</v>
      </c>
      <c r="AY178" s="269" t="s">
        <v>161</v>
      </c>
    </row>
    <row r="179" s="2" customFormat="1" ht="37.8" customHeight="1">
      <c r="A179" s="37"/>
      <c r="B179" s="38"/>
      <c r="C179" s="230" t="s">
        <v>8</v>
      </c>
      <c r="D179" s="230" t="s">
        <v>162</v>
      </c>
      <c r="E179" s="231" t="s">
        <v>585</v>
      </c>
      <c r="F179" s="232" t="s">
        <v>586</v>
      </c>
      <c r="G179" s="233" t="s">
        <v>181</v>
      </c>
      <c r="H179" s="234">
        <v>828.27999999999997</v>
      </c>
      <c r="I179" s="235"/>
      <c r="J179" s="235"/>
      <c r="K179" s="236">
        <f>ROUND(P179*H179,2)</f>
        <v>0</v>
      </c>
      <c r="L179" s="237"/>
      <c r="M179" s="43"/>
      <c r="N179" s="238" t="s">
        <v>1</v>
      </c>
      <c r="O179" s="239" t="s">
        <v>42</v>
      </c>
      <c r="P179" s="240">
        <f>I179+J179</f>
        <v>0</v>
      </c>
      <c r="Q179" s="240">
        <f>ROUND(I179*H179,2)</f>
        <v>0</v>
      </c>
      <c r="R179" s="240">
        <f>ROUND(J179*H179,2)</f>
        <v>0</v>
      </c>
      <c r="S179" s="96"/>
      <c r="T179" s="241">
        <f>S179*H179</f>
        <v>0</v>
      </c>
      <c r="U179" s="241">
        <v>0.020809999999999999</v>
      </c>
      <c r="V179" s="241">
        <f>U179*H179</f>
        <v>17.236506799999997</v>
      </c>
      <c r="W179" s="241">
        <v>0</v>
      </c>
      <c r="X179" s="242">
        <f>W179*H179</f>
        <v>0</v>
      </c>
      <c r="Y179" s="37"/>
      <c r="Z179" s="37"/>
      <c r="AA179" s="37"/>
      <c r="AB179" s="37"/>
      <c r="AC179" s="37"/>
      <c r="AD179" s="37"/>
      <c r="AE179" s="37"/>
      <c r="AR179" s="243" t="s">
        <v>165</v>
      </c>
      <c r="AT179" s="243" t="s">
        <v>162</v>
      </c>
      <c r="AU179" s="243" t="s">
        <v>166</v>
      </c>
      <c r="AY179" s="16" t="s">
        <v>161</v>
      </c>
      <c r="BE179" s="244">
        <f>IF(O179="základná",K179,0)</f>
        <v>0</v>
      </c>
      <c r="BF179" s="244">
        <f>IF(O179="znížená",K179,0)</f>
        <v>0</v>
      </c>
      <c r="BG179" s="244">
        <f>IF(O179="zákl. prenesená",K179,0)</f>
        <v>0</v>
      </c>
      <c r="BH179" s="244">
        <f>IF(O179="zníž. prenesená",K179,0)</f>
        <v>0</v>
      </c>
      <c r="BI179" s="244">
        <f>IF(O179="nulová",K179,0)</f>
        <v>0</v>
      </c>
      <c r="BJ179" s="16" t="s">
        <v>166</v>
      </c>
      <c r="BK179" s="244">
        <f>ROUND(P179*H179,2)</f>
        <v>0</v>
      </c>
      <c r="BL179" s="16" t="s">
        <v>165</v>
      </c>
      <c r="BM179" s="243" t="s">
        <v>587</v>
      </c>
    </row>
    <row r="180" s="13" customFormat="1">
      <c r="A180" s="13"/>
      <c r="B180" s="247"/>
      <c r="C180" s="248"/>
      <c r="D180" s="249" t="s">
        <v>174</v>
      </c>
      <c r="E180" s="250" t="s">
        <v>1</v>
      </c>
      <c r="F180" s="251" t="s">
        <v>576</v>
      </c>
      <c r="G180" s="248"/>
      <c r="H180" s="252">
        <v>623.25999999999999</v>
      </c>
      <c r="I180" s="253"/>
      <c r="J180" s="253"/>
      <c r="K180" s="248"/>
      <c r="L180" s="248"/>
      <c r="M180" s="254"/>
      <c r="N180" s="255"/>
      <c r="O180" s="256"/>
      <c r="P180" s="256"/>
      <c r="Q180" s="256"/>
      <c r="R180" s="256"/>
      <c r="S180" s="256"/>
      <c r="T180" s="256"/>
      <c r="U180" s="256"/>
      <c r="V180" s="256"/>
      <c r="W180" s="256"/>
      <c r="X180" s="257"/>
      <c r="Y180" s="13"/>
      <c r="Z180" s="13"/>
      <c r="AA180" s="13"/>
      <c r="AB180" s="13"/>
      <c r="AC180" s="13"/>
      <c r="AD180" s="13"/>
      <c r="AE180" s="13"/>
      <c r="AT180" s="258" t="s">
        <v>174</v>
      </c>
      <c r="AU180" s="258" t="s">
        <v>166</v>
      </c>
      <c r="AV180" s="13" t="s">
        <v>166</v>
      </c>
      <c r="AW180" s="13" t="s">
        <v>5</v>
      </c>
      <c r="AX180" s="13" t="s">
        <v>78</v>
      </c>
      <c r="AY180" s="258" t="s">
        <v>161</v>
      </c>
    </row>
    <row r="181" s="13" customFormat="1">
      <c r="A181" s="13"/>
      <c r="B181" s="247"/>
      <c r="C181" s="248"/>
      <c r="D181" s="249" t="s">
        <v>174</v>
      </c>
      <c r="E181" s="250" t="s">
        <v>1</v>
      </c>
      <c r="F181" s="251" t="s">
        <v>565</v>
      </c>
      <c r="G181" s="248"/>
      <c r="H181" s="252">
        <v>205.02000000000001</v>
      </c>
      <c r="I181" s="253"/>
      <c r="J181" s="253"/>
      <c r="K181" s="248"/>
      <c r="L181" s="248"/>
      <c r="M181" s="254"/>
      <c r="N181" s="255"/>
      <c r="O181" s="256"/>
      <c r="P181" s="256"/>
      <c r="Q181" s="256"/>
      <c r="R181" s="256"/>
      <c r="S181" s="256"/>
      <c r="T181" s="256"/>
      <c r="U181" s="256"/>
      <c r="V181" s="256"/>
      <c r="W181" s="256"/>
      <c r="X181" s="257"/>
      <c r="Y181" s="13"/>
      <c r="Z181" s="13"/>
      <c r="AA181" s="13"/>
      <c r="AB181" s="13"/>
      <c r="AC181" s="13"/>
      <c r="AD181" s="13"/>
      <c r="AE181" s="13"/>
      <c r="AT181" s="258" t="s">
        <v>174</v>
      </c>
      <c r="AU181" s="258" t="s">
        <v>166</v>
      </c>
      <c r="AV181" s="13" t="s">
        <v>166</v>
      </c>
      <c r="AW181" s="13" t="s">
        <v>5</v>
      </c>
      <c r="AX181" s="13" t="s">
        <v>78</v>
      </c>
      <c r="AY181" s="258" t="s">
        <v>161</v>
      </c>
    </row>
    <row r="182" s="14" customFormat="1">
      <c r="A182" s="14"/>
      <c r="B182" s="259"/>
      <c r="C182" s="260"/>
      <c r="D182" s="249" t="s">
        <v>174</v>
      </c>
      <c r="E182" s="261" t="s">
        <v>1</v>
      </c>
      <c r="F182" s="262" t="s">
        <v>177</v>
      </c>
      <c r="G182" s="260"/>
      <c r="H182" s="263">
        <v>828.27999999999997</v>
      </c>
      <c r="I182" s="264"/>
      <c r="J182" s="264"/>
      <c r="K182" s="260"/>
      <c r="L182" s="260"/>
      <c r="M182" s="265"/>
      <c r="N182" s="266"/>
      <c r="O182" s="267"/>
      <c r="P182" s="267"/>
      <c r="Q182" s="267"/>
      <c r="R182" s="267"/>
      <c r="S182" s="267"/>
      <c r="T182" s="267"/>
      <c r="U182" s="267"/>
      <c r="V182" s="267"/>
      <c r="W182" s="267"/>
      <c r="X182" s="268"/>
      <c r="Y182" s="14"/>
      <c r="Z182" s="14"/>
      <c r="AA182" s="14"/>
      <c r="AB182" s="14"/>
      <c r="AC182" s="14"/>
      <c r="AD182" s="14"/>
      <c r="AE182" s="14"/>
      <c r="AT182" s="269" t="s">
        <v>174</v>
      </c>
      <c r="AU182" s="269" t="s">
        <v>166</v>
      </c>
      <c r="AV182" s="14" t="s">
        <v>165</v>
      </c>
      <c r="AW182" s="14" t="s">
        <v>5</v>
      </c>
      <c r="AX182" s="14" t="s">
        <v>86</v>
      </c>
      <c r="AY182" s="269" t="s">
        <v>161</v>
      </c>
    </row>
    <row r="183" s="2" customFormat="1" ht="37.8" customHeight="1">
      <c r="A183" s="37"/>
      <c r="B183" s="38"/>
      <c r="C183" s="230" t="s">
        <v>265</v>
      </c>
      <c r="D183" s="230" t="s">
        <v>162</v>
      </c>
      <c r="E183" s="231" t="s">
        <v>588</v>
      </c>
      <c r="F183" s="232" t="s">
        <v>589</v>
      </c>
      <c r="G183" s="233" t="s">
        <v>181</v>
      </c>
      <c r="H183" s="234">
        <v>1131.1800000000001</v>
      </c>
      <c r="I183" s="235"/>
      <c r="J183" s="235"/>
      <c r="K183" s="236">
        <f>ROUND(P183*H183,2)</f>
        <v>0</v>
      </c>
      <c r="L183" s="237"/>
      <c r="M183" s="43"/>
      <c r="N183" s="238" t="s">
        <v>1</v>
      </c>
      <c r="O183" s="239" t="s">
        <v>42</v>
      </c>
      <c r="P183" s="240">
        <f>I183+J183</f>
        <v>0</v>
      </c>
      <c r="Q183" s="240">
        <f>ROUND(I183*H183,2)</f>
        <v>0</v>
      </c>
      <c r="R183" s="240">
        <f>ROUND(J183*H183,2)</f>
        <v>0</v>
      </c>
      <c r="S183" s="96"/>
      <c r="T183" s="241">
        <f>S183*H183</f>
        <v>0</v>
      </c>
      <c r="U183" s="241">
        <v>0.03984</v>
      </c>
      <c r="V183" s="241">
        <f>U183*H183</f>
        <v>45.066211200000005</v>
      </c>
      <c r="W183" s="241">
        <v>0</v>
      </c>
      <c r="X183" s="242">
        <f>W183*H183</f>
        <v>0</v>
      </c>
      <c r="Y183" s="37"/>
      <c r="Z183" s="37"/>
      <c r="AA183" s="37"/>
      <c r="AB183" s="37"/>
      <c r="AC183" s="37"/>
      <c r="AD183" s="37"/>
      <c r="AE183" s="37"/>
      <c r="AR183" s="243" t="s">
        <v>165</v>
      </c>
      <c r="AT183" s="243" t="s">
        <v>162</v>
      </c>
      <c r="AU183" s="243" t="s">
        <v>166</v>
      </c>
      <c r="AY183" s="16" t="s">
        <v>161</v>
      </c>
      <c r="BE183" s="244">
        <f>IF(O183="základná",K183,0)</f>
        <v>0</v>
      </c>
      <c r="BF183" s="244">
        <f>IF(O183="znížená",K183,0)</f>
        <v>0</v>
      </c>
      <c r="BG183" s="244">
        <f>IF(O183="zákl. prenesená",K183,0)</f>
        <v>0</v>
      </c>
      <c r="BH183" s="244">
        <f>IF(O183="zníž. prenesená",K183,0)</f>
        <v>0</v>
      </c>
      <c r="BI183" s="244">
        <f>IF(O183="nulová",K183,0)</f>
        <v>0</v>
      </c>
      <c r="BJ183" s="16" t="s">
        <v>166</v>
      </c>
      <c r="BK183" s="244">
        <f>ROUND(P183*H183,2)</f>
        <v>0</v>
      </c>
      <c r="BL183" s="16" t="s">
        <v>165</v>
      </c>
      <c r="BM183" s="243" t="s">
        <v>590</v>
      </c>
    </row>
    <row r="184" s="13" customFormat="1">
      <c r="A184" s="13"/>
      <c r="B184" s="247"/>
      <c r="C184" s="248"/>
      <c r="D184" s="249" t="s">
        <v>174</v>
      </c>
      <c r="E184" s="250" t="s">
        <v>1</v>
      </c>
      <c r="F184" s="251" t="s">
        <v>575</v>
      </c>
      <c r="G184" s="248"/>
      <c r="H184" s="252">
        <v>1131.1800000000001</v>
      </c>
      <c r="I184" s="253"/>
      <c r="J184" s="253"/>
      <c r="K184" s="248"/>
      <c r="L184" s="248"/>
      <c r="M184" s="254"/>
      <c r="N184" s="255"/>
      <c r="O184" s="256"/>
      <c r="P184" s="256"/>
      <c r="Q184" s="256"/>
      <c r="R184" s="256"/>
      <c r="S184" s="256"/>
      <c r="T184" s="256"/>
      <c r="U184" s="256"/>
      <c r="V184" s="256"/>
      <c r="W184" s="256"/>
      <c r="X184" s="257"/>
      <c r="Y184" s="13"/>
      <c r="Z184" s="13"/>
      <c r="AA184" s="13"/>
      <c r="AB184" s="13"/>
      <c r="AC184" s="13"/>
      <c r="AD184" s="13"/>
      <c r="AE184" s="13"/>
      <c r="AT184" s="258" t="s">
        <v>174</v>
      </c>
      <c r="AU184" s="258" t="s">
        <v>166</v>
      </c>
      <c r="AV184" s="13" t="s">
        <v>166</v>
      </c>
      <c r="AW184" s="13" t="s">
        <v>5</v>
      </c>
      <c r="AX184" s="13" t="s">
        <v>86</v>
      </c>
      <c r="AY184" s="258" t="s">
        <v>161</v>
      </c>
    </row>
    <row r="185" s="2" customFormat="1" ht="33" customHeight="1">
      <c r="A185" s="37"/>
      <c r="B185" s="38"/>
      <c r="C185" s="230" t="s">
        <v>269</v>
      </c>
      <c r="D185" s="230" t="s">
        <v>162</v>
      </c>
      <c r="E185" s="231" t="s">
        <v>591</v>
      </c>
      <c r="F185" s="232" t="s">
        <v>592</v>
      </c>
      <c r="G185" s="233" t="s">
        <v>181</v>
      </c>
      <c r="H185" s="234">
        <v>245.08000000000001</v>
      </c>
      <c r="I185" s="235"/>
      <c r="J185" s="235"/>
      <c r="K185" s="236">
        <f>ROUND(P185*H185,2)</f>
        <v>0</v>
      </c>
      <c r="L185" s="237"/>
      <c r="M185" s="43"/>
      <c r="N185" s="238" t="s">
        <v>1</v>
      </c>
      <c r="O185" s="239" t="s">
        <v>42</v>
      </c>
      <c r="P185" s="240">
        <f>I185+J185</f>
        <v>0</v>
      </c>
      <c r="Q185" s="240">
        <f>ROUND(I185*H185,2)</f>
        <v>0</v>
      </c>
      <c r="R185" s="240">
        <f>ROUND(J185*H185,2)</f>
        <v>0</v>
      </c>
      <c r="S185" s="96"/>
      <c r="T185" s="241">
        <f>S185*H185</f>
        <v>0</v>
      </c>
      <c r="U185" s="241">
        <v>0.018679999999999999</v>
      </c>
      <c r="V185" s="241">
        <f>U185*H185</f>
        <v>4.5780944000000003</v>
      </c>
      <c r="W185" s="241">
        <v>0</v>
      </c>
      <c r="X185" s="242">
        <f>W185*H185</f>
        <v>0</v>
      </c>
      <c r="Y185" s="37"/>
      <c r="Z185" s="37"/>
      <c r="AA185" s="37"/>
      <c r="AB185" s="37"/>
      <c r="AC185" s="37"/>
      <c r="AD185" s="37"/>
      <c r="AE185" s="37"/>
      <c r="AR185" s="243" t="s">
        <v>165</v>
      </c>
      <c r="AT185" s="243" t="s">
        <v>162</v>
      </c>
      <c r="AU185" s="243" t="s">
        <v>166</v>
      </c>
      <c r="AY185" s="16" t="s">
        <v>161</v>
      </c>
      <c r="BE185" s="244">
        <f>IF(O185="základná",K185,0)</f>
        <v>0</v>
      </c>
      <c r="BF185" s="244">
        <f>IF(O185="znížená",K185,0)</f>
        <v>0</v>
      </c>
      <c r="BG185" s="244">
        <f>IF(O185="zákl. prenesená",K185,0)</f>
        <v>0</v>
      </c>
      <c r="BH185" s="244">
        <f>IF(O185="zníž. prenesená",K185,0)</f>
        <v>0</v>
      </c>
      <c r="BI185" s="244">
        <f>IF(O185="nulová",K185,0)</f>
        <v>0</v>
      </c>
      <c r="BJ185" s="16" t="s">
        <v>166</v>
      </c>
      <c r="BK185" s="244">
        <f>ROUND(P185*H185,2)</f>
        <v>0</v>
      </c>
      <c r="BL185" s="16" t="s">
        <v>165</v>
      </c>
      <c r="BM185" s="243" t="s">
        <v>593</v>
      </c>
    </row>
    <row r="186" s="13" customFormat="1">
      <c r="A186" s="13"/>
      <c r="B186" s="247"/>
      <c r="C186" s="248"/>
      <c r="D186" s="249" t="s">
        <v>174</v>
      </c>
      <c r="E186" s="250" t="s">
        <v>1</v>
      </c>
      <c r="F186" s="251" t="s">
        <v>594</v>
      </c>
      <c r="G186" s="248"/>
      <c r="H186" s="252">
        <v>245.08000000000001</v>
      </c>
      <c r="I186" s="253"/>
      <c r="J186" s="253"/>
      <c r="K186" s="248"/>
      <c r="L186" s="248"/>
      <c r="M186" s="254"/>
      <c r="N186" s="255"/>
      <c r="O186" s="256"/>
      <c r="P186" s="256"/>
      <c r="Q186" s="256"/>
      <c r="R186" s="256"/>
      <c r="S186" s="256"/>
      <c r="T186" s="256"/>
      <c r="U186" s="256"/>
      <c r="V186" s="256"/>
      <c r="W186" s="256"/>
      <c r="X186" s="257"/>
      <c r="Y186" s="13"/>
      <c r="Z186" s="13"/>
      <c r="AA186" s="13"/>
      <c r="AB186" s="13"/>
      <c r="AC186" s="13"/>
      <c r="AD186" s="13"/>
      <c r="AE186" s="13"/>
      <c r="AT186" s="258" t="s">
        <v>174</v>
      </c>
      <c r="AU186" s="258" t="s">
        <v>166</v>
      </c>
      <c r="AV186" s="13" t="s">
        <v>166</v>
      </c>
      <c r="AW186" s="13" t="s">
        <v>5</v>
      </c>
      <c r="AX186" s="13" t="s">
        <v>86</v>
      </c>
      <c r="AY186" s="258" t="s">
        <v>161</v>
      </c>
    </row>
    <row r="187" s="2" customFormat="1" ht="49.05" customHeight="1">
      <c r="A187" s="37"/>
      <c r="B187" s="38"/>
      <c r="C187" s="230" t="s">
        <v>273</v>
      </c>
      <c r="D187" s="230" t="s">
        <v>162</v>
      </c>
      <c r="E187" s="231" t="s">
        <v>595</v>
      </c>
      <c r="F187" s="232" t="s">
        <v>596</v>
      </c>
      <c r="G187" s="233" t="s">
        <v>181</v>
      </c>
      <c r="H187" s="234">
        <v>164.88</v>
      </c>
      <c r="I187" s="235"/>
      <c r="J187" s="235"/>
      <c r="K187" s="236">
        <f>ROUND(P187*H187,2)</f>
        <v>0</v>
      </c>
      <c r="L187" s="237"/>
      <c r="M187" s="43"/>
      <c r="N187" s="238" t="s">
        <v>1</v>
      </c>
      <c r="O187" s="239" t="s">
        <v>42</v>
      </c>
      <c r="P187" s="240">
        <f>I187+J187</f>
        <v>0</v>
      </c>
      <c r="Q187" s="240">
        <f>ROUND(I187*H187,2)</f>
        <v>0</v>
      </c>
      <c r="R187" s="240">
        <f>ROUND(J187*H187,2)</f>
        <v>0</v>
      </c>
      <c r="S187" s="96"/>
      <c r="T187" s="241">
        <f>S187*H187</f>
        <v>0</v>
      </c>
      <c r="U187" s="241">
        <v>0.018020000000000001</v>
      </c>
      <c r="V187" s="241">
        <f>U187*H187</f>
        <v>2.9711376</v>
      </c>
      <c r="W187" s="241">
        <v>0</v>
      </c>
      <c r="X187" s="242">
        <f>W187*H187</f>
        <v>0</v>
      </c>
      <c r="Y187" s="37"/>
      <c r="Z187" s="37"/>
      <c r="AA187" s="37"/>
      <c r="AB187" s="37"/>
      <c r="AC187" s="37"/>
      <c r="AD187" s="37"/>
      <c r="AE187" s="37"/>
      <c r="AR187" s="243" t="s">
        <v>165</v>
      </c>
      <c r="AT187" s="243" t="s">
        <v>162</v>
      </c>
      <c r="AU187" s="243" t="s">
        <v>166</v>
      </c>
      <c r="AY187" s="16" t="s">
        <v>161</v>
      </c>
      <c r="BE187" s="244">
        <f>IF(O187="základná",K187,0)</f>
        <v>0</v>
      </c>
      <c r="BF187" s="244">
        <f>IF(O187="znížená",K187,0)</f>
        <v>0</v>
      </c>
      <c r="BG187" s="244">
        <f>IF(O187="zákl. prenesená",K187,0)</f>
        <v>0</v>
      </c>
      <c r="BH187" s="244">
        <f>IF(O187="zníž. prenesená",K187,0)</f>
        <v>0</v>
      </c>
      <c r="BI187" s="244">
        <f>IF(O187="nulová",K187,0)</f>
        <v>0</v>
      </c>
      <c r="BJ187" s="16" t="s">
        <v>166</v>
      </c>
      <c r="BK187" s="244">
        <f>ROUND(P187*H187,2)</f>
        <v>0</v>
      </c>
      <c r="BL187" s="16" t="s">
        <v>165</v>
      </c>
      <c r="BM187" s="243" t="s">
        <v>597</v>
      </c>
    </row>
    <row r="188" s="13" customFormat="1">
      <c r="A188" s="13"/>
      <c r="B188" s="247"/>
      <c r="C188" s="248"/>
      <c r="D188" s="249" t="s">
        <v>174</v>
      </c>
      <c r="E188" s="250" t="s">
        <v>1</v>
      </c>
      <c r="F188" s="251" t="s">
        <v>598</v>
      </c>
      <c r="G188" s="248"/>
      <c r="H188" s="252">
        <v>3.48</v>
      </c>
      <c r="I188" s="253"/>
      <c r="J188" s="253"/>
      <c r="K188" s="248"/>
      <c r="L188" s="248"/>
      <c r="M188" s="254"/>
      <c r="N188" s="255"/>
      <c r="O188" s="256"/>
      <c r="P188" s="256"/>
      <c r="Q188" s="256"/>
      <c r="R188" s="256"/>
      <c r="S188" s="256"/>
      <c r="T188" s="256"/>
      <c r="U188" s="256"/>
      <c r="V188" s="256"/>
      <c r="W188" s="256"/>
      <c r="X188" s="257"/>
      <c r="Y188" s="13"/>
      <c r="Z188" s="13"/>
      <c r="AA188" s="13"/>
      <c r="AB188" s="13"/>
      <c r="AC188" s="13"/>
      <c r="AD188" s="13"/>
      <c r="AE188" s="13"/>
      <c r="AT188" s="258" t="s">
        <v>174</v>
      </c>
      <c r="AU188" s="258" t="s">
        <v>166</v>
      </c>
      <c r="AV188" s="13" t="s">
        <v>166</v>
      </c>
      <c r="AW188" s="13" t="s">
        <v>5</v>
      </c>
      <c r="AX188" s="13" t="s">
        <v>78</v>
      </c>
      <c r="AY188" s="258" t="s">
        <v>161</v>
      </c>
    </row>
    <row r="189" s="13" customFormat="1">
      <c r="A189" s="13"/>
      <c r="B189" s="247"/>
      <c r="C189" s="248"/>
      <c r="D189" s="249" t="s">
        <v>174</v>
      </c>
      <c r="E189" s="250" t="s">
        <v>1</v>
      </c>
      <c r="F189" s="251" t="s">
        <v>599</v>
      </c>
      <c r="G189" s="248"/>
      <c r="H189" s="252">
        <v>161.40000000000001</v>
      </c>
      <c r="I189" s="253"/>
      <c r="J189" s="253"/>
      <c r="K189" s="248"/>
      <c r="L189" s="248"/>
      <c r="M189" s="254"/>
      <c r="N189" s="255"/>
      <c r="O189" s="256"/>
      <c r="P189" s="256"/>
      <c r="Q189" s="256"/>
      <c r="R189" s="256"/>
      <c r="S189" s="256"/>
      <c r="T189" s="256"/>
      <c r="U189" s="256"/>
      <c r="V189" s="256"/>
      <c r="W189" s="256"/>
      <c r="X189" s="257"/>
      <c r="Y189" s="13"/>
      <c r="Z189" s="13"/>
      <c r="AA189" s="13"/>
      <c r="AB189" s="13"/>
      <c r="AC189" s="13"/>
      <c r="AD189" s="13"/>
      <c r="AE189" s="13"/>
      <c r="AT189" s="258" t="s">
        <v>174</v>
      </c>
      <c r="AU189" s="258" t="s">
        <v>166</v>
      </c>
      <c r="AV189" s="13" t="s">
        <v>166</v>
      </c>
      <c r="AW189" s="13" t="s">
        <v>5</v>
      </c>
      <c r="AX189" s="13" t="s">
        <v>78</v>
      </c>
      <c r="AY189" s="258" t="s">
        <v>161</v>
      </c>
    </row>
    <row r="190" s="14" customFormat="1">
      <c r="A190" s="14"/>
      <c r="B190" s="259"/>
      <c r="C190" s="260"/>
      <c r="D190" s="249" t="s">
        <v>174</v>
      </c>
      <c r="E190" s="261" t="s">
        <v>1</v>
      </c>
      <c r="F190" s="262" t="s">
        <v>177</v>
      </c>
      <c r="G190" s="260"/>
      <c r="H190" s="263">
        <v>164.88</v>
      </c>
      <c r="I190" s="264"/>
      <c r="J190" s="264"/>
      <c r="K190" s="260"/>
      <c r="L190" s="260"/>
      <c r="M190" s="265"/>
      <c r="N190" s="266"/>
      <c r="O190" s="267"/>
      <c r="P190" s="267"/>
      <c r="Q190" s="267"/>
      <c r="R190" s="267"/>
      <c r="S190" s="267"/>
      <c r="T190" s="267"/>
      <c r="U190" s="267"/>
      <c r="V190" s="267"/>
      <c r="W190" s="267"/>
      <c r="X190" s="268"/>
      <c r="Y190" s="14"/>
      <c r="Z190" s="14"/>
      <c r="AA190" s="14"/>
      <c r="AB190" s="14"/>
      <c r="AC190" s="14"/>
      <c r="AD190" s="14"/>
      <c r="AE190" s="14"/>
      <c r="AT190" s="269" t="s">
        <v>174</v>
      </c>
      <c r="AU190" s="269" t="s">
        <v>166</v>
      </c>
      <c r="AV190" s="14" t="s">
        <v>165</v>
      </c>
      <c r="AW190" s="14" t="s">
        <v>5</v>
      </c>
      <c r="AX190" s="14" t="s">
        <v>86</v>
      </c>
      <c r="AY190" s="269" t="s">
        <v>161</v>
      </c>
    </row>
    <row r="191" s="2" customFormat="1" ht="37.8" customHeight="1">
      <c r="A191" s="37"/>
      <c r="B191" s="38"/>
      <c r="C191" s="230" t="s">
        <v>277</v>
      </c>
      <c r="D191" s="230" t="s">
        <v>162</v>
      </c>
      <c r="E191" s="231" t="s">
        <v>600</v>
      </c>
      <c r="F191" s="232" t="s">
        <v>601</v>
      </c>
      <c r="G191" s="233" t="s">
        <v>172</v>
      </c>
      <c r="H191" s="234">
        <v>100.77</v>
      </c>
      <c r="I191" s="235"/>
      <c r="J191" s="235"/>
      <c r="K191" s="236">
        <f>ROUND(P191*H191,2)</f>
        <v>0</v>
      </c>
      <c r="L191" s="237"/>
      <c r="M191" s="43"/>
      <c r="N191" s="238" t="s">
        <v>1</v>
      </c>
      <c r="O191" s="239" t="s">
        <v>42</v>
      </c>
      <c r="P191" s="240">
        <f>I191+J191</f>
        <v>0</v>
      </c>
      <c r="Q191" s="240">
        <f>ROUND(I191*H191,2)</f>
        <v>0</v>
      </c>
      <c r="R191" s="240">
        <f>ROUND(J191*H191,2)</f>
        <v>0</v>
      </c>
      <c r="S191" s="96"/>
      <c r="T191" s="241">
        <f>S191*H191</f>
        <v>0</v>
      </c>
      <c r="U191" s="241">
        <v>6.0000000000000002E-05</v>
      </c>
      <c r="V191" s="241">
        <f>U191*H191</f>
        <v>0.0060461999999999998</v>
      </c>
      <c r="W191" s="241">
        <v>0</v>
      </c>
      <c r="X191" s="242">
        <f>W191*H191</f>
        <v>0</v>
      </c>
      <c r="Y191" s="37"/>
      <c r="Z191" s="37"/>
      <c r="AA191" s="37"/>
      <c r="AB191" s="37"/>
      <c r="AC191" s="37"/>
      <c r="AD191" s="37"/>
      <c r="AE191" s="37"/>
      <c r="AR191" s="243" t="s">
        <v>165</v>
      </c>
      <c r="AT191" s="243" t="s">
        <v>162</v>
      </c>
      <c r="AU191" s="243" t="s">
        <v>166</v>
      </c>
      <c r="AY191" s="16" t="s">
        <v>161</v>
      </c>
      <c r="BE191" s="244">
        <f>IF(O191="základná",K191,0)</f>
        <v>0</v>
      </c>
      <c r="BF191" s="244">
        <f>IF(O191="znížená",K191,0)</f>
        <v>0</v>
      </c>
      <c r="BG191" s="244">
        <f>IF(O191="zákl. prenesená",K191,0)</f>
        <v>0</v>
      </c>
      <c r="BH191" s="244">
        <f>IF(O191="zníž. prenesená",K191,0)</f>
        <v>0</v>
      </c>
      <c r="BI191" s="244">
        <f>IF(O191="nulová",K191,0)</f>
        <v>0</v>
      </c>
      <c r="BJ191" s="16" t="s">
        <v>166</v>
      </c>
      <c r="BK191" s="244">
        <f>ROUND(P191*H191,2)</f>
        <v>0</v>
      </c>
      <c r="BL191" s="16" t="s">
        <v>165</v>
      </c>
      <c r="BM191" s="243" t="s">
        <v>602</v>
      </c>
    </row>
    <row r="192" s="13" customFormat="1">
      <c r="A192" s="13"/>
      <c r="B192" s="247"/>
      <c r="C192" s="248"/>
      <c r="D192" s="249" t="s">
        <v>174</v>
      </c>
      <c r="E192" s="250" t="s">
        <v>1</v>
      </c>
      <c r="F192" s="251" t="s">
        <v>603</v>
      </c>
      <c r="G192" s="248"/>
      <c r="H192" s="252">
        <v>52.170000000000002</v>
      </c>
      <c r="I192" s="253"/>
      <c r="J192" s="253"/>
      <c r="K192" s="248"/>
      <c r="L192" s="248"/>
      <c r="M192" s="254"/>
      <c r="N192" s="255"/>
      <c r="O192" s="256"/>
      <c r="P192" s="256"/>
      <c r="Q192" s="256"/>
      <c r="R192" s="256"/>
      <c r="S192" s="256"/>
      <c r="T192" s="256"/>
      <c r="U192" s="256"/>
      <c r="V192" s="256"/>
      <c r="W192" s="256"/>
      <c r="X192" s="257"/>
      <c r="Y192" s="13"/>
      <c r="Z192" s="13"/>
      <c r="AA192" s="13"/>
      <c r="AB192" s="13"/>
      <c r="AC192" s="13"/>
      <c r="AD192" s="13"/>
      <c r="AE192" s="13"/>
      <c r="AT192" s="258" t="s">
        <v>174</v>
      </c>
      <c r="AU192" s="258" t="s">
        <v>166</v>
      </c>
      <c r="AV192" s="13" t="s">
        <v>166</v>
      </c>
      <c r="AW192" s="13" t="s">
        <v>5</v>
      </c>
      <c r="AX192" s="13" t="s">
        <v>78</v>
      </c>
      <c r="AY192" s="258" t="s">
        <v>161</v>
      </c>
    </row>
    <row r="193" s="13" customFormat="1">
      <c r="A193" s="13"/>
      <c r="B193" s="247"/>
      <c r="C193" s="248"/>
      <c r="D193" s="249" t="s">
        <v>174</v>
      </c>
      <c r="E193" s="250" t="s">
        <v>1</v>
      </c>
      <c r="F193" s="251" t="s">
        <v>604</v>
      </c>
      <c r="G193" s="248"/>
      <c r="H193" s="252">
        <v>48.600000000000001</v>
      </c>
      <c r="I193" s="253"/>
      <c r="J193" s="253"/>
      <c r="K193" s="248"/>
      <c r="L193" s="248"/>
      <c r="M193" s="254"/>
      <c r="N193" s="255"/>
      <c r="O193" s="256"/>
      <c r="P193" s="256"/>
      <c r="Q193" s="256"/>
      <c r="R193" s="256"/>
      <c r="S193" s="256"/>
      <c r="T193" s="256"/>
      <c r="U193" s="256"/>
      <c r="V193" s="256"/>
      <c r="W193" s="256"/>
      <c r="X193" s="257"/>
      <c r="Y193" s="13"/>
      <c r="Z193" s="13"/>
      <c r="AA193" s="13"/>
      <c r="AB193" s="13"/>
      <c r="AC193" s="13"/>
      <c r="AD193" s="13"/>
      <c r="AE193" s="13"/>
      <c r="AT193" s="258" t="s">
        <v>174</v>
      </c>
      <c r="AU193" s="258" t="s">
        <v>166</v>
      </c>
      <c r="AV193" s="13" t="s">
        <v>166</v>
      </c>
      <c r="AW193" s="13" t="s">
        <v>5</v>
      </c>
      <c r="AX193" s="13" t="s">
        <v>78</v>
      </c>
      <c r="AY193" s="258" t="s">
        <v>161</v>
      </c>
    </row>
    <row r="194" s="14" customFormat="1">
      <c r="A194" s="14"/>
      <c r="B194" s="259"/>
      <c r="C194" s="260"/>
      <c r="D194" s="249" t="s">
        <v>174</v>
      </c>
      <c r="E194" s="261" t="s">
        <v>1</v>
      </c>
      <c r="F194" s="262" t="s">
        <v>177</v>
      </c>
      <c r="G194" s="260"/>
      <c r="H194" s="263">
        <v>100.77</v>
      </c>
      <c r="I194" s="264"/>
      <c r="J194" s="264"/>
      <c r="K194" s="260"/>
      <c r="L194" s="260"/>
      <c r="M194" s="265"/>
      <c r="N194" s="266"/>
      <c r="O194" s="267"/>
      <c r="P194" s="267"/>
      <c r="Q194" s="267"/>
      <c r="R194" s="267"/>
      <c r="S194" s="267"/>
      <c r="T194" s="267"/>
      <c r="U194" s="267"/>
      <c r="V194" s="267"/>
      <c r="W194" s="267"/>
      <c r="X194" s="268"/>
      <c r="Y194" s="14"/>
      <c r="Z194" s="14"/>
      <c r="AA194" s="14"/>
      <c r="AB194" s="14"/>
      <c r="AC194" s="14"/>
      <c r="AD194" s="14"/>
      <c r="AE194" s="14"/>
      <c r="AT194" s="269" t="s">
        <v>174</v>
      </c>
      <c r="AU194" s="269" t="s">
        <v>166</v>
      </c>
      <c r="AV194" s="14" t="s">
        <v>165</v>
      </c>
      <c r="AW194" s="14" t="s">
        <v>5</v>
      </c>
      <c r="AX194" s="14" t="s">
        <v>86</v>
      </c>
      <c r="AY194" s="269" t="s">
        <v>161</v>
      </c>
    </row>
    <row r="195" s="2" customFormat="1" ht="33" customHeight="1">
      <c r="A195" s="37"/>
      <c r="B195" s="38"/>
      <c r="C195" s="230" t="s">
        <v>283</v>
      </c>
      <c r="D195" s="230" t="s">
        <v>162</v>
      </c>
      <c r="E195" s="231" t="s">
        <v>605</v>
      </c>
      <c r="F195" s="232" t="s">
        <v>606</v>
      </c>
      <c r="G195" s="233" t="s">
        <v>181</v>
      </c>
      <c r="H195" s="234">
        <v>164.88</v>
      </c>
      <c r="I195" s="235"/>
      <c r="J195" s="235"/>
      <c r="K195" s="236">
        <f>ROUND(P195*H195,2)</f>
        <v>0</v>
      </c>
      <c r="L195" s="237"/>
      <c r="M195" s="43"/>
      <c r="N195" s="238" t="s">
        <v>1</v>
      </c>
      <c r="O195" s="239" t="s">
        <v>42</v>
      </c>
      <c r="P195" s="240">
        <f>I195+J195</f>
        <v>0</v>
      </c>
      <c r="Q195" s="240">
        <f>ROUND(I195*H195,2)</f>
        <v>0</v>
      </c>
      <c r="R195" s="240">
        <f>ROUND(J195*H195,2)</f>
        <v>0</v>
      </c>
      <c r="S195" s="96"/>
      <c r="T195" s="241">
        <f>S195*H195</f>
        <v>0</v>
      </c>
      <c r="U195" s="241">
        <v>0.0077200000000000003</v>
      </c>
      <c r="V195" s="241">
        <f>U195*H195</f>
        <v>1.2728736000000001</v>
      </c>
      <c r="W195" s="241">
        <v>0</v>
      </c>
      <c r="X195" s="242">
        <f>W195*H195</f>
        <v>0</v>
      </c>
      <c r="Y195" s="37"/>
      <c r="Z195" s="37"/>
      <c r="AA195" s="37"/>
      <c r="AB195" s="37"/>
      <c r="AC195" s="37"/>
      <c r="AD195" s="37"/>
      <c r="AE195" s="37"/>
      <c r="AR195" s="243" t="s">
        <v>165</v>
      </c>
      <c r="AT195" s="243" t="s">
        <v>162</v>
      </c>
      <c r="AU195" s="243" t="s">
        <v>166</v>
      </c>
      <c r="AY195" s="16" t="s">
        <v>161</v>
      </c>
      <c r="BE195" s="244">
        <f>IF(O195="základná",K195,0)</f>
        <v>0</v>
      </c>
      <c r="BF195" s="244">
        <f>IF(O195="znížená",K195,0)</f>
        <v>0</v>
      </c>
      <c r="BG195" s="244">
        <f>IF(O195="zákl. prenesená",K195,0)</f>
        <v>0</v>
      </c>
      <c r="BH195" s="244">
        <f>IF(O195="zníž. prenesená",K195,0)</f>
        <v>0</v>
      </c>
      <c r="BI195" s="244">
        <f>IF(O195="nulová",K195,0)</f>
        <v>0</v>
      </c>
      <c r="BJ195" s="16" t="s">
        <v>166</v>
      </c>
      <c r="BK195" s="244">
        <f>ROUND(P195*H195,2)</f>
        <v>0</v>
      </c>
      <c r="BL195" s="16" t="s">
        <v>165</v>
      </c>
      <c r="BM195" s="243" t="s">
        <v>607</v>
      </c>
    </row>
    <row r="196" s="13" customFormat="1">
      <c r="A196" s="13"/>
      <c r="B196" s="247"/>
      <c r="C196" s="248"/>
      <c r="D196" s="249" t="s">
        <v>174</v>
      </c>
      <c r="E196" s="250" t="s">
        <v>1</v>
      </c>
      <c r="F196" s="251" t="s">
        <v>598</v>
      </c>
      <c r="G196" s="248"/>
      <c r="H196" s="252">
        <v>3.48</v>
      </c>
      <c r="I196" s="253"/>
      <c r="J196" s="253"/>
      <c r="K196" s="248"/>
      <c r="L196" s="248"/>
      <c r="M196" s="254"/>
      <c r="N196" s="255"/>
      <c r="O196" s="256"/>
      <c r="P196" s="256"/>
      <c r="Q196" s="256"/>
      <c r="R196" s="256"/>
      <c r="S196" s="256"/>
      <c r="T196" s="256"/>
      <c r="U196" s="256"/>
      <c r="V196" s="256"/>
      <c r="W196" s="256"/>
      <c r="X196" s="257"/>
      <c r="Y196" s="13"/>
      <c r="Z196" s="13"/>
      <c r="AA196" s="13"/>
      <c r="AB196" s="13"/>
      <c r="AC196" s="13"/>
      <c r="AD196" s="13"/>
      <c r="AE196" s="13"/>
      <c r="AT196" s="258" t="s">
        <v>174</v>
      </c>
      <c r="AU196" s="258" t="s">
        <v>166</v>
      </c>
      <c r="AV196" s="13" t="s">
        <v>166</v>
      </c>
      <c r="AW196" s="13" t="s">
        <v>5</v>
      </c>
      <c r="AX196" s="13" t="s">
        <v>78</v>
      </c>
      <c r="AY196" s="258" t="s">
        <v>161</v>
      </c>
    </row>
    <row r="197" s="13" customFormat="1">
      <c r="A197" s="13"/>
      <c r="B197" s="247"/>
      <c r="C197" s="248"/>
      <c r="D197" s="249" t="s">
        <v>174</v>
      </c>
      <c r="E197" s="250" t="s">
        <v>1</v>
      </c>
      <c r="F197" s="251" t="s">
        <v>599</v>
      </c>
      <c r="G197" s="248"/>
      <c r="H197" s="252">
        <v>161.40000000000001</v>
      </c>
      <c r="I197" s="253"/>
      <c r="J197" s="253"/>
      <c r="K197" s="248"/>
      <c r="L197" s="248"/>
      <c r="M197" s="254"/>
      <c r="N197" s="255"/>
      <c r="O197" s="256"/>
      <c r="P197" s="256"/>
      <c r="Q197" s="256"/>
      <c r="R197" s="256"/>
      <c r="S197" s="256"/>
      <c r="T197" s="256"/>
      <c r="U197" s="256"/>
      <c r="V197" s="256"/>
      <c r="W197" s="256"/>
      <c r="X197" s="257"/>
      <c r="Y197" s="13"/>
      <c r="Z197" s="13"/>
      <c r="AA197" s="13"/>
      <c r="AB197" s="13"/>
      <c r="AC197" s="13"/>
      <c r="AD197" s="13"/>
      <c r="AE197" s="13"/>
      <c r="AT197" s="258" t="s">
        <v>174</v>
      </c>
      <c r="AU197" s="258" t="s">
        <v>166</v>
      </c>
      <c r="AV197" s="13" t="s">
        <v>166</v>
      </c>
      <c r="AW197" s="13" t="s">
        <v>5</v>
      </c>
      <c r="AX197" s="13" t="s">
        <v>78</v>
      </c>
      <c r="AY197" s="258" t="s">
        <v>161</v>
      </c>
    </row>
    <row r="198" s="14" customFormat="1">
      <c r="A198" s="14"/>
      <c r="B198" s="259"/>
      <c r="C198" s="260"/>
      <c r="D198" s="249" t="s">
        <v>174</v>
      </c>
      <c r="E198" s="261" t="s">
        <v>1</v>
      </c>
      <c r="F198" s="262" t="s">
        <v>177</v>
      </c>
      <c r="G198" s="260"/>
      <c r="H198" s="263">
        <v>164.88</v>
      </c>
      <c r="I198" s="264"/>
      <c r="J198" s="264"/>
      <c r="K198" s="260"/>
      <c r="L198" s="260"/>
      <c r="M198" s="265"/>
      <c r="N198" s="266"/>
      <c r="O198" s="267"/>
      <c r="P198" s="267"/>
      <c r="Q198" s="267"/>
      <c r="R198" s="267"/>
      <c r="S198" s="267"/>
      <c r="T198" s="267"/>
      <c r="U198" s="267"/>
      <c r="V198" s="267"/>
      <c r="W198" s="267"/>
      <c r="X198" s="268"/>
      <c r="Y198" s="14"/>
      <c r="Z198" s="14"/>
      <c r="AA198" s="14"/>
      <c r="AB198" s="14"/>
      <c r="AC198" s="14"/>
      <c r="AD198" s="14"/>
      <c r="AE198" s="14"/>
      <c r="AT198" s="269" t="s">
        <v>174</v>
      </c>
      <c r="AU198" s="269" t="s">
        <v>166</v>
      </c>
      <c r="AV198" s="14" t="s">
        <v>165</v>
      </c>
      <c r="AW198" s="14" t="s">
        <v>5</v>
      </c>
      <c r="AX198" s="14" t="s">
        <v>86</v>
      </c>
      <c r="AY198" s="269" t="s">
        <v>161</v>
      </c>
    </row>
    <row r="199" s="2" customFormat="1" ht="37.8" customHeight="1">
      <c r="A199" s="37"/>
      <c r="B199" s="38"/>
      <c r="C199" s="230" t="s">
        <v>291</v>
      </c>
      <c r="D199" s="230" t="s">
        <v>162</v>
      </c>
      <c r="E199" s="231" t="s">
        <v>608</v>
      </c>
      <c r="F199" s="232" t="s">
        <v>609</v>
      </c>
      <c r="G199" s="233" t="s">
        <v>181</v>
      </c>
      <c r="H199" s="234">
        <v>38.869999999999997</v>
      </c>
      <c r="I199" s="235"/>
      <c r="J199" s="235"/>
      <c r="K199" s="236">
        <f>ROUND(P199*H199,2)</f>
        <v>0</v>
      </c>
      <c r="L199" s="237"/>
      <c r="M199" s="43"/>
      <c r="N199" s="238" t="s">
        <v>1</v>
      </c>
      <c r="O199" s="239" t="s">
        <v>42</v>
      </c>
      <c r="P199" s="240">
        <f>I199+J199</f>
        <v>0</v>
      </c>
      <c r="Q199" s="240">
        <f>ROUND(I199*H199,2)</f>
        <v>0</v>
      </c>
      <c r="R199" s="240">
        <f>ROUND(J199*H199,2)</f>
        <v>0</v>
      </c>
      <c r="S199" s="96"/>
      <c r="T199" s="241">
        <f>S199*H199</f>
        <v>0</v>
      </c>
      <c r="U199" s="241">
        <v>0.016</v>
      </c>
      <c r="V199" s="241">
        <f>U199*H199</f>
        <v>0.62191999999999992</v>
      </c>
      <c r="W199" s="241">
        <v>0</v>
      </c>
      <c r="X199" s="242">
        <f>W199*H199</f>
        <v>0</v>
      </c>
      <c r="Y199" s="37"/>
      <c r="Z199" s="37"/>
      <c r="AA199" s="37"/>
      <c r="AB199" s="37"/>
      <c r="AC199" s="37"/>
      <c r="AD199" s="37"/>
      <c r="AE199" s="37"/>
      <c r="AR199" s="243" t="s">
        <v>165</v>
      </c>
      <c r="AT199" s="243" t="s">
        <v>162</v>
      </c>
      <c r="AU199" s="243" t="s">
        <v>166</v>
      </c>
      <c r="AY199" s="16" t="s">
        <v>161</v>
      </c>
      <c r="BE199" s="244">
        <f>IF(O199="základná",K199,0)</f>
        <v>0</v>
      </c>
      <c r="BF199" s="244">
        <f>IF(O199="znížená",K199,0)</f>
        <v>0</v>
      </c>
      <c r="BG199" s="244">
        <f>IF(O199="zákl. prenesená",K199,0)</f>
        <v>0</v>
      </c>
      <c r="BH199" s="244">
        <f>IF(O199="zníž. prenesená",K199,0)</f>
        <v>0</v>
      </c>
      <c r="BI199" s="244">
        <f>IF(O199="nulová",K199,0)</f>
        <v>0</v>
      </c>
      <c r="BJ199" s="16" t="s">
        <v>166</v>
      </c>
      <c r="BK199" s="244">
        <f>ROUND(P199*H199,2)</f>
        <v>0</v>
      </c>
      <c r="BL199" s="16" t="s">
        <v>165</v>
      </c>
      <c r="BM199" s="243" t="s">
        <v>610</v>
      </c>
    </row>
    <row r="200" s="13" customFormat="1">
      <c r="A200" s="13"/>
      <c r="B200" s="247"/>
      <c r="C200" s="248"/>
      <c r="D200" s="249" t="s">
        <v>174</v>
      </c>
      <c r="E200" s="250" t="s">
        <v>1</v>
      </c>
      <c r="F200" s="251" t="s">
        <v>611</v>
      </c>
      <c r="G200" s="248"/>
      <c r="H200" s="252">
        <v>38.869999999999997</v>
      </c>
      <c r="I200" s="253"/>
      <c r="J200" s="253"/>
      <c r="K200" s="248"/>
      <c r="L200" s="248"/>
      <c r="M200" s="254"/>
      <c r="N200" s="255"/>
      <c r="O200" s="256"/>
      <c r="P200" s="256"/>
      <c r="Q200" s="256"/>
      <c r="R200" s="256"/>
      <c r="S200" s="256"/>
      <c r="T200" s="256"/>
      <c r="U200" s="256"/>
      <c r="V200" s="256"/>
      <c r="W200" s="256"/>
      <c r="X200" s="257"/>
      <c r="Y200" s="13"/>
      <c r="Z200" s="13"/>
      <c r="AA200" s="13"/>
      <c r="AB200" s="13"/>
      <c r="AC200" s="13"/>
      <c r="AD200" s="13"/>
      <c r="AE200" s="13"/>
      <c r="AT200" s="258" t="s">
        <v>174</v>
      </c>
      <c r="AU200" s="258" t="s">
        <v>166</v>
      </c>
      <c r="AV200" s="13" t="s">
        <v>166</v>
      </c>
      <c r="AW200" s="13" t="s">
        <v>5</v>
      </c>
      <c r="AX200" s="13" t="s">
        <v>86</v>
      </c>
      <c r="AY200" s="258" t="s">
        <v>161</v>
      </c>
    </row>
    <row r="201" s="12" customFormat="1" ht="22.8" customHeight="1">
      <c r="A201" s="12"/>
      <c r="B201" s="216"/>
      <c r="C201" s="217"/>
      <c r="D201" s="218" t="s">
        <v>77</v>
      </c>
      <c r="E201" s="245" t="s">
        <v>197</v>
      </c>
      <c r="F201" s="245" t="s">
        <v>198</v>
      </c>
      <c r="G201" s="217"/>
      <c r="H201" s="217"/>
      <c r="I201" s="220"/>
      <c r="J201" s="220"/>
      <c r="K201" s="246">
        <f>BK201</f>
        <v>0</v>
      </c>
      <c r="L201" s="217"/>
      <c r="M201" s="221"/>
      <c r="N201" s="222"/>
      <c r="O201" s="223"/>
      <c r="P201" s="223"/>
      <c r="Q201" s="224">
        <f>SUM(Q202:Q270)</f>
        <v>0</v>
      </c>
      <c r="R201" s="224">
        <f>SUM(R202:R270)</f>
        <v>0</v>
      </c>
      <c r="S201" s="223"/>
      <c r="T201" s="225">
        <f>SUM(T202:T270)</f>
        <v>0</v>
      </c>
      <c r="U201" s="223"/>
      <c r="V201" s="225">
        <f>SUM(V202:V270)</f>
        <v>74.416198199999997</v>
      </c>
      <c r="W201" s="223"/>
      <c r="X201" s="226">
        <f>SUM(X202:X270)</f>
        <v>450.10907000000003</v>
      </c>
      <c r="Y201" s="12"/>
      <c r="Z201" s="12"/>
      <c r="AA201" s="12"/>
      <c r="AB201" s="12"/>
      <c r="AC201" s="12"/>
      <c r="AD201" s="12"/>
      <c r="AE201" s="12"/>
      <c r="AR201" s="227" t="s">
        <v>86</v>
      </c>
      <c r="AT201" s="228" t="s">
        <v>77</v>
      </c>
      <c r="AU201" s="228" t="s">
        <v>86</v>
      </c>
      <c r="AY201" s="227" t="s">
        <v>161</v>
      </c>
      <c r="BK201" s="229">
        <f>SUM(BK202:BK270)</f>
        <v>0</v>
      </c>
    </row>
    <row r="202" s="2" customFormat="1" ht="33" customHeight="1">
      <c r="A202" s="37"/>
      <c r="B202" s="38"/>
      <c r="C202" s="230" t="s">
        <v>296</v>
      </c>
      <c r="D202" s="230" t="s">
        <v>162</v>
      </c>
      <c r="E202" s="231" t="s">
        <v>612</v>
      </c>
      <c r="F202" s="232" t="s">
        <v>613</v>
      </c>
      <c r="G202" s="233" t="s">
        <v>172</v>
      </c>
      <c r="H202" s="234">
        <v>2.8799999999999999</v>
      </c>
      <c r="I202" s="235"/>
      <c r="J202" s="235"/>
      <c r="K202" s="236">
        <f>ROUND(P202*H202,2)</f>
        <v>0</v>
      </c>
      <c r="L202" s="237"/>
      <c r="M202" s="43"/>
      <c r="N202" s="238" t="s">
        <v>1</v>
      </c>
      <c r="O202" s="239" t="s">
        <v>42</v>
      </c>
      <c r="P202" s="240">
        <f>I202+J202</f>
        <v>0</v>
      </c>
      <c r="Q202" s="240">
        <f>ROUND(I202*H202,2)</f>
        <v>0</v>
      </c>
      <c r="R202" s="240">
        <f>ROUND(J202*H202,2)</f>
        <v>0</v>
      </c>
      <c r="S202" s="96"/>
      <c r="T202" s="241">
        <f>S202*H202</f>
        <v>0</v>
      </c>
      <c r="U202" s="241">
        <v>0</v>
      </c>
      <c r="V202" s="241">
        <f>U202*H202</f>
        <v>0</v>
      </c>
      <c r="W202" s="241">
        <v>0</v>
      </c>
      <c r="X202" s="242">
        <f>W202*H202</f>
        <v>0</v>
      </c>
      <c r="Y202" s="37"/>
      <c r="Z202" s="37"/>
      <c r="AA202" s="37"/>
      <c r="AB202" s="37"/>
      <c r="AC202" s="37"/>
      <c r="AD202" s="37"/>
      <c r="AE202" s="37"/>
      <c r="AR202" s="243" t="s">
        <v>165</v>
      </c>
      <c r="AT202" s="243" t="s">
        <v>162</v>
      </c>
      <c r="AU202" s="243" t="s">
        <v>166</v>
      </c>
      <c r="AY202" s="16" t="s">
        <v>161</v>
      </c>
      <c r="BE202" s="244">
        <f>IF(O202="základná",K202,0)</f>
        <v>0</v>
      </c>
      <c r="BF202" s="244">
        <f>IF(O202="znížená",K202,0)</f>
        <v>0</v>
      </c>
      <c r="BG202" s="244">
        <f>IF(O202="zákl. prenesená",K202,0)</f>
        <v>0</v>
      </c>
      <c r="BH202" s="244">
        <f>IF(O202="zníž. prenesená",K202,0)</f>
        <v>0</v>
      </c>
      <c r="BI202" s="244">
        <f>IF(O202="nulová",K202,0)</f>
        <v>0</v>
      </c>
      <c r="BJ202" s="16" t="s">
        <v>166</v>
      </c>
      <c r="BK202" s="244">
        <f>ROUND(P202*H202,2)</f>
        <v>0</v>
      </c>
      <c r="BL202" s="16" t="s">
        <v>165</v>
      </c>
      <c r="BM202" s="243" t="s">
        <v>614</v>
      </c>
    </row>
    <row r="203" s="13" customFormat="1">
      <c r="A203" s="13"/>
      <c r="B203" s="247"/>
      <c r="C203" s="248"/>
      <c r="D203" s="249" t="s">
        <v>174</v>
      </c>
      <c r="E203" s="250" t="s">
        <v>1</v>
      </c>
      <c r="F203" s="251" t="s">
        <v>615</v>
      </c>
      <c r="G203" s="248"/>
      <c r="H203" s="252">
        <v>2.8799999999999999</v>
      </c>
      <c r="I203" s="253"/>
      <c r="J203" s="253"/>
      <c r="K203" s="248"/>
      <c r="L203" s="248"/>
      <c r="M203" s="254"/>
      <c r="N203" s="255"/>
      <c r="O203" s="256"/>
      <c r="P203" s="256"/>
      <c r="Q203" s="256"/>
      <c r="R203" s="256"/>
      <c r="S203" s="256"/>
      <c r="T203" s="256"/>
      <c r="U203" s="256"/>
      <c r="V203" s="256"/>
      <c r="W203" s="256"/>
      <c r="X203" s="257"/>
      <c r="Y203" s="13"/>
      <c r="Z203" s="13"/>
      <c r="AA203" s="13"/>
      <c r="AB203" s="13"/>
      <c r="AC203" s="13"/>
      <c r="AD203" s="13"/>
      <c r="AE203" s="13"/>
      <c r="AT203" s="258" t="s">
        <v>174</v>
      </c>
      <c r="AU203" s="258" t="s">
        <v>166</v>
      </c>
      <c r="AV203" s="13" t="s">
        <v>166</v>
      </c>
      <c r="AW203" s="13" t="s">
        <v>5</v>
      </c>
      <c r="AX203" s="13" t="s">
        <v>86</v>
      </c>
      <c r="AY203" s="258" t="s">
        <v>161</v>
      </c>
    </row>
    <row r="204" s="2" customFormat="1" ht="24.15" customHeight="1">
      <c r="A204" s="37"/>
      <c r="B204" s="38"/>
      <c r="C204" s="230" t="s">
        <v>303</v>
      </c>
      <c r="D204" s="230" t="s">
        <v>162</v>
      </c>
      <c r="E204" s="231" t="s">
        <v>616</v>
      </c>
      <c r="F204" s="232" t="s">
        <v>617</v>
      </c>
      <c r="G204" s="233" t="s">
        <v>181</v>
      </c>
      <c r="H204" s="234">
        <v>164.88</v>
      </c>
      <c r="I204" s="235"/>
      <c r="J204" s="235"/>
      <c r="K204" s="236">
        <f>ROUND(P204*H204,2)</f>
        <v>0</v>
      </c>
      <c r="L204" s="237"/>
      <c r="M204" s="43"/>
      <c r="N204" s="238" t="s">
        <v>1</v>
      </c>
      <c r="O204" s="239" t="s">
        <v>42</v>
      </c>
      <c r="P204" s="240">
        <f>I204+J204</f>
        <v>0</v>
      </c>
      <c r="Q204" s="240">
        <f>ROUND(I204*H204,2)</f>
        <v>0</v>
      </c>
      <c r="R204" s="240">
        <f>ROUND(J204*H204,2)</f>
        <v>0</v>
      </c>
      <c r="S204" s="96"/>
      <c r="T204" s="241">
        <f>S204*H204</f>
        <v>0</v>
      </c>
      <c r="U204" s="241">
        <v>0</v>
      </c>
      <c r="V204" s="241">
        <f>U204*H204</f>
        <v>0</v>
      </c>
      <c r="W204" s="241">
        <v>0</v>
      </c>
      <c r="X204" s="242">
        <f>W204*H204</f>
        <v>0</v>
      </c>
      <c r="Y204" s="37"/>
      <c r="Z204" s="37"/>
      <c r="AA204" s="37"/>
      <c r="AB204" s="37"/>
      <c r="AC204" s="37"/>
      <c r="AD204" s="37"/>
      <c r="AE204" s="37"/>
      <c r="AR204" s="243" t="s">
        <v>165</v>
      </c>
      <c r="AT204" s="243" t="s">
        <v>162</v>
      </c>
      <c r="AU204" s="243" t="s">
        <v>166</v>
      </c>
      <c r="AY204" s="16" t="s">
        <v>161</v>
      </c>
      <c r="BE204" s="244">
        <f>IF(O204="základná",K204,0)</f>
        <v>0</v>
      </c>
      <c r="BF204" s="244">
        <f>IF(O204="znížená",K204,0)</f>
        <v>0</v>
      </c>
      <c r="BG204" s="244">
        <f>IF(O204="zákl. prenesená",K204,0)</f>
        <v>0</v>
      </c>
      <c r="BH204" s="244">
        <f>IF(O204="zníž. prenesená",K204,0)</f>
        <v>0</v>
      </c>
      <c r="BI204" s="244">
        <f>IF(O204="nulová",K204,0)</f>
        <v>0</v>
      </c>
      <c r="BJ204" s="16" t="s">
        <v>166</v>
      </c>
      <c r="BK204" s="244">
        <f>ROUND(P204*H204,2)</f>
        <v>0</v>
      </c>
      <c r="BL204" s="16" t="s">
        <v>165</v>
      </c>
      <c r="BM204" s="243" t="s">
        <v>618</v>
      </c>
    </row>
    <row r="205" s="13" customFormat="1">
      <c r="A205" s="13"/>
      <c r="B205" s="247"/>
      <c r="C205" s="248"/>
      <c r="D205" s="249" t="s">
        <v>174</v>
      </c>
      <c r="E205" s="250" t="s">
        <v>1</v>
      </c>
      <c r="F205" s="251" t="s">
        <v>598</v>
      </c>
      <c r="G205" s="248"/>
      <c r="H205" s="252">
        <v>3.48</v>
      </c>
      <c r="I205" s="253"/>
      <c r="J205" s="253"/>
      <c r="K205" s="248"/>
      <c r="L205" s="248"/>
      <c r="M205" s="254"/>
      <c r="N205" s="255"/>
      <c r="O205" s="256"/>
      <c r="P205" s="256"/>
      <c r="Q205" s="256"/>
      <c r="R205" s="256"/>
      <c r="S205" s="256"/>
      <c r="T205" s="256"/>
      <c r="U205" s="256"/>
      <c r="V205" s="256"/>
      <c r="W205" s="256"/>
      <c r="X205" s="257"/>
      <c r="Y205" s="13"/>
      <c r="Z205" s="13"/>
      <c r="AA205" s="13"/>
      <c r="AB205" s="13"/>
      <c r="AC205" s="13"/>
      <c r="AD205" s="13"/>
      <c r="AE205" s="13"/>
      <c r="AT205" s="258" t="s">
        <v>174</v>
      </c>
      <c r="AU205" s="258" t="s">
        <v>166</v>
      </c>
      <c r="AV205" s="13" t="s">
        <v>166</v>
      </c>
      <c r="AW205" s="13" t="s">
        <v>5</v>
      </c>
      <c r="AX205" s="13" t="s">
        <v>78</v>
      </c>
      <c r="AY205" s="258" t="s">
        <v>161</v>
      </c>
    </row>
    <row r="206" s="13" customFormat="1">
      <c r="A206" s="13"/>
      <c r="B206" s="247"/>
      <c r="C206" s="248"/>
      <c r="D206" s="249" t="s">
        <v>174</v>
      </c>
      <c r="E206" s="250" t="s">
        <v>1</v>
      </c>
      <c r="F206" s="251" t="s">
        <v>599</v>
      </c>
      <c r="G206" s="248"/>
      <c r="H206" s="252">
        <v>161.40000000000001</v>
      </c>
      <c r="I206" s="253"/>
      <c r="J206" s="253"/>
      <c r="K206" s="248"/>
      <c r="L206" s="248"/>
      <c r="M206" s="254"/>
      <c r="N206" s="255"/>
      <c r="O206" s="256"/>
      <c r="P206" s="256"/>
      <c r="Q206" s="256"/>
      <c r="R206" s="256"/>
      <c r="S206" s="256"/>
      <c r="T206" s="256"/>
      <c r="U206" s="256"/>
      <c r="V206" s="256"/>
      <c r="W206" s="256"/>
      <c r="X206" s="257"/>
      <c r="Y206" s="13"/>
      <c r="Z206" s="13"/>
      <c r="AA206" s="13"/>
      <c r="AB206" s="13"/>
      <c r="AC206" s="13"/>
      <c r="AD206" s="13"/>
      <c r="AE206" s="13"/>
      <c r="AT206" s="258" t="s">
        <v>174</v>
      </c>
      <c r="AU206" s="258" t="s">
        <v>166</v>
      </c>
      <c r="AV206" s="13" t="s">
        <v>166</v>
      </c>
      <c r="AW206" s="13" t="s">
        <v>5</v>
      </c>
      <c r="AX206" s="13" t="s">
        <v>78</v>
      </c>
      <c r="AY206" s="258" t="s">
        <v>161</v>
      </c>
    </row>
    <row r="207" s="14" customFormat="1">
      <c r="A207" s="14"/>
      <c r="B207" s="259"/>
      <c r="C207" s="260"/>
      <c r="D207" s="249" t="s">
        <v>174</v>
      </c>
      <c r="E207" s="261" t="s">
        <v>1</v>
      </c>
      <c r="F207" s="262" t="s">
        <v>177</v>
      </c>
      <c r="G207" s="260"/>
      <c r="H207" s="263">
        <v>164.88</v>
      </c>
      <c r="I207" s="264"/>
      <c r="J207" s="264"/>
      <c r="K207" s="260"/>
      <c r="L207" s="260"/>
      <c r="M207" s="265"/>
      <c r="N207" s="266"/>
      <c r="O207" s="267"/>
      <c r="P207" s="267"/>
      <c r="Q207" s="267"/>
      <c r="R207" s="267"/>
      <c r="S207" s="267"/>
      <c r="T207" s="267"/>
      <c r="U207" s="267"/>
      <c r="V207" s="267"/>
      <c r="W207" s="267"/>
      <c r="X207" s="268"/>
      <c r="Y207" s="14"/>
      <c r="Z207" s="14"/>
      <c r="AA207" s="14"/>
      <c r="AB207" s="14"/>
      <c r="AC207" s="14"/>
      <c r="AD207" s="14"/>
      <c r="AE207" s="14"/>
      <c r="AT207" s="269" t="s">
        <v>174</v>
      </c>
      <c r="AU207" s="269" t="s">
        <v>166</v>
      </c>
      <c r="AV207" s="14" t="s">
        <v>165</v>
      </c>
      <c r="AW207" s="14" t="s">
        <v>5</v>
      </c>
      <c r="AX207" s="14" t="s">
        <v>86</v>
      </c>
      <c r="AY207" s="269" t="s">
        <v>161</v>
      </c>
    </row>
    <row r="208" s="2" customFormat="1" ht="37.8" customHeight="1">
      <c r="A208" s="37"/>
      <c r="B208" s="38"/>
      <c r="C208" s="230" t="s">
        <v>309</v>
      </c>
      <c r="D208" s="230" t="s">
        <v>162</v>
      </c>
      <c r="E208" s="231" t="s">
        <v>619</v>
      </c>
      <c r="F208" s="232" t="s">
        <v>620</v>
      </c>
      <c r="G208" s="233" t="s">
        <v>181</v>
      </c>
      <c r="H208" s="234">
        <v>1540</v>
      </c>
      <c r="I208" s="235"/>
      <c r="J208" s="235"/>
      <c r="K208" s="236">
        <f>ROUND(P208*H208,2)</f>
        <v>0</v>
      </c>
      <c r="L208" s="237"/>
      <c r="M208" s="43"/>
      <c r="N208" s="238" t="s">
        <v>1</v>
      </c>
      <c r="O208" s="239" t="s">
        <v>42</v>
      </c>
      <c r="P208" s="240">
        <f>I208+J208</f>
        <v>0</v>
      </c>
      <c r="Q208" s="240">
        <f>ROUND(I208*H208,2)</f>
        <v>0</v>
      </c>
      <c r="R208" s="240">
        <f>ROUND(J208*H208,2)</f>
        <v>0</v>
      </c>
      <c r="S208" s="96"/>
      <c r="T208" s="241">
        <f>S208*H208</f>
        <v>0</v>
      </c>
      <c r="U208" s="241">
        <v>0.023990000000000001</v>
      </c>
      <c r="V208" s="241">
        <f>U208*H208</f>
        <v>36.944600000000001</v>
      </c>
      <c r="W208" s="241">
        <v>0</v>
      </c>
      <c r="X208" s="242">
        <f>W208*H208</f>
        <v>0</v>
      </c>
      <c r="Y208" s="37"/>
      <c r="Z208" s="37"/>
      <c r="AA208" s="37"/>
      <c r="AB208" s="37"/>
      <c r="AC208" s="37"/>
      <c r="AD208" s="37"/>
      <c r="AE208" s="37"/>
      <c r="AR208" s="243" t="s">
        <v>165</v>
      </c>
      <c r="AT208" s="243" t="s">
        <v>162</v>
      </c>
      <c r="AU208" s="243" t="s">
        <v>166</v>
      </c>
      <c r="AY208" s="16" t="s">
        <v>161</v>
      </c>
      <c r="BE208" s="244">
        <f>IF(O208="základná",K208,0)</f>
        <v>0</v>
      </c>
      <c r="BF208" s="244">
        <f>IF(O208="znížená",K208,0)</f>
        <v>0</v>
      </c>
      <c r="BG208" s="244">
        <f>IF(O208="zákl. prenesená",K208,0)</f>
        <v>0</v>
      </c>
      <c r="BH208" s="244">
        <f>IF(O208="zníž. prenesená",K208,0)</f>
        <v>0</v>
      </c>
      <c r="BI208" s="244">
        <f>IF(O208="nulová",K208,0)</f>
        <v>0</v>
      </c>
      <c r="BJ208" s="16" t="s">
        <v>166</v>
      </c>
      <c r="BK208" s="244">
        <f>ROUND(P208*H208,2)</f>
        <v>0</v>
      </c>
      <c r="BL208" s="16" t="s">
        <v>165</v>
      </c>
      <c r="BM208" s="243" t="s">
        <v>621</v>
      </c>
    </row>
    <row r="209" s="13" customFormat="1">
      <c r="A209" s="13"/>
      <c r="B209" s="247"/>
      <c r="C209" s="248"/>
      <c r="D209" s="249" t="s">
        <v>174</v>
      </c>
      <c r="E209" s="250" t="s">
        <v>1</v>
      </c>
      <c r="F209" s="251" t="s">
        <v>622</v>
      </c>
      <c r="G209" s="248"/>
      <c r="H209" s="252">
        <v>1540</v>
      </c>
      <c r="I209" s="253"/>
      <c r="J209" s="253"/>
      <c r="K209" s="248"/>
      <c r="L209" s="248"/>
      <c r="M209" s="254"/>
      <c r="N209" s="255"/>
      <c r="O209" s="256"/>
      <c r="P209" s="256"/>
      <c r="Q209" s="256"/>
      <c r="R209" s="256"/>
      <c r="S209" s="256"/>
      <c r="T209" s="256"/>
      <c r="U209" s="256"/>
      <c r="V209" s="256"/>
      <c r="W209" s="256"/>
      <c r="X209" s="257"/>
      <c r="Y209" s="13"/>
      <c r="Z209" s="13"/>
      <c r="AA209" s="13"/>
      <c r="AB209" s="13"/>
      <c r="AC209" s="13"/>
      <c r="AD209" s="13"/>
      <c r="AE209" s="13"/>
      <c r="AT209" s="258" t="s">
        <v>174</v>
      </c>
      <c r="AU209" s="258" t="s">
        <v>166</v>
      </c>
      <c r="AV209" s="13" t="s">
        <v>166</v>
      </c>
      <c r="AW209" s="13" t="s">
        <v>5</v>
      </c>
      <c r="AX209" s="13" t="s">
        <v>86</v>
      </c>
      <c r="AY209" s="258" t="s">
        <v>161</v>
      </c>
    </row>
    <row r="210" s="2" customFormat="1" ht="44.25" customHeight="1">
      <c r="A210" s="37"/>
      <c r="B210" s="38"/>
      <c r="C210" s="230" t="s">
        <v>313</v>
      </c>
      <c r="D210" s="230" t="s">
        <v>162</v>
      </c>
      <c r="E210" s="231" t="s">
        <v>623</v>
      </c>
      <c r="F210" s="232" t="s">
        <v>624</v>
      </c>
      <c r="G210" s="233" t="s">
        <v>181</v>
      </c>
      <c r="H210" s="234">
        <v>1540</v>
      </c>
      <c r="I210" s="235"/>
      <c r="J210" s="235"/>
      <c r="K210" s="236">
        <f>ROUND(P210*H210,2)</f>
        <v>0</v>
      </c>
      <c r="L210" s="237"/>
      <c r="M210" s="43"/>
      <c r="N210" s="238" t="s">
        <v>1</v>
      </c>
      <c r="O210" s="239" t="s">
        <v>42</v>
      </c>
      <c r="P210" s="240">
        <f>I210+J210</f>
        <v>0</v>
      </c>
      <c r="Q210" s="240">
        <f>ROUND(I210*H210,2)</f>
        <v>0</v>
      </c>
      <c r="R210" s="240">
        <f>ROUND(J210*H210,2)</f>
        <v>0</v>
      </c>
      <c r="S210" s="96"/>
      <c r="T210" s="241">
        <f>S210*H210</f>
        <v>0</v>
      </c>
      <c r="U210" s="241">
        <v>0</v>
      </c>
      <c r="V210" s="241">
        <f>U210*H210</f>
        <v>0</v>
      </c>
      <c r="W210" s="241">
        <v>0</v>
      </c>
      <c r="X210" s="242">
        <f>W210*H210</f>
        <v>0</v>
      </c>
      <c r="Y210" s="37"/>
      <c r="Z210" s="37"/>
      <c r="AA210" s="37"/>
      <c r="AB210" s="37"/>
      <c r="AC210" s="37"/>
      <c r="AD210" s="37"/>
      <c r="AE210" s="37"/>
      <c r="AR210" s="243" t="s">
        <v>165</v>
      </c>
      <c r="AT210" s="243" t="s">
        <v>162</v>
      </c>
      <c r="AU210" s="243" t="s">
        <v>166</v>
      </c>
      <c r="AY210" s="16" t="s">
        <v>161</v>
      </c>
      <c r="BE210" s="244">
        <f>IF(O210="základná",K210,0)</f>
        <v>0</v>
      </c>
      <c r="BF210" s="244">
        <f>IF(O210="znížená",K210,0)</f>
        <v>0</v>
      </c>
      <c r="BG210" s="244">
        <f>IF(O210="zákl. prenesená",K210,0)</f>
        <v>0</v>
      </c>
      <c r="BH210" s="244">
        <f>IF(O210="zníž. prenesená",K210,0)</f>
        <v>0</v>
      </c>
      <c r="BI210" s="244">
        <f>IF(O210="nulová",K210,0)</f>
        <v>0</v>
      </c>
      <c r="BJ210" s="16" t="s">
        <v>166</v>
      </c>
      <c r="BK210" s="244">
        <f>ROUND(P210*H210,2)</f>
        <v>0</v>
      </c>
      <c r="BL210" s="16" t="s">
        <v>165</v>
      </c>
      <c r="BM210" s="243" t="s">
        <v>625</v>
      </c>
    </row>
    <row r="211" s="2" customFormat="1" ht="37.8" customHeight="1">
      <c r="A211" s="37"/>
      <c r="B211" s="38"/>
      <c r="C211" s="230" t="s">
        <v>318</v>
      </c>
      <c r="D211" s="230" t="s">
        <v>162</v>
      </c>
      <c r="E211" s="231" t="s">
        <v>626</v>
      </c>
      <c r="F211" s="232" t="s">
        <v>627</v>
      </c>
      <c r="G211" s="233" t="s">
        <v>181</v>
      </c>
      <c r="H211" s="234">
        <v>1540</v>
      </c>
      <c r="I211" s="235"/>
      <c r="J211" s="235"/>
      <c r="K211" s="236">
        <f>ROUND(P211*H211,2)</f>
        <v>0</v>
      </c>
      <c r="L211" s="237"/>
      <c r="M211" s="43"/>
      <c r="N211" s="238" t="s">
        <v>1</v>
      </c>
      <c r="O211" s="239" t="s">
        <v>42</v>
      </c>
      <c r="P211" s="240">
        <f>I211+J211</f>
        <v>0</v>
      </c>
      <c r="Q211" s="240">
        <f>ROUND(I211*H211,2)</f>
        <v>0</v>
      </c>
      <c r="R211" s="240">
        <f>ROUND(J211*H211,2)</f>
        <v>0</v>
      </c>
      <c r="S211" s="96"/>
      <c r="T211" s="241">
        <f>S211*H211</f>
        <v>0</v>
      </c>
      <c r="U211" s="241">
        <v>0.023990000000000001</v>
      </c>
      <c r="V211" s="241">
        <f>U211*H211</f>
        <v>36.944600000000001</v>
      </c>
      <c r="W211" s="241">
        <v>0</v>
      </c>
      <c r="X211" s="242">
        <f>W211*H211</f>
        <v>0</v>
      </c>
      <c r="Y211" s="37"/>
      <c r="Z211" s="37"/>
      <c r="AA211" s="37"/>
      <c r="AB211" s="37"/>
      <c r="AC211" s="37"/>
      <c r="AD211" s="37"/>
      <c r="AE211" s="37"/>
      <c r="AR211" s="243" t="s">
        <v>165</v>
      </c>
      <c r="AT211" s="243" t="s">
        <v>162</v>
      </c>
      <c r="AU211" s="243" t="s">
        <v>166</v>
      </c>
      <c r="AY211" s="16" t="s">
        <v>161</v>
      </c>
      <c r="BE211" s="244">
        <f>IF(O211="základná",K211,0)</f>
        <v>0</v>
      </c>
      <c r="BF211" s="244">
        <f>IF(O211="znížená",K211,0)</f>
        <v>0</v>
      </c>
      <c r="BG211" s="244">
        <f>IF(O211="zákl. prenesená",K211,0)</f>
        <v>0</v>
      </c>
      <c r="BH211" s="244">
        <f>IF(O211="zníž. prenesená",K211,0)</f>
        <v>0</v>
      </c>
      <c r="BI211" s="244">
        <f>IF(O211="nulová",K211,0)</f>
        <v>0</v>
      </c>
      <c r="BJ211" s="16" t="s">
        <v>166</v>
      </c>
      <c r="BK211" s="244">
        <f>ROUND(P211*H211,2)</f>
        <v>0</v>
      </c>
      <c r="BL211" s="16" t="s">
        <v>165</v>
      </c>
      <c r="BM211" s="243" t="s">
        <v>628</v>
      </c>
    </row>
    <row r="212" s="2" customFormat="1" ht="24.15" customHeight="1">
      <c r="A212" s="37"/>
      <c r="B212" s="38"/>
      <c r="C212" s="230" t="s">
        <v>300</v>
      </c>
      <c r="D212" s="230" t="s">
        <v>162</v>
      </c>
      <c r="E212" s="231" t="s">
        <v>629</v>
      </c>
      <c r="F212" s="232" t="s">
        <v>630</v>
      </c>
      <c r="G212" s="233" t="s">
        <v>181</v>
      </c>
      <c r="H212" s="234">
        <v>2445</v>
      </c>
      <c r="I212" s="235"/>
      <c r="J212" s="235"/>
      <c r="K212" s="236">
        <f>ROUND(P212*H212,2)</f>
        <v>0</v>
      </c>
      <c r="L212" s="237"/>
      <c r="M212" s="43"/>
      <c r="N212" s="238" t="s">
        <v>1</v>
      </c>
      <c r="O212" s="239" t="s">
        <v>42</v>
      </c>
      <c r="P212" s="240">
        <f>I212+J212</f>
        <v>0</v>
      </c>
      <c r="Q212" s="240">
        <f>ROUND(I212*H212,2)</f>
        <v>0</v>
      </c>
      <c r="R212" s="240">
        <f>ROUND(J212*H212,2)</f>
        <v>0</v>
      </c>
      <c r="S212" s="96"/>
      <c r="T212" s="241">
        <f>S212*H212</f>
        <v>0</v>
      </c>
      <c r="U212" s="241">
        <v>0</v>
      </c>
      <c r="V212" s="241">
        <f>U212*H212</f>
        <v>0</v>
      </c>
      <c r="W212" s="241">
        <v>0</v>
      </c>
      <c r="X212" s="242">
        <f>W212*H212</f>
        <v>0</v>
      </c>
      <c r="Y212" s="37"/>
      <c r="Z212" s="37"/>
      <c r="AA212" s="37"/>
      <c r="AB212" s="37"/>
      <c r="AC212" s="37"/>
      <c r="AD212" s="37"/>
      <c r="AE212" s="37"/>
      <c r="AR212" s="243" t="s">
        <v>165</v>
      </c>
      <c r="AT212" s="243" t="s">
        <v>162</v>
      </c>
      <c r="AU212" s="243" t="s">
        <v>166</v>
      </c>
      <c r="AY212" s="16" t="s">
        <v>161</v>
      </c>
      <c r="BE212" s="244">
        <f>IF(O212="základná",K212,0)</f>
        <v>0</v>
      </c>
      <c r="BF212" s="244">
        <f>IF(O212="znížená",K212,0)</f>
        <v>0</v>
      </c>
      <c r="BG212" s="244">
        <f>IF(O212="zákl. prenesená",K212,0)</f>
        <v>0</v>
      </c>
      <c r="BH212" s="244">
        <f>IF(O212="zníž. prenesená",K212,0)</f>
        <v>0</v>
      </c>
      <c r="BI212" s="244">
        <f>IF(O212="nulová",K212,0)</f>
        <v>0</v>
      </c>
      <c r="BJ212" s="16" t="s">
        <v>166</v>
      </c>
      <c r="BK212" s="244">
        <f>ROUND(P212*H212,2)</f>
        <v>0</v>
      </c>
      <c r="BL212" s="16" t="s">
        <v>165</v>
      </c>
      <c r="BM212" s="243" t="s">
        <v>631</v>
      </c>
    </row>
    <row r="213" s="13" customFormat="1">
      <c r="A213" s="13"/>
      <c r="B213" s="247"/>
      <c r="C213" s="248"/>
      <c r="D213" s="249" t="s">
        <v>174</v>
      </c>
      <c r="E213" s="250" t="s">
        <v>1</v>
      </c>
      <c r="F213" s="251" t="s">
        <v>573</v>
      </c>
      <c r="G213" s="248"/>
      <c r="H213" s="252">
        <v>72.019999999999996</v>
      </c>
      <c r="I213" s="253"/>
      <c r="J213" s="253"/>
      <c r="K213" s="248"/>
      <c r="L213" s="248"/>
      <c r="M213" s="254"/>
      <c r="N213" s="255"/>
      <c r="O213" s="256"/>
      <c r="P213" s="256"/>
      <c r="Q213" s="256"/>
      <c r="R213" s="256"/>
      <c r="S213" s="256"/>
      <c r="T213" s="256"/>
      <c r="U213" s="256"/>
      <c r="V213" s="256"/>
      <c r="W213" s="256"/>
      <c r="X213" s="257"/>
      <c r="Y213" s="13"/>
      <c r="Z213" s="13"/>
      <c r="AA213" s="13"/>
      <c r="AB213" s="13"/>
      <c r="AC213" s="13"/>
      <c r="AD213" s="13"/>
      <c r="AE213" s="13"/>
      <c r="AT213" s="258" t="s">
        <v>174</v>
      </c>
      <c r="AU213" s="258" t="s">
        <v>166</v>
      </c>
      <c r="AV213" s="13" t="s">
        <v>166</v>
      </c>
      <c r="AW213" s="13" t="s">
        <v>5</v>
      </c>
      <c r="AX213" s="13" t="s">
        <v>78</v>
      </c>
      <c r="AY213" s="258" t="s">
        <v>161</v>
      </c>
    </row>
    <row r="214" s="13" customFormat="1">
      <c r="A214" s="13"/>
      <c r="B214" s="247"/>
      <c r="C214" s="248"/>
      <c r="D214" s="249" t="s">
        <v>174</v>
      </c>
      <c r="E214" s="250" t="s">
        <v>1</v>
      </c>
      <c r="F214" s="251" t="s">
        <v>632</v>
      </c>
      <c r="G214" s="248"/>
      <c r="H214" s="252">
        <v>207.15000000000001</v>
      </c>
      <c r="I214" s="253"/>
      <c r="J214" s="253"/>
      <c r="K214" s="248"/>
      <c r="L214" s="248"/>
      <c r="M214" s="254"/>
      <c r="N214" s="255"/>
      <c r="O214" s="256"/>
      <c r="P214" s="256"/>
      <c r="Q214" s="256"/>
      <c r="R214" s="256"/>
      <c r="S214" s="256"/>
      <c r="T214" s="256"/>
      <c r="U214" s="256"/>
      <c r="V214" s="256"/>
      <c r="W214" s="256"/>
      <c r="X214" s="257"/>
      <c r="Y214" s="13"/>
      <c r="Z214" s="13"/>
      <c r="AA214" s="13"/>
      <c r="AB214" s="13"/>
      <c r="AC214" s="13"/>
      <c r="AD214" s="13"/>
      <c r="AE214" s="13"/>
      <c r="AT214" s="258" t="s">
        <v>174</v>
      </c>
      <c r="AU214" s="258" t="s">
        <v>166</v>
      </c>
      <c r="AV214" s="13" t="s">
        <v>166</v>
      </c>
      <c r="AW214" s="13" t="s">
        <v>5</v>
      </c>
      <c r="AX214" s="13" t="s">
        <v>78</v>
      </c>
      <c r="AY214" s="258" t="s">
        <v>161</v>
      </c>
    </row>
    <row r="215" s="13" customFormat="1">
      <c r="A215" s="13"/>
      <c r="B215" s="247"/>
      <c r="C215" s="248"/>
      <c r="D215" s="249" t="s">
        <v>174</v>
      </c>
      <c r="E215" s="250" t="s">
        <v>1</v>
      </c>
      <c r="F215" s="251" t="s">
        <v>633</v>
      </c>
      <c r="G215" s="248"/>
      <c r="H215" s="252">
        <v>1131.1800000000001</v>
      </c>
      <c r="I215" s="253"/>
      <c r="J215" s="253"/>
      <c r="K215" s="248"/>
      <c r="L215" s="248"/>
      <c r="M215" s="254"/>
      <c r="N215" s="255"/>
      <c r="O215" s="256"/>
      <c r="P215" s="256"/>
      <c r="Q215" s="256"/>
      <c r="R215" s="256"/>
      <c r="S215" s="256"/>
      <c r="T215" s="256"/>
      <c r="U215" s="256"/>
      <c r="V215" s="256"/>
      <c r="W215" s="256"/>
      <c r="X215" s="257"/>
      <c r="Y215" s="13"/>
      <c r="Z215" s="13"/>
      <c r="AA215" s="13"/>
      <c r="AB215" s="13"/>
      <c r="AC215" s="13"/>
      <c r="AD215" s="13"/>
      <c r="AE215" s="13"/>
      <c r="AT215" s="258" t="s">
        <v>174</v>
      </c>
      <c r="AU215" s="258" t="s">
        <v>166</v>
      </c>
      <c r="AV215" s="13" t="s">
        <v>166</v>
      </c>
      <c r="AW215" s="13" t="s">
        <v>5</v>
      </c>
      <c r="AX215" s="13" t="s">
        <v>78</v>
      </c>
      <c r="AY215" s="258" t="s">
        <v>161</v>
      </c>
    </row>
    <row r="216" s="13" customFormat="1">
      <c r="A216" s="13"/>
      <c r="B216" s="247"/>
      <c r="C216" s="248"/>
      <c r="D216" s="249" t="s">
        <v>174</v>
      </c>
      <c r="E216" s="250" t="s">
        <v>1</v>
      </c>
      <c r="F216" s="251" t="s">
        <v>634</v>
      </c>
      <c r="G216" s="248"/>
      <c r="H216" s="252">
        <v>623.25999999999999</v>
      </c>
      <c r="I216" s="253"/>
      <c r="J216" s="253"/>
      <c r="K216" s="248"/>
      <c r="L216" s="248"/>
      <c r="M216" s="254"/>
      <c r="N216" s="255"/>
      <c r="O216" s="256"/>
      <c r="P216" s="256"/>
      <c r="Q216" s="256"/>
      <c r="R216" s="256"/>
      <c r="S216" s="256"/>
      <c r="T216" s="256"/>
      <c r="U216" s="256"/>
      <c r="V216" s="256"/>
      <c r="W216" s="256"/>
      <c r="X216" s="257"/>
      <c r="Y216" s="13"/>
      <c r="Z216" s="13"/>
      <c r="AA216" s="13"/>
      <c r="AB216" s="13"/>
      <c r="AC216" s="13"/>
      <c r="AD216" s="13"/>
      <c r="AE216" s="13"/>
      <c r="AT216" s="258" t="s">
        <v>174</v>
      </c>
      <c r="AU216" s="258" t="s">
        <v>166</v>
      </c>
      <c r="AV216" s="13" t="s">
        <v>166</v>
      </c>
      <c r="AW216" s="13" t="s">
        <v>5</v>
      </c>
      <c r="AX216" s="13" t="s">
        <v>78</v>
      </c>
      <c r="AY216" s="258" t="s">
        <v>161</v>
      </c>
    </row>
    <row r="217" s="13" customFormat="1">
      <c r="A217" s="13"/>
      <c r="B217" s="247"/>
      <c r="C217" s="248"/>
      <c r="D217" s="249" t="s">
        <v>174</v>
      </c>
      <c r="E217" s="250" t="s">
        <v>1</v>
      </c>
      <c r="F217" s="251" t="s">
        <v>635</v>
      </c>
      <c r="G217" s="248"/>
      <c r="H217" s="252">
        <v>205.02000000000001</v>
      </c>
      <c r="I217" s="253"/>
      <c r="J217" s="253"/>
      <c r="K217" s="248"/>
      <c r="L217" s="248"/>
      <c r="M217" s="254"/>
      <c r="N217" s="255"/>
      <c r="O217" s="256"/>
      <c r="P217" s="256"/>
      <c r="Q217" s="256"/>
      <c r="R217" s="256"/>
      <c r="S217" s="256"/>
      <c r="T217" s="256"/>
      <c r="U217" s="256"/>
      <c r="V217" s="256"/>
      <c r="W217" s="256"/>
      <c r="X217" s="257"/>
      <c r="Y217" s="13"/>
      <c r="Z217" s="13"/>
      <c r="AA217" s="13"/>
      <c r="AB217" s="13"/>
      <c r="AC217" s="13"/>
      <c r="AD217" s="13"/>
      <c r="AE217" s="13"/>
      <c r="AT217" s="258" t="s">
        <v>174</v>
      </c>
      <c r="AU217" s="258" t="s">
        <v>166</v>
      </c>
      <c r="AV217" s="13" t="s">
        <v>166</v>
      </c>
      <c r="AW217" s="13" t="s">
        <v>5</v>
      </c>
      <c r="AX217" s="13" t="s">
        <v>78</v>
      </c>
      <c r="AY217" s="258" t="s">
        <v>161</v>
      </c>
    </row>
    <row r="218" s="13" customFormat="1">
      <c r="A218" s="13"/>
      <c r="B218" s="247"/>
      <c r="C218" s="248"/>
      <c r="D218" s="249" t="s">
        <v>174</v>
      </c>
      <c r="E218" s="250" t="s">
        <v>1</v>
      </c>
      <c r="F218" s="251" t="s">
        <v>569</v>
      </c>
      <c r="G218" s="248"/>
      <c r="H218" s="252">
        <v>206.37000000000001</v>
      </c>
      <c r="I218" s="253"/>
      <c r="J218" s="253"/>
      <c r="K218" s="248"/>
      <c r="L218" s="248"/>
      <c r="M218" s="254"/>
      <c r="N218" s="255"/>
      <c r="O218" s="256"/>
      <c r="P218" s="256"/>
      <c r="Q218" s="256"/>
      <c r="R218" s="256"/>
      <c r="S218" s="256"/>
      <c r="T218" s="256"/>
      <c r="U218" s="256"/>
      <c r="V218" s="256"/>
      <c r="W218" s="256"/>
      <c r="X218" s="257"/>
      <c r="Y218" s="13"/>
      <c r="Z218" s="13"/>
      <c r="AA218" s="13"/>
      <c r="AB218" s="13"/>
      <c r="AC218" s="13"/>
      <c r="AD218" s="13"/>
      <c r="AE218" s="13"/>
      <c r="AT218" s="258" t="s">
        <v>174</v>
      </c>
      <c r="AU218" s="258" t="s">
        <v>166</v>
      </c>
      <c r="AV218" s="13" t="s">
        <v>166</v>
      </c>
      <c r="AW218" s="13" t="s">
        <v>5</v>
      </c>
      <c r="AX218" s="13" t="s">
        <v>78</v>
      </c>
      <c r="AY218" s="258" t="s">
        <v>161</v>
      </c>
    </row>
    <row r="219" s="14" customFormat="1">
      <c r="A219" s="14"/>
      <c r="B219" s="259"/>
      <c r="C219" s="260"/>
      <c r="D219" s="249" t="s">
        <v>174</v>
      </c>
      <c r="E219" s="261" t="s">
        <v>1</v>
      </c>
      <c r="F219" s="262" t="s">
        <v>177</v>
      </c>
      <c r="G219" s="260"/>
      <c r="H219" s="263">
        <v>2445</v>
      </c>
      <c r="I219" s="264"/>
      <c r="J219" s="264"/>
      <c r="K219" s="260"/>
      <c r="L219" s="260"/>
      <c r="M219" s="265"/>
      <c r="N219" s="266"/>
      <c r="O219" s="267"/>
      <c r="P219" s="267"/>
      <c r="Q219" s="267"/>
      <c r="R219" s="267"/>
      <c r="S219" s="267"/>
      <c r="T219" s="267"/>
      <c r="U219" s="267"/>
      <c r="V219" s="267"/>
      <c r="W219" s="267"/>
      <c r="X219" s="268"/>
      <c r="Y219" s="14"/>
      <c r="Z219" s="14"/>
      <c r="AA219" s="14"/>
      <c r="AB219" s="14"/>
      <c r="AC219" s="14"/>
      <c r="AD219" s="14"/>
      <c r="AE219" s="14"/>
      <c r="AT219" s="269" t="s">
        <v>174</v>
      </c>
      <c r="AU219" s="269" t="s">
        <v>166</v>
      </c>
      <c r="AV219" s="14" t="s">
        <v>165</v>
      </c>
      <c r="AW219" s="14" t="s">
        <v>5</v>
      </c>
      <c r="AX219" s="14" t="s">
        <v>86</v>
      </c>
      <c r="AY219" s="269" t="s">
        <v>161</v>
      </c>
    </row>
    <row r="220" s="2" customFormat="1" ht="16.5" customHeight="1">
      <c r="A220" s="37"/>
      <c r="B220" s="38"/>
      <c r="C220" s="230" t="s">
        <v>330</v>
      </c>
      <c r="D220" s="230" t="s">
        <v>162</v>
      </c>
      <c r="E220" s="231" t="s">
        <v>636</v>
      </c>
      <c r="F220" s="232" t="s">
        <v>637</v>
      </c>
      <c r="G220" s="233" t="s">
        <v>172</v>
      </c>
      <c r="H220" s="234">
        <v>130.62000000000001</v>
      </c>
      <c r="I220" s="235"/>
      <c r="J220" s="235"/>
      <c r="K220" s="236">
        <f>ROUND(P220*H220,2)</f>
        <v>0</v>
      </c>
      <c r="L220" s="237"/>
      <c r="M220" s="43"/>
      <c r="N220" s="238" t="s">
        <v>1</v>
      </c>
      <c r="O220" s="239" t="s">
        <v>42</v>
      </c>
      <c r="P220" s="240">
        <f>I220+J220</f>
        <v>0</v>
      </c>
      <c r="Q220" s="240">
        <f>ROUND(I220*H220,2)</f>
        <v>0</v>
      </c>
      <c r="R220" s="240">
        <f>ROUND(J220*H220,2)</f>
        <v>0</v>
      </c>
      <c r="S220" s="96"/>
      <c r="T220" s="241">
        <f>S220*H220</f>
        <v>0</v>
      </c>
      <c r="U220" s="241">
        <v>0.00050000000000000001</v>
      </c>
      <c r="V220" s="241">
        <f>U220*H220</f>
        <v>0.065310000000000007</v>
      </c>
      <c r="W220" s="241">
        <v>0</v>
      </c>
      <c r="X220" s="242">
        <f>W220*H220</f>
        <v>0</v>
      </c>
      <c r="Y220" s="37"/>
      <c r="Z220" s="37"/>
      <c r="AA220" s="37"/>
      <c r="AB220" s="37"/>
      <c r="AC220" s="37"/>
      <c r="AD220" s="37"/>
      <c r="AE220" s="37"/>
      <c r="AR220" s="243" t="s">
        <v>165</v>
      </c>
      <c r="AT220" s="243" t="s">
        <v>162</v>
      </c>
      <c r="AU220" s="243" t="s">
        <v>166</v>
      </c>
      <c r="AY220" s="16" t="s">
        <v>161</v>
      </c>
      <c r="BE220" s="244">
        <f>IF(O220="základná",K220,0)</f>
        <v>0</v>
      </c>
      <c r="BF220" s="244">
        <f>IF(O220="znížená",K220,0)</f>
        <v>0</v>
      </c>
      <c r="BG220" s="244">
        <f>IF(O220="zákl. prenesená",K220,0)</f>
        <v>0</v>
      </c>
      <c r="BH220" s="244">
        <f>IF(O220="zníž. prenesená",K220,0)</f>
        <v>0</v>
      </c>
      <c r="BI220" s="244">
        <f>IF(O220="nulová",K220,0)</f>
        <v>0</v>
      </c>
      <c r="BJ220" s="16" t="s">
        <v>166</v>
      </c>
      <c r="BK220" s="244">
        <f>ROUND(P220*H220,2)</f>
        <v>0</v>
      </c>
      <c r="BL220" s="16" t="s">
        <v>165</v>
      </c>
      <c r="BM220" s="243" t="s">
        <v>638</v>
      </c>
    </row>
    <row r="221" s="13" customFormat="1">
      <c r="A221" s="13"/>
      <c r="B221" s="247"/>
      <c r="C221" s="248"/>
      <c r="D221" s="249" t="s">
        <v>174</v>
      </c>
      <c r="E221" s="250" t="s">
        <v>1</v>
      </c>
      <c r="F221" s="251" t="s">
        <v>639</v>
      </c>
      <c r="G221" s="248"/>
      <c r="H221" s="252">
        <v>130.62000000000001</v>
      </c>
      <c r="I221" s="253"/>
      <c r="J221" s="253"/>
      <c r="K221" s="248"/>
      <c r="L221" s="248"/>
      <c r="M221" s="254"/>
      <c r="N221" s="255"/>
      <c r="O221" s="256"/>
      <c r="P221" s="256"/>
      <c r="Q221" s="256"/>
      <c r="R221" s="256"/>
      <c r="S221" s="256"/>
      <c r="T221" s="256"/>
      <c r="U221" s="256"/>
      <c r="V221" s="256"/>
      <c r="W221" s="256"/>
      <c r="X221" s="257"/>
      <c r="Y221" s="13"/>
      <c r="Z221" s="13"/>
      <c r="AA221" s="13"/>
      <c r="AB221" s="13"/>
      <c r="AC221" s="13"/>
      <c r="AD221" s="13"/>
      <c r="AE221" s="13"/>
      <c r="AT221" s="258" t="s">
        <v>174</v>
      </c>
      <c r="AU221" s="258" t="s">
        <v>166</v>
      </c>
      <c r="AV221" s="13" t="s">
        <v>166</v>
      </c>
      <c r="AW221" s="13" t="s">
        <v>5</v>
      </c>
      <c r="AX221" s="13" t="s">
        <v>86</v>
      </c>
      <c r="AY221" s="258" t="s">
        <v>161</v>
      </c>
    </row>
    <row r="222" s="2" customFormat="1" ht="16.5" customHeight="1">
      <c r="A222" s="37"/>
      <c r="B222" s="38"/>
      <c r="C222" s="230" t="s">
        <v>335</v>
      </c>
      <c r="D222" s="230" t="s">
        <v>162</v>
      </c>
      <c r="E222" s="231" t="s">
        <v>640</v>
      </c>
      <c r="F222" s="232" t="s">
        <v>641</v>
      </c>
      <c r="G222" s="233" t="s">
        <v>172</v>
      </c>
      <c r="H222" s="234">
        <v>54.649999999999999</v>
      </c>
      <c r="I222" s="235"/>
      <c r="J222" s="235"/>
      <c r="K222" s="236">
        <f>ROUND(P222*H222,2)</f>
        <v>0</v>
      </c>
      <c r="L222" s="237"/>
      <c r="M222" s="43"/>
      <c r="N222" s="238" t="s">
        <v>1</v>
      </c>
      <c r="O222" s="239" t="s">
        <v>42</v>
      </c>
      <c r="P222" s="240">
        <f>I222+J222</f>
        <v>0</v>
      </c>
      <c r="Q222" s="240">
        <f>ROUND(I222*H222,2)</f>
        <v>0</v>
      </c>
      <c r="R222" s="240">
        <f>ROUND(J222*H222,2)</f>
        <v>0</v>
      </c>
      <c r="S222" s="96"/>
      <c r="T222" s="241">
        <f>S222*H222</f>
        <v>0</v>
      </c>
      <c r="U222" s="241">
        <v>0.0044200000000000003</v>
      </c>
      <c r="V222" s="241">
        <f>U222*H222</f>
        <v>0.24155300000000002</v>
      </c>
      <c r="W222" s="241">
        <v>0</v>
      </c>
      <c r="X222" s="242">
        <f>W222*H222</f>
        <v>0</v>
      </c>
      <c r="Y222" s="37"/>
      <c r="Z222" s="37"/>
      <c r="AA222" s="37"/>
      <c r="AB222" s="37"/>
      <c r="AC222" s="37"/>
      <c r="AD222" s="37"/>
      <c r="AE222" s="37"/>
      <c r="AR222" s="243" t="s">
        <v>165</v>
      </c>
      <c r="AT222" s="243" t="s">
        <v>162</v>
      </c>
      <c r="AU222" s="243" t="s">
        <v>166</v>
      </c>
      <c r="AY222" s="16" t="s">
        <v>161</v>
      </c>
      <c r="BE222" s="244">
        <f>IF(O222="základná",K222,0)</f>
        <v>0</v>
      </c>
      <c r="BF222" s="244">
        <f>IF(O222="znížená",K222,0)</f>
        <v>0</v>
      </c>
      <c r="BG222" s="244">
        <f>IF(O222="zákl. prenesená",K222,0)</f>
        <v>0</v>
      </c>
      <c r="BH222" s="244">
        <f>IF(O222="zníž. prenesená",K222,0)</f>
        <v>0</v>
      </c>
      <c r="BI222" s="244">
        <f>IF(O222="nulová",K222,0)</f>
        <v>0</v>
      </c>
      <c r="BJ222" s="16" t="s">
        <v>166</v>
      </c>
      <c r="BK222" s="244">
        <f>ROUND(P222*H222,2)</f>
        <v>0</v>
      </c>
      <c r="BL222" s="16" t="s">
        <v>165</v>
      </c>
      <c r="BM222" s="243" t="s">
        <v>642</v>
      </c>
    </row>
    <row r="223" s="13" customFormat="1">
      <c r="A223" s="13"/>
      <c r="B223" s="247"/>
      <c r="C223" s="248"/>
      <c r="D223" s="249" t="s">
        <v>174</v>
      </c>
      <c r="E223" s="250" t="s">
        <v>1</v>
      </c>
      <c r="F223" s="251" t="s">
        <v>643</v>
      </c>
      <c r="G223" s="248"/>
      <c r="H223" s="252">
        <v>54.649999999999999</v>
      </c>
      <c r="I223" s="253"/>
      <c r="J223" s="253"/>
      <c r="K223" s="248"/>
      <c r="L223" s="248"/>
      <c r="M223" s="254"/>
      <c r="N223" s="255"/>
      <c r="O223" s="256"/>
      <c r="P223" s="256"/>
      <c r="Q223" s="256"/>
      <c r="R223" s="256"/>
      <c r="S223" s="256"/>
      <c r="T223" s="256"/>
      <c r="U223" s="256"/>
      <c r="V223" s="256"/>
      <c r="W223" s="256"/>
      <c r="X223" s="257"/>
      <c r="Y223" s="13"/>
      <c r="Z223" s="13"/>
      <c r="AA223" s="13"/>
      <c r="AB223" s="13"/>
      <c r="AC223" s="13"/>
      <c r="AD223" s="13"/>
      <c r="AE223" s="13"/>
      <c r="AT223" s="258" t="s">
        <v>174</v>
      </c>
      <c r="AU223" s="258" t="s">
        <v>166</v>
      </c>
      <c r="AV223" s="13" t="s">
        <v>166</v>
      </c>
      <c r="AW223" s="13" t="s">
        <v>5</v>
      </c>
      <c r="AX223" s="13" t="s">
        <v>86</v>
      </c>
      <c r="AY223" s="258" t="s">
        <v>161</v>
      </c>
    </row>
    <row r="224" s="2" customFormat="1" ht="21.75" customHeight="1">
      <c r="A224" s="37"/>
      <c r="B224" s="38"/>
      <c r="C224" s="230" t="s">
        <v>340</v>
      </c>
      <c r="D224" s="230" t="s">
        <v>162</v>
      </c>
      <c r="E224" s="231" t="s">
        <v>644</v>
      </c>
      <c r="F224" s="232" t="s">
        <v>645</v>
      </c>
      <c r="G224" s="233" t="s">
        <v>202</v>
      </c>
      <c r="H224" s="234">
        <v>2</v>
      </c>
      <c r="I224" s="235"/>
      <c r="J224" s="235"/>
      <c r="K224" s="236">
        <f>ROUND(P224*H224,2)</f>
        <v>0</v>
      </c>
      <c r="L224" s="237"/>
      <c r="M224" s="43"/>
      <c r="N224" s="238" t="s">
        <v>1</v>
      </c>
      <c r="O224" s="239" t="s">
        <v>42</v>
      </c>
      <c r="P224" s="240">
        <f>I224+J224</f>
        <v>0</v>
      </c>
      <c r="Q224" s="240">
        <f>ROUND(I224*H224,2)</f>
        <v>0</v>
      </c>
      <c r="R224" s="240">
        <f>ROUND(J224*H224,2)</f>
        <v>0</v>
      </c>
      <c r="S224" s="96"/>
      <c r="T224" s="241">
        <f>S224*H224</f>
        <v>0</v>
      </c>
      <c r="U224" s="241">
        <v>0.00072999999999999996</v>
      </c>
      <c r="V224" s="241">
        <f>U224*H224</f>
        <v>0.0014599999999999999</v>
      </c>
      <c r="W224" s="241">
        <v>0</v>
      </c>
      <c r="X224" s="242">
        <f>W224*H224</f>
        <v>0</v>
      </c>
      <c r="Y224" s="37"/>
      <c r="Z224" s="37"/>
      <c r="AA224" s="37"/>
      <c r="AB224" s="37"/>
      <c r="AC224" s="37"/>
      <c r="AD224" s="37"/>
      <c r="AE224" s="37"/>
      <c r="AR224" s="243" t="s">
        <v>165</v>
      </c>
      <c r="AT224" s="243" t="s">
        <v>162</v>
      </c>
      <c r="AU224" s="243" t="s">
        <v>166</v>
      </c>
      <c r="AY224" s="16" t="s">
        <v>161</v>
      </c>
      <c r="BE224" s="244">
        <f>IF(O224="základná",K224,0)</f>
        <v>0</v>
      </c>
      <c r="BF224" s="244">
        <f>IF(O224="znížená",K224,0)</f>
        <v>0</v>
      </c>
      <c r="BG224" s="244">
        <f>IF(O224="zákl. prenesená",K224,0)</f>
        <v>0</v>
      </c>
      <c r="BH224" s="244">
        <f>IF(O224="zníž. prenesená",K224,0)</f>
        <v>0</v>
      </c>
      <c r="BI224" s="244">
        <f>IF(O224="nulová",K224,0)</f>
        <v>0</v>
      </c>
      <c r="BJ224" s="16" t="s">
        <v>166</v>
      </c>
      <c r="BK224" s="244">
        <f>ROUND(P224*H224,2)</f>
        <v>0</v>
      </c>
      <c r="BL224" s="16" t="s">
        <v>165</v>
      </c>
      <c r="BM224" s="243" t="s">
        <v>646</v>
      </c>
    </row>
    <row r="225" s="13" customFormat="1">
      <c r="A225" s="13"/>
      <c r="B225" s="247"/>
      <c r="C225" s="248"/>
      <c r="D225" s="249" t="s">
        <v>174</v>
      </c>
      <c r="E225" s="250" t="s">
        <v>1</v>
      </c>
      <c r="F225" s="251" t="s">
        <v>647</v>
      </c>
      <c r="G225" s="248"/>
      <c r="H225" s="252">
        <v>2</v>
      </c>
      <c r="I225" s="253"/>
      <c r="J225" s="253"/>
      <c r="K225" s="248"/>
      <c r="L225" s="248"/>
      <c r="M225" s="254"/>
      <c r="N225" s="255"/>
      <c r="O225" s="256"/>
      <c r="P225" s="256"/>
      <c r="Q225" s="256"/>
      <c r="R225" s="256"/>
      <c r="S225" s="256"/>
      <c r="T225" s="256"/>
      <c r="U225" s="256"/>
      <c r="V225" s="256"/>
      <c r="W225" s="256"/>
      <c r="X225" s="257"/>
      <c r="Y225" s="13"/>
      <c r="Z225" s="13"/>
      <c r="AA225" s="13"/>
      <c r="AB225" s="13"/>
      <c r="AC225" s="13"/>
      <c r="AD225" s="13"/>
      <c r="AE225" s="13"/>
      <c r="AT225" s="258" t="s">
        <v>174</v>
      </c>
      <c r="AU225" s="258" t="s">
        <v>166</v>
      </c>
      <c r="AV225" s="13" t="s">
        <v>166</v>
      </c>
      <c r="AW225" s="13" t="s">
        <v>5</v>
      </c>
      <c r="AX225" s="13" t="s">
        <v>86</v>
      </c>
      <c r="AY225" s="258" t="s">
        <v>161</v>
      </c>
    </row>
    <row r="226" s="2" customFormat="1" ht="21.75" customHeight="1">
      <c r="A226" s="37"/>
      <c r="B226" s="38"/>
      <c r="C226" s="230" t="s">
        <v>346</v>
      </c>
      <c r="D226" s="230" t="s">
        <v>162</v>
      </c>
      <c r="E226" s="231" t="s">
        <v>648</v>
      </c>
      <c r="F226" s="232" t="s">
        <v>649</v>
      </c>
      <c r="G226" s="233" t="s">
        <v>202</v>
      </c>
      <c r="H226" s="234">
        <v>26</v>
      </c>
      <c r="I226" s="235"/>
      <c r="J226" s="235"/>
      <c r="K226" s="236">
        <f>ROUND(P226*H226,2)</f>
        <v>0</v>
      </c>
      <c r="L226" s="237"/>
      <c r="M226" s="43"/>
      <c r="N226" s="238" t="s">
        <v>1</v>
      </c>
      <c r="O226" s="239" t="s">
        <v>42</v>
      </c>
      <c r="P226" s="240">
        <f>I226+J226</f>
        <v>0</v>
      </c>
      <c r="Q226" s="240">
        <f>ROUND(I226*H226,2)</f>
        <v>0</v>
      </c>
      <c r="R226" s="240">
        <f>ROUND(J226*H226,2)</f>
        <v>0</v>
      </c>
      <c r="S226" s="96"/>
      <c r="T226" s="241">
        <f>S226*H226</f>
        <v>0</v>
      </c>
      <c r="U226" s="241">
        <v>1.0000000000000001E-05</v>
      </c>
      <c r="V226" s="241">
        <f>U226*H226</f>
        <v>0.00026000000000000003</v>
      </c>
      <c r="W226" s="241">
        <v>0</v>
      </c>
      <c r="X226" s="242">
        <f>W226*H226</f>
        <v>0</v>
      </c>
      <c r="Y226" s="37"/>
      <c r="Z226" s="37"/>
      <c r="AA226" s="37"/>
      <c r="AB226" s="37"/>
      <c r="AC226" s="37"/>
      <c r="AD226" s="37"/>
      <c r="AE226" s="37"/>
      <c r="AR226" s="243" t="s">
        <v>165</v>
      </c>
      <c r="AT226" s="243" t="s">
        <v>162</v>
      </c>
      <c r="AU226" s="243" t="s">
        <v>166</v>
      </c>
      <c r="AY226" s="16" t="s">
        <v>161</v>
      </c>
      <c r="BE226" s="244">
        <f>IF(O226="základná",K226,0)</f>
        <v>0</v>
      </c>
      <c r="BF226" s="244">
        <f>IF(O226="znížená",K226,0)</f>
        <v>0</v>
      </c>
      <c r="BG226" s="244">
        <f>IF(O226="zákl. prenesená",K226,0)</f>
        <v>0</v>
      </c>
      <c r="BH226" s="244">
        <f>IF(O226="zníž. prenesená",K226,0)</f>
        <v>0</v>
      </c>
      <c r="BI226" s="244">
        <f>IF(O226="nulová",K226,0)</f>
        <v>0</v>
      </c>
      <c r="BJ226" s="16" t="s">
        <v>166</v>
      </c>
      <c r="BK226" s="244">
        <f>ROUND(P226*H226,2)</f>
        <v>0</v>
      </c>
      <c r="BL226" s="16" t="s">
        <v>165</v>
      </c>
      <c r="BM226" s="243" t="s">
        <v>650</v>
      </c>
    </row>
    <row r="227" s="13" customFormat="1">
      <c r="A227" s="13"/>
      <c r="B227" s="247"/>
      <c r="C227" s="248"/>
      <c r="D227" s="249" t="s">
        <v>174</v>
      </c>
      <c r="E227" s="250" t="s">
        <v>1</v>
      </c>
      <c r="F227" s="251" t="s">
        <v>651</v>
      </c>
      <c r="G227" s="248"/>
      <c r="H227" s="252">
        <v>21.859999999999999</v>
      </c>
      <c r="I227" s="253"/>
      <c r="J227" s="253"/>
      <c r="K227" s="248"/>
      <c r="L227" s="248"/>
      <c r="M227" s="254"/>
      <c r="N227" s="255"/>
      <c r="O227" s="256"/>
      <c r="P227" s="256"/>
      <c r="Q227" s="256"/>
      <c r="R227" s="256"/>
      <c r="S227" s="256"/>
      <c r="T227" s="256"/>
      <c r="U227" s="256"/>
      <c r="V227" s="256"/>
      <c r="W227" s="256"/>
      <c r="X227" s="257"/>
      <c r="Y227" s="13"/>
      <c r="Z227" s="13"/>
      <c r="AA227" s="13"/>
      <c r="AB227" s="13"/>
      <c r="AC227" s="13"/>
      <c r="AD227" s="13"/>
      <c r="AE227" s="13"/>
      <c r="AT227" s="258" t="s">
        <v>174</v>
      </c>
      <c r="AU227" s="258" t="s">
        <v>166</v>
      </c>
      <c r="AV227" s="13" t="s">
        <v>166</v>
      </c>
      <c r="AW227" s="13" t="s">
        <v>5</v>
      </c>
      <c r="AX227" s="13" t="s">
        <v>78</v>
      </c>
      <c r="AY227" s="258" t="s">
        <v>161</v>
      </c>
    </row>
    <row r="228" s="13" customFormat="1">
      <c r="A228" s="13"/>
      <c r="B228" s="247"/>
      <c r="C228" s="248"/>
      <c r="D228" s="249" t="s">
        <v>174</v>
      </c>
      <c r="E228" s="250" t="s">
        <v>1</v>
      </c>
      <c r="F228" s="251" t="s">
        <v>652</v>
      </c>
      <c r="G228" s="248"/>
      <c r="H228" s="252">
        <v>26</v>
      </c>
      <c r="I228" s="253"/>
      <c r="J228" s="253"/>
      <c r="K228" s="248"/>
      <c r="L228" s="248"/>
      <c r="M228" s="254"/>
      <c r="N228" s="255"/>
      <c r="O228" s="256"/>
      <c r="P228" s="256"/>
      <c r="Q228" s="256"/>
      <c r="R228" s="256"/>
      <c r="S228" s="256"/>
      <c r="T228" s="256"/>
      <c r="U228" s="256"/>
      <c r="V228" s="256"/>
      <c r="W228" s="256"/>
      <c r="X228" s="257"/>
      <c r="Y228" s="13"/>
      <c r="Z228" s="13"/>
      <c r="AA228" s="13"/>
      <c r="AB228" s="13"/>
      <c r="AC228" s="13"/>
      <c r="AD228" s="13"/>
      <c r="AE228" s="13"/>
      <c r="AT228" s="258" t="s">
        <v>174</v>
      </c>
      <c r="AU228" s="258" t="s">
        <v>166</v>
      </c>
      <c r="AV228" s="13" t="s">
        <v>166</v>
      </c>
      <c r="AW228" s="13" t="s">
        <v>5</v>
      </c>
      <c r="AX228" s="13" t="s">
        <v>86</v>
      </c>
      <c r="AY228" s="258" t="s">
        <v>161</v>
      </c>
    </row>
    <row r="229" s="2" customFormat="1" ht="24.15" customHeight="1">
      <c r="A229" s="37"/>
      <c r="B229" s="38"/>
      <c r="C229" s="230" t="s">
        <v>350</v>
      </c>
      <c r="D229" s="230" t="s">
        <v>162</v>
      </c>
      <c r="E229" s="231" t="s">
        <v>653</v>
      </c>
      <c r="F229" s="232" t="s">
        <v>654</v>
      </c>
      <c r="G229" s="233" t="s">
        <v>172</v>
      </c>
      <c r="H229" s="234">
        <v>130.62000000000001</v>
      </c>
      <c r="I229" s="235"/>
      <c r="J229" s="235"/>
      <c r="K229" s="236">
        <f>ROUND(P229*H229,2)</f>
        <v>0</v>
      </c>
      <c r="L229" s="237"/>
      <c r="M229" s="43"/>
      <c r="N229" s="238" t="s">
        <v>1</v>
      </c>
      <c r="O229" s="239" t="s">
        <v>42</v>
      </c>
      <c r="P229" s="240">
        <f>I229+J229</f>
        <v>0</v>
      </c>
      <c r="Q229" s="240">
        <f>ROUND(I229*H229,2)</f>
        <v>0</v>
      </c>
      <c r="R229" s="240">
        <f>ROUND(J229*H229,2)</f>
        <v>0</v>
      </c>
      <c r="S229" s="96"/>
      <c r="T229" s="241">
        <f>S229*H229</f>
        <v>0</v>
      </c>
      <c r="U229" s="241">
        <v>0.00036999999999999999</v>
      </c>
      <c r="V229" s="241">
        <f>U229*H229</f>
        <v>0.048329400000000002</v>
      </c>
      <c r="W229" s="241">
        <v>0</v>
      </c>
      <c r="X229" s="242">
        <f>W229*H229</f>
        <v>0</v>
      </c>
      <c r="Y229" s="37"/>
      <c r="Z229" s="37"/>
      <c r="AA229" s="37"/>
      <c r="AB229" s="37"/>
      <c r="AC229" s="37"/>
      <c r="AD229" s="37"/>
      <c r="AE229" s="37"/>
      <c r="AR229" s="243" t="s">
        <v>165</v>
      </c>
      <c r="AT229" s="243" t="s">
        <v>162</v>
      </c>
      <c r="AU229" s="243" t="s">
        <v>166</v>
      </c>
      <c r="AY229" s="16" t="s">
        <v>161</v>
      </c>
      <c r="BE229" s="244">
        <f>IF(O229="základná",K229,0)</f>
        <v>0</v>
      </c>
      <c r="BF229" s="244">
        <f>IF(O229="znížená",K229,0)</f>
        <v>0</v>
      </c>
      <c r="BG229" s="244">
        <f>IF(O229="zákl. prenesená",K229,0)</f>
        <v>0</v>
      </c>
      <c r="BH229" s="244">
        <f>IF(O229="zníž. prenesená",K229,0)</f>
        <v>0</v>
      </c>
      <c r="BI229" s="244">
        <f>IF(O229="nulová",K229,0)</f>
        <v>0</v>
      </c>
      <c r="BJ229" s="16" t="s">
        <v>166</v>
      </c>
      <c r="BK229" s="244">
        <f>ROUND(P229*H229,2)</f>
        <v>0</v>
      </c>
      <c r="BL229" s="16" t="s">
        <v>165</v>
      </c>
      <c r="BM229" s="243" t="s">
        <v>655</v>
      </c>
    </row>
    <row r="230" s="2" customFormat="1" ht="16.5" customHeight="1">
      <c r="A230" s="37"/>
      <c r="B230" s="38"/>
      <c r="C230" s="230" t="s">
        <v>355</v>
      </c>
      <c r="D230" s="230" t="s">
        <v>162</v>
      </c>
      <c r="E230" s="231" t="s">
        <v>656</v>
      </c>
      <c r="F230" s="232" t="s">
        <v>657</v>
      </c>
      <c r="G230" s="233" t="s">
        <v>172</v>
      </c>
      <c r="H230" s="234">
        <v>419.58999999999998</v>
      </c>
      <c r="I230" s="235"/>
      <c r="J230" s="235"/>
      <c r="K230" s="236">
        <f>ROUND(P230*H230,2)</f>
        <v>0</v>
      </c>
      <c r="L230" s="237"/>
      <c r="M230" s="43"/>
      <c r="N230" s="238" t="s">
        <v>1</v>
      </c>
      <c r="O230" s="239" t="s">
        <v>42</v>
      </c>
      <c r="P230" s="240">
        <f>I230+J230</f>
        <v>0</v>
      </c>
      <c r="Q230" s="240">
        <f>ROUND(I230*H230,2)</f>
        <v>0</v>
      </c>
      <c r="R230" s="240">
        <f>ROUND(J230*H230,2)</f>
        <v>0</v>
      </c>
      <c r="S230" s="96"/>
      <c r="T230" s="241">
        <f>S230*H230</f>
        <v>0</v>
      </c>
      <c r="U230" s="241">
        <v>0.00023000000000000001</v>
      </c>
      <c r="V230" s="241">
        <f>U230*H230</f>
        <v>0.0965057</v>
      </c>
      <c r="W230" s="241">
        <v>0</v>
      </c>
      <c r="X230" s="242">
        <f>W230*H230</f>
        <v>0</v>
      </c>
      <c r="Y230" s="37"/>
      <c r="Z230" s="37"/>
      <c r="AA230" s="37"/>
      <c r="AB230" s="37"/>
      <c r="AC230" s="37"/>
      <c r="AD230" s="37"/>
      <c r="AE230" s="37"/>
      <c r="AR230" s="243" t="s">
        <v>165</v>
      </c>
      <c r="AT230" s="243" t="s">
        <v>162</v>
      </c>
      <c r="AU230" s="243" t="s">
        <v>166</v>
      </c>
      <c r="AY230" s="16" t="s">
        <v>161</v>
      </c>
      <c r="BE230" s="244">
        <f>IF(O230="základná",K230,0)</f>
        <v>0</v>
      </c>
      <c r="BF230" s="244">
        <f>IF(O230="znížená",K230,0)</f>
        <v>0</v>
      </c>
      <c r="BG230" s="244">
        <f>IF(O230="zákl. prenesená",K230,0)</f>
        <v>0</v>
      </c>
      <c r="BH230" s="244">
        <f>IF(O230="zníž. prenesená",K230,0)</f>
        <v>0</v>
      </c>
      <c r="BI230" s="244">
        <f>IF(O230="nulová",K230,0)</f>
        <v>0</v>
      </c>
      <c r="BJ230" s="16" t="s">
        <v>166</v>
      </c>
      <c r="BK230" s="244">
        <f>ROUND(P230*H230,2)</f>
        <v>0</v>
      </c>
      <c r="BL230" s="16" t="s">
        <v>165</v>
      </c>
      <c r="BM230" s="243" t="s">
        <v>658</v>
      </c>
    </row>
    <row r="231" s="13" customFormat="1">
      <c r="A231" s="13"/>
      <c r="B231" s="247"/>
      <c r="C231" s="248"/>
      <c r="D231" s="249" t="s">
        <v>174</v>
      </c>
      <c r="E231" s="250" t="s">
        <v>1</v>
      </c>
      <c r="F231" s="251" t="s">
        <v>659</v>
      </c>
      <c r="G231" s="248"/>
      <c r="H231" s="252">
        <v>419.58999999999998</v>
      </c>
      <c r="I231" s="253"/>
      <c r="J231" s="253"/>
      <c r="K231" s="248"/>
      <c r="L231" s="248"/>
      <c r="M231" s="254"/>
      <c r="N231" s="255"/>
      <c r="O231" s="256"/>
      <c r="P231" s="256"/>
      <c r="Q231" s="256"/>
      <c r="R231" s="256"/>
      <c r="S231" s="256"/>
      <c r="T231" s="256"/>
      <c r="U231" s="256"/>
      <c r="V231" s="256"/>
      <c r="W231" s="256"/>
      <c r="X231" s="257"/>
      <c r="Y231" s="13"/>
      <c r="Z231" s="13"/>
      <c r="AA231" s="13"/>
      <c r="AB231" s="13"/>
      <c r="AC231" s="13"/>
      <c r="AD231" s="13"/>
      <c r="AE231" s="13"/>
      <c r="AT231" s="258" t="s">
        <v>174</v>
      </c>
      <c r="AU231" s="258" t="s">
        <v>166</v>
      </c>
      <c r="AV231" s="13" t="s">
        <v>166</v>
      </c>
      <c r="AW231" s="13" t="s">
        <v>5</v>
      </c>
      <c r="AX231" s="13" t="s">
        <v>86</v>
      </c>
      <c r="AY231" s="258" t="s">
        <v>161</v>
      </c>
    </row>
    <row r="232" s="2" customFormat="1" ht="16.5" customHeight="1">
      <c r="A232" s="37"/>
      <c r="B232" s="38"/>
      <c r="C232" s="230" t="s">
        <v>359</v>
      </c>
      <c r="D232" s="230" t="s">
        <v>162</v>
      </c>
      <c r="E232" s="231" t="s">
        <v>660</v>
      </c>
      <c r="F232" s="232" t="s">
        <v>661</v>
      </c>
      <c r="G232" s="233" t="s">
        <v>172</v>
      </c>
      <c r="H232" s="234">
        <v>124.49</v>
      </c>
      <c r="I232" s="235"/>
      <c r="J232" s="235"/>
      <c r="K232" s="236">
        <f>ROUND(P232*H232,2)</f>
        <v>0</v>
      </c>
      <c r="L232" s="237"/>
      <c r="M232" s="43"/>
      <c r="N232" s="238" t="s">
        <v>1</v>
      </c>
      <c r="O232" s="239" t="s">
        <v>42</v>
      </c>
      <c r="P232" s="240">
        <f>I232+J232</f>
        <v>0</v>
      </c>
      <c r="Q232" s="240">
        <f>ROUND(I232*H232,2)</f>
        <v>0</v>
      </c>
      <c r="R232" s="240">
        <f>ROUND(J232*H232,2)</f>
        <v>0</v>
      </c>
      <c r="S232" s="96"/>
      <c r="T232" s="241">
        <f>S232*H232</f>
        <v>0</v>
      </c>
      <c r="U232" s="241">
        <v>6.9999999999999994E-05</v>
      </c>
      <c r="V232" s="241">
        <f>U232*H232</f>
        <v>0.0087142999999999995</v>
      </c>
      <c r="W232" s="241">
        <v>0</v>
      </c>
      <c r="X232" s="242">
        <f>W232*H232</f>
        <v>0</v>
      </c>
      <c r="Y232" s="37"/>
      <c r="Z232" s="37"/>
      <c r="AA232" s="37"/>
      <c r="AB232" s="37"/>
      <c r="AC232" s="37"/>
      <c r="AD232" s="37"/>
      <c r="AE232" s="37"/>
      <c r="AR232" s="243" t="s">
        <v>165</v>
      </c>
      <c r="AT232" s="243" t="s">
        <v>162</v>
      </c>
      <c r="AU232" s="243" t="s">
        <v>166</v>
      </c>
      <c r="AY232" s="16" t="s">
        <v>161</v>
      </c>
      <c r="BE232" s="244">
        <f>IF(O232="základná",K232,0)</f>
        <v>0</v>
      </c>
      <c r="BF232" s="244">
        <f>IF(O232="znížená",K232,0)</f>
        <v>0</v>
      </c>
      <c r="BG232" s="244">
        <f>IF(O232="zákl. prenesená",K232,0)</f>
        <v>0</v>
      </c>
      <c r="BH232" s="244">
        <f>IF(O232="zníž. prenesená",K232,0)</f>
        <v>0</v>
      </c>
      <c r="BI232" s="244">
        <f>IF(O232="nulová",K232,0)</f>
        <v>0</v>
      </c>
      <c r="BJ232" s="16" t="s">
        <v>166</v>
      </c>
      <c r="BK232" s="244">
        <f>ROUND(P232*H232,2)</f>
        <v>0</v>
      </c>
      <c r="BL232" s="16" t="s">
        <v>165</v>
      </c>
      <c r="BM232" s="243" t="s">
        <v>662</v>
      </c>
    </row>
    <row r="233" s="13" customFormat="1">
      <c r="A233" s="13"/>
      <c r="B233" s="247"/>
      <c r="C233" s="248"/>
      <c r="D233" s="249" t="s">
        <v>174</v>
      </c>
      <c r="E233" s="250" t="s">
        <v>1</v>
      </c>
      <c r="F233" s="251" t="s">
        <v>663</v>
      </c>
      <c r="G233" s="248"/>
      <c r="H233" s="252">
        <v>124.49</v>
      </c>
      <c r="I233" s="253"/>
      <c r="J233" s="253"/>
      <c r="K233" s="248"/>
      <c r="L233" s="248"/>
      <c r="M233" s="254"/>
      <c r="N233" s="255"/>
      <c r="O233" s="256"/>
      <c r="P233" s="256"/>
      <c r="Q233" s="256"/>
      <c r="R233" s="256"/>
      <c r="S233" s="256"/>
      <c r="T233" s="256"/>
      <c r="U233" s="256"/>
      <c r="V233" s="256"/>
      <c r="W233" s="256"/>
      <c r="X233" s="257"/>
      <c r="Y233" s="13"/>
      <c r="Z233" s="13"/>
      <c r="AA233" s="13"/>
      <c r="AB233" s="13"/>
      <c r="AC233" s="13"/>
      <c r="AD233" s="13"/>
      <c r="AE233" s="13"/>
      <c r="AT233" s="258" t="s">
        <v>174</v>
      </c>
      <c r="AU233" s="258" t="s">
        <v>166</v>
      </c>
      <c r="AV233" s="13" t="s">
        <v>166</v>
      </c>
      <c r="AW233" s="13" t="s">
        <v>5</v>
      </c>
      <c r="AX233" s="13" t="s">
        <v>86</v>
      </c>
      <c r="AY233" s="258" t="s">
        <v>161</v>
      </c>
    </row>
    <row r="234" s="2" customFormat="1" ht="16.5" customHeight="1">
      <c r="A234" s="37"/>
      <c r="B234" s="38"/>
      <c r="C234" s="230" t="s">
        <v>363</v>
      </c>
      <c r="D234" s="230" t="s">
        <v>162</v>
      </c>
      <c r="E234" s="231" t="s">
        <v>664</v>
      </c>
      <c r="F234" s="232" t="s">
        <v>665</v>
      </c>
      <c r="G234" s="233" t="s">
        <v>172</v>
      </c>
      <c r="H234" s="234">
        <v>102.53</v>
      </c>
      <c r="I234" s="235"/>
      <c r="J234" s="235"/>
      <c r="K234" s="236">
        <f>ROUND(P234*H234,2)</f>
        <v>0</v>
      </c>
      <c r="L234" s="237"/>
      <c r="M234" s="43"/>
      <c r="N234" s="238" t="s">
        <v>1</v>
      </c>
      <c r="O234" s="239" t="s">
        <v>42</v>
      </c>
      <c r="P234" s="240">
        <f>I234+J234</f>
        <v>0</v>
      </c>
      <c r="Q234" s="240">
        <f>ROUND(I234*H234,2)</f>
        <v>0</v>
      </c>
      <c r="R234" s="240">
        <f>ROUND(J234*H234,2)</f>
        <v>0</v>
      </c>
      <c r="S234" s="96"/>
      <c r="T234" s="241">
        <f>S234*H234</f>
        <v>0</v>
      </c>
      <c r="U234" s="241">
        <v>0.00016000000000000001</v>
      </c>
      <c r="V234" s="241">
        <f>U234*H234</f>
        <v>0.016404800000000001</v>
      </c>
      <c r="W234" s="241">
        <v>0</v>
      </c>
      <c r="X234" s="242">
        <f>W234*H234</f>
        <v>0</v>
      </c>
      <c r="Y234" s="37"/>
      <c r="Z234" s="37"/>
      <c r="AA234" s="37"/>
      <c r="AB234" s="37"/>
      <c r="AC234" s="37"/>
      <c r="AD234" s="37"/>
      <c r="AE234" s="37"/>
      <c r="AR234" s="243" t="s">
        <v>165</v>
      </c>
      <c r="AT234" s="243" t="s">
        <v>162</v>
      </c>
      <c r="AU234" s="243" t="s">
        <v>166</v>
      </c>
      <c r="AY234" s="16" t="s">
        <v>161</v>
      </c>
      <c r="BE234" s="244">
        <f>IF(O234="základná",K234,0)</f>
        <v>0</v>
      </c>
      <c r="BF234" s="244">
        <f>IF(O234="znížená",K234,0)</f>
        <v>0</v>
      </c>
      <c r="BG234" s="244">
        <f>IF(O234="zákl. prenesená",K234,0)</f>
        <v>0</v>
      </c>
      <c r="BH234" s="244">
        <f>IF(O234="zníž. prenesená",K234,0)</f>
        <v>0</v>
      </c>
      <c r="BI234" s="244">
        <f>IF(O234="nulová",K234,0)</f>
        <v>0</v>
      </c>
      <c r="BJ234" s="16" t="s">
        <v>166</v>
      </c>
      <c r="BK234" s="244">
        <f>ROUND(P234*H234,2)</f>
        <v>0</v>
      </c>
      <c r="BL234" s="16" t="s">
        <v>165</v>
      </c>
      <c r="BM234" s="243" t="s">
        <v>666</v>
      </c>
    </row>
    <row r="235" s="13" customFormat="1">
      <c r="A235" s="13"/>
      <c r="B235" s="247"/>
      <c r="C235" s="248"/>
      <c r="D235" s="249" t="s">
        <v>174</v>
      </c>
      <c r="E235" s="250" t="s">
        <v>1</v>
      </c>
      <c r="F235" s="251" t="s">
        <v>667</v>
      </c>
      <c r="G235" s="248"/>
      <c r="H235" s="252">
        <v>102.53</v>
      </c>
      <c r="I235" s="253"/>
      <c r="J235" s="253"/>
      <c r="K235" s="248"/>
      <c r="L235" s="248"/>
      <c r="M235" s="254"/>
      <c r="N235" s="255"/>
      <c r="O235" s="256"/>
      <c r="P235" s="256"/>
      <c r="Q235" s="256"/>
      <c r="R235" s="256"/>
      <c r="S235" s="256"/>
      <c r="T235" s="256"/>
      <c r="U235" s="256"/>
      <c r="V235" s="256"/>
      <c r="W235" s="256"/>
      <c r="X235" s="257"/>
      <c r="Y235" s="13"/>
      <c r="Z235" s="13"/>
      <c r="AA235" s="13"/>
      <c r="AB235" s="13"/>
      <c r="AC235" s="13"/>
      <c r="AD235" s="13"/>
      <c r="AE235" s="13"/>
      <c r="AT235" s="258" t="s">
        <v>174</v>
      </c>
      <c r="AU235" s="258" t="s">
        <v>166</v>
      </c>
      <c r="AV235" s="13" t="s">
        <v>166</v>
      </c>
      <c r="AW235" s="13" t="s">
        <v>5</v>
      </c>
      <c r="AX235" s="13" t="s">
        <v>86</v>
      </c>
      <c r="AY235" s="258" t="s">
        <v>161</v>
      </c>
    </row>
    <row r="236" s="2" customFormat="1" ht="16.5" customHeight="1">
      <c r="A236" s="37"/>
      <c r="B236" s="38"/>
      <c r="C236" s="230" t="s">
        <v>369</v>
      </c>
      <c r="D236" s="230" t="s">
        <v>162</v>
      </c>
      <c r="E236" s="231" t="s">
        <v>668</v>
      </c>
      <c r="F236" s="232" t="s">
        <v>669</v>
      </c>
      <c r="G236" s="233" t="s">
        <v>172</v>
      </c>
      <c r="H236" s="234">
        <v>692.29999999999995</v>
      </c>
      <c r="I236" s="235"/>
      <c r="J236" s="235"/>
      <c r="K236" s="236">
        <f>ROUND(P236*H236,2)</f>
        <v>0</v>
      </c>
      <c r="L236" s="237"/>
      <c r="M236" s="43"/>
      <c r="N236" s="238" t="s">
        <v>1</v>
      </c>
      <c r="O236" s="239" t="s">
        <v>42</v>
      </c>
      <c r="P236" s="240">
        <f>I236+J236</f>
        <v>0</v>
      </c>
      <c r="Q236" s="240">
        <f>ROUND(I236*H236,2)</f>
        <v>0</v>
      </c>
      <c r="R236" s="240">
        <f>ROUND(J236*H236,2)</f>
        <v>0</v>
      </c>
      <c r="S236" s="96"/>
      <c r="T236" s="241">
        <f>S236*H236</f>
        <v>0</v>
      </c>
      <c r="U236" s="241">
        <v>6.9999999999999994E-05</v>
      </c>
      <c r="V236" s="241">
        <f>U236*H236</f>
        <v>0.04846099999999999</v>
      </c>
      <c r="W236" s="241">
        <v>0</v>
      </c>
      <c r="X236" s="242">
        <f>W236*H236</f>
        <v>0</v>
      </c>
      <c r="Y236" s="37"/>
      <c r="Z236" s="37"/>
      <c r="AA236" s="37"/>
      <c r="AB236" s="37"/>
      <c r="AC236" s="37"/>
      <c r="AD236" s="37"/>
      <c r="AE236" s="37"/>
      <c r="AR236" s="243" t="s">
        <v>165</v>
      </c>
      <c r="AT236" s="243" t="s">
        <v>162</v>
      </c>
      <c r="AU236" s="243" t="s">
        <v>166</v>
      </c>
      <c r="AY236" s="16" t="s">
        <v>161</v>
      </c>
      <c r="BE236" s="244">
        <f>IF(O236="základná",K236,0)</f>
        <v>0</v>
      </c>
      <c r="BF236" s="244">
        <f>IF(O236="znížená",K236,0)</f>
        <v>0</v>
      </c>
      <c r="BG236" s="244">
        <f>IF(O236="zákl. prenesená",K236,0)</f>
        <v>0</v>
      </c>
      <c r="BH236" s="244">
        <f>IF(O236="zníž. prenesená",K236,0)</f>
        <v>0</v>
      </c>
      <c r="BI236" s="244">
        <f>IF(O236="nulová",K236,0)</f>
        <v>0</v>
      </c>
      <c r="BJ236" s="16" t="s">
        <v>166</v>
      </c>
      <c r="BK236" s="244">
        <f>ROUND(P236*H236,2)</f>
        <v>0</v>
      </c>
      <c r="BL236" s="16" t="s">
        <v>165</v>
      </c>
      <c r="BM236" s="243" t="s">
        <v>670</v>
      </c>
    </row>
    <row r="237" s="13" customFormat="1">
      <c r="A237" s="13"/>
      <c r="B237" s="247"/>
      <c r="C237" s="248"/>
      <c r="D237" s="249" t="s">
        <v>174</v>
      </c>
      <c r="E237" s="250" t="s">
        <v>1</v>
      </c>
      <c r="F237" s="251" t="s">
        <v>671</v>
      </c>
      <c r="G237" s="248"/>
      <c r="H237" s="252">
        <v>67.560000000000002</v>
      </c>
      <c r="I237" s="253"/>
      <c r="J237" s="253"/>
      <c r="K237" s="248"/>
      <c r="L237" s="248"/>
      <c r="M237" s="254"/>
      <c r="N237" s="255"/>
      <c r="O237" s="256"/>
      <c r="P237" s="256"/>
      <c r="Q237" s="256"/>
      <c r="R237" s="256"/>
      <c r="S237" s="256"/>
      <c r="T237" s="256"/>
      <c r="U237" s="256"/>
      <c r="V237" s="256"/>
      <c r="W237" s="256"/>
      <c r="X237" s="257"/>
      <c r="Y237" s="13"/>
      <c r="Z237" s="13"/>
      <c r="AA237" s="13"/>
      <c r="AB237" s="13"/>
      <c r="AC237" s="13"/>
      <c r="AD237" s="13"/>
      <c r="AE237" s="13"/>
      <c r="AT237" s="258" t="s">
        <v>174</v>
      </c>
      <c r="AU237" s="258" t="s">
        <v>166</v>
      </c>
      <c r="AV237" s="13" t="s">
        <v>166</v>
      </c>
      <c r="AW237" s="13" t="s">
        <v>5</v>
      </c>
      <c r="AX237" s="13" t="s">
        <v>78</v>
      </c>
      <c r="AY237" s="258" t="s">
        <v>161</v>
      </c>
    </row>
    <row r="238" s="13" customFormat="1">
      <c r="A238" s="13"/>
      <c r="B238" s="247"/>
      <c r="C238" s="248"/>
      <c r="D238" s="249" t="s">
        <v>174</v>
      </c>
      <c r="E238" s="250" t="s">
        <v>1</v>
      </c>
      <c r="F238" s="251" t="s">
        <v>672</v>
      </c>
      <c r="G238" s="248"/>
      <c r="H238" s="252">
        <v>23.34</v>
      </c>
      <c r="I238" s="253"/>
      <c r="J238" s="253"/>
      <c r="K238" s="248"/>
      <c r="L238" s="248"/>
      <c r="M238" s="254"/>
      <c r="N238" s="255"/>
      <c r="O238" s="256"/>
      <c r="P238" s="256"/>
      <c r="Q238" s="256"/>
      <c r="R238" s="256"/>
      <c r="S238" s="256"/>
      <c r="T238" s="256"/>
      <c r="U238" s="256"/>
      <c r="V238" s="256"/>
      <c r="W238" s="256"/>
      <c r="X238" s="257"/>
      <c r="Y238" s="13"/>
      <c r="Z238" s="13"/>
      <c r="AA238" s="13"/>
      <c r="AB238" s="13"/>
      <c r="AC238" s="13"/>
      <c r="AD238" s="13"/>
      <c r="AE238" s="13"/>
      <c r="AT238" s="258" t="s">
        <v>174</v>
      </c>
      <c r="AU238" s="258" t="s">
        <v>166</v>
      </c>
      <c r="AV238" s="13" t="s">
        <v>166</v>
      </c>
      <c r="AW238" s="13" t="s">
        <v>5</v>
      </c>
      <c r="AX238" s="13" t="s">
        <v>78</v>
      </c>
      <c r="AY238" s="258" t="s">
        <v>161</v>
      </c>
    </row>
    <row r="239" s="13" customFormat="1">
      <c r="A239" s="13"/>
      <c r="B239" s="247"/>
      <c r="C239" s="248"/>
      <c r="D239" s="249" t="s">
        <v>174</v>
      </c>
      <c r="E239" s="250" t="s">
        <v>1</v>
      </c>
      <c r="F239" s="251" t="s">
        <v>673</v>
      </c>
      <c r="G239" s="248"/>
      <c r="H239" s="252">
        <v>295.10000000000002</v>
      </c>
      <c r="I239" s="253"/>
      <c r="J239" s="253"/>
      <c r="K239" s="248"/>
      <c r="L239" s="248"/>
      <c r="M239" s="254"/>
      <c r="N239" s="255"/>
      <c r="O239" s="256"/>
      <c r="P239" s="256"/>
      <c r="Q239" s="256"/>
      <c r="R239" s="256"/>
      <c r="S239" s="256"/>
      <c r="T239" s="256"/>
      <c r="U239" s="256"/>
      <c r="V239" s="256"/>
      <c r="W239" s="256"/>
      <c r="X239" s="257"/>
      <c r="Y239" s="13"/>
      <c r="Z239" s="13"/>
      <c r="AA239" s="13"/>
      <c r="AB239" s="13"/>
      <c r="AC239" s="13"/>
      <c r="AD239" s="13"/>
      <c r="AE239" s="13"/>
      <c r="AT239" s="258" t="s">
        <v>174</v>
      </c>
      <c r="AU239" s="258" t="s">
        <v>166</v>
      </c>
      <c r="AV239" s="13" t="s">
        <v>166</v>
      </c>
      <c r="AW239" s="13" t="s">
        <v>5</v>
      </c>
      <c r="AX239" s="13" t="s">
        <v>78</v>
      </c>
      <c r="AY239" s="258" t="s">
        <v>161</v>
      </c>
    </row>
    <row r="240" s="13" customFormat="1">
      <c r="A240" s="13"/>
      <c r="B240" s="247"/>
      <c r="C240" s="248"/>
      <c r="D240" s="249" t="s">
        <v>174</v>
      </c>
      <c r="E240" s="250" t="s">
        <v>1</v>
      </c>
      <c r="F240" s="251" t="s">
        <v>674</v>
      </c>
      <c r="G240" s="248"/>
      <c r="H240" s="252">
        <v>306.30000000000001</v>
      </c>
      <c r="I240" s="253"/>
      <c r="J240" s="253"/>
      <c r="K240" s="248"/>
      <c r="L240" s="248"/>
      <c r="M240" s="254"/>
      <c r="N240" s="255"/>
      <c r="O240" s="256"/>
      <c r="P240" s="256"/>
      <c r="Q240" s="256"/>
      <c r="R240" s="256"/>
      <c r="S240" s="256"/>
      <c r="T240" s="256"/>
      <c r="U240" s="256"/>
      <c r="V240" s="256"/>
      <c r="W240" s="256"/>
      <c r="X240" s="257"/>
      <c r="Y240" s="13"/>
      <c r="Z240" s="13"/>
      <c r="AA240" s="13"/>
      <c r="AB240" s="13"/>
      <c r="AC240" s="13"/>
      <c r="AD240" s="13"/>
      <c r="AE240" s="13"/>
      <c r="AT240" s="258" t="s">
        <v>174</v>
      </c>
      <c r="AU240" s="258" t="s">
        <v>166</v>
      </c>
      <c r="AV240" s="13" t="s">
        <v>166</v>
      </c>
      <c r="AW240" s="13" t="s">
        <v>5</v>
      </c>
      <c r="AX240" s="13" t="s">
        <v>78</v>
      </c>
      <c r="AY240" s="258" t="s">
        <v>161</v>
      </c>
    </row>
    <row r="241" s="14" customFormat="1">
      <c r="A241" s="14"/>
      <c r="B241" s="259"/>
      <c r="C241" s="260"/>
      <c r="D241" s="249" t="s">
        <v>174</v>
      </c>
      <c r="E241" s="261" t="s">
        <v>1</v>
      </c>
      <c r="F241" s="262" t="s">
        <v>177</v>
      </c>
      <c r="G241" s="260"/>
      <c r="H241" s="263">
        <v>692.29999999999995</v>
      </c>
      <c r="I241" s="264"/>
      <c r="J241" s="264"/>
      <c r="K241" s="260"/>
      <c r="L241" s="260"/>
      <c r="M241" s="265"/>
      <c r="N241" s="266"/>
      <c r="O241" s="267"/>
      <c r="P241" s="267"/>
      <c r="Q241" s="267"/>
      <c r="R241" s="267"/>
      <c r="S241" s="267"/>
      <c r="T241" s="267"/>
      <c r="U241" s="267"/>
      <c r="V241" s="267"/>
      <c r="W241" s="267"/>
      <c r="X241" s="268"/>
      <c r="Y241" s="14"/>
      <c r="Z241" s="14"/>
      <c r="AA241" s="14"/>
      <c r="AB241" s="14"/>
      <c r="AC241" s="14"/>
      <c r="AD241" s="14"/>
      <c r="AE241" s="14"/>
      <c r="AT241" s="269" t="s">
        <v>174</v>
      </c>
      <c r="AU241" s="269" t="s">
        <v>166</v>
      </c>
      <c r="AV241" s="14" t="s">
        <v>165</v>
      </c>
      <c r="AW241" s="14" t="s">
        <v>5</v>
      </c>
      <c r="AX241" s="14" t="s">
        <v>86</v>
      </c>
      <c r="AY241" s="269" t="s">
        <v>161</v>
      </c>
    </row>
    <row r="242" s="2" customFormat="1" ht="37.8" customHeight="1">
      <c r="A242" s="37"/>
      <c r="B242" s="38"/>
      <c r="C242" s="230" t="s">
        <v>374</v>
      </c>
      <c r="D242" s="230" t="s">
        <v>162</v>
      </c>
      <c r="E242" s="231" t="s">
        <v>675</v>
      </c>
      <c r="F242" s="232" t="s">
        <v>676</v>
      </c>
      <c r="G242" s="233" t="s">
        <v>514</v>
      </c>
      <c r="H242" s="234">
        <v>164.88</v>
      </c>
      <c r="I242" s="235"/>
      <c r="J242" s="235"/>
      <c r="K242" s="236">
        <f>ROUND(P242*H242,2)</f>
        <v>0</v>
      </c>
      <c r="L242" s="237"/>
      <c r="M242" s="43"/>
      <c r="N242" s="238" t="s">
        <v>1</v>
      </c>
      <c r="O242" s="239" t="s">
        <v>42</v>
      </c>
      <c r="P242" s="240">
        <f>I242+J242</f>
        <v>0</v>
      </c>
      <c r="Q242" s="240">
        <f>ROUND(I242*H242,2)</f>
        <v>0</v>
      </c>
      <c r="R242" s="240">
        <f>ROUND(J242*H242,2)</f>
        <v>0</v>
      </c>
      <c r="S242" s="96"/>
      <c r="T242" s="241">
        <f>S242*H242</f>
        <v>0</v>
      </c>
      <c r="U242" s="241">
        <v>0</v>
      </c>
      <c r="V242" s="241">
        <f>U242*H242</f>
        <v>0</v>
      </c>
      <c r="W242" s="241">
        <v>2.2000000000000002</v>
      </c>
      <c r="X242" s="242">
        <f>W242*H242</f>
        <v>362.73600000000005</v>
      </c>
      <c r="Y242" s="37"/>
      <c r="Z242" s="37"/>
      <c r="AA242" s="37"/>
      <c r="AB242" s="37"/>
      <c r="AC242" s="37"/>
      <c r="AD242" s="37"/>
      <c r="AE242" s="37"/>
      <c r="AR242" s="243" t="s">
        <v>165</v>
      </c>
      <c r="AT242" s="243" t="s">
        <v>162</v>
      </c>
      <c r="AU242" s="243" t="s">
        <v>166</v>
      </c>
      <c r="AY242" s="16" t="s">
        <v>161</v>
      </c>
      <c r="BE242" s="244">
        <f>IF(O242="základná",K242,0)</f>
        <v>0</v>
      </c>
      <c r="BF242" s="244">
        <f>IF(O242="znížená",K242,0)</f>
        <v>0</v>
      </c>
      <c r="BG242" s="244">
        <f>IF(O242="zákl. prenesená",K242,0)</f>
        <v>0</v>
      </c>
      <c r="BH242" s="244">
        <f>IF(O242="zníž. prenesená",K242,0)</f>
        <v>0</v>
      </c>
      <c r="BI242" s="244">
        <f>IF(O242="nulová",K242,0)</f>
        <v>0</v>
      </c>
      <c r="BJ242" s="16" t="s">
        <v>166</v>
      </c>
      <c r="BK242" s="244">
        <f>ROUND(P242*H242,2)</f>
        <v>0</v>
      </c>
      <c r="BL242" s="16" t="s">
        <v>165</v>
      </c>
      <c r="BM242" s="243" t="s">
        <v>677</v>
      </c>
    </row>
    <row r="243" s="13" customFormat="1">
      <c r="A243" s="13"/>
      <c r="B243" s="247"/>
      <c r="C243" s="248"/>
      <c r="D243" s="249" t="s">
        <v>174</v>
      </c>
      <c r="E243" s="250" t="s">
        <v>1</v>
      </c>
      <c r="F243" s="251" t="s">
        <v>598</v>
      </c>
      <c r="G243" s="248"/>
      <c r="H243" s="252">
        <v>3.48</v>
      </c>
      <c r="I243" s="253"/>
      <c r="J243" s="253"/>
      <c r="K243" s="248"/>
      <c r="L243" s="248"/>
      <c r="M243" s="254"/>
      <c r="N243" s="255"/>
      <c r="O243" s="256"/>
      <c r="P243" s="256"/>
      <c r="Q243" s="256"/>
      <c r="R243" s="256"/>
      <c r="S243" s="256"/>
      <c r="T243" s="256"/>
      <c r="U243" s="256"/>
      <c r="V243" s="256"/>
      <c r="W243" s="256"/>
      <c r="X243" s="257"/>
      <c r="Y243" s="13"/>
      <c r="Z243" s="13"/>
      <c r="AA243" s="13"/>
      <c r="AB243" s="13"/>
      <c r="AC243" s="13"/>
      <c r="AD243" s="13"/>
      <c r="AE243" s="13"/>
      <c r="AT243" s="258" t="s">
        <v>174</v>
      </c>
      <c r="AU243" s="258" t="s">
        <v>166</v>
      </c>
      <c r="AV243" s="13" t="s">
        <v>166</v>
      </c>
      <c r="AW243" s="13" t="s">
        <v>5</v>
      </c>
      <c r="AX243" s="13" t="s">
        <v>78</v>
      </c>
      <c r="AY243" s="258" t="s">
        <v>161</v>
      </c>
    </row>
    <row r="244" s="13" customFormat="1">
      <c r="A244" s="13"/>
      <c r="B244" s="247"/>
      <c r="C244" s="248"/>
      <c r="D244" s="249" t="s">
        <v>174</v>
      </c>
      <c r="E244" s="250" t="s">
        <v>1</v>
      </c>
      <c r="F244" s="251" t="s">
        <v>599</v>
      </c>
      <c r="G244" s="248"/>
      <c r="H244" s="252">
        <v>161.40000000000001</v>
      </c>
      <c r="I244" s="253"/>
      <c r="J244" s="253"/>
      <c r="K244" s="248"/>
      <c r="L244" s="248"/>
      <c r="M244" s="254"/>
      <c r="N244" s="255"/>
      <c r="O244" s="256"/>
      <c r="P244" s="256"/>
      <c r="Q244" s="256"/>
      <c r="R244" s="256"/>
      <c r="S244" s="256"/>
      <c r="T244" s="256"/>
      <c r="U244" s="256"/>
      <c r="V244" s="256"/>
      <c r="W244" s="256"/>
      <c r="X244" s="257"/>
      <c r="Y244" s="13"/>
      <c r="Z244" s="13"/>
      <c r="AA244" s="13"/>
      <c r="AB244" s="13"/>
      <c r="AC244" s="13"/>
      <c r="AD244" s="13"/>
      <c r="AE244" s="13"/>
      <c r="AT244" s="258" t="s">
        <v>174</v>
      </c>
      <c r="AU244" s="258" t="s">
        <v>166</v>
      </c>
      <c r="AV244" s="13" t="s">
        <v>166</v>
      </c>
      <c r="AW244" s="13" t="s">
        <v>5</v>
      </c>
      <c r="AX244" s="13" t="s">
        <v>78</v>
      </c>
      <c r="AY244" s="258" t="s">
        <v>161</v>
      </c>
    </row>
    <row r="245" s="14" customFormat="1">
      <c r="A245" s="14"/>
      <c r="B245" s="259"/>
      <c r="C245" s="260"/>
      <c r="D245" s="249" t="s">
        <v>174</v>
      </c>
      <c r="E245" s="261" t="s">
        <v>1</v>
      </c>
      <c r="F245" s="262" t="s">
        <v>177</v>
      </c>
      <c r="G245" s="260"/>
      <c r="H245" s="263">
        <v>164.88</v>
      </c>
      <c r="I245" s="264"/>
      <c r="J245" s="264"/>
      <c r="K245" s="260"/>
      <c r="L245" s="260"/>
      <c r="M245" s="265"/>
      <c r="N245" s="266"/>
      <c r="O245" s="267"/>
      <c r="P245" s="267"/>
      <c r="Q245" s="267"/>
      <c r="R245" s="267"/>
      <c r="S245" s="267"/>
      <c r="T245" s="267"/>
      <c r="U245" s="267"/>
      <c r="V245" s="267"/>
      <c r="W245" s="267"/>
      <c r="X245" s="268"/>
      <c r="Y245" s="14"/>
      <c r="Z245" s="14"/>
      <c r="AA245" s="14"/>
      <c r="AB245" s="14"/>
      <c r="AC245" s="14"/>
      <c r="AD245" s="14"/>
      <c r="AE245" s="14"/>
      <c r="AT245" s="269" t="s">
        <v>174</v>
      </c>
      <c r="AU245" s="269" t="s">
        <v>166</v>
      </c>
      <c r="AV245" s="14" t="s">
        <v>165</v>
      </c>
      <c r="AW245" s="14" t="s">
        <v>5</v>
      </c>
      <c r="AX245" s="14" t="s">
        <v>86</v>
      </c>
      <c r="AY245" s="269" t="s">
        <v>161</v>
      </c>
    </row>
    <row r="246" s="2" customFormat="1" ht="37.8" customHeight="1">
      <c r="A246" s="37"/>
      <c r="B246" s="38"/>
      <c r="C246" s="230" t="s">
        <v>378</v>
      </c>
      <c r="D246" s="230" t="s">
        <v>162</v>
      </c>
      <c r="E246" s="231" t="s">
        <v>678</v>
      </c>
      <c r="F246" s="232" t="s">
        <v>679</v>
      </c>
      <c r="G246" s="233" t="s">
        <v>181</v>
      </c>
      <c r="H246" s="234">
        <v>164.88</v>
      </c>
      <c r="I246" s="235"/>
      <c r="J246" s="235"/>
      <c r="K246" s="236">
        <f>ROUND(P246*H246,2)</f>
        <v>0</v>
      </c>
      <c r="L246" s="237"/>
      <c r="M246" s="43"/>
      <c r="N246" s="238" t="s">
        <v>1</v>
      </c>
      <c r="O246" s="239" t="s">
        <v>42</v>
      </c>
      <c r="P246" s="240">
        <f>I246+J246</f>
        <v>0</v>
      </c>
      <c r="Q246" s="240">
        <f>ROUND(I246*H246,2)</f>
        <v>0</v>
      </c>
      <c r="R246" s="240">
        <f>ROUND(J246*H246,2)</f>
        <v>0</v>
      </c>
      <c r="S246" s="96"/>
      <c r="T246" s="241">
        <f>S246*H246</f>
        <v>0</v>
      </c>
      <c r="U246" s="241">
        <v>0</v>
      </c>
      <c r="V246" s="241">
        <f>U246*H246</f>
        <v>0</v>
      </c>
      <c r="W246" s="241">
        <v>0.065000000000000002</v>
      </c>
      <c r="X246" s="242">
        <f>W246*H246</f>
        <v>10.7172</v>
      </c>
      <c r="Y246" s="37"/>
      <c r="Z246" s="37"/>
      <c r="AA246" s="37"/>
      <c r="AB246" s="37"/>
      <c r="AC246" s="37"/>
      <c r="AD246" s="37"/>
      <c r="AE246" s="37"/>
      <c r="AR246" s="243" t="s">
        <v>165</v>
      </c>
      <c r="AT246" s="243" t="s">
        <v>162</v>
      </c>
      <c r="AU246" s="243" t="s">
        <v>166</v>
      </c>
      <c r="AY246" s="16" t="s">
        <v>161</v>
      </c>
      <c r="BE246" s="244">
        <f>IF(O246="základná",K246,0)</f>
        <v>0</v>
      </c>
      <c r="BF246" s="244">
        <f>IF(O246="znížená",K246,0)</f>
        <v>0</v>
      </c>
      <c r="BG246" s="244">
        <f>IF(O246="zákl. prenesená",K246,0)</f>
        <v>0</v>
      </c>
      <c r="BH246" s="244">
        <f>IF(O246="zníž. prenesená",K246,0)</f>
        <v>0</v>
      </c>
      <c r="BI246" s="244">
        <f>IF(O246="nulová",K246,0)</f>
        <v>0</v>
      </c>
      <c r="BJ246" s="16" t="s">
        <v>166</v>
      </c>
      <c r="BK246" s="244">
        <f>ROUND(P246*H246,2)</f>
        <v>0</v>
      </c>
      <c r="BL246" s="16" t="s">
        <v>165</v>
      </c>
      <c r="BM246" s="243" t="s">
        <v>680</v>
      </c>
    </row>
    <row r="247" s="13" customFormat="1">
      <c r="A247" s="13"/>
      <c r="B247" s="247"/>
      <c r="C247" s="248"/>
      <c r="D247" s="249" t="s">
        <v>174</v>
      </c>
      <c r="E247" s="250" t="s">
        <v>1</v>
      </c>
      <c r="F247" s="251" t="s">
        <v>598</v>
      </c>
      <c r="G247" s="248"/>
      <c r="H247" s="252">
        <v>3.48</v>
      </c>
      <c r="I247" s="253"/>
      <c r="J247" s="253"/>
      <c r="K247" s="248"/>
      <c r="L247" s="248"/>
      <c r="M247" s="254"/>
      <c r="N247" s="255"/>
      <c r="O247" s="256"/>
      <c r="P247" s="256"/>
      <c r="Q247" s="256"/>
      <c r="R247" s="256"/>
      <c r="S247" s="256"/>
      <c r="T247" s="256"/>
      <c r="U247" s="256"/>
      <c r="V247" s="256"/>
      <c r="W247" s="256"/>
      <c r="X247" s="257"/>
      <c r="Y247" s="13"/>
      <c r="Z247" s="13"/>
      <c r="AA247" s="13"/>
      <c r="AB247" s="13"/>
      <c r="AC247" s="13"/>
      <c r="AD247" s="13"/>
      <c r="AE247" s="13"/>
      <c r="AT247" s="258" t="s">
        <v>174</v>
      </c>
      <c r="AU247" s="258" t="s">
        <v>166</v>
      </c>
      <c r="AV247" s="13" t="s">
        <v>166</v>
      </c>
      <c r="AW247" s="13" t="s">
        <v>5</v>
      </c>
      <c r="AX247" s="13" t="s">
        <v>78</v>
      </c>
      <c r="AY247" s="258" t="s">
        <v>161</v>
      </c>
    </row>
    <row r="248" s="13" customFormat="1">
      <c r="A248" s="13"/>
      <c r="B248" s="247"/>
      <c r="C248" s="248"/>
      <c r="D248" s="249" t="s">
        <v>174</v>
      </c>
      <c r="E248" s="250" t="s">
        <v>1</v>
      </c>
      <c r="F248" s="251" t="s">
        <v>599</v>
      </c>
      <c r="G248" s="248"/>
      <c r="H248" s="252">
        <v>161.40000000000001</v>
      </c>
      <c r="I248" s="253"/>
      <c r="J248" s="253"/>
      <c r="K248" s="248"/>
      <c r="L248" s="248"/>
      <c r="M248" s="254"/>
      <c r="N248" s="255"/>
      <c r="O248" s="256"/>
      <c r="P248" s="256"/>
      <c r="Q248" s="256"/>
      <c r="R248" s="256"/>
      <c r="S248" s="256"/>
      <c r="T248" s="256"/>
      <c r="U248" s="256"/>
      <c r="V248" s="256"/>
      <c r="W248" s="256"/>
      <c r="X248" s="257"/>
      <c r="Y248" s="13"/>
      <c r="Z248" s="13"/>
      <c r="AA248" s="13"/>
      <c r="AB248" s="13"/>
      <c r="AC248" s="13"/>
      <c r="AD248" s="13"/>
      <c r="AE248" s="13"/>
      <c r="AT248" s="258" t="s">
        <v>174</v>
      </c>
      <c r="AU248" s="258" t="s">
        <v>166</v>
      </c>
      <c r="AV248" s="13" t="s">
        <v>166</v>
      </c>
      <c r="AW248" s="13" t="s">
        <v>5</v>
      </c>
      <c r="AX248" s="13" t="s">
        <v>78</v>
      </c>
      <c r="AY248" s="258" t="s">
        <v>161</v>
      </c>
    </row>
    <row r="249" s="14" customFormat="1">
      <c r="A249" s="14"/>
      <c r="B249" s="259"/>
      <c r="C249" s="260"/>
      <c r="D249" s="249" t="s">
        <v>174</v>
      </c>
      <c r="E249" s="261" t="s">
        <v>1</v>
      </c>
      <c r="F249" s="262" t="s">
        <v>177</v>
      </c>
      <c r="G249" s="260"/>
      <c r="H249" s="263">
        <v>164.88</v>
      </c>
      <c r="I249" s="264"/>
      <c r="J249" s="264"/>
      <c r="K249" s="260"/>
      <c r="L249" s="260"/>
      <c r="M249" s="265"/>
      <c r="N249" s="266"/>
      <c r="O249" s="267"/>
      <c r="P249" s="267"/>
      <c r="Q249" s="267"/>
      <c r="R249" s="267"/>
      <c r="S249" s="267"/>
      <c r="T249" s="267"/>
      <c r="U249" s="267"/>
      <c r="V249" s="267"/>
      <c r="W249" s="267"/>
      <c r="X249" s="268"/>
      <c r="Y249" s="14"/>
      <c r="Z249" s="14"/>
      <c r="AA249" s="14"/>
      <c r="AB249" s="14"/>
      <c r="AC249" s="14"/>
      <c r="AD249" s="14"/>
      <c r="AE249" s="14"/>
      <c r="AT249" s="269" t="s">
        <v>174</v>
      </c>
      <c r="AU249" s="269" t="s">
        <v>166</v>
      </c>
      <c r="AV249" s="14" t="s">
        <v>165</v>
      </c>
      <c r="AW249" s="14" t="s">
        <v>5</v>
      </c>
      <c r="AX249" s="14" t="s">
        <v>86</v>
      </c>
      <c r="AY249" s="269" t="s">
        <v>161</v>
      </c>
    </row>
    <row r="250" s="2" customFormat="1" ht="24.15" customHeight="1">
      <c r="A250" s="37"/>
      <c r="B250" s="38"/>
      <c r="C250" s="230" t="s">
        <v>382</v>
      </c>
      <c r="D250" s="230" t="s">
        <v>162</v>
      </c>
      <c r="E250" s="231" t="s">
        <v>681</v>
      </c>
      <c r="F250" s="232" t="s">
        <v>682</v>
      </c>
      <c r="G250" s="233" t="s">
        <v>172</v>
      </c>
      <c r="H250" s="234">
        <v>54.700000000000003</v>
      </c>
      <c r="I250" s="235"/>
      <c r="J250" s="235"/>
      <c r="K250" s="236">
        <f>ROUND(P250*H250,2)</f>
        <v>0</v>
      </c>
      <c r="L250" s="237"/>
      <c r="M250" s="43"/>
      <c r="N250" s="238" t="s">
        <v>1</v>
      </c>
      <c r="O250" s="239" t="s">
        <v>42</v>
      </c>
      <c r="P250" s="240">
        <f>I250+J250</f>
        <v>0</v>
      </c>
      <c r="Q250" s="240">
        <f>ROUND(I250*H250,2)</f>
        <v>0</v>
      </c>
      <c r="R250" s="240">
        <f>ROUND(J250*H250,2)</f>
        <v>0</v>
      </c>
      <c r="S250" s="96"/>
      <c r="T250" s="241">
        <f>S250*H250</f>
        <v>0</v>
      </c>
      <c r="U250" s="241">
        <v>0</v>
      </c>
      <c r="V250" s="241">
        <f>U250*H250</f>
        <v>0</v>
      </c>
      <c r="W250" s="241">
        <v>0.036999999999999998</v>
      </c>
      <c r="X250" s="242">
        <f>W250*H250</f>
        <v>2.0238999999999998</v>
      </c>
      <c r="Y250" s="37"/>
      <c r="Z250" s="37"/>
      <c r="AA250" s="37"/>
      <c r="AB250" s="37"/>
      <c r="AC250" s="37"/>
      <c r="AD250" s="37"/>
      <c r="AE250" s="37"/>
      <c r="AR250" s="243" t="s">
        <v>165</v>
      </c>
      <c r="AT250" s="243" t="s">
        <v>162</v>
      </c>
      <c r="AU250" s="243" t="s">
        <v>166</v>
      </c>
      <c r="AY250" s="16" t="s">
        <v>161</v>
      </c>
      <c r="BE250" s="244">
        <f>IF(O250="základná",K250,0)</f>
        <v>0</v>
      </c>
      <c r="BF250" s="244">
        <f>IF(O250="znížená",K250,0)</f>
        <v>0</v>
      </c>
      <c r="BG250" s="244">
        <f>IF(O250="zákl. prenesená",K250,0)</f>
        <v>0</v>
      </c>
      <c r="BH250" s="244">
        <f>IF(O250="zníž. prenesená",K250,0)</f>
        <v>0</v>
      </c>
      <c r="BI250" s="244">
        <f>IF(O250="nulová",K250,0)</f>
        <v>0</v>
      </c>
      <c r="BJ250" s="16" t="s">
        <v>166</v>
      </c>
      <c r="BK250" s="244">
        <f>ROUND(P250*H250,2)</f>
        <v>0</v>
      </c>
      <c r="BL250" s="16" t="s">
        <v>165</v>
      </c>
      <c r="BM250" s="243" t="s">
        <v>683</v>
      </c>
    </row>
    <row r="251" s="13" customFormat="1">
      <c r="A251" s="13"/>
      <c r="B251" s="247"/>
      <c r="C251" s="248"/>
      <c r="D251" s="249" t="s">
        <v>174</v>
      </c>
      <c r="E251" s="250" t="s">
        <v>1</v>
      </c>
      <c r="F251" s="251" t="s">
        <v>684</v>
      </c>
      <c r="G251" s="248"/>
      <c r="H251" s="252">
        <v>54.700000000000003</v>
      </c>
      <c r="I251" s="253"/>
      <c r="J251" s="253"/>
      <c r="K251" s="248"/>
      <c r="L251" s="248"/>
      <c r="M251" s="254"/>
      <c r="N251" s="255"/>
      <c r="O251" s="256"/>
      <c r="P251" s="256"/>
      <c r="Q251" s="256"/>
      <c r="R251" s="256"/>
      <c r="S251" s="256"/>
      <c r="T251" s="256"/>
      <c r="U251" s="256"/>
      <c r="V251" s="256"/>
      <c r="W251" s="256"/>
      <c r="X251" s="257"/>
      <c r="Y251" s="13"/>
      <c r="Z251" s="13"/>
      <c r="AA251" s="13"/>
      <c r="AB251" s="13"/>
      <c r="AC251" s="13"/>
      <c r="AD251" s="13"/>
      <c r="AE251" s="13"/>
      <c r="AT251" s="258" t="s">
        <v>174</v>
      </c>
      <c r="AU251" s="258" t="s">
        <v>166</v>
      </c>
      <c r="AV251" s="13" t="s">
        <v>166</v>
      </c>
      <c r="AW251" s="13" t="s">
        <v>5</v>
      </c>
      <c r="AX251" s="13" t="s">
        <v>86</v>
      </c>
      <c r="AY251" s="258" t="s">
        <v>161</v>
      </c>
    </row>
    <row r="252" s="2" customFormat="1" ht="24.15" customHeight="1">
      <c r="A252" s="37"/>
      <c r="B252" s="38"/>
      <c r="C252" s="230" t="s">
        <v>387</v>
      </c>
      <c r="D252" s="230" t="s">
        <v>162</v>
      </c>
      <c r="E252" s="231" t="s">
        <v>685</v>
      </c>
      <c r="F252" s="232" t="s">
        <v>686</v>
      </c>
      <c r="G252" s="233" t="s">
        <v>181</v>
      </c>
      <c r="H252" s="234">
        <v>206.37000000000001</v>
      </c>
      <c r="I252" s="235"/>
      <c r="J252" s="235"/>
      <c r="K252" s="236">
        <f>ROUND(P252*H252,2)</f>
        <v>0</v>
      </c>
      <c r="L252" s="237"/>
      <c r="M252" s="43"/>
      <c r="N252" s="238" t="s">
        <v>1</v>
      </c>
      <c r="O252" s="239" t="s">
        <v>42</v>
      </c>
      <c r="P252" s="240">
        <f>I252+J252</f>
        <v>0</v>
      </c>
      <c r="Q252" s="240">
        <f>ROUND(I252*H252,2)</f>
        <v>0</v>
      </c>
      <c r="R252" s="240">
        <f>ROUND(J252*H252,2)</f>
        <v>0</v>
      </c>
      <c r="S252" s="96"/>
      <c r="T252" s="241">
        <f>S252*H252</f>
        <v>0</v>
      </c>
      <c r="U252" s="241">
        <v>0</v>
      </c>
      <c r="V252" s="241">
        <f>U252*H252</f>
        <v>0</v>
      </c>
      <c r="W252" s="241">
        <v>0.016</v>
      </c>
      <c r="X252" s="242">
        <f>W252*H252</f>
        <v>3.30192</v>
      </c>
      <c r="Y252" s="37"/>
      <c r="Z252" s="37"/>
      <c r="AA252" s="37"/>
      <c r="AB252" s="37"/>
      <c r="AC252" s="37"/>
      <c r="AD252" s="37"/>
      <c r="AE252" s="37"/>
      <c r="AR252" s="243" t="s">
        <v>165</v>
      </c>
      <c r="AT252" s="243" t="s">
        <v>162</v>
      </c>
      <c r="AU252" s="243" t="s">
        <v>166</v>
      </c>
      <c r="AY252" s="16" t="s">
        <v>161</v>
      </c>
      <c r="BE252" s="244">
        <f>IF(O252="základná",K252,0)</f>
        <v>0</v>
      </c>
      <c r="BF252" s="244">
        <f>IF(O252="znížená",K252,0)</f>
        <v>0</v>
      </c>
      <c r="BG252" s="244">
        <f>IF(O252="zákl. prenesená",K252,0)</f>
        <v>0</v>
      </c>
      <c r="BH252" s="244">
        <f>IF(O252="zníž. prenesená",K252,0)</f>
        <v>0</v>
      </c>
      <c r="BI252" s="244">
        <f>IF(O252="nulová",K252,0)</f>
        <v>0</v>
      </c>
      <c r="BJ252" s="16" t="s">
        <v>166</v>
      </c>
      <c r="BK252" s="244">
        <f>ROUND(P252*H252,2)</f>
        <v>0</v>
      </c>
      <c r="BL252" s="16" t="s">
        <v>165</v>
      </c>
      <c r="BM252" s="243" t="s">
        <v>687</v>
      </c>
    </row>
    <row r="253" s="13" customFormat="1">
      <c r="A253" s="13"/>
      <c r="B253" s="247"/>
      <c r="C253" s="248"/>
      <c r="D253" s="249" t="s">
        <v>174</v>
      </c>
      <c r="E253" s="250" t="s">
        <v>1</v>
      </c>
      <c r="F253" s="251" t="s">
        <v>569</v>
      </c>
      <c r="G253" s="248"/>
      <c r="H253" s="252">
        <v>206.37000000000001</v>
      </c>
      <c r="I253" s="253"/>
      <c r="J253" s="253"/>
      <c r="K253" s="248"/>
      <c r="L253" s="248"/>
      <c r="M253" s="254"/>
      <c r="N253" s="255"/>
      <c r="O253" s="256"/>
      <c r="P253" s="256"/>
      <c r="Q253" s="256"/>
      <c r="R253" s="256"/>
      <c r="S253" s="256"/>
      <c r="T253" s="256"/>
      <c r="U253" s="256"/>
      <c r="V253" s="256"/>
      <c r="W253" s="256"/>
      <c r="X253" s="257"/>
      <c r="Y253" s="13"/>
      <c r="Z253" s="13"/>
      <c r="AA253" s="13"/>
      <c r="AB253" s="13"/>
      <c r="AC253" s="13"/>
      <c r="AD253" s="13"/>
      <c r="AE253" s="13"/>
      <c r="AT253" s="258" t="s">
        <v>174</v>
      </c>
      <c r="AU253" s="258" t="s">
        <v>166</v>
      </c>
      <c r="AV253" s="13" t="s">
        <v>166</v>
      </c>
      <c r="AW253" s="13" t="s">
        <v>5</v>
      </c>
      <c r="AX253" s="13" t="s">
        <v>78</v>
      </c>
      <c r="AY253" s="258" t="s">
        <v>161</v>
      </c>
    </row>
    <row r="254" s="14" customFormat="1">
      <c r="A254" s="14"/>
      <c r="B254" s="259"/>
      <c r="C254" s="260"/>
      <c r="D254" s="249" t="s">
        <v>174</v>
      </c>
      <c r="E254" s="261" t="s">
        <v>1</v>
      </c>
      <c r="F254" s="262" t="s">
        <v>177</v>
      </c>
      <c r="G254" s="260"/>
      <c r="H254" s="263">
        <v>206.37000000000001</v>
      </c>
      <c r="I254" s="264"/>
      <c r="J254" s="264"/>
      <c r="K254" s="260"/>
      <c r="L254" s="260"/>
      <c r="M254" s="265"/>
      <c r="N254" s="266"/>
      <c r="O254" s="267"/>
      <c r="P254" s="267"/>
      <c r="Q254" s="267"/>
      <c r="R254" s="267"/>
      <c r="S254" s="267"/>
      <c r="T254" s="267"/>
      <c r="U254" s="267"/>
      <c r="V254" s="267"/>
      <c r="W254" s="267"/>
      <c r="X254" s="268"/>
      <c r="Y254" s="14"/>
      <c r="Z254" s="14"/>
      <c r="AA254" s="14"/>
      <c r="AB254" s="14"/>
      <c r="AC254" s="14"/>
      <c r="AD254" s="14"/>
      <c r="AE254" s="14"/>
      <c r="AT254" s="269" t="s">
        <v>174</v>
      </c>
      <c r="AU254" s="269" t="s">
        <v>166</v>
      </c>
      <c r="AV254" s="14" t="s">
        <v>165</v>
      </c>
      <c r="AW254" s="14" t="s">
        <v>5</v>
      </c>
      <c r="AX254" s="14" t="s">
        <v>86</v>
      </c>
      <c r="AY254" s="269" t="s">
        <v>161</v>
      </c>
    </row>
    <row r="255" s="2" customFormat="1" ht="24.15" customHeight="1">
      <c r="A255" s="37"/>
      <c r="B255" s="38"/>
      <c r="C255" s="230" t="s">
        <v>392</v>
      </c>
      <c r="D255" s="230" t="s">
        <v>162</v>
      </c>
      <c r="E255" s="231" t="s">
        <v>688</v>
      </c>
      <c r="F255" s="232" t="s">
        <v>689</v>
      </c>
      <c r="G255" s="233" t="s">
        <v>181</v>
      </c>
      <c r="H255" s="234">
        <v>2238.6300000000001</v>
      </c>
      <c r="I255" s="235"/>
      <c r="J255" s="235"/>
      <c r="K255" s="236">
        <f>ROUND(P255*H255,2)</f>
        <v>0</v>
      </c>
      <c r="L255" s="237"/>
      <c r="M255" s="43"/>
      <c r="N255" s="238" t="s">
        <v>1</v>
      </c>
      <c r="O255" s="239" t="s">
        <v>42</v>
      </c>
      <c r="P255" s="240">
        <f>I255+J255</f>
        <v>0</v>
      </c>
      <c r="Q255" s="240">
        <f>ROUND(I255*H255,2)</f>
        <v>0</v>
      </c>
      <c r="R255" s="240">
        <f>ROUND(J255*H255,2)</f>
        <v>0</v>
      </c>
      <c r="S255" s="96"/>
      <c r="T255" s="241">
        <f>S255*H255</f>
        <v>0</v>
      </c>
      <c r="U255" s="241">
        <v>0</v>
      </c>
      <c r="V255" s="241">
        <f>U255*H255</f>
        <v>0</v>
      </c>
      <c r="W255" s="241">
        <v>0.029000000000000001</v>
      </c>
      <c r="X255" s="242">
        <f>W255*H255</f>
        <v>64.920270000000002</v>
      </c>
      <c r="Y255" s="37"/>
      <c r="Z255" s="37"/>
      <c r="AA255" s="37"/>
      <c r="AB255" s="37"/>
      <c r="AC255" s="37"/>
      <c r="AD255" s="37"/>
      <c r="AE255" s="37"/>
      <c r="AR255" s="243" t="s">
        <v>165</v>
      </c>
      <c r="AT255" s="243" t="s">
        <v>162</v>
      </c>
      <c r="AU255" s="243" t="s">
        <v>166</v>
      </c>
      <c r="AY255" s="16" t="s">
        <v>161</v>
      </c>
      <c r="BE255" s="244">
        <f>IF(O255="základná",K255,0)</f>
        <v>0</v>
      </c>
      <c r="BF255" s="244">
        <f>IF(O255="znížená",K255,0)</f>
        <v>0</v>
      </c>
      <c r="BG255" s="244">
        <f>IF(O255="zákl. prenesená",K255,0)</f>
        <v>0</v>
      </c>
      <c r="BH255" s="244">
        <f>IF(O255="zníž. prenesená",K255,0)</f>
        <v>0</v>
      </c>
      <c r="BI255" s="244">
        <f>IF(O255="nulová",K255,0)</f>
        <v>0</v>
      </c>
      <c r="BJ255" s="16" t="s">
        <v>166</v>
      </c>
      <c r="BK255" s="244">
        <f>ROUND(P255*H255,2)</f>
        <v>0</v>
      </c>
      <c r="BL255" s="16" t="s">
        <v>165</v>
      </c>
      <c r="BM255" s="243" t="s">
        <v>690</v>
      </c>
    </row>
    <row r="256" s="13" customFormat="1">
      <c r="A256" s="13"/>
      <c r="B256" s="247"/>
      <c r="C256" s="248"/>
      <c r="D256" s="249" t="s">
        <v>174</v>
      </c>
      <c r="E256" s="250" t="s">
        <v>1</v>
      </c>
      <c r="F256" s="251" t="s">
        <v>573</v>
      </c>
      <c r="G256" s="248"/>
      <c r="H256" s="252">
        <v>72.019999999999996</v>
      </c>
      <c r="I256" s="253"/>
      <c r="J256" s="253"/>
      <c r="K256" s="248"/>
      <c r="L256" s="248"/>
      <c r="M256" s="254"/>
      <c r="N256" s="255"/>
      <c r="O256" s="256"/>
      <c r="P256" s="256"/>
      <c r="Q256" s="256"/>
      <c r="R256" s="256"/>
      <c r="S256" s="256"/>
      <c r="T256" s="256"/>
      <c r="U256" s="256"/>
      <c r="V256" s="256"/>
      <c r="W256" s="256"/>
      <c r="X256" s="257"/>
      <c r="Y256" s="13"/>
      <c r="Z256" s="13"/>
      <c r="AA256" s="13"/>
      <c r="AB256" s="13"/>
      <c r="AC256" s="13"/>
      <c r="AD256" s="13"/>
      <c r="AE256" s="13"/>
      <c r="AT256" s="258" t="s">
        <v>174</v>
      </c>
      <c r="AU256" s="258" t="s">
        <v>166</v>
      </c>
      <c r="AV256" s="13" t="s">
        <v>166</v>
      </c>
      <c r="AW256" s="13" t="s">
        <v>5</v>
      </c>
      <c r="AX256" s="13" t="s">
        <v>78</v>
      </c>
      <c r="AY256" s="258" t="s">
        <v>161</v>
      </c>
    </row>
    <row r="257" s="13" customFormat="1">
      <c r="A257" s="13"/>
      <c r="B257" s="247"/>
      <c r="C257" s="248"/>
      <c r="D257" s="249" t="s">
        <v>174</v>
      </c>
      <c r="E257" s="250" t="s">
        <v>1</v>
      </c>
      <c r="F257" s="251" t="s">
        <v>632</v>
      </c>
      <c r="G257" s="248"/>
      <c r="H257" s="252">
        <v>207.15000000000001</v>
      </c>
      <c r="I257" s="253"/>
      <c r="J257" s="253"/>
      <c r="K257" s="248"/>
      <c r="L257" s="248"/>
      <c r="M257" s="254"/>
      <c r="N257" s="255"/>
      <c r="O257" s="256"/>
      <c r="P257" s="256"/>
      <c r="Q257" s="256"/>
      <c r="R257" s="256"/>
      <c r="S257" s="256"/>
      <c r="T257" s="256"/>
      <c r="U257" s="256"/>
      <c r="V257" s="256"/>
      <c r="W257" s="256"/>
      <c r="X257" s="257"/>
      <c r="Y257" s="13"/>
      <c r="Z257" s="13"/>
      <c r="AA257" s="13"/>
      <c r="AB257" s="13"/>
      <c r="AC257" s="13"/>
      <c r="AD257" s="13"/>
      <c r="AE257" s="13"/>
      <c r="AT257" s="258" t="s">
        <v>174</v>
      </c>
      <c r="AU257" s="258" t="s">
        <v>166</v>
      </c>
      <c r="AV257" s="13" t="s">
        <v>166</v>
      </c>
      <c r="AW257" s="13" t="s">
        <v>5</v>
      </c>
      <c r="AX257" s="13" t="s">
        <v>78</v>
      </c>
      <c r="AY257" s="258" t="s">
        <v>161</v>
      </c>
    </row>
    <row r="258" s="13" customFormat="1">
      <c r="A258" s="13"/>
      <c r="B258" s="247"/>
      <c r="C258" s="248"/>
      <c r="D258" s="249" t="s">
        <v>174</v>
      </c>
      <c r="E258" s="250" t="s">
        <v>1</v>
      </c>
      <c r="F258" s="251" t="s">
        <v>633</v>
      </c>
      <c r="G258" s="248"/>
      <c r="H258" s="252">
        <v>1131.1800000000001</v>
      </c>
      <c r="I258" s="253"/>
      <c r="J258" s="253"/>
      <c r="K258" s="248"/>
      <c r="L258" s="248"/>
      <c r="M258" s="254"/>
      <c r="N258" s="255"/>
      <c r="O258" s="256"/>
      <c r="P258" s="256"/>
      <c r="Q258" s="256"/>
      <c r="R258" s="256"/>
      <c r="S258" s="256"/>
      <c r="T258" s="256"/>
      <c r="U258" s="256"/>
      <c r="V258" s="256"/>
      <c r="W258" s="256"/>
      <c r="X258" s="257"/>
      <c r="Y258" s="13"/>
      <c r="Z258" s="13"/>
      <c r="AA258" s="13"/>
      <c r="AB258" s="13"/>
      <c r="AC258" s="13"/>
      <c r="AD258" s="13"/>
      <c r="AE258" s="13"/>
      <c r="AT258" s="258" t="s">
        <v>174</v>
      </c>
      <c r="AU258" s="258" t="s">
        <v>166</v>
      </c>
      <c r="AV258" s="13" t="s">
        <v>166</v>
      </c>
      <c r="AW258" s="13" t="s">
        <v>5</v>
      </c>
      <c r="AX258" s="13" t="s">
        <v>78</v>
      </c>
      <c r="AY258" s="258" t="s">
        <v>161</v>
      </c>
    </row>
    <row r="259" s="13" customFormat="1">
      <c r="A259" s="13"/>
      <c r="B259" s="247"/>
      <c r="C259" s="248"/>
      <c r="D259" s="249" t="s">
        <v>174</v>
      </c>
      <c r="E259" s="250" t="s">
        <v>1</v>
      </c>
      <c r="F259" s="251" t="s">
        <v>634</v>
      </c>
      <c r="G259" s="248"/>
      <c r="H259" s="252">
        <v>623.25999999999999</v>
      </c>
      <c r="I259" s="253"/>
      <c r="J259" s="253"/>
      <c r="K259" s="248"/>
      <c r="L259" s="248"/>
      <c r="M259" s="254"/>
      <c r="N259" s="255"/>
      <c r="O259" s="256"/>
      <c r="P259" s="256"/>
      <c r="Q259" s="256"/>
      <c r="R259" s="256"/>
      <c r="S259" s="256"/>
      <c r="T259" s="256"/>
      <c r="U259" s="256"/>
      <c r="V259" s="256"/>
      <c r="W259" s="256"/>
      <c r="X259" s="257"/>
      <c r="Y259" s="13"/>
      <c r="Z259" s="13"/>
      <c r="AA259" s="13"/>
      <c r="AB259" s="13"/>
      <c r="AC259" s="13"/>
      <c r="AD259" s="13"/>
      <c r="AE259" s="13"/>
      <c r="AT259" s="258" t="s">
        <v>174</v>
      </c>
      <c r="AU259" s="258" t="s">
        <v>166</v>
      </c>
      <c r="AV259" s="13" t="s">
        <v>166</v>
      </c>
      <c r="AW259" s="13" t="s">
        <v>5</v>
      </c>
      <c r="AX259" s="13" t="s">
        <v>78</v>
      </c>
      <c r="AY259" s="258" t="s">
        <v>161</v>
      </c>
    </row>
    <row r="260" s="13" customFormat="1">
      <c r="A260" s="13"/>
      <c r="B260" s="247"/>
      <c r="C260" s="248"/>
      <c r="D260" s="249" t="s">
        <v>174</v>
      </c>
      <c r="E260" s="250" t="s">
        <v>1</v>
      </c>
      <c r="F260" s="251" t="s">
        <v>635</v>
      </c>
      <c r="G260" s="248"/>
      <c r="H260" s="252">
        <v>205.02000000000001</v>
      </c>
      <c r="I260" s="253"/>
      <c r="J260" s="253"/>
      <c r="K260" s="248"/>
      <c r="L260" s="248"/>
      <c r="M260" s="254"/>
      <c r="N260" s="255"/>
      <c r="O260" s="256"/>
      <c r="P260" s="256"/>
      <c r="Q260" s="256"/>
      <c r="R260" s="256"/>
      <c r="S260" s="256"/>
      <c r="T260" s="256"/>
      <c r="U260" s="256"/>
      <c r="V260" s="256"/>
      <c r="W260" s="256"/>
      <c r="X260" s="257"/>
      <c r="Y260" s="13"/>
      <c r="Z260" s="13"/>
      <c r="AA260" s="13"/>
      <c r="AB260" s="13"/>
      <c r="AC260" s="13"/>
      <c r="AD260" s="13"/>
      <c r="AE260" s="13"/>
      <c r="AT260" s="258" t="s">
        <v>174</v>
      </c>
      <c r="AU260" s="258" t="s">
        <v>166</v>
      </c>
      <c r="AV260" s="13" t="s">
        <v>166</v>
      </c>
      <c r="AW260" s="13" t="s">
        <v>5</v>
      </c>
      <c r="AX260" s="13" t="s">
        <v>78</v>
      </c>
      <c r="AY260" s="258" t="s">
        <v>161</v>
      </c>
    </row>
    <row r="261" s="14" customFormat="1">
      <c r="A261" s="14"/>
      <c r="B261" s="259"/>
      <c r="C261" s="260"/>
      <c r="D261" s="249" t="s">
        <v>174</v>
      </c>
      <c r="E261" s="261" t="s">
        <v>1</v>
      </c>
      <c r="F261" s="262" t="s">
        <v>177</v>
      </c>
      <c r="G261" s="260"/>
      <c r="H261" s="263">
        <v>2238.6300000000001</v>
      </c>
      <c r="I261" s="264"/>
      <c r="J261" s="264"/>
      <c r="K261" s="260"/>
      <c r="L261" s="260"/>
      <c r="M261" s="265"/>
      <c r="N261" s="266"/>
      <c r="O261" s="267"/>
      <c r="P261" s="267"/>
      <c r="Q261" s="267"/>
      <c r="R261" s="267"/>
      <c r="S261" s="267"/>
      <c r="T261" s="267"/>
      <c r="U261" s="267"/>
      <c r="V261" s="267"/>
      <c r="W261" s="267"/>
      <c r="X261" s="268"/>
      <c r="Y261" s="14"/>
      <c r="Z261" s="14"/>
      <c r="AA261" s="14"/>
      <c r="AB261" s="14"/>
      <c r="AC261" s="14"/>
      <c r="AD261" s="14"/>
      <c r="AE261" s="14"/>
      <c r="AT261" s="269" t="s">
        <v>174</v>
      </c>
      <c r="AU261" s="269" t="s">
        <v>166</v>
      </c>
      <c r="AV261" s="14" t="s">
        <v>165</v>
      </c>
      <c r="AW261" s="14" t="s">
        <v>5</v>
      </c>
      <c r="AX261" s="14" t="s">
        <v>86</v>
      </c>
      <c r="AY261" s="269" t="s">
        <v>161</v>
      </c>
    </row>
    <row r="262" s="2" customFormat="1" ht="37.8" customHeight="1">
      <c r="A262" s="37"/>
      <c r="B262" s="38"/>
      <c r="C262" s="230" t="s">
        <v>396</v>
      </c>
      <c r="D262" s="230" t="s">
        <v>162</v>
      </c>
      <c r="E262" s="231" t="s">
        <v>691</v>
      </c>
      <c r="F262" s="232" t="s">
        <v>692</v>
      </c>
      <c r="G262" s="233" t="s">
        <v>181</v>
      </c>
      <c r="H262" s="234">
        <v>72.019999999999996</v>
      </c>
      <c r="I262" s="235"/>
      <c r="J262" s="235"/>
      <c r="K262" s="236">
        <f>ROUND(P262*H262,2)</f>
        <v>0</v>
      </c>
      <c r="L262" s="237"/>
      <c r="M262" s="43"/>
      <c r="N262" s="238" t="s">
        <v>1</v>
      </c>
      <c r="O262" s="239" t="s">
        <v>42</v>
      </c>
      <c r="P262" s="240">
        <f>I262+J262</f>
        <v>0</v>
      </c>
      <c r="Q262" s="240">
        <f>ROUND(I262*H262,2)</f>
        <v>0</v>
      </c>
      <c r="R262" s="240">
        <f>ROUND(J262*H262,2)</f>
        <v>0</v>
      </c>
      <c r="S262" s="96"/>
      <c r="T262" s="241">
        <f>S262*H262</f>
        <v>0</v>
      </c>
      <c r="U262" s="241">
        <v>0</v>
      </c>
      <c r="V262" s="241">
        <f>U262*H262</f>
        <v>0</v>
      </c>
      <c r="W262" s="241">
        <v>0.088999999999999996</v>
      </c>
      <c r="X262" s="242">
        <f>W262*H262</f>
        <v>6.4097799999999996</v>
      </c>
      <c r="Y262" s="37"/>
      <c r="Z262" s="37"/>
      <c r="AA262" s="37"/>
      <c r="AB262" s="37"/>
      <c r="AC262" s="37"/>
      <c r="AD262" s="37"/>
      <c r="AE262" s="37"/>
      <c r="AR262" s="243" t="s">
        <v>165</v>
      </c>
      <c r="AT262" s="243" t="s">
        <v>162</v>
      </c>
      <c r="AU262" s="243" t="s">
        <v>166</v>
      </c>
      <c r="AY262" s="16" t="s">
        <v>161</v>
      </c>
      <c r="BE262" s="244">
        <f>IF(O262="základná",K262,0)</f>
        <v>0</v>
      </c>
      <c r="BF262" s="244">
        <f>IF(O262="znížená",K262,0)</f>
        <v>0</v>
      </c>
      <c r="BG262" s="244">
        <f>IF(O262="zákl. prenesená",K262,0)</f>
        <v>0</v>
      </c>
      <c r="BH262" s="244">
        <f>IF(O262="zníž. prenesená",K262,0)</f>
        <v>0</v>
      </c>
      <c r="BI262" s="244">
        <f>IF(O262="nulová",K262,0)</f>
        <v>0</v>
      </c>
      <c r="BJ262" s="16" t="s">
        <v>166</v>
      </c>
      <c r="BK262" s="244">
        <f>ROUND(P262*H262,2)</f>
        <v>0</v>
      </c>
      <c r="BL262" s="16" t="s">
        <v>165</v>
      </c>
      <c r="BM262" s="243" t="s">
        <v>693</v>
      </c>
    </row>
    <row r="263" s="13" customFormat="1">
      <c r="A263" s="13"/>
      <c r="B263" s="247"/>
      <c r="C263" s="248"/>
      <c r="D263" s="249" t="s">
        <v>174</v>
      </c>
      <c r="E263" s="250" t="s">
        <v>1</v>
      </c>
      <c r="F263" s="251" t="s">
        <v>694</v>
      </c>
      <c r="G263" s="248"/>
      <c r="H263" s="252">
        <v>72.019999999999996</v>
      </c>
      <c r="I263" s="253"/>
      <c r="J263" s="253"/>
      <c r="K263" s="248"/>
      <c r="L263" s="248"/>
      <c r="M263" s="254"/>
      <c r="N263" s="255"/>
      <c r="O263" s="256"/>
      <c r="P263" s="256"/>
      <c r="Q263" s="256"/>
      <c r="R263" s="256"/>
      <c r="S263" s="256"/>
      <c r="T263" s="256"/>
      <c r="U263" s="256"/>
      <c r="V263" s="256"/>
      <c r="W263" s="256"/>
      <c r="X263" s="257"/>
      <c r="Y263" s="13"/>
      <c r="Z263" s="13"/>
      <c r="AA263" s="13"/>
      <c r="AB263" s="13"/>
      <c r="AC263" s="13"/>
      <c r="AD263" s="13"/>
      <c r="AE263" s="13"/>
      <c r="AT263" s="258" t="s">
        <v>174</v>
      </c>
      <c r="AU263" s="258" t="s">
        <v>166</v>
      </c>
      <c r="AV263" s="13" t="s">
        <v>166</v>
      </c>
      <c r="AW263" s="13" t="s">
        <v>5</v>
      </c>
      <c r="AX263" s="13" t="s">
        <v>86</v>
      </c>
      <c r="AY263" s="258" t="s">
        <v>161</v>
      </c>
    </row>
    <row r="264" s="2" customFormat="1" ht="21.75" customHeight="1">
      <c r="A264" s="37"/>
      <c r="B264" s="38"/>
      <c r="C264" s="230" t="s">
        <v>402</v>
      </c>
      <c r="D264" s="230" t="s">
        <v>162</v>
      </c>
      <c r="E264" s="231" t="s">
        <v>252</v>
      </c>
      <c r="F264" s="232" t="s">
        <v>253</v>
      </c>
      <c r="G264" s="233" t="s">
        <v>249</v>
      </c>
      <c r="H264" s="234">
        <v>470.13799999999998</v>
      </c>
      <c r="I264" s="235"/>
      <c r="J264" s="235"/>
      <c r="K264" s="236">
        <f>ROUND(P264*H264,2)</f>
        <v>0</v>
      </c>
      <c r="L264" s="237"/>
      <c r="M264" s="43"/>
      <c r="N264" s="238" t="s">
        <v>1</v>
      </c>
      <c r="O264" s="239" t="s">
        <v>42</v>
      </c>
      <c r="P264" s="240">
        <f>I264+J264</f>
        <v>0</v>
      </c>
      <c r="Q264" s="240">
        <f>ROUND(I264*H264,2)</f>
        <v>0</v>
      </c>
      <c r="R264" s="240">
        <f>ROUND(J264*H264,2)</f>
        <v>0</v>
      </c>
      <c r="S264" s="96"/>
      <c r="T264" s="241">
        <f>S264*H264</f>
        <v>0</v>
      </c>
      <c r="U264" s="241">
        <v>0</v>
      </c>
      <c r="V264" s="241">
        <f>U264*H264</f>
        <v>0</v>
      </c>
      <c r="W264" s="241">
        <v>0</v>
      </c>
      <c r="X264" s="242">
        <f>W264*H264</f>
        <v>0</v>
      </c>
      <c r="Y264" s="37"/>
      <c r="Z264" s="37"/>
      <c r="AA264" s="37"/>
      <c r="AB264" s="37"/>
      <c r="AC264" s="37"/>
      <c r="AD264" s="37"/>
      <c r="AE264" s="37"/>
      <c r="AR264" s="243" t="s">
        <v>165</v>
      </c>
      <c r="AT264" s="243" t="s">
        <v>162</v>
      </c>
      <c r="AU264" s="243" t="s">
        <v>166</v>
      </c>
      <c r="AY264" s="16" t="s">
        <v>161</v>
      </c>
      <c r="BE264" s="244">
        <f>IF(O264="základná",K264,0)</f>
        <v>0</v>
      </c>
      <c r="BF264" s="244">
        <f>IF(O264="znížená",K264,0)</f>
        <v>0</v>
      </c>
      <c r="BG264" s="244">
        <f>IF(O264="zákl. prenesená",K264,0)</f>
        <v>0</v>
      </c>
      <c r="BH264" s="244">
        <f>IF(O264="zníž. prenesená",K264,0)</f>
        <v>0</v>
      </c>
      <c r="BI264" s="244">
        <f>IF(O264="nulová",K264,0)</f>
        <v>0</v>
      </c>
      <c r="BJ264" s="16" t="s">
        <v>166</v>
      </c>
      <c r="BK264" s="244">
        <f>ROUND(P264*H264,2)</f>
        <v>0</v>
      </c>
      <c r="BL264" s="16" t="s">
        <v>165</v>
      </c>
      <c r="BM264" s="243" t="s">
        <v>254</v>
      </c>
    </row>
    <row r="265" s="2" customFormat="1" ht="24.15" customHeight="1">
      <c r="A265" s="37"/>
      <c r="B265" s="38"/>
      <c r="C265" s="230" t="s">
        <v>407</v>
      </c>
      <c r="D265" s="230" t="s">
        <v>162</v>
      </c>
      <c r="E265" s="231" t="s">
        <v>256</v>
      </c>
      <c r="F265" s="232" t="s">
        <v>257</v>
      </c>
      <c r="G265" s="233" t="s">
        <v>249</v>
      </c>
      <c r="H265" s="234">
        <v>8932.6219999999994</v>
      </c>
      <c r="I265" s="235"/>
      <c r="J265" s="235"/>
      <c r="K265" s="236">
        <f>ROUND(P265*H265,2)</f>
        <v>0</v>
      </c>
      <c r="L265" s="237"/>
      <c r="M265" s="43"/>
      <c r="N265" s="238" t="s">
        <v>1</v>
      </c>
      <c r="O265" s="239" t="s">
        <v>42</v>
      </c>
      <c r="P265" s="240">
        <f>I265+J265</f>
        <v>0</v>
      </c>
      <c r="Q265" s="240">
        <f>ROUND(I265*H265,2)</f>
        <v>0</v>
      </c>
      <c r="R265" s="240">
        <f>ROUND(J265*H265,2)</f>
        <v>0</v>
      </c>
      <c r="S265" s="96"/>
      <c r="T265" s="241">
        <f>S265*H265</f>
        <v>0</v>
      </c>
      <c r="U265" s="241">
        <v>0</v>
      </c>
      <c r="V265" s="241">
        <f>U265*H265</f>
        <v>0</v>
      </c>
      <c r="W265" s="241">
        <v>0</v>
      </c>
      <c r="X265" s="242">
        <f>W265*H265</f>
        <v>0</v>
      </c>
      <c r="Y265" s="37"/>
      <c r="Z265" s="37"/>
      <c r="AA265" s="37"/>
      <c r="AB265" s="37"/>
      <c r="AC265" s="37"/>
      <c r="AD265" s="37"/>
      <c r="AE265" s="37"/>
      <c r="AR265" s="243" t="s">
        <v>165</v>
      </c>
      <c r="AT265" s="243" t="s">
        <v>162</v>
      </c>
      <c r="AU265" s="243" t="s">
        <v>166</v>
      </c>
      <c r="AY265" s="16" t="s">
        <v>161</v>
      </c>
      <c r="BE265" s="244">
        <f>IF(O265="základná",K265,0)</f>
        <v>0</v>
      </c>
      <c r="BF265" s="244">
        <f>IF(O265="znížená",K265,0)</f>
        <v>0</v>
      </c>
      <c r="BG265" s="244">
        <f>IF(O265="zákl. prenesená",K265,0)</f>
        <v>0</v>
      </c>
      <c r="BH265" s="244">
        <f>IF(O265="zníž. prenesená",K265,0)</f>
        <v>0</v>
      </c>
      <c r="BI265" s="244">
        <f>IF(O265="nulová",K265,0)</f>
        <v>0</v>
      </c>
      <c r="BJ265" s="16" t="s">
        <v>166</v>
      </c>
      <c r="BK265" s="244">
        <f>ROUND(P265*H265,2)</f>
        <v>0</v>
      </c>
      <c r="BL265" s="16" t="s">
        <v>165</v>
      </c>
      <c r="BM265" s="243" t="s">
        <v>258</v>
      </c>
    </row>
    <row r="266" s="2" customFormat="1">
      <c r="A266" s="37"/>
      <c r="B266" s="38"/>
      <c r="C266" s="39"/>
      <c r="D266" s="249" t="s">
        <v>259</v>
      </c>
      <c r="E266" s="39"/>
      <c r="F266" s="270" t="s">
        <v>260</v>
      </c>
      <c r="G266" s="39"/>
      <c r="H266" s="39"/>
      <c r="I266" s="271"/>
      <c r="J266" s="271"/>
      <c r="K266" s="39"/>
      <c r="L266" s="39"/>
      <c r="M266" s="43"/>
      <c r="N266" s="272"/>
      <c r="O266" s="273"/>
      <c r="P266" s="96"/>
      <c r="Q266" s="96"/>
      <c r="R266" s="96"/>
      <c r="S266" s="96"/>
      <c r="T266" s="96"/>
      <c r="U266" s="96"/>
      <c r="V266" s="96"/>
      <c r="W266" s="96"/>
      <c r="X266" s="97"/>
      <c r="Y266" s="37"/>
      <c r="Z266" s="37"/>
      <c r="AA266" s="37"/>
      <c r="AB266" s="37"/>
      <c r="AC266" s="37"/>
      <c r="AD266" s="37"/>
      <c r="AE266" s="37"/>
      <c r="AT266" s="16" t="s">
        <v>259</v>
      </c>
      <c r="AU266" s="16" t="s">
        <v>166</v>
      </c>
    </row>
    <row r="267" s="13" customFormat="1">
      <c r="A267" s="13"/>
      <c r="B267" s="247"/>
      <c r="C267" s="248"/>
      <c r="D267" s="249" t="s">
        <v>174</v>
      </c>
      <c r="E267" s="248"/>
      <c r="F267" s="251" t="s">
        <v>695</v>
      </c>
      <c r="G267" s="248"/>
      <c r="H267" s="252">
        <v>8932.6219999999994</v>
      </c>
      <c r="I267" s="253"/>
      <c r="J267" s="253"/>
      <c r="K267" s="248"/>
      <c r="L267" s="248"/>
      <c r="M267" s="254"/>
      <c r="N267" s="255"/>
      <c r="O267" s="256"/>
      <c r="P267" s="256"/>
      <c r="Q267" s="256"/>
      <c r="R267" s="256"/>
      <c r="S267" s="256"/>
      <c r="T267" s="256"/>
      <c r="U267" s="256"/>
      <c r="V267" s="256"/>
      <c r="W267" s="256"/>
      <c r="X267" s="257"/>
      <c r="Y267" s="13"/>
      <c r="Z267" s="13"/>
      <c r="AA267" s="13"/>
      <c r="AB267" s="13"/>
      <c r="AC267" s="13"/>
      <c r="AD267" s="13"/>
      <c r="AE267" s="13"/>
      <c r="AT267" s="258" t="s">
        <v>174</v>
      </c>
      <c r="AU267" s="258" t="s">
        <v>166</v>
      </c>
      <c r="AV267" s="13" t="s">
        <v>166</v>
      </c>
      <c r="AW267" s="13" t="s">
        <v>4</v>
      </c>
      <c r="AX267" s="13" t="s">
        <v>86</v>
      </c>
      <c r="AY267" s="258" t="s">
        <v>161</v>
      </c>
    </row>
    <row r="268" s="2" customFormat="1" ht="24.15" customHeight="1">
      <c r="A268" s="37"/>
      <c r="B268" s="38"/>
      <c r="C268" s="230" t="s">
        <v>411</v>
      </c>
      <c r="D268" s="230" t="s">
        <v>162</v>
      </c>
      <c r="E268" s="231" t="s">
        <v>262</v>
      </c>
      <c r="F268" s="232" t="s">
        <v>263</v>
      </c>
      <c r="G268" s="233" t="s">
        <v>249</v>
      </c>
      <c r="H268" s="234">
        <v>470.13799999999998</v>
      </c>
      <c r="I268" s="235"/>
      <c r="J268" s="235"/>
      <c r="K268" s="236">
        <f>ROUND(P268*H268,2)</f>
        <v>0</v>
      </c>
      <c r="L268" s="237"/>
      <c r="M268" s="43"/>
      <c r="N268" s="238" t="s">
        <v>1</v>
      </c>
      <c r="O268" s="239" t="s">
        <v>42</v>
      </c>
      <c r="P268" s="240">
        <f>I268+J268</f>
        <v>0</v>
      </c>
      <c r="Q268" s="240">
        <f>ROUND(I268*H268,2)</f>
        <v>0</v>
      </c>
      <c r="R268" s="240">
        <f>ROUND(J268*H268,2)</f>
        <v>0</v>
      </c>
      <c r="S268" s="96"/>
      <c r="T268" s="241">
        <f>S268*H268</f>
        <v>0</v>
      </c>
      <c r="U268" s="241">
        <v>0</v>
      </c>
      <c r="V268" s="241">
        <f>U268*H268</f>
        <v>0</v>
      </c>
      <c r="W268" s="241">
        <v>0</v>
      </c>
      <c r="X268" s="242">
        <f>W268*H268</f>
        <v>0</v>
      </c>
      <c r="Y268" s="37"/>
      <c r="Z268" s="37"/>
      <c r="AA268" s="37"/>
      <c r="AB268" s="37"/>
      <c r="AC268" s="37"/>
      <c r="AD268" s="37"/>
      <c r="AE268" s="37"/>
      <c r="AR268" s="243" t="s">
        <v>165</v>
      </c>
      <c r="AT268" s="243" t="s">
        <v>162</v>
      </c>
      <c r="AU268" s="243" t="s">
        <v>166</v>
      </c>
      <c r="AY268" s="16" t="s">
        <v>161</v>
      </c>
      <c r="BE268" s="244">
        <f>IF(O268="základná",K268,0)</f>
        <v>0</v>
      </c>
      <c r="BF268" s="244">
        <f>IF(O268="znížená",K268,0)</f>
        <v>0</v>
      </c>
      <c r="BG268" s="244">
        <f>IF(O268="zákl. prenesená",K268,0)</f>
        <v>0</v>
      </c>
      <c r="BH268" s="244">
        <f>IF(O268="zníž. prenesená",K268,0)</f>
        <v>0</v>
      </c>
      <c r="BI268" s="244">
        <f>IF(O268="nulová",K268,0)</f>
        <v>0</v>
      </c>
      <c r="BJ268" s="16" t="s">
        <v>166</v>
      </c>
      <c r="BK268" s="244">
        <f>ROUND(P268*H268,2)</f>
        <v>0</v>
      </c>
      <c r="BL268" s="16" t="s">
        <v>165</v>
      </c>
      <c r="BM268" s="243" t="s">
        <v>264</v>
      </c>
    </row>
    <row r="269" s="2" customFormat="1" ht="24.15" customHeight="1">
      <c r="A269" s="37"/>
      <c r="B269" s="38"/>
      <c r="C269" s="230" t="s">
        <v>415</v>
      </c>
      <c r="D269" s="230" t="s">
        <v>162</v>
      </c>
      <c r="E269" s="231" t="s">
        <v>266</v>
      </c>
      <c r="F269" s="232" t="s">
        <v>267</v>
      </c>
      <c r="G269" s="233" t="s">
        <v>249</v>
      </c>
      <c r="H269" s="234">
        <v>395.505</v>
      </c>
      <c r="I269" s="235"/>
      <c r="J269" s="235"/>
      <c r="K269" s="236">
        <f>ROUND(P269*H269,2)</f>
        <v>0</v>
      </c>
      <c r="L269" s="237"/>
      <c r="M269" s="43"/>
      <c r="N269" s="238" t="s">
        <v>1</v>
      </c>
      <c r="O269" s="239" t="s">
        <v>42</v>
      </c>
      <c r="P269" s="240">
        <f>I269+J269</f>
        <v>0</v>
      </c>
      <c r="Q269" s="240">
        <f>ROUND(I269*H269,2)</f>
        <v>0</v>
      </c>
      <c r="R269" s="240">
        <f>ROUND(J269*H269,2)</f>
        <v>0</v>
      </c>
      <c r="S269" s="96"/>
      <c r="T269" s="241">
        <f>S269*H269</f>
        <v>0</v>
      </c>
      <c r="U269" s="241">
        <v>0</v>
      </c>
      <c r="V269" s="241">
        <f>U269*H269</f>
        <v>0</v>
      </c>
      <c r="W269" s="241">
        <v>0</v>
      </c>
      <c r="X269" s="242">
        <f>W269*H269</f>
        <v>0</v>
      </c>
      <c r="Y269" s="37"/>
      <c r="Z269" s="37"/>
      <c r="AA269" s="37"/>
      <c r="AB269" s="37"/>
      <c r="AC269" s="37"/>
      <c r="AD269" s="37"/>
      <c r="AE269" s="37"/>
      <c r="AR269" s="243" t="s">
        <v>165</v>
      </c>
      <c r="AT269" s="243" t="s">
        <v>162</v>
      </c>
      <c r="AU269" s="243" t="s">
        <v>166</v>
      </c>
      <c r="AY269" s="16" t="s">
        <v>161</v>
      </c>
      <c r="BE269" s="244">
        <f>IF(O269="základná",K269,0)</f>
        <v>0</v>
      </c>
      <c r="BF269" s="244">
        <f>IF(O269="znížená",K269,0)</f>
        <v>0</v>
      </c>
      <c r="BG269" s="244">
        <f>IF(O269="zákl. prenesená",K269,0)</f>
        <v>0</v>
      </c>
      <c r="BH269" s="244">
        <f>IF(O269="zníž. prenesená",K269,0)</f>
        <v>0</v>
      </c>
      <c r="BI269" s="244">
        <f>IF(O269="nulová",K269,0)</f>
        <v>0</v>
      </c>
      <c r="BJ269" s="16" t="s">
        <v>166</v>
      </c>
      <c r="BK269" s="244">
        <f>ROUND(P269*H269,2)</f>
        <v>0</v>
      </c>
      <c r="BL269" s="16" t="s">
        <v>165</v>
      </c>
      <c r="BM269" s="243" t="s">
        <v>268</v>
      </c>
    </row>
    <row r="270" s="2" customFormat="1" ht="24.15" customHeight="1">
      <c r="A270" s="37"/>
      <c r="B270" s="38"/>
      <c r="C270" s="230" t="s">
        <v>419</v>
      </c>
      <c r="D270" s="230" t="s">
        <v>162</v>
      </c>
      <c r="E270" s="231" t="s">
        <v>278</v>
      </c>
      <c r="F270" s="232" t="s">
        <v>279</v>
      </c>
      <c r="G270" s="233" t="s">
        <v>249</v>
      </c>
      <c r="H270" s="234">
        <v>74.632000000000005</v>
      </c>
      <c r="I270" s="235"/>
      <c r="J270" s="235"/>
      <c r="K270" s="236">
        <f>ROUND(P270*H270,2)</f>
        <v>0</v>
      </c>
      <c r="L270" s="237"/>
      <c r="M270" s="43"/>
      <c r="N270" s="238" t="s">
        <v>1</v>
      </c>
      <c r="O270" s="239" t="s">
        <v>42</v>
      </c>
      <c r="P270" s="240">
        <f>I270+J270</f>
        <v>0</v>
      </c>
      <c r="Q270" s="240">
        <f>ROUND(I270*H270,2)</f>
        <v>0</v>
      </c>
      <c r="R270" s="240">
        <f>ROUND(J270*H270,2)</f>
        <v>0</v>
      </c>
      <c r="S270" s="96"/>
      <c r="T270" s="241">
        <f>S270*H270</f>
        <v>0</v>
      </c>
      <c r="U270" s="241">
        <v>0</v>
      </c>
      <c r="V270" s="241">
        <f>U270*H270</f>
        <v>0</v>
      </c>
      <c r="W270" s="241">
        <v>0</v>
      </c>
      <c r="X270" s="242">
        <f>W270*H270</f>
        <v>0</v>
      </c>
      <c r="Y270" s="37"/>
      <c r="Z270" s="37"/>
      <c r="AA270" s="37"/>
      <c r="AB270" s="37"/>
      <c r="AC270" s="37"/>
      <c r="AD270" s="37"/>
      <c r="AE270" s="37"/>
      <c r="AR270" s="243" t="s">
        <v>165</v>
      </c>
      <c r="AT270" s="243" t="s">
        <v>162</v>
      </c>
      <c r="AU270" s="243" t="s">
        <v>166</v>
      </c>
      <c r="AY270" s="16" t="s">
        <v>161</v>
      </c>
      <c r="BE270" s="244">
        <f>IF(O270="základná",K270,0)</f>
        <v>0</v>
      </c>
      <c r="BF270" s="244">
        <f>IF(O270="znížená",K270,0)</f>
        <v>0</v>
      </c>
      <c r="BG270" s="244">
        <f>IF(O270="zákl. prenesená",K270,0)</f>
        <v>0</v>
      </c>
      <c r="BH270" s="244">
        <f>IF(O270="zníž. prenesená",K270,0)</f>
        <v>0</v>
      </c>
      <c r="BI270" s="244">
        <f>IF(O270="nulová",K270,0)</f>
        <v>0</v>
      </c>
      <c r="BJ270" s="16" t="s">
        <v>166</v>
      </c>
      <c r="BK270" s="244">
        <f>ROUND(P270*H270,2)</f>
        <v>0</v>
      </c>
      <c r="BL270" s="16" t="s">
        <v>165</v>
      </c>
      <c r="BM270" s="243" t="s">
        <v>280</v>
      </c>
    </row>
    <row r="271" s="12" customFormat="1" ht="22.8" customHeight="1">
      <c r="A271" s="12"/>
      <c r="B271" s="216"/>
      <c r="C271" s="217"/>
      <c r="D271" s="218" t="s">
        <v>77</v>
      </c>
      <c r="E271" s="245" t="s">
        <v>281</v>
      </c>
      <c r="F271" s="245" t="s">
        <v>282</v>
      </c>
      <c r="G271" s="217"/>
      <c r="H271" s="217"/>
      <c r="I271" s="220"/>
      <c r="J271" s="220"/>
      <c r="K271" s="246">
        <f>BK271</f>
        <v>0</v>
      </c>
      <c r="L271" s="217"/>
      <c r="M271" s="221"/>
      <c r="N271" s="222"/>
      <c r="O271" s="223"/>
      <c r="P271" s="223"/>
      <c r="Q271" s="224">
        <f>Q272</f>
        <v>0</v>
      </c>
      <c r="R271" s="224">
        <f>R272</f>
        <v>0</v>
      </c>
      <c r="S271" s="223"/>
      <c r="T271" s="225">
        <f>T272</f>
        <v>0</v>
      </c>
      <c r="U271" s="223"/>
      <c r="V271" s="225">
        <f>V272</f>
        <v>0</v>
      </c>
      <c r="W271" s="223"/>
      <c r="X271" s="226">
        <f>X272</f>
        <v>0</v>
      </c>
      <c r="Y271" s="12"/>
      <c r="Z271" s="12"/>
      <c r="AA271" s="12"/>
      <c r="AB271" s="12"/>
      <c r="AC271" s="12"/>
      <c r="AD271" s="12"/>
      <c r="AE271" s="12"/>
      <c r="AR271" s="227" t="s">
        <v>86</v>
      </c>
      <c r="AT271" s="228" t="s">
        <v>77</v>
      </c>
      <c r="AU271" s="228" t="s">
        <v>86</v>
      </c>
      <c r="AY271" s="227" t="s">
        <v>161</v>
      </c>
      <c r="BK271" s="229">
        <f>BK272</f>
        <v>0</v>
      </c>
    </row>
    <row r="272" s="2" customFormat="1" ht="24.15" customHeight="1">
      <c r="A272" s="37"/>
      <c r="B272" s="38"/>
      <c r="C272" s="230" t="s">
        <v>423</v>
      </c>
      <c r="D272" s="230" t="s">
        <v>162</v>
      </c>
      <c r="E272" s="231" t="s">
        <v>284</v>
      </c>
      <c r="F272" s="232" t="s">
        <v>285</v>
      </c>
      <c r="G272" s="233" t="s">
        <v>249</v>
      </c>
      <c r="H272" s="234">
        <v>192.548</v>
      </c>
      <c r="I272" s="235"/>
      <c r="J272" s="235"/>
      <c r="K272" s="236">
        <f>ROUND(P272*H272,2)</f>
        <v>0</v>
      </c>
      <c r="L272" s="237"/>
      <c r="M272" s="43"/>
      <c r="N272" s="238" t="s">
        <v>1</v>
      </c>
      <c r="O272" s="239" t="s">
        <v>42</v>
      </c>
      <c r="P272" s="240">
        <f>I272+J272</f>
        <v>0</v>
      </c>
      <c r="Q272" s="240">
        <f>ROUND(I272*H272,2)</f>
        <v>0</v>
      </c>
      <c r="R272" s="240">
        <f>ROUND(J272*H272,2)</f>
        <v>0</v>
      </c>
      <c r="S272" s="96"/>
      <c r="T272" s="241">
        <f>S272*H272</f>
        <v>0</v>
      </c>
      <c r="U272" s="241">
        <v>0</v>
      </c>
      <c r="V272" s="241">
        <f>U272*H272</f>
        <v>0</v>
      </c>
      <c r="W272" s="241">
        <v>0</v>
      </c>
      <c r="X272" s="242">
        <f>W272*H272</f>
        <v>0</v>
      </c>
      <c r="Y272" s="37"/>
      <c r="Z272" s="37"/>
      <c r="AA272" s="37"/>
      <c r="AB272" s="37"/>
      <c r="AC272" s="37"/>
      <c r="AD272" s="37"/>
      <c r="AE272" s="37"/>
      <c r="AR272" s="243" t="s">
        <v>165</v>
      </c>
      <c r="AT272" s="243" t="s">
        <v>162</v>
      </c>
      <c r="AU272" s="243" t="s">
        <v>166</v>
      </c>
      <c r="AY272" s="16" t="s">
        <v>161</v>
      </c>
      <c r="BE272" s="244">
        <f>IF(O272="základná",K272,0)</f>
        <v>0</v>
      </c>
      <c r="BF272" s="244">
        <f>IF(O272="znížená",K272,0)</f>
        <v>0</v>
      </c>
      <c r="BG272" s="244">
        <f>IF(O272="zákl. prenesená",K272,0)</f>
        <v>0</v>
      </c>
      <c r="BH272" s="244">
        <f>IF(O272="zníž. prenesená",K272,0)</f>
        <v>0</v>
      </c>
      <c r="BI272" s="244">
        <f>IF(O272="nulová",K272,0)</f>
        <v>0</v>
      </c>
      <c r="BJ272" s="16" t="s">
        <v>166</v>
      </c>
      <c r="BK272" s="244">
        <f>ROUND(P272*H272,2)</f>
        <v>0</v>
      </c>
      <c r="BL272" s="16" t="s">
        <v>165</v>
      </c>
      <c r="BM272" s="243" t="s">
        <v>286</v>
      </c>
    </row>
    <row r="273" s="12" customFormat="1" ht="25.92" customHeight="1">
      <c r="A273" s="12"/>
      <c r="B273" s="216"/>
      <c r="C273" s="217"/>
      <c r="D273" s="218" t="s">
        <v>77</v>
      </c>
      <c r="E273" s="219" t="s">
        <v>287</v>
      </c>
      <c r="F273" s="219" t="s">
        <v>288</v>
      </c>
      <c r="G273" s="217"/>
      <c r="H273" s="217"/>
      <c r="I273" s="220"/>
      <c r="J273" s="220"/>
      <c r="K273" s="202">
        <f>BK273</f>
        <v>0</v>
      </c>
      <c r="L273" s="217"/>
      <c r="M273" s="221"/>
      <c r="N273" s="222"/>
      <c r="O273" s="223"/>
      <c r="P273" s="223"/>
      <c r="Q273" s="224">
        <f>Q274+Q290+Q298+Q302+Q311</f>
        <v>0</v>
      </c>
      <c r="R273" s="224">
        <f>R274+R290+R298+R302+R311</f>
        <v>0</v>
      </c>
      <c r="S273" s="223"/>
      <c r="T273" s="225">
        <f>T274+T290+T298+T302+T311</f>
        <v>0</v>
      </c>
      <c r="U273" s="223"/>
      <c r="V273" s="225">
        <f>V274+V290+V298+V302+V311</f>
        <v>5.1030449999999998</v>
      </c>
      <c r="W273" s="223"/>
      <c r="X273" s="226">
        <f>X274+X290+X298+X302+X311</f>
        <v>0.001</v>
      </c>
      <c r="Y273" s="12"/>
      <c r="Z273" s="12"/>
      <c r="AA273" s="12"/>
      <c r="AB273" s="12"/>
      <c r="AC273" s="12"/>
      <c r="AD273" s="12"/>
      <c r="AE273" s="12"/>
      <c r="AR273" s="227" t="s">
        <v>166</v>
      </c>
      <c r="AT273" s="228" t="s">
        <v>77</v>
      </c>
      <c r="AU273" s="228" t="s">
        <v>78</v>
      </c>
      <c r="AY273" s="227" t="s">
        <v>161</v>
      </c>
      <c r="BK273" s="229">
        <f>BK274+BK290+BK298+BK302+BK311</f>
        <v>0</v>
      </c>
    </row>
    <row r="274" s="12" customFormat="1" ht="22.8" customHeight="1">
      <c r="A274" s="12"/>
      <c r="B274" s="216"/>
      <c r="C274" s="217"/>
      <c r="D274" s="218" t="s">
        <v>77</v>
      </c>
      <c r="E274" s="245" t="s">
        <v>696</v>
      </c>
      <c r="F274" s="245" t="s">
        <v>697</v>
      </c>
      <c r="G274" s="217"/>
      <c r="H274" s="217"/>
      <c r="I274" s="220"/>
      <c r="J274" s="220"/>
      <c r="K274" s="246">
        <f>BK274</f>
        <v>0</v>
      </c>
      <c r="L274" s="217"/>
      <c r="M274" s="221"/>
      <c r="N274" s="222"/>
      <c r="O274" s="223"/>
      <c r="P274" s="223"/>
      <c r="Q274" s="224">
        <f>SUM(Q275:Q289)</f>
        <v>0</v>
      </c>
      <c r="R274" s="224">
        <f>SUM(R275:R289)</f>
        <v>0</v>
      </c>
      <c r="S274" s="223"/>
      <c r="T274" s="225">
        <f>SUM(T275:T289)</f>
        <v>0</v>
      </c>
      <c r="U274" s="223"/>
      <c r="V274" s="225">
        <f>SUM(V275:V289)</f>
        <v>1.5109332</v>
      </c>
      <c r="W274" s="223"/>
      <c r="X274" s="226">
        <f>SUM(X275:X289)</f>
        <v>0</v>
      </c>
      <c r="Y274" s="12"/>
      <c r="Z274" s="12"/>
      <c r="AA274" s="12"/>
      <c r="AB274" s="12"/>
      <c r="AC274" s="12"/>
      <c r="AD274" s="12"/>
      <c r="AE274" s="12"/>
      <c r="AR274" s="227" t="s">
        <v>166</v>
      </c>
      <c r="AT274" s="228" t="s">
        <v>77</v>
      </c>
      <c r="AU274" s="228" t="s">
        <v>86</v>
      </c>
      <c r="AY274" s="227" t="s">
        <v>161</v>
      </c>
      <c r="BK274" s="229">
        <f>SUM(BK275:BK289)</f>
        <v>0</v>
      </c>
    </row>
    <row r="275" s="2" customFormat="1" ht="24.15" customHeight="1">
      <c r="A275" s="37"/>
      <c r="B275" s="38"/>
      <c r="C275" s="230" t="s">
        <v>427</v>
      </c>
      <c r="D275" s="230" t="s">
        <v>162</v>
      </c>
      <c r="E275" s="231" t="s">
        <v>698</v>
      </c>
      <c r="F275" s="232" t="s">
        <v>699</v>
      </c>
      <c r="G275" s="233" t="s">
        <v>181</v>
      </c>
      <c r="H275" s="234">
        <v>201.03999999999999</v>
      </c>
      <c r="I275" s="235"/>
      <c r="J275" s="235"/>
      <c r="K275" s="236">
        <f>ROUND(P275*H275,2)</f>
        <v>0</v>
      </c>
      <c r="L275" s="237"/>
      <c r="M275" s="43"/>
      <c r="N275" s="238" t="s">
        <v>1</v>
      </c>
      <c r="O275" s="239" t="s">
        <v>42</v>
      </c>
      <c r="P275" s="240">
        <f>I275+J275</f>
        <v>0</v>
      </c>
      <c r="Q275" s="240">
        <f>ROUND(I275*H275,2)</f>
        <v>0</v>
      </c>
      <c r="R275" s="240">
        <f>ROUND(J275*H275,2)</f>
        <v>0</v>
      </c>
      <c r="S275" s="96"/>
      <c r="T275" s="241">
        <f>S275*H275</f>
        <v>0</v>
      </c>
      <c r="U275" s="241">
        <v>0</v>
      </c>
      <c r="V275" s="241">
        <f>U275*H275</f>
        <v>0</v>
      </c>
      <c r="W275" s="241">
        <v>0</v>
      </c>
      <c r="X275" s="242">
        <f>W275*H275</f>
        <v>0</v>
      </c>
      <c r="Y275" s="37"/>
      <c r="Z275" s="37"/>
      <c r="AA275" s="37"/>
      <c r="AB275" s="37"/>
      <c r="AC275" s="37"/>
      <c r="AD275" s="37"/>
      <c r="AE275" s="37"/>
      <c r="AR275" s="243" t="s">
        <v>242</v>
      </c>
      <c r="AT275" s="243" t="s">
        <v>162</v>
      </c>
      <c r="AU275" s="243" t="s">
        <v>166</v>
      </c>
      <c r="AY275" s="16" t="s">
        <v>161</v>
      </c>
      <c r="BE275" s="244">
        <f>IF(O275="základná",K275,0)</f>
        <v>0</v>
      </c>
      <c r="BF275" s="244">
        <f>IF(O275="znížená",K275,0)</f>
        <v>0</v>
      </c>
      <c r="BG275" s="244">
        <f>IF(O275="zákl. prenesená",K275,0)</f>
        <v>0</v>
      </c>
      <c r="BH275" s="244">
        <f>IF(O275="zníž. prenesená",K275,0)</f>
        <v>0</v>
      </c>
      <c r="BI275" s="244">
        <f>IF(O275="nulová",K275,0)</f>
        <v>0</v>
      </c>
      <c r="BJ275" s="16" t="s">
        <v>166</v>
      </c>
      <c r="BK275" s="244">
        <f>ROUND(P275*H275,2)</f>
        <v>0</v>
      </c>
      <c r="BL275" s="16" t="s">
        <v>242</v>
      </c>
      <c r="BM275" s="243" t="s">
        <v>700</v>
      </c>
    </row>
    <row r="276" s="13" customFormat="1">
      <c r="A276" s="13"/>
      <c r="B276" s="247"/>
      <c r="C276" s="248"/>
      <c r="D276" s="249" t="s">
        <v>174</v>
      </c>
      <c r="E276" s="250" t="s">
        <v>1</v>
      </c>
      <c r="F276" s="251" t="s">
        <v>701</v>
      </c>
      <c r="G276" s="248"/>
      <c r="H276" s="252">
        <v>201.03999999999999</v>
      </c>
      <c r="I276" s="253"/>
      <c r="J276" s="253"/>
      <c r="K276" s="248"/>
      <c r="L276" s="248"/>
      <c r="M276" s="254"/>
      <c r="N276" s="255"/>
      <c r="O276" s="256"/>
      <c r="P276" s="256"/>
      <c r="Q276" s="256"/>
      <c r="R276" s="256"/>
      <c r="S276" s="256"/>
      <c r="T276" s="256"/>
      <c r="U276" s="256"/>
      <c r="V276" s="256"/>
      <c r="W276" s="256"/>
      <c r="X276" s="257"/>
      <c r="Y276" s="13"/>
      <c r="Z276" s="13"/>
      <c r="AA276" s="13"/>
      <c r="AB276" s="13"/>
      <c r="AC276" s="13"/>
      <c r="AD276" s="13"/>
      <c r="AE276" s="13"/>
      <c r="AT276" s="258" t="s">
        <v>174</v>
      </c>
      <c r="AU276" s="258" t="s">
        <v>166</v>
      </c>
      <c r="AV276" s="13" t="s">
        <v>166</v>
      </c>
      <c r="AW276" s="13" t="s">
        <v>5</v>
      </c>
      <c r="AX276" s="13" t="s">
        <v>78</v>
      </c>
      <c r="AY276" s="258" t="s">
        <v>161</v>
      </c>
    </row>
    <row r="277" s="14" customFormat="1">
      <c r="A277" s="14"/>
      <c r="B277" s="259"/>
      <c r="C277" s="260"/>
      <c r="D277" s="249" t="s">
        <v>174</v>
      </c>
      <c r="E277" s="261" t="s">
        <v>1</v>
      </c>
      <c r="F277" s="262" t="s">
        <v>177</v>
      </c>
      <c r="G277" s="260"/>
      <c r="H277" s="263">
        <v>201.03999999999999</v>
      </c>
      <c r="I277" s="264"/>
      <c r="J277" s="264"/>
      <c r="K277" s="260"/>
      <c r="L277" s="260"/>
      <c r="M277" s="265"/>
      <c r="N277" s="266"/>
      <c r="O277" s="267"/>
      <c r="P277" s="267"/>
      <c r="Q277" s="267"/>
      <c r="R277" s="267"/>
      <c r="S277" s="267"/>
      <c r="T277" s="267"/>
      <c r="U277" s="267"/>
      <c r="V277" s="267"/>
      <c r="W277" s="267"/>
      <c r="X277" s="268"/>
      <c r="Y277" s="14"/>
      <c r="Z277" s="14"/>
      <c r="AA277" s="14"/>
      <c r="AB277" s="14"/>
      <c r="AC277" s="14"/>
      <c r="AD277" s="14"/>
      <c r="AE277" s="14"/>
      <c r="AT277" s="269" t="s">
        <v>174</v>
      </c>
      <c r="AU277" s="269" t="s">
        <v>166</v>
      </c>
      <c r="AV277" s="14" t="s">
        <v>165</v>
      </c>
      <c r="AW277" s="14" t="s">
        <v>5</v>
      </c>
      <c r="AX277" s="14" t="s">
        <v>86</v>
      </c>
      <c r="AY277" s="269" t="s">
        <v>161</v>
      </c>
    </row>
    <row r="278" s="2" customFormat="1" ht="16.5" customHeight="1">
      <c r="A278" s="37"/>
      <c r="B278" s="38"/>
      <c r="C278" s="274" t="s">
        <v>431</v>
      </c>
      <c r="D278" s="274" t="s">
        <v>297</v>
      </c>
      <c r="E278" s="275" t="s">
        <v>702</v>
      </c>
      <c r="F278" s="276" t="s">
        <v>703</v>
      </c>
      <c r="G278" s="277" t="s">
        <v>249</v>
      </c>
      <c r="H278" s="278">
        <v>0.070000000000000007</v>
      </c>
      <c r="I278" s="279"/>
      <c r="J278" s="280"/>
      <c r="K278" s="281">
        <f>ROUND(P278*H278,2)</f>
        <v>0</v>
      </c>
      <c r="L278" s="280"/>
      <c r="M278" s="282"/>
      <c r="N278" s="283" t="s">
        <v>1</v>
      </c>
      <c r="O278" s="239" t="s">
        <v>42</v>
      </c>
      <c r="P278" s="240">
        <f>I278+J278</f>
        <v>0</v>
      </c>
      <c r="Q278" s="240">
        <f>ROUND(I278*H278,2)</f>
        <v>0</v>
      </c>
      <c r="R278" s="240">
        <f>ROUND(J278*H278,2)</f>
        <v>0</v>
      </c>
      <c r="S278" s="96"/>
      <c r="T278" s="241">
        <f>S278*H278</f>
        <v>0</v>
      </c>
      <c r="U278" s="241">
        <v>1</v>
      </c>
      <c r="V278" s="241">
        <f>U278*H278</f>
        <v>0.070000000000000007</v>
      </c>
      <c r="W278" s="241">
        <v>0</v>
      </c>
      <c r="X278" s="242">
        <f>W278*H278</f>
        <v>0</v>
      </c>
      <c r="Y278" s="37"/>
      <c r="Z278" s="37"/>
      <c r="AA278" s="37"/>
      <c r="AB278" s="37"/>
      <c r="AC278" s="37"/>
      <c r="AD278" s="37"/>
      <c r="AE278" s="37"/>
      <c r="AR278" s="243" t="s">
        <v>300</v>
      </c>
      <c r="AT278" s="243" t="s">
        <v>297</v>
      </c>
      <c r="AU278" s="243" t="s">
        <v>166</v>
      </c>
      <c r="AY278" s="16" t="s">
        <v>161</v>
      </c>
      <c r="BE278" s="244">
        <f>IF(O278="základná",K278,0)</f>
        <v>0</v>
      </c>
      <c r="BF278" s="244">
        <f>IF(O278="znížená",K278,0)</f>
        <v>0</v>
      </c>
      <c r="BG278" s="244">
        <f>IF(O278="zákl. prenesená",K278,0)</f>
        <v>0</v>
      </c>
      <c r="BH278" s="244">
        <f>IF(O278="zníž. prenesená",K278,0)</f>
        <v>0</v>
      </c>
      <c r="BI278" s="244">
        <f>IF(O278="nulová",K278,0)</f>
        <v>0</v>
      </c>
      <c r="BJ278" s="16" t="s">
        <v>166</v>
      </c>
      <c r="BK278" s="244">
        <f>ROUND(P278*H278,2)</f>
        <v>0</v>
      </c>
      <c r="BL278" s="16" t="s">
        <v>242</v>
      </c>
      <c r="BM278" s="243" t="s">
        <v>704</v>
      </c>
    </row>
    <row r="279" s="13" customFormat="1">
      <c r="A279" s="13"/>
      <c r="B279" s="247"/>
      <c r="C279" s="248"/>
      <c r="D279" s="249" t="s">
        <v>174</v>
      </c>
      <c r="E279" s="248"/>
      <c r="F279" s="251" t="s">
        <v>705</v>
      </c>
      <c r="G279" s="248"/>
      <c r="H279" s="252">
        <v>0.070000000000000007</v>
      </c>
      <c r="I279" s="253"/>
      <c r="J279" s="253"/>
      <c r="K279" s="248"/>
      <c r="L279" s="248"/>
      <c r="M279" s="254"/>
      <c r="N279" s="255"/>
      <c r="O279" s="256"/>
      <c r="P279" s="256"/>
      <c r="Q279" s="256"/>
      <c r="R279" s="256"/>
      <c r="S279" s="256"/>
      <c r="T279" s="256"/>
      <c r="U279" s="256"/>
      <c r="V279" s="256"/>
      <c r="W279" s="256"/>
      <c r="X279" s="257"/>
      <c r="Y279" s="13"/>
      <c r="Z279" s="13"/>
      <c r="AA279" s="13"/>
      <c r="AB279" s="13"/>
      <c r="AC279" s="13"/>
      <c r="AD279" s="13"/>
      <c r="AE279" s="13"/>
      <c r="AT279" s="258" t="s">
        <v>174</v>
      </c>
      <c r="AU279" s="258" t="s">
        <v>166</v>
      </c>
      <c r="AV279" s="13" t="s">
        <v>166</v>
      </c>
      <c r="AW279" s="13" t="s">
        <v>4</v>
      </c>
      <c r="AX279" s="13" t="s">
        <v>86</v>
      </c>
      <c r="AY279" s="258" t="s">
        <v>161</v>
      </c>
    </row>
    <row r="280" s="2" customFormat="1" ht="24.15" customHeight="1">
      <c r="A280" s="37"/>
      <c r="B280" s="38"/>
      <c r="C280" s="230" t="s">
        <v>435</v>
      </c>
      <c r="D280" s="230" t="s">
        <v>162</v>
      </c>
      <c r="E280" s="231" t="s">
        <v>706</v>
      </c>
      <c r="F280" s="232" t="s">
        <v>707</v>
      </c>
      <c r="G280" s="233" t="s">
        <v>181</v>
      </c>
      <c r="H280" s="234">
        <v>129.02000000000001</v>
      </c>
      <c r="I280" s="235"/>
      <c r="J280" s="235"/>
      <c r="K280" s="236">
        <f>ROUND(P280*H280,2)</f>
        <v>0</v>
      </c>
      <c r="L280" s="237"/>
      <c r="M280" s="43"/>
      <c r="N280" s="238" t="s">
        <v>1</v>
      </c>
      <c r="O280" s="239" t="s">
        <v>42</v>
      </c>
      <c r="P280" s="240">
        <f>I280+J280</f>
        <v>0</v>
      </c>
      <c r="Q280" s="240">
        <f>ROUND(I280*H280,2)</f>
        <v>0</v>
      </c>
      <c r="R280" s="240">
        <f>ROUND(J280*H280,2)</f>
        <v>0</v>
      </c>
      <c r="S280" s="96"/>
      <c r="T280" s="241">
        <f>S280*H280</f>
        <v>0</v>
      </c>
      <c r="U280" s="241">
        <v>8.0000000000000007E-05</v>
      </c>
      <c r="V280" s="241">
        <f>U280*H280</f>
        <v>0.010321600000000002</v>
      </c>
      <c r="W280" s="241">
        <v>0</v>
      </c>
      <c r="X280" s="242">
        <f>W280*H280</f>
        <v>0</v>
      </c>
      <c r="Y280" s="37"/>
      <c r="Z280" s="37"/>
      <c r="AA280" s="37"/>
      <c r="AB280" s="37"/>
      <c r="AC280" s="37"/>
      <c r="AD280" s="37"/>
      <c r="AE280" s="37"/>
      <c r="AR280" s="243" t="s">
        <v>242</v>
      </c>
      <c r="AT280" s="243" t="s">
        <v>162</v>
      </c>
      <c r="AU280" s="243" t="s">
        <v>166</v>
      </c>
      <c r="AY280" s="16" t="s">
        <v>161</v>
      </c>
      <c r="BE280" s="244">
        <f>IF(O280="základná",K280,0)</f>
        <v>0</v>
      </c>
      <c r="BF280" s="244">
        <f>IF(O280="znížená",K280,0)</f>
        <v>0</v>
      </c>
      <c r="BG280" s="244">
        <f>IF(O280="zákl. prenesená",K280,0)</f>
        <v>0</v>
      </c>
      <c r="BH280" s="244">
        <f>IF(O280="zníž. prenesená",K280,0)</f>
        <v>0</v>
      </c>
      <c r="BI280" s="244">
        <f>IF(O280="nulová",K280,0)</f>
        <v>0</v>
      </c>
      <c r="BJ280" s="16" t="s">
        <v>166</v>
      </c>
      <c r="BK280" s="244">
        <f>ROUND(P280*H280,2)</f>
        <v>0</v>
      </c>
      <c r="BL280" s="16" t="s">
        <v>242</v>
      </c>
      <c r="BM280" s="243" t="s">
        <v>708</v>
      </c>
    </row>
    <row r="281" s="13" customFormat="1">
      <c r="A281" s="13"/>
      <c r="B281" s="247"/>
      <c r="C281" s="248"/>
      <c r="D281" s="249" t="s">
        <v>174</v>
      </c>
      <c r="E281" s="250" t="s">
        <v>1</v>
      </c>
      <c r="F281" s="251" t="s">
        <v>709</v>
      </c>
      <c r="G281" s="248"/>
      <c r="H281" s="252">
        <v>129.02000000000001</v>
      </c>
      <c r="I281" s="253"/>
      <c r="J281" s="253"/>
      <c r="K281" s="248"/>
      <c r="L281" s="248"/>
      <c r="M281" s="254"/>
      <c r="N281" s="255"/>
      <c r="O281" s="256"/>
      <c r="P281" s="256"/>
      <c r="Q281" s="256"/>
      <c r="R281" s="256"/>
      <c r="S281" s="256"/>
      <c r="T281" s="256"/>
      <c r="U281" s="256"/>
      <c r="V281" s="256"/>
      <c r="W281" s="256"/>
      <c r="X281" s="257"/>
      <c r="Y281" s="13"/>
      <c r="Z281" s="13"/>
      <c r="AA281" s="13"/>
      <c r="AB281" s="13"/>
      <c r="AC281" s="13"/>
      <c r="AD281" s="13"/>
      <c r="AE281" s="13"/>
      <c r="AT281" s="258" t="s">
        <v>174</v>
      </c>
      <c r="AU281" s="258" t="s">
        <v>166</v>
      </c>
      <c r="AV281" s="13" t="s">
        <v>166</v>
      </c>
      <c r="AW281" s="13" t="s">
        <v>5</v>
      </c>
      <c r="AX281" s="13" t="s">
        <v>86</v>
      </c>
      <c r="AY281" s="258" t="s">
        <v>161</v>
      </c>
    </row>
    <row r="282" s="2" customFormat="1" ht="37.8" customHeight="1">
      <c r="A282" s="37"/>
      <c r="B282" s="38"/>
      <c r="C282" s="274" t="s">
        <v>439</v>
      </c>
      <c r="D282" s="274" t="s">
        <v>297</v>
      </c>
      <c r="E282" s="275" t="s">
        <v>710</v>
      </c>
      <c r="F282" s="276" t="s">
        <v>711</v>
      </c>
      <c r="G282" s="277" t="s">
        <v>181</v>
      </c>
      <c r="H282" s="278">
        <v>148.37299999999999</v>
      </c>
      <c r="I282" s="279"/>
      <c r="J282" s="280"/>
      <c r="K282" s="281">
        <f>ROUND(P282*H282,2)</f>
        <v>0</v>
      </c>
      <c r="L282" s="280"/>
      <c r="M282" s="282"/>
      <c r="N282" s="283" t="s">
        <v>1</v>
      </c>
      <c r="O282" s="239" t="s">
        <v>42</v>
      </c>
      <c r="P282" s="240">
        <f>I282+J282</f>
        <v>0</v>
      </c>
      <c r="Q282" s="240">
        <f>ROUND(I282*H282,2)</f>
        <v>0</v>
      </c>
      <c r="R282" s="240">
        <f>ROUND(J282*H282,2)</f>
        <v>0</v>
      </c>
      <c r="S282" s="96"/>
      <c r="T282" s="241">
        <f>S282*H282</f>
        <v>0</v>
      </c>
      <c r="U282" s="241">
        <v>0.002</v>
      </c>
      <c r="V282" s="241">
        <f>U282*H282</f>
        <v>0.29674600000000001</v>
      </c>
      <c r="W282" s="241">
        <v>0</v>
      </c>
      <c r="X282" s="242">
        <f>W282*H282</f>
        <v>0</v>
      </c>
      <c r="Y282" s="37"/>
      <c r="Z282" s="37"/>
      <c r="AA282" s="37"/>
      <c r="AB282" s="37"/>
      <c r="AC282" s="37"/>
      <c r="AD282" s="37"/>
      <c r="AE282" s="37"/>
      <c r="AR282" s="243" t="s">
        <v>300</v>
      </c>
      <c r="AT282" s="243" t="s">
        <v>297</v>
      </c>
      <c r="AU282" s="243" t="s">
        <v>166</v>
      </c>
      <c r="AY282" s="16" t="s">
        <v>161</v>
      </c>
      <c r="BE282" s="244">
        <f>IF(O282="základná",K282,0)</f>
        <v>0</v>
      </c>
      <c r="BF282" s="244">
        <f>IF(O282="znížená",K282,0)</f>
        <v>0</v>
      </c>
      <c r="BG282" s="244">
        <f>IF(O282="zákl. prenesená",K282,0)</f>
        <v>0</v>
      </c>
      <c r="BH282" s="244">
        <f>IF(O282="zníž. prenesená",K282,0)</f>
        <v>0</v>
      </c>
      <c r="BI282" s="244">
        <f>IF(O282="nulová",K282,0)</f>
        <v>0</v>
      </c>
      <c r="BJ282" s="16" t="s">
        <v>166</v>
      </c>
      <c r="BK282" s="244">
        <f>ROUND(P282*H282,2)</f>
        <v>0</v>
      </c>
      <c r="BL282" s="16" t="s">
        <v>242</v>
      </c>
      <c r="BM282" s="243" t="s">
        <v>712</v>
      </c>
    </row>
    <row r="283" s="13" customFormat="1">
      <c r="A283" s="13"/>
      <c r="B283" s="247"/>
      <c r="C283" s="248"/>
      <c r="D283" s="249" t="s">
        <v>174</v>
      </c>
      <c r="E283" s="248"/>
      <c r="F283" s="251" t="s">
        <v>713</v>
      </c>
      <c r="G283" s="248"/>
      <c r="H283" s="252">
        <v>148.37299999999999</v>
      </c>
      <c r="I283" s="253"/>
      <c r="J283" s="253"/>
      <c r="K283" s="248"/>
      <c r="L283" s="248"/>
      <c r="M283" s="254"/>
      <c r="N283" s="255"/>
      <c r="O283" s="256"/>
      <c r="P283" s="256"/>
      <c r="Q283" s="256"/>
      <c r="R283" s="256"/>
      <c r="S283" s="256"/>
      <c r="T283" s="256"/>
      <c r="U283" s="256"/>
      <c r="V283" s="256"/>
      <c r="W283" s="256"/>
      <c r="X283" s="257"/>
      <c r="Y283" s="13"/>
      <c r="Z283" s="13"/>
      <c r="AA283" s="13"/>
      <c r="AB283" s="13"/>
      <c r="AC283" s="13"/>
      <c r="AD283" s="13"/>
      <c r="AE283" s="13"/>
      <c r="AT283" s="258" t="s">
        <v>174</v>
      </c>
      <c r="AU283" s="258" t="s">
        <v>166</v>
      </c>
      <c r="AV283" s="13" t="s">
        <v>166</v>
      </c>
      <c r="AW283" s="13" t="s">
        <v>4</v>
      </c>
      <c r="AX283" s="13" t="s">
        <v>86</v>
      </c>
      <c r="AY283" s="258" t="s">
        <v>161</v>
      </c>
    </row>
    <row r="284" s="2" customFormat="1" ht="24.15" customHeight="1">
      <c r="A284" s="37"/>
      <c r="B284" s="38"/>
      <c r="C284" s="230" t="s">
        <v>443</v>
      </c>
      <c r="D284" s="230" t="s">
        <v>162</v>
      </c>
      <c r="E284" s="231" t="s">
        <v>714</v>
      </c>
      <c r="F284" s="232" t="s">
        <v>715</v>
      </c>
      <c r="G284" s="233" t="s">
        <v>181</v>
      </c>
      <c r="H284" s="234">
        <v>201.03999999999999</v>
      </c>
      <c r="I284" s="235"/>
      <c r="J284" s="235"/>
      <c r="K284" s="236">
        <f>ROUND(P284*H284,2)</f>
        <v>0</v>
      </c>
      <c r="L284" s="237"/>
      <c r="M284" s="43"/>
      <c r="N284" s="238" t="s">
        <v>1</v>
      </c>
      <c r="O284" s="239" t="s">
        <v>42</v>
      </c>
      <c r="P284" s="240">
        <f>I284+J284</f>
        <v>0</v>
      </c>
      <c r="Q284" s="240">
        <f>ROUND(I284*H284,2)</f>
        <v>0</v>
      </c>
      <c r="R284" s="240">
        <f>ROUND(J284*H284,2)</f>
        <v>0</v>
      </c>
      <c r="S284" s="96"/>
      <c r="T284" s="241">
        <f>S284*H284</f>
        <v>0</v>
      </c>
      <c r="U284" s="241">
        <v>0.00054000000000000001</v>
      </c>
      <c r="V284" s="241">
        <f>U284*H284</f>
        <v>0.10856159999999999</v>
      </c>
      <c r="W284" s="241">
        <v>0</v>
      </c>
      <c r="X284" s="242">
        <f>W284*H284</f>
        <v>0</v>
      </c>
      <c r="Y284" s="37"/>
      <c r="Z284" s="37"/>
      <c r="AA284" s="37"/>
      <c r="AB284" s="37"/>
      <c r="AC284" s="37"/>
      <c r="AD284" s="37"/>
      <c r="AE284" s="37"/>
      <c r="AR284" s="243" t="s">
        <v>242</v>
      </c>
      <c r="AT284" s="243" t="s">
        <v>162</v>
      </c>
      <c r="AU284" s="243" t="s">
        <v>166</v>
      </c>
      <c r="AY284" s="16" t="s">
        <v>161</v>
      </c>
      <c r="BE284" s="244">
        <f>IF(O284="základná",K284,0)</f>
        <v>0</v>
      </c>
      <c r="BF284" s="244">
        <f>IF(O284="znížená",K284,0)</f>
        <v>0</v>
      </c>
      <c r="BG284" s="244">
        <f>IF(O284="zákl. prenesená",K284,0)</f>
        <v>0</v>
      </c>
      <c r="BH284" s="244">
        <f>IF(O284="zníž. prenesená",K284,0)</f>
        <v>0</v>
      </c>
      <c r="BI284" s="244">
        <f>IF(O284="nulová",K284,0)</f>
        <v>0</v>
      </c>
      <c r="BJ284" s="16" t="s">
        <v>166</v>
      </c>
      <c r="BK284" s="244">
        <f>ROUND(P284*H284,2)</f>
        <v>0</v>
      </c>
      <c r="BL284" s="16" t="s">
        <v>242</v>
      </c>
      <c r="BM284" s="243" t="s">
        <v>716</v>
      </c>
    </row>
    <row r="285" s="13" customFormat="1">
      <c r="A285" s="13"/>
      <c r="B285" s="247"/>
      <c r="C285" s="248"/>
      <c r="D285" s="249" t="s">
        <v>174</v>
      </c>
      <c r="E285" s="250" t="s">
        <v>1</v>
      </c>
      <c r="F285" s="251" t="s">
        <v>701</v>
      </c>
      <c r="G285" s="248"/>
      <c r="H285" s="252">
        <v>201.03999999999999</v>
      </c>
      <c r="I285" s="253"/>
      <c r="J285" s="253"/>
      <c r="K285" s="248"/>
      <c r="L285" s="248"/>
      <c r="M285" s="254"/>
      <c r="N285" s="255"/>
      <c r="O285" s="256"/>
      <c r="P285" s="256"/>
      <c r="Q285" s="256"/>
      <c r="R285" s="256"/>
      <c r="S285" s="256"/>
      <c r="T285" s="256"/>
      <c r="U285" s="256"/>
      <c r="V285" s="256"/>
      <c r="W285" s="256"/>
      <c r="X285" s="257"/>
      <c r="Y285" s="13"/>
      <c r="Z285" s="13"/>
      <c r="AA285" s="13"/>
      <c r="AB285" s="13"/>
      <c r="AC285" s="13"/>
      <c r="AD285" s="13"/>
      <c r="AE285" s="13"/>
      <c r="AT285" s="258" t="s">
        <v>174</v>
      </c>
      <c r="AU285" s="258" t="s">
        <v>166</v>
      </c>
      <c r="AV285" s="13" t="s">
        <v>166</v>
      </c>
      <c r="AW285" s="13" t="s">
        <v>5</v>
      </c>
      <c r="AX285" s="13" t="s">
        <v>78</v>
      </c>
      <c r="AY285" s="258" t="s">
        <v>161</v>
      </c>
    </row>
    <row r="286" s="14" customFormat="1">
      <c r="A286" s="14"/>
      <c r="B286" s="259"/>
      <c r="C286" s="260"/>
      <c r="D286" s="249" t="s">
        <v>174</v>
      </c>
      <c r="E286" s="261" t="s">
        <v>1</v>
      </c>
      <c r="F286" s="262" t="s">
        <v>177</v>
      </c>
      <c r="G286" s="260"/>
      <c r="H286" s="263">
        <v>201.03999999999999</v>
      </c>
      <c r="I286" s="264"/>
      <c r="J286" s="264"/>
      <c r="K286" s="260"/>
      <c r="L286" s="260"/>
      <c r="M286" s="265"/>
      <c r="N286" s="266"/>
      <c r="O286" s="267"/>
      <c r="P286" s="267"/>
      <c r="Q286" s="267"/>
      <c r="R286" s="267"/>
      <c r="S286" s="267"/>
      <c r="T286" s="267"/>
      <c r="U286" s="267"/>
      <c r="V286" s="267"/>
      <c r="W286" s="267"/>
      <c r="X286" s="268"/>
      <c r="Y286" s="14"/>
      <c r="Z286" s="14"/>
      <c r="AA286" s="14"/>
      <c r="AB286" s="14"/>
      <c r="AC286" s="14"/>
      <c r="AD286" s="14"/>
      <c r="AE286" s="14"/>
      <c r="AT286" s="269" t="s">
        <v>174</v>
      </c>
      <c r="AU286" s="269" t="s">
        <v>166</v>
      </c>
      <c r="AV286" s="14" t="s">
        <v>165</v>
      </c>
      <c r="AW286" s="14" t="s">
        <v>5</v>
      </c>
      <c r="AX286" s="14" t="s">
        <v>86</v>
      </c>
      <c r="AY286" s="269" t="s">
        <v>161</v>
      </c>
    </row>
    <row r="287" s="2" customFormat="1" ht="24.15" customHeight="1">
      <c r="A287" s="37"/>
      <c r="B287" s="38"/>
      <c r="C287" s="274" t="s">
        <v>448</v>
      </c>
      <c r="D287" s="274" t="s">
        <v>297</v>
      </c>
      <c r="E287" s="275" t="s">
        <v>717</v>
      </c>
      <c r="F287" s="276" t="s">
        <v>718</v>
      </c>
      <c r="G287" s="277" t="s">
        <v>181</v>
      </c>
      <c r="H287" s="278">
        <v>241.24799999999999</v>
      </c>
      <c r="I287" s="279"/>
      <c r="J287" s="280"/>
      <c r="K287" s="281">
        <f>ROUND(P287*H287,2)</f>
        <v>0</v>
      </c>
      <c r="L287" s="280"/>
      <c r="M287" s="282"/>
      <c r="N287" s="283" t="s">
        <v>1</v>
      </c>
      <c r="O287" s="239" t="s">
        <v>42</v>
      </c>
      <c r="P287" s="240">
        <f>I287+J287</f>
        <v>0</v>
      </c>
      <c r="Q287" s="240">
        <f>ROUND(I287*H287,2)</f>
        <v>0</v>
      </c>
      <c r="R287" s="240">
        <f>ROUND(J287*H287,2)</f>
        <v>0</v>
      </c>
      <c r="S287" s="96"/>
      <c r="T287" s="241">
        <f>S287*H287</f>
        <v>0</v>
      </c>
      <c r="U287" s="241">
        <v>0.0042500000000000003</v>
      </c>
      <c r="V287" s="241">
        <f>U287*H287</f>
        <v>1.025304</v>
      </c>
      <c r="W287" s="241">
        <v>0</v>
      </c>
      <c r="X287" s="242">
        <f>W287*H287</f>
        <v>0</v>
      </c>
      <c r="Y287" s="37"/>
      <c r="Z287" s="37"/>
      <c r="AA287" s="37"/>
      <c r="AB287" s="37"/>
      <c r="AC287" s="37"/>
      <c r="AD287" s="37"/>
      <c r="AE287" s="37"/>
      <c r="AR287" s="243" t="s">
        <v>300</v>
      </c>
      <c r="AT287" s="243" t="s">
        <v>297</v>
      </c>
      <c r="AU287" s="243" t="s">
        <v>166</v>
      </c>
      <c r="AY287" s="16" t="s">
        <v>161</v>
      </c>
      <c r="BE287" s="244">
        <f>IF(O287="základná",K287,0)</f>
        <v>0</v>
      </c>
      <c r="BF287" s="244">
        <f>IF(O287="znížená",K287,0)</f>
        <v>0</v>
      </c>
      <c r="BG287" s="244">
        <f>IF(O287="zákl. prenesená",K287,0)</f>
        <v>0</v>
      </c>
      <c r="BH287" s="244">
        <f>IF(O287="zníž. prenesená",K287,0)</f>
        <v>0</v>
      </c>
      <c r="BI287" s="244">
        <f>IF(O287="nulová",K287,0)</f>
        <v>0</v>
      </c>
      <c r="BJ287" s="16" t="s">
        <v>166</v>
      </c>
      <c r="BK287" s="244">
        <f>ROUND(P287*H287,2)</f>
        <v>0</v>
      </c>
      <c r="BL287" s="16" t="s">
        <v>242</v>
      </c>
      <c r="BM287" s="243" t="s">
        <v>719</v>
      </c>
    </row>
    <row r="288" s="13" customFormat="1">
      <c r="A288" s="13"/>
      <c r="B288" s="247"/>
      <c r="C288" s="248"/>
      <c r="D288" s="249" t="s">
        <v>174</v>
      </c>
      <c r="E288" s="248"/>
      <c r="F288" s="251" t="s">
        <v>720</v>
      </c>
      <c r="G288" s="248"/>
      <c r="H288" s="252">
        <v>241.24799999999999</v>
      </c>
      <c r="I288" s="253"/>
      <c r="J288" s="253"/>
      <c r="K288" s="248"/>
      <c r="L288" s="248"/>
      <c r="M288" s="254"/>
      <c r="N288" s="255"/>
      <c r="O288" s="256"/>
      <c r="P288" s="256"/>
      <c r="Q288" s="256"/>
      <c r="R288" s="256"/>
      <c r="S288" s="256"/>
      <c r="T288" s="256"/>
      <c r="U288" s="256"/>
      <c r="V288" s="256"/>
      <c r="W288" s="256"/>
      <c r="X288" s="257"/>
      <c r="Y288" s="13"/>
      <c r="Z288" s="13"/>
      <c r="AA288" s="13"/>
      <c r="AB288" s="13"/>
      <c r="AC288" s="13"/>
      <c r="AD288" s="13"/>
      <c r="AE288" s="13"/>
      <c r="AT288" s="258" t="s">
        <v>174</v>
      </c>
      <c r="AU288" s="258" t="s">
        <v>166</v>
      </c>
      <c r="AV288" s="13" t="s">
        <v>166</v>
      </c>
      <c r="AW288" s="13" t="s">
        <v>4</v>
      </c>
      <c r="AX288" s="13" t="s">
        <v>86</v>
      </c>
      <c r="AY288" s="258" t="s">
        <v>161</v>
      </c>
    </row>
    <row r="289" s="2" customFormat="1" ht="24.15" customHeight="1">
      <c r="A289" s="37"/>
      <c r="B289" s="38"/>
      <c r="C289" s="230" t="s">
        <v>453</v>
      </c>
      <c r="D289" s="230" t="s">
        <v>162</v>
      </c>
      <c r="E289" s="231" t="s">
        <v>721</v>
      </c>
      <c r="F289" s="232" t="s">
        <v>722</v>
      </c>
      <c r="G289" s="233" t="s">
        <v>249</v>
      </c>
      <c r="H289" s="234">
        <v>1.5109999999999999</v>
      </c>
      <c r="I289" s="235"/>
      <c r="J289" s="235"/>
      <c r="K289" s="236">
        <f>ROUND(P289*H289,2)</f>
        <v>0</v>
      </c>
      <c r="L289" s="237"/>
      <c r="M289" s="43"/>
      <c r="N289" s="238" t="s">
        <v>1</v>
      </c>
      <c r="O289" s="239" t="s">
        <v>42</v>
      </c>
      <c r="P289" s="240">
        <f>I289+J289</f>
        <v>0</v>
      </c>
      <c r="Q289" s="240">
        <f>ROUND(I289*H289,2)</f>
        <v>0</v>
      </c>
      <c r="R289" s="240">
        <f>ROUND(J289*H289,2)</f>
        <v>0</v>
      </c>
      <c r="S289" s="96"/>
      <c r="T289" s="241">
        <f>S289*H289</f>
        <v>0</v>
      </c>
      <c r="U289" s="241">
        <v>0</v>
      </c>
      <c r="V289" s="241">
        <f>U289*H289</f>
        <v>0</v>
      </c>
      <c r="W289" s="241">
        <v>0</v>
      </c>
      <c r="X289" s="242">
        <f>W289*H289</f>
        <v>0</v>
      </c>
      <c r="Y289" s="37"/>
      <c r="Z289" s="37"/>
      <c r="AA289" s="37"/>
      <c r="AB289" s="37"/>
      <c r="AC289" s="37"/>
      <c r="AD289" s="37"/>
      <c r="AE289" s="37"/>
      <c r="AR289" s="243" t="s">
        <v>242</v>
      </c>
      <c r="AT289" s="243" t="s">
        <v>162</v>
      </c>
      <c r="AU289" s="243" t="s">
        <v>166</v>
      </c>
      <c r="AY289" s="16" t="s">
        <v>161</v>
      </c>
      <c r="BE289" s="244">
        <f>IF(O289="základná",K289,0)</f>
        <v>0</v>
      </c>
      <c r="BF289" s="244">
        <f>IF(O289="znížená",K289,0)</f>
        <v>0</v>
      </c>
      <c r="BG289" s="244">
        <f>IF(O289="zákl. prenesená",K289,0)</f>
        <v>0</v>
      </c>
      <c r="BH289" s="244">
        <f>IF(O289="zníž. prenesená",K289,0)</f>
        <v>0</v>
      </c>
      <c r="BI289" s="244">
        <f>IF(O289="nulová",K289,0)</f>
        <v>0</v>
      </c>
      <c r="BJ289" s="16" t="s">
        <v>166</v>
      </c>
      <c r="BK289" s="244">
        <f>ROUND(P289*H289,2)</f>
        <v>0</v>
      </c>
      <c r="BL289" s="16" t="s">
        <v>242</v>
      </c>
      <c r="BM289" s="243" t="s">
        <v>723</v>
      </c>
    </row>
    <row r="290" s="12" customFormat="1" ht="22.8" customHeight="1">
      <c r="A290" s="12"/>
      <c r="B290" s="216"/>
      <c r="C290" s="217"/>
      <c r="D290" s="218" t="s">
        <v>77</v>
      </c>
      <c r="E290" s="245" t="s">
        <v>307</v>
      </c>
      <c r="F290" s="245" t="s">
        <v>308</v>
      </c>
      <c r="G290" s="217"/>
      <c r="H290" s="217"/>
      <c r="I290" s="220"/>
      <c r="J290" s="220"/>
      <c r="K290" s="246">
        <f>BK290</f>
        <v>0</v>
      </c>
      <c r="L290" s="217"/>
      <c r="M290" s="221"/>
      <c r="N290" s="222"/>
      <c r="O290" s="223"/>
      <c r="P290" s="223"/>
      <c r="Q290" s="224">
        <f>SUM(Q291:Q297)</f>
        <v>0</v>
      </c>
      <c r="R290" s="224">
        <f>SUM(R291:R297)</f>
        <v>0</v>
      </c>
      <c r="S290" s="223"/>
      <c r="T290" s="225">
        <f>SUM(T291:T297)</f>
        <v>0</v>
      </c>
      <c r="U290" s="223"/>
      <c r="V290" s="225">
        <f>SUM(V291:V297)</f>
        <v>0.91178700000000001</v>
      </c>
      <c r="W290" s="223"/>
      <c r="X290" s="226">
        <f>SUM(X291:X297)</f>
        <v>0</v>
      </c>
      <c r="Y290" s="12"/>
      <c r="Z290" s="12"/>
      <c r="AA290" s="12"/>
      <c r="AB290" s="12"/>
      <c r="AC290" s="12"/>
      <c r="AD290" s="12"/>
      <c r="AE290" s="12"/>
      <c r="AR290" s="227" t="s">
        <v>166</v>
      </c>
      <c r="AT290" s="228" t="s">
        <v>77</v>
      </c>
      <c r="AU290" s="228" t="s">
        <v>86</v>
      </c>
      <c r="AY290" s="227" t="s">
        <v>161</v>
      </c>
      <c r="BK290" s="229">
        <f>SUM(BK291:BK297)</f>
        <v>0</v>
      </c>
    </row>
    <row r="291" s="2" customFormat="1" ht="24.15" customHeight="1">
      <c r="A291" s="37"/>
      <c r="B291" s="38"/>
      <c r="C291" s="230" t="s">
        <v>458</v>
      </c>
      <c r="D291" s="230" t="s">
        <v>162</v>
      </c>
      <c r="E291" s="231" t="s">
        <v>724</v>
      </c>
      <c r="F291" s="232" t="s">
        <v>725</v>
      </c>
      <c r="G291" s="233" t="s">
        <v>181</v>
      </c>
      <c r="H291" s="234">
        <v>164.88</v>
      </c>
      <c r="I291" s="235"/>
      <c r="J291" s="235"/>
      <c r="K291" s="236">
        <f>ROUND(P291*H291,2)</f>
        <v>0</v>
      </c>
      <c r="L291" s="237"/>
      <c r="M291" s="43"/>
      <c r="N291" s="238" t="s">
        <v>1</v>
      </c>
      <c r="O291" s="239" t="s">
        <v>42</v>
      </c>
      <c r="P291" s="240">
        <f>I291+J291</f>
        <v>0</v>
      </c>
      <c r="Q291" s="240">
        <f>ROUND(I291*H291,2)</f>
        <v>0</v>
      </c>
      <c r="R291" s="240">
        <f>ROUND(J291*H291,2)</f>
        <v>0</v>
      </c>
      <c r="S291" s="96"/>
      <c r="T291" s="241">
        <f>S291*H291</f>
        <v>0</v>
      </c>
      <c r="U291" s="241">
        <v>0.0040000000000000001</v>
      </c>
      <c r="V291" s="241">
        <f>U291*H291</f>
        <v>0.65952</v>
      </c>
      <c r="W291" s="241">
        <v>0</v>
      </c>
      <c r="X291" s="242">
        <f>W291*H291</f>
        <v>0</v>
      </c>
      <c r="Y291" s="37"/>
      <c r="Z291" s="37"/>
      <c r="AA291" s="37"/>
      <c r="AB291" s="37"/>
      <c r="AC291" s="37"/>
      <c r="AD291" s="37"/>
      <c r="AE291" s="37"/>
      <c r="AR291" s="243" t="s">
        <v>242</v>
      </c>
      <c r="AT291" s="243" t="s">
        <v>162</v>
      </c>
      <c r="AU291" s="243" t="s">
        <v>166</v>
      </c>
      <c r="AY291" s="16" t="s">
        <v>161</v>
      </c>
      <c r="BE291" s="244">
        <f>IF(O291="základná",K291,0)</f>
        <v>0</v>
      </c>
      <c r="BF291" s="244">
        <f>IF(O291="znížená",K291,0)</f>
        <v>0</v>
      </c>
      <c r="BG291" s="244">
        <f>IF(O291="zákl. prenesená",K291,0)</f>
        <v>0</v>
      </c>
      <c r="BH291" s="244">
        <f>IF(O291="zníž. prenesená",K291,0)</f>
        <v>0</v>
      </c>
      <c r="BI291" s="244">
        <f>IF(O291="nulová",K291,0)</f>
        <v>0</v>
      </c>
      <c r="BJ291" s="16" t="s">
        <v>166</v>
      </c>
      <c r="BK291" s="244">
        <f>ROUND(P291*H291,2)</f>
        <v>0</v>
      </c>
      <c r="BL291" s="16" t="s">
        <v>242</v>
      </c>
      <c r="BM291" s="243" t="s">
        <v>726</v>
      </c>
    </row>
    <row r="292" s="13" customFormat="1">
      <c r="A292" s="13"/>
      <c r="B292" s="247"/>
      <c r="C292" s="248"/>
      <c r="D292" s="249" t="s">
        <v>174</v>
      </c>
      <c r="E292" s="250" t="s">
        <v>1</v>
      </c>
      <c r="F292" s="251" t="s">
        <v>598</v>
      </c>
      <c r="G292" s="248"/>
      <c r="H292" s="252">
        <v>3.48</v>
      </c>
      <c r="I292" s="253"/>
      <c r="J292" s="253"/>
      <c r="K292" s="248"/>
      <c r="L292" s="248"/>
      <c r="M292" s="254"/>
      <c r="N292" s="255"/>
      <c r="O292" s="256"/>
      <c r="P292" s="256"/>
      <c r="Q292" s="256"/>
      <c r="R292" s="256"/>
      <c r="S292" s="256"/>
      <c r="T292" s="256"/>
      <c r="U292" s="256"/>
      <c r="V292" s="256"/>
      <c r="W292" s="256"/>
      <c r="X292" s="257"/>
      <c r="Y292" s="13"/>
      <c r="Z292" s="13"/>
      <c r="AA292" s="13"/>
      <c r="AB292" s="13"/>
      <c r="AC292" s="13"/>
      <c r="AD292" s="13"/>
      <c r="AE292" s="13"/>
      <c r="AT292" s="258" t="s">
        <v>174</v>
      </c>
      <c r="AU292" s="258" t="s">
        <v>166</v>
      </c>
      <c r="AV292" s="13" t="s">
        <v>166</v>
      </c>
      <c r="AW292" s="13" t="s">
        <v>5</v>
      </c>
      <c r="AX292" s="13" t="s">
        <v>78</v>
      </c>
      <c r="AY292" s="258" t="s">
        <v>161</v>
      </c>
    </row>
    <row r="293" s="13" customFormat="1">
      <c r="A293" s="13"/>
      <c r="B293" s="247"/>
      <c r="C293" s="248"/>
      <c r="D293" s="249" t="s">
        <v>174</v>
      </c>
      <c r="E293" s="250" t="s">
        <v>1</v>
      </c>
      <c r="F293" s="251" t="s">
        <v>599</v>
      </c>
      <c r="G293" s="248"/>
      <c r="H293" s="252">
        <v>161.40000000000001</v>
      </c>
      <c r="I293" s="253"/>
      <c r="J293" s="253"/>
      <c r="K293" s="248"/>
      <c r="L293" s="248"/>
      <c r="M293" s="254"/>
      <c r="N293" s="255"/>
      <c r="O293" s="256"/>
      <c r="P293" s="256"/>
      <c r="Q293" s="256"/>
      <c r="R293" s="256"/>
      <c r="S293" s="256"/>
      <c r="T293" s="256"/>
      <c r="U293" s="256"/>
      <c r="V293" s="256"/>
      <c r="W293" s="256"/>
      <c r="X293" s="257"/>
      <c r="Y293" s="13"/>
      <c r="Z293" s="13"/>
      <c r="AA293" s="13"/>
      <c r="AB293" s="13"/>
      <c r="AC293" s="13"/>
      <c r="AD293" s="13"/>
      <c r="AE293" s="13"/>
      <c r="AT293" s="258" t="s">
        <v>174</v>
      </c>
      <c r="AU293" s="258" t="s">
        <v>166</v>
      </c>
      <c r="AV293" s="13" t="s">
        <v>166</v>
      </c>
      <c r="AW293" s="13" t="s">
        <v>5</v>
      </c>
      <c r="AX293" s="13" t="s">
        <v>78</v>
      </c>
      <c r="AY293" s="258" t="s">
        <v>161</v>
      </c>
    </row>
    <row r="294" s="14" customFormat="1">
      <c r="A294" s="14"/>
      <c r="B294" s="259"/>
      <c r="C294" s="260"/>
      <c r="D294" s="249" t="s">
        <v>174</v>
      </c>
      <c r="E294" s="261" t="s">
        <v>1</v>
      </c>
      <c r="F294" s="262" t="s">
        <v>177</v>
      </c>
      <c r="G294" s="260"/>
      <c r="H294" s="263">
        <v>164.88</v>
      </c>
      <c r="I294" s="264"/>
      <c r="J294" s="264"/>
      <c r="K294" s="260"/>
      <c r="L294" s="260"/>
      <c r="M294" s="265"/>
      <c r="N294" s="266"/>
      <c r="O294" s="267"/>
      <c r="P294" s="267"/>
      <c r="Q294" s="267"/>
      <c r="R294" s="267"/>
      <c r="S294" s="267"/>
      <c r="T294" s="267"/>
      <c r="U294" s="267"/>
      <c r="V294" s="267"/>
      <c r="W294" s="267"/>
      <c r="X294" s="268"/>
      <c r="Y294" s="14"/>
      <c r="Z294" s="14"/>
      <c r="AA294" s="14"/>
      <c r="AB294" s="14"/>
      <c r="AC294" s="14"/>
      <c r="AD294" s="14"/>
      <c r="AE294" s="14"/>
      <c r="AT294" s="269" t="s">
        <v>174</v>
      </c>
      <c r="AU294" s="269" t="s">
        <v>166</v>
      </c>
      <c r="AV294" s="14" t="s">
        <v>165</v>
      </c>
      <c r="AW294" s="14" t="s">
        <v>5</v>
      </c>
      <c r="AX294" s="14" t="s">
        <v>86</v>
      </c>
      <c r="AY294" s="269" t="s">
        <v>161</v>
      </c>
    </row>
    <row r="295" s="2" customFormat="1" ht="33" customHeight="1">
      <c r="A295" s="37"/>
      <c r="B295" s="38"/>
      <c r="C295" s="274" t="s">
        <v>464</v>
      </c>
      <c r="D295" s="274" t="s">
        <v>297</v>
      </c>
      <c r="E295" s="275" t="s">
        <v>727</v>
      </c>
      <c r="F295" s="276" t="s">
        <v>728</v>
      </c>
      <c r="G295" s="277" t="s">
        <v>181</v>
      </c>
      <c r="H295" s="278">
        <v>168.178</v>
      </c>
      <c r="I295" s="279"/>
      <c r="J295" s="280"/>
      <c r="K295" s="281">
        <f>ROUND(P295*H295,2)</f>
        <v>0</v>
      </c>
      <c r="L295" s="280"/>
      <c r="M295" s="282"/>
      <c r="N295" s="283" t="s">
        <v>1</v>
      </c>
      <c r="O295" s="239" t="s">
        <v>42</v>
      </c>
      <c r="P295" s="240">
        <f>I295+J295</f>
        <v>0</v>
      </c>
      <c r="Q295" s="240">
        <f>ROUND(I295*H295,2)</f>
        <v>0</v>
      </c>
      <c r="R295" s="240">
        <f>ROUND(J295*H295,2)</f>
        <v>0</v>
      </c>
      <c r="S295" s="96"/>
      <c r="T295" s="241">
        <f>S295*H295</f>
        <v>0</v>
      </c>
      <c r="U295" s="241">
        <v>0.0015</v>
      </c>
      <c r="V295" s="241">
        <f>U295*H295</f>
        <v>0.25226700000000002</v>
      </c>
      <c r="W295" s="241">
        <v>0</v>
      </c>
      <c r="X295" s="242">
        <f>W295*H295</f>
        <v>0</v>
      </c>
      <c r="Y295" s="37"/>
      <c r="Z295" s="37"/>
      <c r="AA295" s="37"/>
      <c r="AB295" s="37"/>
      <c r="AC295" s="37"/>
      <c r="AD295" s="37"/>
      <c r="AE295" s="37"/>
      <c r="AR295" s="243" t="s">
        <v>300</v>
      </c>
      <c r="AT295" s="243" t="s">
        <v>297</v>
      </c>
      <c r="AU295" s="243" t="s">
        <v>166</v>
      </c>
      <c r="AY295" s="16" t="s">
        <v>161</v>
      </c>
      <c r="BE295" s="244">
        <f>IF(O295="základná",K295,0)</f>
        <v>0</v>
      </c>
      <c r="BF295" s="244">
        <f>IF(O295="znížená",K295,0)</f>
        <v>0</v>
      </c>
      <c r="BG295" s="244">
        <f>IF(O295="zákl. prenesená",K295,0)</f>
        <v>0</v>
      </c>
      <c r="BH295" s="244">
        <f>IF(O295="zníž. prenesená",K295,0)</f>
        <v>0</v>
      </c>
      <c r="BI295" s="244">
        <f>IF(O295="nulová",K295,0)</f>
        <v>0</v>
      </c>
      <c r="BJ295" s="16" t="s">
        <v>166</v>
      </c>
      <c r="BK295" s="244">
        <f>ROUND(P295*H295,2)</f>
        <v>0</v>
      </c>
      <c r="BL295" s="16" t="s">
        <v>242</v>
      </c>
      <c r="BM295" s="243" t="s">
        <v>729</v>
      </c>
    </row>
    <row r="296" s="13" customFormat="1">
      <c r="A296" s="13"/>
      <c r="B296" s="247"/>
      <c r="C296" s="248"/>
      <c r="D296" s="249" t="s">
        <v>174</v>
      </c>
      <c r="E296" s="248"/>
      <c r="F296" s="251" t="s">
        <v>730</v>
      </c>
      <c r="G296" s="248"/>
      <c r="H296" s="252">
        <v>168.178</v>
      </c>
      <c r="I296" s="253"/>
      <c r="J296" s="253"/>
      <c r="K296" s="248"/>
      <c r="L296" s="248"/>
      <c r="M296" s="254"/>
      <c r="N296" s="255"/>
      <c r="O296" s="256"/>
      <c r="P296" s="256"/>
      <c r="Q296" s="256"/>
      <c r="R296" s="256"/>
      <c r="S296" s="256"/>
      <c r="T296" s="256"/>
      <c r="U296" s="256"/>
      <c r="V296" s="256"/>
      <c r="W296" s="256"/>
      <c r="X296" s="257"/>
      <c r="Y296" s="13"/>
      <c r="Z296" s="13"/>
      <c r="AA296" s="13"/>
      <c r="AB296" s="13"/>
      <c r="AC296" s="13"/>
      <c r="AD296" s="13"/>
      <c r="AE296" s="13"/>
      <c r="AT296" s="258" t="s">
        <v>174</v>
      </c>
      <c r="AU296" s="258" t="s">
        <v>166</v>
      </c>
      <c r="AV296" s="13" t="s">
        <v>166</v>
      </c>
      <c r="AW296" s="13" t="s">
        <v>4</v>
      </c>
      <c r="AX296" s="13" t="s">
        <v>86</v>
      </c>
      <c r="AY296" s="258" t="s">
        <v>161</v>
      </c>
    </row>
    <row r="297" s="2" customFormat="1" ht="24.15" customHeight="1">
      <c r="A297" s="37"/>
      <c r="B297" s="38"/>
      <c r="C297" s="230" t="s">
        <v>469</v>
      </c>
      <c r="D297" s="230" t="s">
        <v>162</v>
      </c>
      <c r="E297" s="231" t="s">
        <v>319</v>
      </c>
      <c r="F297" s="232" t="s">
        <v>320</v>
      </c>
      <c r="G297" s="233" t="s">
        <v>249</v>
      </c>
      <c r="H297" s="234">
        <v>0.91200000000000003</v>
      </c>
      <c r="I297" s="235"/>
      <c r="J297" s="235"/>
      <c r="K297" s="236">
        <f>ROUND(P297*H297,2)</f>
        <v>0</v>
      </c>
      <c r="L297" s="237"/>
      <c r="M297" s="43"/>
      <c r="N297" s="238" t="s">
        <v>1</v>
      </c>
      <c r="O297" s="239" t="s">
        <v>42</v>
      </c>
      <c r="P297" s="240">
        <f>I297+J297</f>
        <v>0</v>
      </c>
      <c r="Q297" s="240">
        <f>ROUND(I297*H297,2)</f>
        <v>0</v>
      </c>
      <c r="R297" s="240">
        <f>ROUND(J297*H297,2)</f>
        <v>0</v>
      </c>
      <c r="S297" s="96"/>
      <c r="T297" s="241">
        <f>S297*H297</f>
        <v>0</v>
      </c>
      <c r="U297" s="241">
        <v>0</v>
      </c>
      <c r="V297" s="241">
        <f>U297*H297</f>
        <v>0</v>
      </c>
      <c r="W297" s="241">
        <v>0</v>
      </c>
      <c r="X297" s="242">
        <f>W297*H297</f>
        <v>0</v>
      </c>
      <c r="Y297" s="37"/>
      <c r="Z297" s="37"/>
      <c r="AA297" s="37"/>
      <c r="AB297" s="37"/>
      <c r="AC297" s="37"/>
      <c r="AD297" s="37"/>
      <c r="AE297" s="37"/>
      <c r="AR297" s="243" t="s">
        <v>242</v>
      </c>
      <c r="AT297" s="243" t="s">
        <v>162</v>
      </c>
      <c r="AU297" s="243" t="s">
        <v>166</v>
      </c>
      <c r="AY297" s="16" t="s">
        <v>161</v>
      </c>
      <c r="BE297" s="244">
        <f>IF(O297="základná",K297,0)</f>
        <v>0</v>
      </c>
      <c r="BF297" s="244">
        <f>IF(O297="znížená",K297,0)</f>
        <v>0</v>
      </c>
      <c r="BG297" s="244">
        <f>IF(O297="zákl. prenesená",K297,0)</f>
        <v>0</v>
      </c>
      <c r="BH297" s="244">
        <f>IF(O297="zníž. prenesená",K297,0)</f>
        <v>0</v>
      </c>
      <c r="BI297" s="244">
        <f>IF(O297="nulová",K297,0)</f>
        <v>0</v>
      </c>
      <c r="BJ297" s="16" t="s">
        <v>166</v>
      </c>
      <c r="BK297" s="244">
        <f>ROUND(P297*H297,2)</f>
        <v>0</v>
      </c>
      <c r="BL297" s="16" t="s">
        <v>242</v>
      </c>
      <c r="BM297" s="243" t="s">
        <v>731</v>
      </c>
    </row>
    <row r="298" s="12" customFormat="1" ht="22.8" customHeight="1">
      <c r="A298" s="12"/>
      <c r="B298" s="216"/>
      <c r="C298" s="217"/>
      <c r="D298" s="218" t="s">
        <v>77</v>
      </c>
      <c r="E298" s="245" t="s">
        <v>400</v>
      </c>
      <c r="F298" s="245" t="s">
        <v>401</v>
      </c>
      <c r="G298" s="217"/>
      <c r="H298" s="217"/>
      <c r="I298" s="220"/>
      <c r="J298" s="220"/>
      <c r="K298" s="246">
        <f>BK298</f>
        <v>0</v>
      </c>
      <c r="L298" s="217"/>
      <c r="M298" s="221"/>
      <c r="N298" s="222"/>
      <c r="O298" s="223"/>
      <c r="P298" s="223"/>
      <c r="Q298" s="224">
        <f>SUM(Q299:Q301)</f>
        <v>0</v>
      </c>
      <c r="R298" s="224">
        <f>SUM(R299:R301)</f>
        <v>0</v>
      </c>
      <c r="S298" s="223"/>
      <c r="T298" s="225">
        <f>SUM(T299:T301)</f>
        <v>0</v>
      </c>
      <c r="U298" s="223"/>
      <c r="V298" s="225">
        <f>SUM(V299:V301)</f>
        <v>0.0027850000000000006</v>
      </c>
      <c r="W298" s="223"/>
      <c r="X298" s="226">
        <f>SUM(X299:X301)</f>
        <v>0.001</v>
      </c>
      <c r="Y298" s="12"/>
      <c r="Z298" s="12"/>
      <c r="AA298" s="12"/>
      <c r="AB298" s="12"/>
      <c r="AC298" s="12"/>
      <c r="AD298" s="12"/>
      <c r="AE298" s="12"/>
      <c r="AR298" s="227" t="s">
        <v>166</v>
      </c>
      <c r="AT298" s="228" t="s">
        <v>77</v>
      </c>
      <c r="AU298" s="228" t="s">
        <v>86</v>
      </c>
      <c r="AY298" s="227" t="s">
        <v>161</v>
      </c>
      <c r="BK298" s="229">
        <f>SUM(BK299:BK301)</f>
        <v>0</v>
      </c>
    </row>
    <row r="299" s="2" customFormat="1" ht="24.15" customHeight="1">
      <c r="A299" s="37"/>
      <c r="B299" s="38"/>
      <c r="C299" s="230" t="s">
        <v>474</v>
      </c>
      <c r="D299" s="230" t="s">
        <v>162</v>
      </c>
      <c r="E299" s="231" t="s">
        <v>732</v>
      </c>
      <c r="F299" s="232" t="s">
        <v>733</v>
      </c>
      <c r="G299" s="233" t="s">
        <v>172</v>
      </c>
      <c r="H299" s="234">
        <v>54.700000000000003</v>
      </c>
      <c r="I299" s="235"/>
      <c r="J299" s="235"/>
      <c r="K299" s="236">
        <f>ROUND(P299*H299,2)</f>
        <v>0</v>
      </c>
      <c r="L299" s="237"/>
      <c r="M299" s="43"/>
      <c r="N299" s="238" t="s">
        <v>1</v>
      </c>
      <c r="O299" s="239" t="s">
        <v>42</v>
      </c>
      <c r="P299" s="240">
        <f>I299+J299</f>
        <v>0</v>
      </c>
      <c r="Q299" s="240">
        <f>ROUND(I299*H299,2)</f>
        <v>0</v>
      </c>
      <c r="R299" s="240">
        <f>ROUND(J299*H299,2)</f>
        <v>0</v>
      </c>
      <c r="S299" s="96"/>
      <c r="T299" s="241">
        <f>S299*H299</f>
        <v>0</v>
      </c>
      <c r="U299" s="241">
        <v>5.0000000000000002E-05</v>
      </c>
      <c r="V299" s="241">
        <f>U299*H299</f>
        <v>0.0027350000000000005</v>
      </c>
      <c r="W299" s="241">
        <v>0</v>
      </c>
      <c r="X299" s="242">
        <f>W299*H299</f>
        <v>0</v>
      </c>
      <c r="Y299" s="37"/>
      <c r="Z299" s="37"/>
      <c r="AA299" s="37"/>
      <c r="AB299" s="37"/>
      <c r="AC299" s="37"/>
      <c r="AD299" s="37"/>
      <c r="AE299" s="37"/>
      <c r="AR299" s="243" t="s">
        <v>242</v>
      </c>
      <c r="AT299" s="243" t="s">
        <v>162</v>
      </c>
      <c r="AU299" s="243" t="s">
        <v>166</v>
      </c>
      <c r="AY299" s="16" t="s">
        <v>161</v>
      </c>
      <c r="BE299" s="244">
        <f>IF(O299="základná",K299,0)</f>
        <v>0</v>
      </c>
      <c r="BF299" s="244">
        <f>IF(O299="znížená",K299,0)</f>
        <v>0</v>
      </c>
      <c r="BG299" s="244">
        <f>IF(O299="zákl. prenesená",K299,0)</f>
        <v>0</v>
      </c>
      <c r="BH299" s="244">
        <f>IF(O299="zníž. prenesená",K299,0)</f>
        <v>0</v>
      </c>
      <c r="BI299" s="244">
        <f>IF(O299="nulová",K299,0)</f>
        <v>0</v>
      </c>
      <c r="BJ299" s="16" t="s">
        <v>166</v>
      </c>
      <c r="BK299" s="244">
        <f>ROUND(P299*H299,2)</f>
        <v>0</v>
      </c>
      <c r="BL299" s="16" t="s">
        <v>242</v>
      </c>
      <c r="BM299" s="243" t="s">
        <v>734</v>
      </c>
    </row>
    <row r="300" s="13" customFormat="1">
      <c r="A300" s="13"/>
      <c r="B300" s="247"/>
      <c r="C300" s="248"/>
      <c r="D300" s="249" t="s">
        <v>174</v>
      </c>
      <c r="E300" s="250" t="s">
        <v>1</v>
      </c>
      <c r="F300" s="251" t="s">
        <v>684</v>
      </c>
      <c r="G300" s="248"/>
      <c r="H300" s="252">
        <v>54.700000000000003</v>
      </c>
      <c r="I300" s="253"/>
      <c r="J300" s="253"/>
      <c r="K300" s="248"/>
      <c r="L300" s="248"/>
      <c r="M300" s="254"/>
      <c r="N300" s="255"/>
      <c r="O300" s="256"/>
      <c r="P300" s="256"/>
      <c r="Q300" s="256"/>
      <c r="R300" s="256"/>
      <c r="S300" s="256"/>
      <c r="T300" s="256"/>
      <c r="U300" s="256"/>
      <c r="V300" s="256"/>
      <c r="W300" s="256"/>
      <c r="X300" s="257"/>
      <c r="Y300" s="13"/>
      <c r="Z300" s="13"/>
      <c r="AA300" s="13"/>
      <c r="AB300" s="13"/>
      <c r="AC300" s="13"/>
      <c r="AD300" s="13"/>
      <c r="AE300" s="13"/>
      <c r="AT300" s="258" t="s">
        <v>174</v>
      </c>
      <c r="AU300" s="258" t="s">
        <v>166</v>
      </c>
      <c r="AV300" s="13" t="s">
        <v>166</v>
      </c>
      <c r="AW300" s="13" t="s">
        <v>5</v>
      </c>
      <c r="AX300" s="13" t="s">
        <v>86</v>
      </c>
      <c r="AY300" s="258" t="s">
        <v>161</v>
      </c>
    </row>
    <row r="301" s="2" customFormat="1" ht="44.25" customHeight="1">
      <c r="A301" s="37"/>
      <c r="B301" s="38"/>
      <c r="C301" s="230" t="s">
        <v>478</v>
      </c>
      <c r="D301" s="230" t="s">
        <v>162</v>
      </c>
      <c r="E301" s="231" t="s">
        <v>735</v>
      </c>
      <c r="F301" s="232" t="s">
        <v>736</v>
      </c>
      <c r="G301" s="233" t="s">
        <v>737</v>
      </c>
      <c r="H301" s="234">
        <v>1</v>
      </c>
      <c r="I301" s="235"/>
      <c r="J301" s="235"/>
      <c r="K301" s="236">
        <f>ROUND(P301*H301,2)</f>
        <v>0</v>
      </c>
      <c r="L301" s="237"/>
      <c r="M301" s="43"/>
      <c r="N301" s="238" t="s">
        <v>1</v>
      </c>
      <c r="O301" s="239" t="s">
        <v>42</v>
      </c>
      <c r="P301" s="240">
        <f>I301+J301</f>
        <v>0</v>
      </c>
      <c r="Q301" s="240">
        <f>ROUND(I301*H301,2)</f>
        <v>0</v>
      </c>
      <c r="R301" s="240">
        <f>ROUND(J301*H301,2)</f>
        <v>0</v>
      </c>
      <c r="S301" s="96"/>
      <c r="T301" s="241">
        <f>S301*H301</f>
        <v>0</v>
      </c>
      <c r="U301" s="241">
        <v>5.0000000000000002E-05</v>
      </c>
      <c r="V301" s="241">
        <f>U301*H301</f>
        <v>5.0000000000000002E-05</v>
      </c>
      <c r="W301" s="241">
        <v>0.001</v>
      </c>
      <c r="X301" s="242">
        <f>W301*H301</f>
        <v>0.001</v>
      </c>
      <c r="Y301" s="37"/>
      <c r="Z301" s="37"/>
      <c r="AA301" s="37"/>
      <c r="AB301" s="37"/>
      <c r="AC301" s="37"/>
      <c r="AD301" s="37"/>
      <c r="AE301" s="37"/>
      <c r="AR301" s="243" t="s">
        <v>242</v>
      </c>
      <c r="AT301" s="243" t="s">
        <v>162</v>
      </c>
      <c r="AU301" s="243" t="s">
        <v>166</v>
      </c>
      <c r="AY301" s="16" t="s">
        <v>161</v>
      </c>
      <c r="BE301" s="244">
        <f>IF(O301="základná",K301,0)</f>
        <v>0</v>
      </c>
      <c r="BF301" s="244">
        <f>IF(O301="znížená",K301,0)</f>
        <v>0</v>
      </c>
      <c r="BG301" s="244">
        <f>IF(O301="zákl. prenesená",K301,0)</f>
        <v>0</v>
      </c>
      <c r="BH301" s="244">
        <f>IF(O301="zníž. prenesená",K301,0)</f>
        <v>0</v>
      </c>
      <c r="BI301" s="244">
        <f>IF(O301="nulová",K301,0)</f>
        <v>0</v>
      </c>
      <c r="BJ301" s="16" t="s">
        <v>166</v>
      </c>
      <c r="BK301" s="244">
        <f>ROUND(P301*H301,2)</f>
        <v>0</v>
      </c>
      <c r="BL301" s="16" t="s">
        <v>242</v>
      </c>
      <c r="BM301" s="243" t="s">
        <v>738</v>
      </c>
    </row>
    <row r="302" s="12" customFormat="1" ht="22.8" customHeight="1">
      <c r="A302" s="12"/>
      <c r="B302" s="216"/>
      <c r="C302" s="217"/>
      <c r="D302" s="218" t="s">
        <v>77</v>
      </c>
      <c r="E302" s="245" t="s">
        <v>739</v>
      </c>
      <c r="F302" s="245" t="s">
        <v>740</v>
      </c>
      <c r="G302" s="217"/>
      <c r="H302" s="217"/>
      <c r="I302" s="220"/>
      <c r="J302" s="220"/>
      <c r="K302" s="246">
        <f>BK302</f>
        <v>0</v>
      </c>
      <c r="L302" s="217"/>
      <c r="M302" s="221"/>
      <c r="N302" s="222"/>
      <c r="O302" s="223"/>
      <c r="P302" s="223"/>
      <c r="Q302" s="224">
        <f>SUM(Q303:Q310)</f>
        <v>0</v>
      </c>
      <c r="R302" s="224">
        <f>SUM(R303:R310)</f>
        <v>0</v>
      </c>
      <c r="S302" s="223"/>
      <c r="T302" s="225">
        <f>SUM(T303:T310)</f>
        <v>0</v>
      </c>
      <c r="U302" s="223"/>
      <c r="V302" s="225">
        <f>SUM(V303:V310)</f>
        <v>2.6437520000000001</v>
      </c>
      <c r="W302" s="223"/>
      <c r="X302" s="226">
        <f>SUM(X303:X310)</f>
        <v>0</v>
      </c>
      <c r="Y302" s="12"/>
      <c r="Z302" s="12"/>
      <c r="AA302" s="12"/>
      <c r="AB302" s="12"/>
      <c r="AC302" s="12"/>
      <c r="AD302" s="12"/>
      <c r="AE302" s="12"/>
      <c r="AR302" s="227" t="s">
        <v>166</v>
      </c>
      <c r="AT302" s="228" t="s">
        <v>77</v>
      </c>
      <c r="AU302" s="228" t="s">
        <v>86</v>
      </c>
      <c r="AY302" s="227" t="s">
        <v>161</v>
      </c>
      <c r="BK302" s="229">
        <f>SUM(BK303:BK310)</f>
        <v>0</v>
      </c>
    </row>
    <row r="303" s="2" customFormat="1" ht="37.8" customHeight="1">
      <c r="A303" s="37"/>
      <c r="B303" s="38"/>
      <c r="C303" s="230" t="s">
        <v>482</v>
      </c>
      <c r="D303" s="230" t="s">
        <v>162</v>
      </c>
      <c r="E303" s="231" t="s">
        <v>741</v>
      </c>
      <c r="F303" s="232" t="s">
        <v>742</v>
      </c>
      <c r="G303" s="233" t="s">
        <v>202</v>
      </c>
      <c r="H303" s="234">
        <v>50</v>
      </c>
      <c r="I303" s="235"/>
      <c r="J303" s="235"/>
      <c r="K303" s="236">
        <f>ROUND(P303*H303,2)</f>
        <v>0</v>
      </c>
      <c r="L303" s="237"/>
      <c r="M303" s="43"/>
      <c r="N303" s="238" t="s">
        <v>1</v>
      </c>
      <c r="O303" s="239" t="s">
        <v>42</v>
      </c>
      <c r="P303" s="240">
        <f>I303+J303</f>
        <v>0</v>
      </c>
      <c r="Q303" s="240">
        <f>ROUND(I303*H303,2)</f>
        <v>0</v>
      </c>
      <c r="R303" s="240">
        <f>ROUND(J303*H303,2)</f>
        <v>0</v>
      </c>
      <c r="S303" s="96"/>
      <c r="T303" s="241">
        <f>S303*H303</f>
        <v>0</v>
      </c>
      <c r="U303" s="241">
        <v>0.0019599999999999999</v>
      </c>
      <c r="V303" s="241">
        <f>U303*H303</f>
        <v>0.098000000000000004</v>
      </c>
      <c r="W303" s="241">
        <v>0</v>
      </c>
      <c r="X303" s="242">
        <f>W303*H303</f>
        <v>0</v>
      </c>
      <c r="Y303" s="37"/>
      <c r="Z303" s="37"/>
      <c r="AA303" s="37"/>
      <c r="AB303" s="37"/>
      <c r="AC303" s="37"/>
      <c r="AD303" s="37"/>
      <c r="AE303" s="37"/>
      <c r="AR303" s="243" t="s">
        <v>242</v>
      </c>
      <c r="AT303" s="243" t="s">
        <v>162</v>
      </c>
      <c r="AU303" s="243" t="s">
        <v>166</v>
      </c>
      <c r="AY303" s="16" t="s">
        <v>161</v>
      </c>
      <c r="BE303" s="244">
        <f>IF(O303="základná",K303,0)</f>
        <v>0</v>
      </c>
      <c r="BF303" s="244">
        <f>IF(O303="znížená",K303,0)</f>
        <v>0</v>
      </c>
      <c r="BG303" s="244">
        <f>IF(O303="zákl. prenesená",K303,0)</f>
        <v>0</v>
      </c>
      <c r="BH303" s="244">
        <f>IF(O303="zníž. prenesená",K303,0)</f>
        <v>0</v>
      </c>
      <c r="BI303" s="244">
        <f>IF(O303="nulová",K303,0)</f>
        <v>0</v>
      </c>
      <c r="BJ303" s="16" t="s">
        <v>166</v>
      </c>
      <c r="BK303" s="244">
        <f>ROUND(P303*H303,2)</f>
        <v>0</v>
      </c>
      <c r="BL303" s="16" t="s">
        <v>242</v>
      </c>
      <c r="BM303" s="243" t="s">
        <v>743</v>
      </c>
    </row>
    <row r="304" s="2" customFormat="1" ht="24.15" customHeight="1">
      <c r="A304" s="37"/>
      <c r="B304" s="38"/>
      <c r="C304" s="230" t="s">
        <v>488</v>
      </c>
      <c r="D304" s="230" t="s">
        <v>162</v>
      </c>
      <c r="E304" s="231" t="s">
        <v>744</v>
      </c>
      <c r="F304" s="232" t="s">
        <v>745</v>
      </c>
      <c r="G304" s="233" t="s">
        <v>181</v>
      </c>
      <c r="H304" s="234">
        <v>164.88</v>
      </c>
      <c r="I304" s="235"/>
      <c r="J304" s="235"/>
      <c r="K304" s="236">
        <f>ROUND(P304*H304,2)</f>
        <v>0</v>
      </c>
      <c r="L304" s="237"/>
      <c r="M304" s="43"/>
      <c r="N304" s="238" t="s">
        <v>1</v>
      </c>
      <c r="O304" s="239" t="s">
        <v>42</v>
      </c>
      <c r="P304" s="240">
        <f>I304+J304</f>
        <v>0</v>
      </c>
      <c r="Q304" s="240">
        <f>ROUND(I304*H304,2)</f>
        <v>0</v>
      </c>
      <c r="R304" s="240">
        <f>ROUND(J304*H304,2)</f>
        <v>0</v>
      </c>
      <c r="S304" s="96"/>
      <c r="T304" s="241">
        <f>S304*H304</f>
        <v>0</v>
      </c>
      <c r="U304" s="241">
        <v>0.0032000000000000002</v>
      </c>
      <c r="V304" s="241">
        <f>U304*H304</f>
        <v>0.52761599999999997</v>
      </c>
      <c r="W304" s="241">
        <v>0</v>
      </c>
      <c r="X304" s="242">
        <f>W304*H304</f>
        <v>0</v>
      </c>
      <c r="Y304" s="37"/>
      <c r="Z304" s="37"/>
      <c r="AA304" s="37"/>
      <c r="AB304" s="37"/>
      <c r="AC304" s="37"/>
      <c r="AD304" s="37"/>
      <c r="AE304" s="37"/>
      <c r="AR304" s="243" t="s">
        <v>242</v>
      </c>
      <c r="AT304" s="243" t="s">
        <v>162</v>
      </c>
      <c r="AU304" s="243" t="s">
        <v>166</v>
      </c>
      <c r="AY304" s="16" t="s">
        <v>161</v>
      </c>
      <c r="BE304" s="244">
        <f>IF(O304="základná",K304,0)</f>
        <v>0</v>
      </c>
      <c r="BF304" s="244">
        <f>IF(O304="znížená",K304,0)</f>
        <v>0</v>
      </c>
      <c r="BG304" s="244">
        <f>IF(O304="zákl. prenesená",K304,0)</f>
        <v>0</v>
      </c>
      <c r="BH304" s="244">
        <f>IF(O304="zníž. prenesená",K304,0)</f>
        <v>0</v>
      </c>
      <c r="BI304" s="244">
        <f>IF(O304="nulová",K304,0)</f>
        <v>0</v>
      </c>
      <c r="BJ304" s="16" t="s">
        <v>166</v>
      </c>
      <c r="BK304" s="244">
        <f>ROUND(P304*H304,2)</f>
        <v>0</v>
      </c>
      <c r="BL304" s="16" t="s">
        <v>242</v>
      </c>
      <c r="BM304" s="243" t="s">
        <v>746</v>
      </c>
    </row>
    <row r="305" s="13" customFormat="1">
      <c r="A305" s="13"/>
      <c r="B305" s="247"/>
      <c r="C305" s="248"/>
      <c r="D305" s="249" t="s">
        <v>174</v>
      </c>
      <c r="E305" s="250" t="s">
        <v>1</v>
      </c>
      <c r="F305" s="251" t="s">
        <v>598</v>
      </c>
      <c r="G305" s="248"/>
      <c r="H305" s="252">
        <v>3.48</v>
      </c>
      <c r="I305" s="253"/>
      <c r="J305" s="253"/>
      <c r="K305" s="248"/>
      <c r="L305" s="248"/>
      <c r="M305" s="254"/>
      <c r="N305" s="255"/>
      <c r="O305" s="256"/>
      <c r="P305" s="256"/>
      <c r="Q305" s="256"/>
      <c r="R305" s="256"/>
      <c r="S305" s="256"/>
      <c r="T305" s="256"/>
      <c r="U305" s="256"/>
      <c r="V305" s="256"/>
      <c r="W305" s="256"/>
      <c r="X305" s="257"/>
      <c r="Y305" s="13"/>
      <c r="Z305" s="13"/>
      <c r="AA305" s="13"/>
      <c r="AB305" s="13"/>
      <c r="AC305" s="13"/>
      <c r="AD305" s="13"/>
      <c r="AE305" s="13"/>
      <c r="AT305" s="258" t="s">
        <v>174</v>
      </c>
      <c r="AU305" s="258" t="s">
        <v>166</v>
      </c>
      <c r="AV305" s="13" t="s">
        <v>166</v>
      </c>
      <c r="AW305" s="13" t="s">
        <v>5</v>
      </c>
      <c r="AX305" s="13" t="s">
        <v>78</v>
      </c>
      <c r="AY305" s="258" t="s">
        <v>161</v>
      </c>
    </row>
    <row r="306" s="13" customFormat="1">
      <c r="A306" s="13"/>
      <c r="B306" s="247"/>
      <c r="C306" s="248"/>
      <c r="D306" s="249" t="s">
        <v>174</v>
      </c>
      <c r="E306" s="250" t="s">
        <v>1</v>
      </c>
      <c r="F306" s="251" t="s">
        <v>599</v>
      </c>
      <c r="G306" s="248"/>
      <c r="H306" s="252">
        <v>161.40000000000001</v>
      </c>
      <c r="I306" s="253"/>
      <c r="J306" s="253"/>
      <c r="K306" s="248"/>
      <c r="L306" s="248"/>
      <c r="M306" s="254"/>
      <c r="N306" s="255"/>
      <c r="O306" s="256"/>
      <c r="P306" s="256"/>
      <c r="Q306" s="256"/>
      <c r="R306" s="256"/>
      <c r="S306" s="256"/>
      <c r="T306" s="256"/>
      <c r="U306" s="256"/>
      <c r="V306" s="256"/>
      <c r="W306" s="256"/>
      <c r="X306" s="257"/>
      <c r="Y306" s="13"/>
      <c r="Z306" s="13"/>
      <c r="AA306" s="13"/>
      <c r="AB306" s="13"/>
      <c r="AC306" s="13"/>
      <c r="AD306" s="13"/>
      <c r="AE306" s="13"/>
      <c r="AT306" s="258" t="s">
        <v>174</v>
      </c>
      <c r="AU306" s="258" t="s">
        <v>166</v>
      </c>
      <c r="AV306" s="13" t="s">
        <v>166</v>
      </c>
      <c r="AW306" s="13" t="s">
        <v>5</v>
      </c>
      <c r="AX306" s="13" t="s">
        <v>78</v>
      </c>
      <c r="AY306" s="258" t="s">
        <v>161</v>
      </c>
    </row>
    <row r="307" s="14" customFormat="1">
      <c r="A307" s="14"/>
      <c r="B307" s="259"/>
      <c r="C307" s="260"/>
      <c r="D307" s="249" t="s">
        <v>174</v>
      </c>
      <c r="E307" s="261" t="s">
        <v>1</v>
      </c>
      <c r="F307" s="262" t="s">
        <v>177</v>
      </c>
      <c r="G307" s="260"/>
      <c r="H307" s="263">
        <v>164.88</v>
      </c>
      <c r="I307" s="264"/>
      <c r="J307" s="264"/>
      <c r="K307" s="260"/>
      <c r="L307" s="260"/>
      <c r="M307" s="265"/>
      <c r="N307" s="266"/>
      <c r="O307" s="267"/>
      <c r="P307" s="267"/>
      <c r="Q307" s="267"/>
      <c r="R307" s="267"/>
      <c r="S307" s="267"/>
      <c r="T307" s="267"/>
      <c r="U307" s="267"/>
      <c r="V307" s="267"/>
      <c r="W307" s="267"/>
      <c r="X307" s="268"/>
      <c r="Y307" s="14"/>
      <c r="Z307" s="14"/>
      <c r="AA307" s="14"/>
      <c r="AB307" s="14"/>
      <c r="AC307" s="14"/>
      <c r="AD307" s="14"/>
      <c r="AE307" s="14"/>
      <c r="AT307" s="269" t="s">
        <v>174</v>
      </c>
      <c r="AU307" s="269" t="s">
        <v>166</v>
      </c>
      <c r="AV307" s="14" t="s">
        <v>165</v>
      </c>
      <c r="AW307" s="14" t="s">
        <v>5</v>
      </c>
      <c r="AX307" s="14" t="s">
        <v>86</v>
      </c>
      <c r="AY307" s="269" t="s">
        <v>161</v>
      </c>
    </row>
    <row r="308" s="2" customFormat="1" ht="24.15" customHeight="1">
      <c r="A308" s="37"/>
      <c r="B308" s="38"/>
      <c r="C308" s="274" t="s">
        <v>492</v>
      </c>
      <c r="D308" s="274" t="s">
        <v>297</v>
      </c>
      <c r="E308" s="275" t="s">
        <v>747</v>
      </c>
      <c r="F308" s="276" t="s">
        <v>748</v>
      </c>
      <c r="G308" s="277" t="s">
        <v>181</v>
      </c>
      <c r="H308" s="278">
        <v>168.178</v>
      </c>
      <c r="I308" s="279"/>
      <c r="J308" s="280"/>
      <c r="K308" s="281">
        <f>ROUND(P308*H308,2)</f>
        <v>0</v>
      </c>
      <c r="L308" s="280"/>
      <c r="M308" s="282"/>
      <c r="N308" s="283" t="s">
        <v>1</v>
      </c>
      <c r="O308" s="239" t="s">
        <v>42</v>
      </c>
      <c r="P308" s="240">
        <f>I308+J308</f>
        <v>0</v>
      </c>
      <c r="Q308" s="240">
        <f>ROUND(I308*H308,2)</f>
        <v>0</v>
      </c>
      <c r="R308" s="240">
        <f>ROUND(J308*H308,2)</f>
        <v>0</v>
      </c>
      <c r="S308" s="96"/>
      <c r="T308" s="241">
        <f>S308*H308</f>
        <v>0</v>
      </c>
      <c r="U308" s="241">
        <v>0.012</v>
      </c>
      <c r="V308" s="241">
        <f>U308*H308</f>
        <v>2.0181360000000002</v>
      </c>
      <c r="W308" s="241">
        <v>0</v>
      </c>
      <c r="X308" s="242">
        <f>W308*H308</f>
        <v>0</v>
      </c>
      <c r="Y308" s="37"/>
      <c r="Z308" s="37"/>
      <c r="AA308" s="37"/>
      <c r="AB308" s="37"/>
      <c r="AC308" s="37"/>
      <c r="AD308" s="37"/>
      <c r="AE308" s="37"/>
      <c r="AR308" s="243" t="s">
        <v>300</v>
      </c>
      <c r="AT308" s="243" t="s">
        <v>297</v>
      </c>
      <c r="AU308" s="243" t="s">
        <v>166</v>
      </c>
      <c r="AY308" s="16" t="s">
        <v>161</v>
      </c>
      <c r="BE308" s="244">
        <f>IF(O308="základná",K308,0)</f>
        <v>0</v>
      </c>
      <c r="BF308" s="244">
        <f>IF(O308="znížená",K308,0)</f>
        <v>0</v>
      </c>
      <c r="BG308" s="244">
        <f>IF(O308="zákl. prenesená",K308,0)</f>
        <v>0</v>
      </c>
      <c r="BH308" s="244">
        <f>IF(O308="zníž. prenesená",K308,0)</f>
        <v>0</v>
      </c>
      <c r="BI308" s="244">
        <f>IF(O308="nulová",K308,0)</f>
        <v>0</v>
      </c>
      <c r="BJ308" s="16" t="s">
        <v>166</v>
      </c>
      <c r="BK308" s="244">
        <f>ROUND(P308*H308,2)</f>
        <v>0</v>
      </c>
      <c r="BL308" s="16" t="s">
        <v>242</v>
      </c>
      <c r="BM308" s="243" t="s">
        <v>749</v>
      </c>
    </row>
    <row r="309" s="13" customFormat="1">
      <c r="A309" s="13"/>
      <c r="B309" s="247"/>
      <c r="C309" s="248"/>
      <c r="D309" s="249" t="s">
        <v>174</v>
      </c>
      <c r="E309" s="248"/>
      <c r="F309" s="251" t="s">
        <v>730</v>
      </c>
      <c r="G309" s="248"/>
      <c r="H309" s="252">
        <v>168.178</v>
      </c>
      <c r="I309" s="253"/>
      <c r="J309" s="253"/>
      <c r="K309" s="248"/>
      <c r="L309" s="248"/>
      <c r="M309" s="254"/>
      <c r="N309" s="255"/>
      <c r="O309" s="256"/>
      <c r="P309" s="256"/>
      <c r="Q309" s="256"/>
      <c r="R309" s="256"/>
      <c r="S309" s="256"/>
      <c r="T309" s="256"/>
      <c r="U309" s="256"/>
      <c r="V309" s="256"/>
      <c r="W309" s="256"/>
      <c r="X309" s="257"/>
      <c r="Y309" s="13"/>
      <c r="Z309" s="13"/>
      <c r="AA309" s="13"/>
      <c r="AB309" s="13"/>
      <c r="AC309" s="13"/>
      <c r="AD309" s="13"/>
      <c r="AE309" s="13"/>
      <c r="AT309" s="258" t="s">
        <v>174</v>
      </c>
      <c r="AU309" s="258" t="s">
        <v>166</v>
      </c>
      <c r="AV309" s="13" t="s">
        <v>166</v>
      </c>
      <c r="AW309" s="13" t="s">
        <v>4</v>
      </c>
      <c r="AX309" s="13" t="s">
        <v>86</v>
      </c>
      <c r="AY309" s="258" t="s">
        <v>161</v>
      </c>
    </row>
    <row r="310" s="2" customFormat="1" ht="24.15" customHeight="1">
      <c r="A310" s="37"/>
      <c r="B310" s="38"/>
      <c r="C310" s="230" t="s">
        <v>750</v>
      </c>
      <c r="D310" s="230" t="s">
        <v>162</v>
      </c>
      <c r="E310" s="231" t="s">
        <v>751</v>
      </c>
      <c r="F310" s="232" t="s">
        <v>752</v>
      </c>
      <c r="G310" s="233" t="s">
        <v>249</v>
      </c>
      <c r="H310" s="234">
        <v>2.6440000000000001</v>
      </c>
      <c r="I310" s="235"/>
      <c r="J310" s="235"/>
      <c r="K310" s="236">
        <f>ROUND(P310*H310,2)</f>
        <v>0</v>
      </c>
      <c r="L310" s="237"/>
      <c r="M310" s="43"/>
      <c r="N310" s="238" t="s">
        <v>1</v>
      </c>
      <c r="O310" s="239" t="s">
        <v>42</v>
      </c>
      <c r="P310" s="240">
        <f>I310+J310</f>
        <v>0</v>
      </c>
      <c r="Q310" s="240">
        <f>ROUND(I310*H310,2)</f>
        <v>0</v>
      </c>
      <c r="R310" s="240">
        <f>ROUND(J310*H310,2)</f>
        <v>0</v>
      </c>
      <c r="S310" s="96"/>
      <c r="T310" s="241">
        <f>S310*H310</f>
        <v>0</v>
      </c>
      <c r="U310" s="241">
        <v>0</v>
      </c>
      <c r="V310" s="241">
        <f>U310*H310</f>
        <v>0</v>
      </c>
      <c r="W310" s="241">
        <v>0</v>
      </c>
      <c r="X310" s="242">
        <f>W310*H310</f>
        <v>0</v>
      </c>
      <c r="Y310" s="37"/>
      <c r="Z310" s="37"/>
      <c r="AA310" s="37"/>
      <c r="AB310" s="37"/>
      <c r="AC310" s="37"/>
      <c r="AD310" s="37"/>
      <c r="AE310" s="37"/>
      <c r="AR310" s="243" t="s">
        <v>242</v>
      </c>
      <c r="AT310" s="243" t="s">
        <v>162</v>
      </c>
      <c r="AU310" s="243" t="s">
        <v>166</v>
      </c>
      <c r="AY310" s="16" t="s">
        <v>161</v>
      </c>
      <c r="BE310" s="244">
        <f>IF(O310="základná",K310,0)</f>
        <v>0</v>
      </c>
      <c r="BF310" s="244">
        <f>IF(O310="znížená",K310,0)</f>
        <v>0</v>
      </c>
      <c r="BG310" s="244">
        <f>IF(O310="zákl. prenesená",K310,0)</f>
        <v>0</v>
      </c>
      <c r="BH310" s="244">
        <f>IF(O310="zníž. prenesená",K310,0)</f>
        <v>0</v>
      </c>
      <c r="BI310" s="244">
        <f>IF(O310="nulová",K310,0)</f>
        <v>0</v>
      </c>
      <c r="BJ310" s="16" t="s">
        <v>166</v>
      </c>
      <c r="BK310" s="244">
        <f>ROUND(P310*H310,2)</f>
        <v>0</v>
      </c>
      <c r="BL310" s="16" t="s">
        <v>242</v>
      </c>
      <c r="BM310" s="243" t="s">
        <v>753</v>
      </c>
    </row>
    <row r="311" s="12" customFormat="1" ht="22.8" customHeight="1">
      <c r="A311" s="12"/>
      <c r="B311" s="216"/>
      <c r="C311" s="217"/>
      <c r="D311" s="218" t="s">
        <v>77</v>
      </c>
      <c r="E311" s="245" t="s">
        <v>462</v>
      </c>
      <c r="F311" s="245" t="s">
        <v>463</v>
      </c>
      <c r="G311" s="217"/>
      <c r="H311" s="217"/>
      <c r="I311" s="220"/>
      <c r="J311" s="220"/>
      <c r="K311" s="246">
        <f>BK311</f>
        <v>0</v>
      </c>
      <c r="L311" s="217"/>
      <c r="M311" s="221"/>
      <c r="N311" s="222"/>
      <c r="O311" s="223"/>
      <c r="P311" s="223"/>
      <c r="Q311" s="224">
        <f>SUM(Q312:Q323)</f>
        <v>0</v>
      </c>
      <c r="R311" s="224">
        <f>SUM(R312:R323)</f>
        <v>0</v>
      </c>
      <c r="S311" s="223"/>
      <c r="T311" s="225">
        <f>SUM(T312:T323)</f>
        <v>0</v>
      </c>
      <c r="U311" s="223"/>
      <c r="V311" s="225">
        <f>SUM(V312:V323)</f>
        <v>0.0337878</v>
      </c>
      <c r="W311" s="223"/>
      <c r="X311" s="226">
        <f>SUM(X312:X323)</f>
        <v>0</v>
      </c>
      <c r="Y311" s="12"/>
      <c r="Z311" s="12"/>
      <c r="AA311" s="12"/>
      <c r="AB311" s="12"/>
      <c r="AC311" s="12"/>
      <c r="AD311" s="12"/>
      <c r="AE311" s="12"/>
      <c r="AR311" s="227" t="s">
        <v>166</v>
      </c>
      <c r="AT311" s="228" t="s">
        <v>77</v>
      </c>
      <c r="AU311" s="228" t="s">
        <v>86</v>
      </c>
      <c r="AY311" s="227" t="s">
        <v>161</v>
      </c>
      <c r="BK311" s="229">
        <f>SUM(BK312:BK323)</f>
        <v>0</v>
      </c>
    </row>
    <row r="312" s="2" customFormat="1" ht="37.8" customHeight="1">
      <c r="A312" s="37"/>
      <c r="B312" s="38"/>
      <c r="C312" s="230" t="s">
        <v>754</v>
      </c>
      <c r="D312" s="230" t="s">
        <v>162</v>
      </c>
      <c r="E312" s="231" t="s">
        <v>755</v>
      </c>
      <c r="F312" s="232" t="s">
        <v>756</v>
      </c>
      <c r="G312" s="233" t="s">
        <v>181</v>
      </c>
      <c r="H312" s="234">
        <v>16.956</v>
      </c>
      <c r="I312" s="235"/>
      <c r="J312" s="235"/>
      <c r="K312" s="236">
        <f>ROUND(P312*H312,2)</f>
        <v>0</v>
      </c>
      <c r="L312" s="237"/>
      <c r="M312" s="43"/>
      <c r="N312" s="238" t="s">
        <v>1</v>
      </c>
      <c r="O312" s="239" t="s">
        <v>42</v>
      </c>
      <c r="P312" s="240">
        <f>I312+J312</f>
        <v>0</v>
      </c>
      <c r="Q312" s="240">
        <f>ROUND(I312*H312,2)</f>
        <v>0</v>
      </c>
      <c r="R312" s="240">
        <f>ROUND(J312*H312,2)</f>
        <v>0</v>
      </c>
      <c r="S312" s="96"/>
      <c r="T312" s="241">
        <f>S312*H312</f>
        <v>0</v>
      </c>
      <c r="U312" s="241">
        <v>0.00017000000000000001</v>
      </c>
      <c r="V312" s="241">
        <f>U312*H312</f>
        <v>0.00288252</v>
      </c>
      <c r="W312" s="241">
        <v>0</v>
      </c>
      <c r="X312" s="242">
        <f>W312*H312</f>
        <v>0</v>
      </c>
      <c r="Y312" s="37"/>
      <c r="Z312" s="37"/>
      <c r="AA312" s="37"/>
      <c r="AB312" s="37"/>
      <c r="AC312" s="37"/>
      <c r="AD312" s="37"/>
      <c r="AE312" s="37"/>
      <c r="AR312" s="243" t="s">
        <v>242</v>
      </c>
      <c r="AT312" s="243" t="s">
        <v>162</v>
      </c>
      <c r="AU312" s="243" t="s">
        <v>166</v>
      </c>
      <c r="AY312" s="16" t="s">
        <v>161</v>
      </c>
      <c r="BE312" s="244">
        <f>IF(O312="základná",K312,0)</f>
        <v>0</v>
      </c>
      <c r="BF312" s="244">
        <f>IF(O312="znížená",K312,0)</f>
        <v>0</v>
      </c>
      <c r="BG312" s="244">
        <f>IF(O312="zákl. prenesená",K312,0)</f>
        <v>0</v>
      </c>
      <c r="BH312" s="244">
        <f>IF(O312="zníž. prenesená",K312,0)</f>
        <v>0</v>
      </c>
      <c r="BI312" s="244">
        <f>IF(O312="nulová",K312,0)</f>
        <v>0</v>
      </c>
      <c r="BJ312" s="16" t="s">
        <v>166</v>
      </c>
      <c r="BK312" s="244">
        <f>ROUND(P312*H312,2)</f>
        <v>0</v>
      </c>
      <c r="BL312" s="16" t="s">
        <v>242</v>
      </c>
      <c r="BM312" s="243" t="s">
        <v>757</v>
      </c>
    </row>
    <row r="313" s="13" customFormat="1">
      <c r="A313" s="13"/>
      <c r="B313" s="247"/>
      <c r="C313" s="248"/>
      <c r="D313" s="249" t="s">
        <v>174</v>
      </c>
      <c r="E313" s="250" t="s">
        <v>1</v>
      </c>
      <c r="F313" s="251" t="s">
        <v>758</v>
      </c>
      <c r="G313" s="248"/>
      <c r="H313" s="252">
        <v>16.956</v>
      </c>
      <c r="I313" s="253"/>
      <c r="J313" s="253"/>
      <c r="K313" s="248"/>
      <c r="L313" s="248"/>
      <c r="M313" s="254"/>
      <c r="N313" s="255"/>
      <c r="O313" s="256"/>
      <c r="P313" s="256"/>
      <c r="Q313" s="256"/>
      <c r="R313" s="256"/>
      <c r="S313" s="256"/>
      <c r="T313" s="256"/>
      <c r="U313" s="256"/>
      <c r="V313" s="256"/>
      <c r="W313" s="256"/>
      <c r="X313" s="257"/>
      <c r="Y313" s="13"/>
      <c r="Z313" s="13"/>
      <c r="AA313" s="13"/>
      <c r="AB313" s="13"/>
      <c r="AC313" s="13"/>
      <c r="AD313" s="13"/>
      <c r="AE313" s="13"/>
      <c r="AT313" s="258" t="s">
        <v>174</v>
      </c>
      <c r="AU313" s="258" t="s">
        <v>166</v>
      </c>
      <c r="AV313" s="13" t="s">
        <v>166</v>
      </c>
      <c r="AW313" s="13" t="s">
        <v>5</v>
      </c>
      <c r="AX313" s="13" t="s">
        <v>86</v>
      </c>
      <c r="AY313" s="258" t="s">
        <v>161</v>
      </c>
    </row>
    <row r="314" s="2" customFormat="1" ht="33" customHeight="1">
      <c r="A314" s="37"/>
      <c r="B314" s="38"/>
      <c r="C314" s="230" t="s">
        <v>759</v>
      </c>
      <c r="D314" s="230" t="s">
        <v>162</v>
      </c>
      <c r="E314" s="231" t="s">
        <v>760</v>
      </c>
      <c r="F314" s="232" t="s">
        <v>761</v>
      </c>
      <c r="G314" s="233" t="s">
        <v>181</v>
      </c>
      <c r="H314" s="234">
        <v>50.323999999999998</v>
      </c>
      <c r="I314" s="235"/>
      <c r="J314" s="235"/>
      <c r="K314" s="236">
        <f>ROUND(P314*H314,2)</f>
        <v>0</v>
      </c>
      <c r="L314" s="237"/>
      <c r="M314" s="43"/>
      <c r="N314" s="238" t="s">
        <v>1</v>
      </c>
      <c r="O314" s="239" t="s">
        <v>42</v>
      </c>
      <c r="P314" s="240">
        <f>I314+J314</f>
        <v>0</v>
      </c>
      <c r="Q314" s="240">
        <f>ROUND(I314*H314,2)</f>
        <v>0</v>
      </c>
      <c r="R314" s="240">
        <f>ROUND(J314*H314,2)</f>
        <v>0</v>
      </c>
      <c r="S314" s="96"/>
      <c r="T314" s="241">
        <f>S314*H314</f>
        <v>0</v>
      </c>
      <c r="U314" s="241">
        <v>0</v>
      </c>
      <c r="V314" s="241">
        <f>U314*H314</f>
        <v>0</v>
      </c>
      <c r="W314" s="241">
        <v>0</v>
      </c>
      <c r="X314" s="242">
        <f>W314*H314</f>
        <v>0</v>
      </c>
      <c r="Y314" s="37"/>
      <c r="Z314" s="37"/>
      <c r="AA314" s="37"/>
      <c r="AB314" s="37"/>
      <c r="AC314" s="37"/>
      <c r="AD314" s="37"/>
      <c r="AE314" s="37"/>
      <c r="AR314" s="243" t="s">
        <v>242</v>
      </c>
      <c r="AT314" s="243" t="s">
        <v>162</v>
      </c>
      <c r="AU314" s="243" t="s">
        <v>166</v>
      </c>
      <c r="AY314" s="16" t="s">
        <v>161</v>
      </c>
      <c r="BE314" s="244">
        <f>IF(O314="základná",K314,0)</f>
        <v>0</v>
      </c>
      <c r="BF314" s="244">
        <f>IF(O314="znížená",K314,0)</f>
        <v>0</v>
      </c>
      <c r="BG314" s="244">
        <f>IF(O314="zákl. prenesená",K314,0)</f>
        <v>0</v>
      </c>
      <c r="BH314" s="244">
        <f>IF(O314="zníž. prenesená",K314,0)</f>
        <v>0</v>
      </c>
      <c r="BI314" s="244">
        <f>IF(O314="nulová",K314,0)</f>
        <v>0</v>
      </c>
      <c r="BJ314" s="16" t="s">
        <v>166</v>
      </c>
      <c r="BK314" s="244">
        <f>ROUND(P314*H314,2)</f>
        <v>0</v>
      </c>
      <c r="BL314" s="16" t="s">
        <v>242</v>
      </c>
      <c r="BM314" s="243" t="s">
        <v>762</v>
      </c>
    </row>
    <row r="315" s="13" customFormat="1">
      <c r="A315" s="13"/>
      <c r="B315" s="247"/>
      <c r="C315" s="248"/>
      <c r="D315" s="249" t="s">
        <v>174</v>
      </c>
      <c r="E315" s="250" t="s">
        <v>1</v>
      </c>
      <c r="F315" s="251" t="s">
        <v>763</v>
      </c>
      <c r="G315" s="248"/>
      <c r="H315" s="252">
        <v>50.323999999999998</v>
      </c>
      <c r="I315" s="253"/>
      <c r="J315" s="253"/>
      <c r="K315" s="248"/>
      <c r="L315" s="248"/>
      <c r="M315" s="254"/>
      <c r="N315" s="255"/>
      <c r="O315" s="256"/>
      <c r="P315" s="256"/>
      <c r="Q315" s="256"/>
      <c r="R315" s="256"/>
      <c r="S315" s="256"/>
      <c r="T315" s="256"/>
      <c r="U315" s="256"/>
      <c r="V315" s="256"/>
      <c r="W315" s="256"/>
      <c r="X315" s="257"/>
      <c r="Y315" s="13"/>
      <c r="Z315" s="13"/>
      <c r="AA315" s="13"/>
      <c r="AB315" s="13"/>
      <c r="AC315" s="13"/>
      <c r="AD315" s="13"/>
      <c r="AE315" s="13"/>
      <c r="AT315" s="258" t="s">
        <v>174</v>
      </c>
      <c r="AU315" s="258" t="s">
        <v>166</v>
      </c>
      <c r="AV315" s="13" t="s">
        <v>166</v>
      </c>
      <c r="AW315" s="13" t="s">
        <v>5</v>
      </c>
      <c r="AX315" s="13" t="s">
        <v>86</v>
      </c>
      <c r="AY315" s="258" t="s">
        <v>161</v>
      </c>
    </row>
    <row r="316" s="2" customFormat="1" ht="24.15" customHeight="1">
      <c r="A316" s="37"/>
      <c r="B316" s="38"/>
      <c r="C316" s="230" t="s">
        <v>764</v>
      </c>
      <c r="D316" s="230" t="s">
        <v>162</v>
      </c>
      <c r="E316" s="231" t="s">
        <v>765</v>
      </c>
      <c r="F316" s="232" t="s">
        <v>766</v>
      </c>
      <c r="G316" s="233" t="s">
        <v>181</v>
      </c>
      <c r="H316" s="234">
        <v>50.323999999999998</v>
      </c>
      <c r="I316" s="235"/>
      <c r="J316" s="235"/>
      <c r="K316" s="236">
        <f>ROUND(P316*H316,2)</f>
        <v>0</v>
      </c>
      <c r="L316" s="237"/>
      <c r="M316" s="43"/>
      <c r="N316" s="238" t="s">
        <v>1</v>
      </c>
      <c r="O316" s="239" t="s">
        <v>42</v>
      </c>
      <c r="P316" s="240">
        <f>I316+J316</f>
        <v>0</v>
      </c>
      <c r="Q316" s="240">
        <f>ROUND(I316*H316,2)</f>
        <v>0</v>
      </c>
      <c r="R316" s="240">
        <f>ROUND(J316*H316,2)</f>
        <v>0</v>
      </c>
      <c r="S316" s="96"/>
      <c r="T316" s="241">
        <f>S316*H316</f>
        <v>0</v>
      </c>
      <c r="U316" s="241">
        <v>0.00054000000000000001</v>
      </c>
      <c r="V316" s="241">
        <f>U316*H316</f>
        <v>0.027174959999999998</v>
      </c>
      <c r="W316" s="241">
        <v>0</v>
      </c>
      <c r="X316" s="242">
        <f>W316*H316</f>
        <v>0</v>
      </c>
      <c r="Y316" s="37"/>
      <c r="Z316" s="37"/>
      <c r="AA316" s="37"/>
      <c r="AB316" s="37"/>
      <c r="AC316" s="37"/>
      <c r="AD316" s="37"/>
      <c r="AE316" s="37"/>
      <c r="AR316" s="243" t="s">
        <v>242</v>
      </c>
      <c r="AT316" s="243" t="s">
        <v>162</v>
      </c>
      <c r="AU316" s="243" t="s">
        <v>166</v>
      </c>
      <c r="AY316" s="16" t="s">
        <v>161</v>
      </c>
      <c r="BE316" s="244">
        <f>IF(O316="základná",K316,0)</f>
        <v>0</v>
      </c>
      <c r="BF316" s="244">
        <f>IF(O316="znížená",K316,0)</f>
        <v>0</v>
      </c>
      <c r="BG316" s="244">
        <f>IF(O316="zákl. prenesená",K316,0)</f>
        <v>0</v>
      </c>
      <c r="BH316" s="244">
        <f>IF(O316="zníž. prenesená",K316,0)</f>
        <v>0</v>
      </c>
      <c r="BI316" s="244">
        <f>IF(O316="nulová",K316,0)</f>
        <v>0</v>
      </c>
      <c r="BJ316" s="16" t="s">
        <v>166</v>
      </c>
      <c r="BK316" s="244">
        <f>ROUND(P316*H316,2)</f>
        <v>0</v>
      </c>
      <c r="BL316" s="16" t="s">
        <v>242</v>
      </c>
      <c r="BM316" s="243" t="s">
        <v>767</v>
      </c>
    </row>
    <row r="317" s="13" customFormat="1">
      <c r="A317" s="13"/>
      <c r="B317" s="247"/>
      <c r="C317" s="248"/>
      <c r="D317" s="249" t="s">
        <v>174</v>
      </c>
      <c r="E317" s="250" t="s">
        <v>1</v>
      </c>
      <c r="F317" s="251" t="s">
        <v>763</v>
      </c>
      <c r="G317" s="248"/>
      <c r="H317" s="252">
        <v>50.323999999999998</v>
      </c>
      <c r="I317" s="253"/>
      <c r="J317" s="253"/>
      <c r="K317" s="248"/>
      <c r="L317" s="248"/>
      <c r="M317" s="254"/>
      <c r="N317" s="255"/>
      <c r="O317" s="256"/>
      <c r="P317" s="256"/>
      <c r="Q317" s="256"/>
      <c r="R317" s="256"/>
      <c r="S317" s="256"/>
      <c r="T317" s="256"/>
      <c r="U317" s="256"/>
      <c r="V317" s="256"/>
      <c r="W317" s="256"/>
      <c r="X317" s="257"/>
      <c r="Y317" s="13"/>
      <c r="Z317" s="13"/>
      <c r="AA317" s="13"/>
      <c r="AB317" s="13"/>
      <c r="AC317" s="13"/>
      <c r="AD317" s="13"/>
      <c r="AE317" s="13"/>
      <c r="AT317" s="258" t="s">
        <v>174</v>
      </c>
      <c r="AU317" s="258" t="s">
        <v>166</v>
      </c>
      <c r="AV317" s="13" t="s">
        <v>166</v>
      </c>
      <c r="AW317" s="13" t="s">
        <v>5</v>
      </c>
      <c r="AX317" s="13" t="s">
        <v>86</v>
      </c>
      <c r="AY317" s="258" t="s">
        <v>161</v>
      </c>
    </row>
    <row r="318" s="2" customFormat="1" ht="24.15" customHeight="1">
      <c r="A318" s="37"/>
      <c r="B318" s="38"/>
      <c r="C318" s="230" t="s">
        <v>768</v>
      </c>
      <c r="D318" s="230" t="s">
        <v>162</v>
      </c>
      <c r="E318" s="231" t="s">
        <v>475</v>
      </c>
      <c r="F318" s="232" t="s">
        <v>476</v>
      </c>
      <c r="G318" s="233" t="s">
        <v>181</v>
      </c>
      <c r="H318" s="234">
        <v>16.956</v>
      </c>
      <c r="I318" s="235"/>
      <c r="J318" s="235"/>
      <c r="K318" s="236">
        <f>ROUND(P318*H318,2)</f>
        <v>0</v>
      </c>
      <c r="L318" s="237"/>
      <c r="M318" s="43"/>
      <c r="N318" s="238" t="s">
        <v>1</v>
      </c>
      <c r="O318" s="239" t="s">
        <v>42</v>
      </c>
      <c r="P318" s="240">
        <f>I318+J318</f>
        <v>0</v>
      </c>
      <c r="Q318" s="240">
        <f>ROUND(I318*H318,2)</f>
        <v>0</v>
      </c>
      <c r="R318" s="240">
        <f>ROUND(J318*H318,2)</f>
        <v>0</v>
      </c>
      <c r="S318" s="96"/>
      <c r="T318" s="241">
        <f>S318*H318</f>
        <v>0</v>
      </c>
      <c r="U318" s="241">
        <v>0.00014999999999999999</v>
      </c>
      <c r="V318" s="241">
        <f>U318*H318</f>
        <v>0.0025433999999999999</v>
      </c>
      <c r="W318" s="241">
        <v>0</v>
      </c>
      <c r="X318" s="242">
        <f>W318*H318</f>
        <v>0</v>
      </c>
      <c r="Y318" s="37"/>
      <c r="Z318" s="37"/>
      <c r="AA318" s="37"/>
      <c r="AB318" s="37"/>
      <c r="AC318" s="37"/>
      <c r="AD318" s="37"/>
      <c r="AE318" s="37"/>
      <c r="AR318" s="243" t="s">
        <v>242</v>
      </c>
      <c r="AT318" s="243" t="s">
        <v>162</v>
      </c>
      <c r="AU318" s="243" t="s">
        <v>166</v>
      </c>
      <c r="AY318" s="16" t="s">
        <v>161</v>
      </c>
      <c r="BE318" s="244">
        <f>IF(O318="základná",K318,0)</f>
        <v>0</v>
      </c>
      <c r="BF318" s="244">
        <f>IF(O318="znížená",K318,0)</f>
        <v>0</v>
      </c>
      <c r="BG318" s="244">
        <f>IF(O318="zákl. prenesená",K318,0)</f>
        <v>0</v>
      </c>
      <c r="BH318" s="244">
        <f>IF(O318="zníž. prenesená",K318,0)</f>
        <v>0</v>
      </c>
      <c r="BI318" s="244">
        <f>IF(O318="nulová",K318,0)</f>
        <v>0</v>
      </c>
      <c r="BJ318" s="16" t="s">
        <v>166</v>
      </c>
      <c r="BK318" s="244">
        <f>ROUND(P318*H318,2)</f>
        <v>0</v>
      </c>
      <c r="BL318" s="16" t="s">
        <v>242</v>
      </c>
      <c r="BM318" s="243" t="s">
        <v>769</v>
      </c>
    </row>
    <row r="319" s="13" customFormat="1">
      <c r="A319" s="13"/>
      <c r="B319" s="247"/>
      <c r="C319" s="248"/>
      <c r="D319" s="249" t="s">
        <v>174</v>
      </c>
      <c r="E319" s="250" t="s">
        <v>1</v>
      </c>
      <c r="F319" s="251" t="s">
        <v>758</v>
      </c>
      <c r="G319" s="248"/>
      <c r="H319" s="252">
        <v>16.956</v>
      </c>
      <c r="I319" s="253"/>
      <c r="J319" s="253"/>
      <c r="K319" s="248"/>
      <c r="L319" s="248"/>
      <c r="M319" s="254"/>
      <c r="N319" s="255"/>
      <c r="O319" s="256"/>
      <c r="P319" s="256"/>
      <c r="Q319" s="256"/>
      <c r="R319" s="256"/>
      <c r="S319" s="256"/>
      <c r="T319" s="256"/>
      <c r="U319" s="256"/>
      <c r="V319" s="256"/>
      <c r="W319" s="256"/>
      <c r="X319" s="257"/>
      <c r="Y319" s="13"/>
      <c r="Z319" s="13"/>
      <c r="AA319" s="13"/>
      <c r="AB319" s="13"/>
      <c r="AC319" s="13"/>
      <c r="AD319" s="13"/>
      <c r="AE319" s="13"/>
      <c r="AT319" s="258" t="s">
        <v>174</v>
      </c>
      <c r="AU319" s="258" t="s">
        <v>166</v>
      </c>
      <c r="AV319" s="13" t="s">
        <v>166</v>
      </c>
      <c r="AW319" s="13" t="s">
        <v>5</v>
      </c>
      <c r="AX319" s="13" t="s">
        <v>86</v>
      </c>
      <c r="AY319" s="258" t="s">
        <v>161</v>
      </c>
    </row>
    <row r="320" s="2" customFormat="1" ht="21.75" customHeight="1">
      <c r="A320" s="37"/>
      <c r="B320" s="38"/>
      <c r="C320" s="230" t="s">
        <v>770</v>
      </c>
      <c r="D320" s="230" t="s">
        <v>162</v>
      </c>
      <c r="E320" s="231" t="s">
        <v>479</v>
      </c>
      <c r="F320" s="232" t="s">
        <v>480</v>
      </c>
      <c r="G320" s="233" t="s">
        <v>181</v>
      </c>
      <c r="H320" s="234">
        <v>16.956</v>
      </c>
      <c r="I320" s="235"/>
      <c r="J320" s="235"/>
      <c r="K320" s="236">
        <f>ROUND(P320*H320,2)</f>
        <v>0</v>
      </c>
      <c r="L320" s="237"/>
      <c r="M320" s="43"/>
      <c r="N320" s="238" t="s">
        <v>1</v>
      </c>
      <c r="O320" s="239" t="s">
        <v>42</v>
      </c>
      <c r="P320" s="240">
        <f>I320+J320</f>
        <v>0</v>
      </c>
      <c r="Q320" s="240">
        <f>ROUND(I320*H320,2)</f>
        <v>0</v>
      </c>
      <c r="R320" s="240">
        <f>ROUND(J320*H320,2)</f>
        <v>0</v>
      </c>
      <c r="S320" s="96"/>
      <c r="T320" s="241">
        <f>S320*H320</f>
        <v>0</v>
      </c>
      <c r="U320" s="241">
        <v>6.9999999999999994E-05</v>
      </c>
      <c r="V320" s="241">
        <f>U320*H320</f>
        <v>0.00118692</v>
      </c>
      <c r="W320" s="241">
        <v>0</v>
      </c>
      <c r="X320" s="242">
        <f>W320*H320</f>
        <v>0</v>
      </c>
      <c r="Y320" s="37"/>
      <c r="Z320" s="37"/>
      <c r="AA320" s="37"/>
      <c r="AB320" s="37"/>
      <c r="AC320" s="37"/>
      <c r="AD320" s="37"/>
      <c r="AE320" s="37"/>
      <c r="AR320" s="243" t="s">
        <v>242</v>
      </c>
      <c r="AT320" s="243" t="s">
        <v>162</v>
      </c>
      <c r="AU320" s="243" t="s">
        <v>166</v>
      </c>
      <c r="AY320" s="16" t="s">
        <v>161</v>
      </c>
      <c r="BE320" s="244">
        <f>IF(O320="základná",K320,0)</f>
        <v>0</v>
      </c>
      <c r="BF320" s="244">
        <f>IF(O320="znížená",K320,0)</f>
        <v>0</v>
      </c>
      <c r="BG320" s="244">
        <f>IF(O320="zákl. prenesená",K320,0)</f>
        <v>0</v>
      </c>
      <c r="BH320" s="244">
        <f>IF(O320="zníž. prenesená",K320,0)</f>
        <v>0</v>
      </c>
      <c r="BI320" s="244">
        <f>IF(O320="nulová",K320,0)</f>
        <v>0</v>
      </c>
      <c r="BJ320" s="16" t="s">
        <v>166</v>
      </c>
      <c r="BK320" s="244">
        <f>ROUND(P320*H320,2)</f>
        <v>0</v>
      </c>
      <c r="BL320" s="16" t="s">
        <v>242</v>
      </c>
      <c r="BM320" s="243" t="s">
        <v>771</v>
      </c>
    </row>
    <row r="321" s="13" customFormat="1">
      <c r="A321" s="13"/>
      <c r="B321" s="247"/>
      <c r="C321" s="248"/>
      <c r="D321" s="249" t="s">
        <v>174</v>
      </c>
      <c r="E321" s="250" t="s">
        <v>1</v>
      </c>
      <c r="F321" s="251" t="s">
        <v>758</v>
      </c>
      <c r="G321" s="248"/>
      <c r="H321" s="252">
        <v>16.956</v>
      </c>
      <c r="I321" s="253"/>
      <c r="J321" s="253"/>
      <c r="K321" s="248"/>
      <c r="L321" s="248"/>
      <c r="M321" s="254"/>
      <c r="N321" s="255"/>
      <c r="O321" s="256"/>
      <c r="P321" s="256"/>
      <c r="Q321" s="256"/>
      <c r="R321" s="256"/>
      <c r="S321" s="256"/>
      <c r="T321" s="256"/>
      <c r="U321" s="256"/>
      <c r="V321" s="256"/>
      <c r="W321" s="256"/>
      <c r="X321" s="257"/>
      <c r="Y321" s="13"/>
      <c r="Z321" s="13"/>
      <c r="AA321" s="13"/>
      <c r="AB321" s="13"/>
      <c r="AC321" s="13"/>
      <c r="AD321" s="13"/>
      <c r="AE321" s="13"/>
      <c r="AT321" s="258" t="s">
        <v>174</v>
      </c>
      <c r="AU321" s="258" t="s">
        <v>166</v>
      </c>
      <c r="AV321" s="13" t="s">
        <v>166</v>
      </c>
      <c r="AW321" s="13" t="s">
        <v>5</v>
      </c>
      <c r="AX321" s="13" t="s">
        <v>86</v>
      </c>
      <c r="AY321" s="258" t="s">
        <v>161</v>
      </c>
    </row>
    <row r="322" s="2" customFormat="1" ht="24.15" customHeight="1">
      <c r="A322" s="37"/>
      <c r="B322" s="38"/>
      <c r="C322" s="230" t="s">
        <v>772</v>
      </c>
      <c r="D322" s="230" t="s">
        <v>162</v>
      </c>
      <c r="E322" s="231" t="s">
        <v>483</v>
      </c>
      <c r="F322" s="232" t="s">
        <v>484</v>
      </c>
      <c r="G322" s="233" t="s">
        <v>181</v>
      </c>
      <c r="H322" s="234">
        <v>16.956</v>
      </c>
      <c r="I322" s="235"/>
      <c r="J322" s="235"/>
      <c r="K322" s="236">
        <f>ROUND(P322*H322,2)</f>
        <v>0</v>
      </c>
      <c r="L322" s="237"/>
      <c r="M322" s="43"/>
      <c r="N322" s="238" t="s">
        <v>1</v>
      </c>
      <c r="O322" s="239" t="s">
        <v>42</v>
      </c>
      <c r="P322" s="240">
        <f>I322+J322</f>
        <v>0</v>
      </c>
      <c r="Q322" s="240">
        <f>ROUND(I322*H322,2)</f>
        <v>0</v>
      </c>
      <c r="R322" s="240">
        <f>ROUND(J322*H322,2)</f>
        <v>0</v>
      </c>
      <c r="S322" s="96"/>
      <c r="T322" s="241">
        <f>S322*H322</f>
        <v>0</v>
      </c>
      <c r="U322" s="241">
        <v>0</v>
      </c>
      <c r="V322" s="241">
        <f>U322*H322</f>
        <v>0</v>
      </c>
      <c r="W322" s="241">
        <v>0</v>
      </c>
      <c r="X322" s="242">
        <f>W322*H322</f>
        <v>0</v>
      </c>
      <c r="Y322" s="37"/>
      <c r="Z322" s="37"/>
      <c r="AA322" s="37"/>
      <c r="AB322" s="37"/>
      <c r="AC322" s="37"/>
      <c r="AD322" s="37"/>
      <c r="AE322" s="37"/>
      <c r="AR322" s="243" t="s">
        <v>242</v>
      </c>
      <c r="AT322" s="243" t="s">
        <v>162</v>
      </c>
      <c r="AU322" s="243" t="s">
        <v>166</v>
      </c>
      <c r="AY322" s="16" t="s">
        <v>161</v>
      </c>
      <c r="BE322" s="244">
        <f>IF(O322="základná",K322,0)</f>
        <v>0</v>
      </c>
      <c r="BF322" s="244">
        <f>IF(O322="znížená",K322,0)</f>
        <v>0</v>
      </c>
      <c r="BG322" s="244">
        <f>IF(O322="zákl. prenesená",K322,0)</f>
        <v>0</v>
      </c>
      <c r="BH322" s="244">
        <f>IF(O322="zníž. prenesená",K322,0)</f>
        <v>0</v>
      </c>
      <c r="BI322" s="244">
        <f>IF(O322="nulová",K322,0)</f>
        <v>0</v>
      </c>
      <c r="BJ322" s="16" t="s">
        <v>166</v>
      </c>
      <c r="BK322" s="244">
        <f>ROUND(P322*H322,2)</f>
        <v>0</v>
      </c>
      <c r="BL322" s="16" t="s">
        <v>242</v>
      </c>
      <c r="BM322" s="243" t="s">
        <v>773</v>
      </c>
    </row>
    <row r="323" s="13" customFormat="1">
      <c r="A323" s="13"/>
      <c r="B323" s="247"/>
      <c r="C323" s="248"/>
      <c r="D323" s="249" t="s">
        <v>174</v>
      </c>
      <c r="E323" s="250" t="s">
        <v>1</v>
      </c>
      <c r="F323" s="251" t="s">
        <v>758</v>
      </c>
      <c r="G323" s="248"/>
      <c r="H323" s="252">
        <v>16.956</v>
      </c>
      <c r="I323" s="253"/>
      <c r="J323" s="253"/>
      <c r="K323" s="248"/>
      <c r="L323" s="248"/>
      <c r="M323" s="254"/>
      <c r="N323" s="255"/>
      <c r="O323" s="256"/>
      <c r="P323" s="256"/>
      <c r="Q323" s="256"/>
      <c r="R323" s="256"/>
      <c r="S323" s="256"/>
      <c r="T323" s="256"/>
      <c r="U323" s="256"/>
      <c r="V323" s="256"/>
      <c r="W323" s="256"/>
      <c r="X323" s="257"/>
      <c r="Y323" s="13"/>
      <c r="Z323" s="13"/>
      <c r="AA323" s="13"/>
      <c r="AB323" s="13"/>
      <c r="AC323" s="13"/>
      <c r="AD323" s="13"/>
      <c r="AE323" s="13"/>
      <c r="AT323" s="258" t="s">
        <v>174</v>
      </c>
      <c r="AU323" s="258" t="s">
        <v>166</v>
      </c>
      <c r="AV323" s="13" t="s">
        <v>166</v>
      </c>
      <c r="AW323" s="13" t="s">
        <v>5</v>
      </c>
      <c r="AX323" s="13" t="s">
        <v>86</v>
      </c>
      <c r="AY323" s="258" t="s">
        <v>161</v>
      </c>
    </row>
    <row r="324" s="2" customFormat="1" ht="49.92" customHeight="1">
      <c r="A324" s="37"/>
      <c r="B324" s="38"/>
      <c r="C324" s="39"/>
      <c r="D324" s="39"/>
      <c r="E324" s="219" t="s">
        <v>498</v>
      </c>
      <c r="F324" s="219" t="s">
        <v>499</v>
      </c>
      <c r="G324" s="39"/>
      <c r="H324" s="39"/>
      <c r="I324" s="39"/>
      <c r="J324" s="39"/>
      <c r="K324" s="202">
        <f>BK324</f>
        <v>0</v>
      </c>
      <c r="L324" s="39"/>
      <c r="M324" s="43"/>
      <c r="N324" s="272"/>
      <c r="O324" s="273"/>
      <c r="P324" s="96"/>
      <c r="Q324" s="224">
        <f>SUM(Q325:Q329)</f>
        <v>0</v>
      </c>
      <c r="R324" s="224">
        <f>SUM(R325:R329)</f>
        <v>0</v>
      </c>
      <c r="S324" s="96"/>
      <c r="T324" s="96"/>
      <c r="U324" s="96"/>
      <c r="V324" s="96"/>
      <c r="W324" s="96"/>
      <c r="X324" s="97"/>
      <c r="Y324" s="37"/>
      <c r="Z324" s="37"/>
      <c r="AA324" s="37"/>
      <c r="AB324" s="37"/>
      <c r="AC324" s="37"/>
      <c r="AD324" s="37"/>
      <c r="AE324" s="37"/>
      <c r="AT324" s="16" t="s">
        <v>77</v>
      </c>
      <c r="AU324" s="16" t="s">
        <v>78</v>
      </c>
      <c r="AY324" s="16" t="s">
        <v>500</v>
      </c>
      <c r="BK324" s="244">
        <f>SUM(BK325:BK329)</f>
        <v>0</v>
      </c>
    </row>
    <row r="325" s="2" customFormat="1" ht="16.32" customHeight="1">
      <c r="A325" s="37"/>
      <c r="B325" s="38"/>
      <c r="C325" s="284" t="s">
        <v>1</v>
      </c>
      <c r="D325" s="284" t="s">
        <v>162</v>
      </c>
      <c r="E325" s="285" t="s">
        <v>1</v>
      </c>
      <c r="F325" s="286" t="s">
        <v>1</v>
      </c>
      <c r="G325" s="287" t="s">
        <v>1</v>
      </c>
      <c r="H325" s="288"/>
      <c r="I325" s="288"/>
      <c r="J325" s="288"/>
      <c r="K325" s="289">
        <f>BK325</f>
        <v>0</v>
      </c>
      <c r="L325" s="237"/>
      <c r="M325" s="43"/>
      <c r="N325" s="290" t="s">
        <v>1</v>
      </c>
      <c r="O325" s="291" t="s">
        <v>42</v>
      </c>
      <c r="P325" s="292">
        <f>I325+J325</f>
        <v>0</v>
      </c>
      <c r="Q325" s="293">
        <f>I325*H325</f>
        <v>0</v>
      </c>
      <c r="R325" s="293">
        <f>J325*H325</f>
        <v>0</v>
      </c>
      <c r="S325" s="96"/>
      <c r="T325" s="96"/>
      <c r="U325" s="96"/>
      <c r="V325" s="96"/>
      <c r="W325" s="96"/>
      <c r="X325" s="97"/>
      <c r="Y325" s="37"/>
      <c r="Z325" s="37"/>
      <c r="AA325" s="37"/>
      <c r="AB325" s="37"/>
      <c r="AC325" s="37"/>
      <c r="AD325" s="37"/>
      <c r="AE325" s="37"/>
      <c r="AT325" s="16" t="s">
        <v>500</v>
      </c>
      <c r="AU325" s="16" t="s">
        <v>86</v>
      </c>
      <c r="AY325" s="16" t="s">
        <v>500</v>
      </c>
      <c r="BE325" s="244">
        <f>IF(O325="základná",K325,0)</f>
        <v>0</v>
      </c>
      <c r="BF325" s="244">
        <f>IF(O325="znížená",K325,0)</f>
        <v>0</v>
      </c>
      <c r="BG325" s="244">
        <f>IF(O325="zákl. prenesená",K325,0)</f>
        <v>0</v>
      </c>
      <c r="BH325" s="244">
        <f>IF(O325="zníž. prenesená",K325,0)</f>
        <v>0</v>
      </c>
      <c r="BI325" s="244">
        <f>IF(O325="nulová",K325,0)</f>
        <v>0</v>
      </c>
      <c r="BJ325" s="16" t="s">
        <v>166</v>
      </c>
      <c r="BK325" s="244">
        <f>P325*H325</f>
        <v>0</v>
      </c>
    </row>
    <row r="326" s="2" customFormat="1" ht="16.32" customHeight="1">
      <c r="A326" s="37"/>
      <c r="B326" s="38"/>
      <c r="C326" s="284" t="s">
        <v>1</v>
      </c>
      <c r="D326" s="284" t="s">
        <v>162</v>
      </c>
      <c r="E326" s="285" t="s">
        <v>1</v>
      </c>
      <c r="F326" s="286" t="s">
        <v>1</v>
      </c>
      <c r="G326" s="287" t="s">
        <v>1</v>
      </c>
      <c r="H326" s="288"/>
      <c r="I326" s="288"/>
      <c r="J326" s="288"/>
      <c r="K326" s="289">
        <f>BK326</f>
        <v>0</v>
      </c>
      <c r="L326" s="237"/>
      <c r="M326" s="43"/>
      <c r="N326" s="290" t="s">
        <v>1</v>
      </c>
      <c r="O326" s="291" t="s">
        <v>42</v>
      </c>
      <c r="P326" s="292">
        <f>I326+J326</f>
        <v>0</v>
      </c>
      <c r="Q326" s="293">
        <f>I326*H326</f>
        <v>0</v>
      </c>
      <c r="R326" s="293">
        <f>J326*H326</f>
        <v>0</v>
      </c>
      <c r="S326" s="96"/>
      <c r="T326" s="96"/>
      <c r="U326" s="96"/>
      <c r="V326" s="96"/>
      <c r="W326" s="96"/>
      <c r="X326" s="97"/>
      <c r="Y326" s="37"/>
      <c r="Z326" s="37"/>
      <c r="AA326" s="37"/>
      <c r="AB326" s="37"/>
      <c r="AC326" s="37"/>
      <c r="AD326" s="37"/>
      <c r="AE326" s="37"/>
      <c r="AT326" s="16" t="s">
        <v>500</v>
      </c>
      <c r="AU326" s="16" t="s">
        <v>86</v>
      </c>
      <c r="AY326" s="16" t="s">
        <v>500</v>
      </c>
      <c r="BE326" s="244">
        <f>IF(O326="základná",K326,0)</f>
        <v>0</v>
      </c>
      <c r="BF326" s="244">
        <f>IF(O326="znížená",K326,0)</f>
        <v>0</v>
      </c>
      <c r="BG326" s="244">
        <f>IF(O326="zákl. prenesená",K326,0)</f>
        <v>0</v>
      </c>
      <c r="BH326" s="244">
        <f>IF(O326="zníž. prenesená",K326,0)</f>
        <v>0</v>
      </c>
      <c r="BI326" s="244">
        <f>IF(O326="nulová",K326,0)</f>
        <v>0</v>
      </c>
      <c r="BJ326" s="16" t="s">
        <v>166</v>
      </c>
      <c r="BK326" s="244">
        <f>P326*H326</f>
        <v>0</v>
      </c>
    </row>
    <row r="327" s="2" customFormat="1" ht="16.32" customHeight="1">
      <c r="A327" s="37"/>
      <c r="B327" s="38"/>
      <c r="C327" s="284" t="s">
        <v>1</v>
      </c>
      <c r="D327" s="284" t="s">
        <v>162</v>
      </c>
      <c r="E327" s="285" t="s">
        <v>1</v>
      </c>
      <c r="F327" s="286" t="s">
        <v>1</v>
      </c>
      <c r="G327" s="287" t="s">
        <v>1</v>
      </c>
      <c r="H327" s="288"/>
      <c r="I327" s="288"/>
      <c r="J327" s="288"/>
      <c r="K327" s="289">
        <f>BK327</f>
        <v>0</v>
      </c>
      <c r="L327" s="237"/>
      <c r="M327" s="43"/>
      <c r="N327" s="290" t="s">
        <v>1</v>
      </c>
      <c r="O327" s="291" t="s">
        <v>42</v>
      </c>
      <c r="P327" s="292">
        <f>I327+J327</f>
        <v>0</v>
      </c>
      <c r="Q327" s="293">
        <f>I327*H327</f>
        <v>0</v>
      </c>
      <c r="R327" s="293">
        <f>J327*H327</f>
        <v>0</v>
      </c>
      <c r="S327" s="96"/>
      <c r="T327" s="96"/>
      <c r="U327" s="96"/>
      <c r="V327" s="96"/>
      <c r="W327" s="96"/>
      <c r="X327" s="97"/>
      <c r="Y327" s="37"/>
      <c r="Z327" s="37"/>
      <c r="AA327" s="37"/>
      <c r="AB327" s="37"/>
      <c r="AC327" s="37"/>
      <c r="AD327" s="37"/>
      <c r="AE327" s="37"/>
      <c r="AT327" s="16" t="s">
        <v>500</v>
      </c>
      <c r="AU327" s="16" t="s">
        <v>86</v>
      </c>
      <c r="AY327" s="16" t="s">
        <v>500</v>
      </c>
      <c r="BE327" s="244">
        <f>IF(O327="základná",K327,0)</f>
        <v>0</v>
      </c>
      <c r="BF327" s="244">
        <f>IF(O327="znížená",K327,0)</f>
        <v>0</v>
      </c>
      <c r="BG327" s="244">
        <f>IF(O327="zákl. prenesená",K327,0)</f>
        <v>0</v>
      </c>
      <c r="BH327" s="244">
        <f>IF(O327="zníž. prenesená",K327,0)</f>
        <v>0</v>
      </c>
      <c r="BI327" s="244">
        <f>IF(O327="nulová",K327,0)</f>
        <v>0</v>
      </c>
      <c r="BJ327" s="16" t="s">
        <v>166</v>
      </c>
      <c r="BK327" s="244">
        <f>P327*H327</f>
        <v>0</v>
      </c>
    </row>
    <row r="328" s="2" customFormat="1" ht="16.32" customHeight="1">
      <c r="A328" s="37"/>
      <c r="B328" s="38"/>
      <c r="C328" s="284" t="s">
        <v>1</v>
      </c>
      <c r="D328" s="284" t="s">
        <v>162</v>
      </c>
      <c r="E328" s="285" t="s">
        <v>1</v>
      </c>
      <c r="F328" s="286" t="s">
        <v>1</v>
      </c>
      <c r="G328" s="287" t="s">
        <v>1</v>
      </c>
      <c r="H328" s="288"/>
      <c r="I328" s="288"/>
      <c r="J328" s="288"/>
      <c r="K328" s="289">
        <f>BK328</f>
        <v>0</v>
      </c>
      <c r="L328" s="237"/>
      <c r="M328" s="43"/>
      <c r="N328" s="290" t="s">
        <v>1</v>
      </c>
      <c r="O328" s="291" t="s">
        <v>42</v>
      </c>
      <c r="P328" s="292">
        <f>I328+J328</f>
        <v>0</v>
      </c>
      <c r="Q328" s="293">
        <f>I328*H328</f>
        <v>0</v>
      </c>
      <c r="R328" s="293">
        <f>J328*H328</f>
        <v>0</v>
      </c>
      <c r="S328" s="96"/>
      <c r="T328" s="96"/>
      <c r="U328" s="96"/>
      <c r="V328" s="96"/>
      <c r="W328" s="96"/>
      <c r="X328" s="97"/>
      <c r="Y328" s="37"/>
      <c r="Z328" s="37"/>
      <c r="AA328" s="37"/>
      <c r="AB328" s="37"/>
      <c r="AC328" s="37"/>
      <c r="AD328" s="37"/>
      <c r="AE328" s="37"/>
      <c r="AT328" s="16" t="s">
        <v>500</v>
      </c>
      <c r="AU328" s="16" t="s">
        <v>86</v>
      </c>
      <c r="AY328" s="16" t="s">
        <v>500</v>
      </c>
      <c r="BE328" s="244">
        <f>IF(O328="základná",K328,0)</f>
        <v>0</v>
      </c>
      <c r="BF328" s="244">
        <f>IF(O328="znížená",K328,0)</f>
        <v>0</v>
      </c>
      <c r="BG328" s="244">
        <f>IF(O328="zákl. prenesená",K328,0)</f>
        <v>0</v>
      </c>
      <c r="BH328" s="244">
        <f>IF(O328="zníž. prenesená",K328,0)</f>
        <v>0</v>
      </c>
      <c r="BI328" s="244">
        <f>IF(O328="nulová",K328,0)</f>
        <v>0</v>
      </c>
      <c r="BJ328" s="16" t="s">
        <v>166</v>
      </c>
      <c r="BK328" s="244">
        <f>P328*H328</f>
        <v>0</v>
      </c>
    </row>
    <row r="329" s="2" customFormat="1" ht="16.32" customHeight="1">
      <c r="A329" s="37"/>
      <c r="B329" s="38"/>
      <c r="C329" s="284" t="s">
        <v>1</v>
      </c>
      <c r="D329" s="284" t="s">
        <v>162</v>
      </c>
      <c r="E329" s="285" t="s">
        <v>1</v>
      </c>
      <c r="F329" s="286" t="s">
        <v>1</v>
      </c>
      <c r="G329" s="287" t="s">
        <v>1</v>
      </c>
      <c r="H329" s="288"/>
      <c r="I329" s="288"/>
      <c r="J329" s="288"/>
      <c r="K329" s="289">
        <f>BK329</f>
        <v>0</v>
      </c>
      <c r="L329" s="237"/>
      <c r="M329" s="43"/>
      <c r="N329" s="290" t="s">
        <v>1</v>
      </c>
      <c r="O329" s="291" t="s">
        <v>42</v>
      </c>
      <c r="P329" s="294">
        <f>I329+J329</f>
        <v>0</v>
      </c>
      <c r="Q329" s="295">
        <f>I329*H329</f>
        <v>0</v>
      </c>
      <c r="R329" s="295">
        <f>J329*H329</f>
        <v>0</v>
      </c>
      <c r="S329" s="296"/>
      <c r="T329" s="296"/>
      <c r="U329" s="296"/>
      <c r="V329" s="296"/>
      <c r="W329" s="296"/>
      <c r="X329" s="297"/>
      <c r="Y329" s="37"/>
      <c r="Z329" s="37"/>
      <c r="AA329" s="37"/>
      <c r="AB329" s="37"/>
      <c r="AC329" s="37"/>
      <c r="AD329" s="37"/>
      <c r="AE329" s="37"/>
      <c r="AT329" s="16" t="s">
        <v>500</v>
      </c>
      <c r="AU329" s="16" t="s">
        <v>86</v>
      </c>
      <c r="AY329" s="16" t="s">
        <v>500</v>
      </c>
      <c r="BE329" s="244">
        <f>IF(O329="základná",K329,0)</f>
        <v>0</v>
      </c>
      <c r="BF329" s="244">
        <f>IF(O329="znížená",K329,0)</f>
        <v>0</v>
      </c>
      <c r="BG329" s="244">
        <f>IF(O329="zákl. prenesená",K329,0)</f>
        <v>0</v>
      </c>
      <c r="BH329" s="244">
        <f>IF(O329="zníž. prenesená",K329,0)</f>
        <v>0</v>
      </c>
      <c r="BI329" s="244">
        <f>IF(O329="nulová",K329,0)</f>
        <v>0</v>
      </c>
      <c r="BJ329" s="16" t="s">
        <v>166</v>
      </c>
      <c r="BK329" s="244">
        <f>P329*H329</f>
        <v>0</v>
      </c>
    </row>
    <row r="330" s="2" customFormat="1" ht="6.96" customHeight="1">
      <c r="A330" s="37"/>
      <c r="B330" s="71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43"/>
      <c r="N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</row>
  </sheetData>
  <sheetProtection sheet="1" autoFilter="0" formatColumns="0" formatRows="0" objects="1" scenarios="1" spinCount="100000" saltValue="v9QvScnplcF9VMC3rOOpE/mgWRNr3NbDIBeHYKFqqNycQZ5Sc524N+rjRgFfgI4nzIbg6XYXq3h3fRYabNtDwg==" hashValue="lD9qyYlaAbiCyCgpPlyvVf4u9tfj4K+tH7EVM8XTC4X7H7jala8q3EC2I+g5gkw8PEL2n24D1lFFOrTpc12B/w==" algorithmName="SHA-512" password="CC35"/>
  <autoFilter ref="C129:L329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M2:Z2"/>
  </mergeCells>
  <dataValidations count="2">
    <dataValidation type="list" allowBlank="1" showInputMessage="1" showErrorMessage="1" error="Povolené sú hodnoty K, M." sqref="D325:D330">
      <formula1>"K, M"</formula1>
    </dataValidation>
    <dataValidation type="list" allowBlank="1" showInputMessage="1" showErrorMessage="1" error="Povolené sú hodnoty základná, znížená, nulová." sqref="O325:O330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93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774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33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ROUND(K126,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ROUND((ROUND((SUM(BE126:BE182)),  2) + SUM(BE184:BE188)), 2)</f>
        <v>0</v>
      </c>
      <c r="G35" s="163"/>
      <c r="H35" s="163"/>
      <c r="I35" s="164">
        <v>0.20000000000000001</v>
      </c>
      <c r="J35" s="163"/>
      <c r="K35" s="162">
        <f>ROUND((ROUND(((SUM(BE126:BE182))*I35),  2) + (SUM(BE184:BE188)*I35)),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ROUND((ROUND((SUM(BF126:BF182)),  2) + SUM(BF184:BF188)), 2)</f>
        <v>0</v>
      </c>
      <c r="G36" s="163"/>
      <c r="H36" s="163"/>
      <c r="I36" s="164">
        <v>0.20000000000000001</v>
      </c>
      <c r="J36" s="163"/>
      <c r="K36" s="162">
        <f>ROUND((ROUND(((SUM(BF126:BF182))*I36),  2) + (SUM(BF184:BF188)*I36)),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ROUND((ROUND((SUM(BG126:BG182)),  2) + SUM(BG184:BG188)),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ROUND((ROUND((SUM(BH126:BH182)),  2) + SUM(BH184:BH188)),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ROUND((ROUND((SUM(BI126:BI182)),  2) + SUM(BI184:BI188)),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>A3_PODLAHY - Zníženie energetickej náročnosti kultúrneho domu Veľký Kýr 2 - časť Vodorovná izolácia a podlahy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Dudonová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Q126</f>
        <v>0</v>
      </c>
      <c r="J96" s="115">
        <f>R126</f>
        <v>0</v>
      </c>
      <c r="K96" s="115">
        <f>K126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128</v>
      </c>
      <c r="E97" s="192"/>
      <c r="F97" s="192"/>
      <c r="G97" s="192"/>
      <c r="H97" s="192"/>
      <c r="I97" s="193">
        <f>Q127</f>
        <v>0</v>
      </c>
      <c r="J97" s="193">
        <f>R127</f>
        <v>0</v>
      </c>
      <c r="K97" s="193">
        <f>K127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129</v>
      </c>
      <c r="E98" s="198"/>
      <c r="F98" s="198"/>
      <c r="G98" s="198"/>
      <c r="H98" s="198"/>
      <c r="I98" s="199">
        <f>Q129</f>
        <v>0</v>
      </c>
      <c r="J98" s="199">
        <f>R129</f>
        <v>0</v>
      </c>
      <c r="K98" s="199">
        <f>K129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130</v>
      </c>
      <c r="E99" s="198"/>
      <c r="F99" s="198"/>
      <c r="G99" s="198"/>
      <c r="H99" s="198"/>
      <c r="I99" s="199">
        <f>Q139</f>
        <v>0</v>
      </c>
      <c r="J99" s="199">
        <f>R139</f>
        <v>0</v>
      </c>
      <c r="K99" s="199">
        <f>K139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131</v>
      </c>
      <c r="E100" s="198"/>
      <c r="F100" s="198"/>
      <c r="G100" s="198"/>
      <c r="H100" s="198"/>
      <c r="I100" s="199">
        <f>Q151</f>
        <v>0</v>
      </c>
      <c r="J100" s="199">
        <f>R151</f>
        <v>0</v>
      </c>
      <c r="K100" s="199">
        <f>K151</f>
        <v>0</v>
      </c>
      <c r="L100" s="196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9"/>
      <c r="C101" s="190"/>
      <c r="D101" s="191" t="s">
        <v>132</v>
      </c>
      <c r="E101" s="192"/>
      <c r="F101" s="192"/>
      <c r="G101" s="192"/>
      <c r="H101" s="192"/>
      <c r="I101" s="193">
        <f>Q153</f>
        <v>0</v>
      </c>
      <c r="J101" s="193">
        <f>R153</f>
        <v>0</v>
      </c>
      <c r="K101" s="193">
        <f>K153</f>
        <v>0</v>
      </c>
      <c r="L101" s="190"/>
      <c r="M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96"/>
      <c r="D102" s="197" t="s">
        <v>505</v>
      </c>
      <c r="E102" s="198"/>
      <c r="F102" s="198"/>
      <c r="G102" s="198"/>
      <c r="H102" s="198"/>
      <c r="I102" s="199">
        <f>Q154</f>
        <v>0</v>
      </c>
      <c r="J102" s="199">
        <f>R154</f>
        <v>0</v>
      </c>
      <c r="K102" s="199">
        <f>K154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506</v>
      </c>
      <c r="E103" s="198"/>
      <c r="F103" s="198"/>
      <c r="G103" s="198"/>
      <c r="H103" s="198"/>
      <c r="I103" s="199">
        <f>Q162</f>
        <v>0</v>
      </c>
      <c r="J103" s="199">
        <f>R162</f>
        <v>0</v>
      </c>
      <c r="K103" s="199">
        <f>K162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775</v>
      </c>
      <c r="E104" s="198"/>
      <c r="F104" s="198"/>
      <c r="G104" s="198"/>
      <c r="H104" s="198"/>
      <c r="I104" s="199">
        <f>Q170</f>
        <v>0</v>
      </c>
      <c r="J104" s="199">
        <f>R170</f>
        <v>0</v>
      </c>
      <c r="K104" s="199">
        <f>K170</f>
        <v>0</v>
      </c>
      <c r="L104" s="196"/>
      <c r="M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96"/>
      <c r="D105" s="197" t="s">
        <v>776</v>
      </c>
      <c r="E105" s="198"/>
      <c r="F105" s="198"/>
      <c r="G105" s="198"/>
      <c r="H105" s="198"/>
      <c r="I105" s="199">
        <f>Q177</f>
        <v>0</v>
      </c>
      <c r="J105" s="199">
        <f>R177</f>
        <v>0</v>
      </c>
      <c r="K105" s="199">
        <f>K177</f>
        <v>0</v>
      </c>
      <c r="L105" s="196"/>
      <c r="M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1.84" customHeight="1">
      <c r="A106" s="9"/>
      <c r="B106" s="189"/>
      <c r="C106" s="190"/>
      <c r="D106" s="201" t="s">
        <v>142</v>
      </c>
      <c r="E106" s="190"/>
      <c r="F106" s="190"/>
      <c r="G106" s="190"/>
      <c r="H106" s="190"/>
      <c r="I106" s="202">
        <f>Q183</f>
        <v>0</v>
      </c>
      <c r="J106" s="202">
        <f>R183</f>
        <v>0</v>
      </c>
      <c r="K106" s="202">
        <f>K183</f>
        <v>0</v>
      </c>
      <c r="L106" s="190"/>
      <c r="M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143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184" t="str">
        <f>E7</f>
        <v>Zníženie energetickej náročnosti kultúrneho domu Veľký Kýr 2</v>
      </c>
      <c r="F116" s="31"/>
      <c r="G116" s="31"/>
      <c r="H116" s="31"/>
      <c r="I116" s="39"/>
      <c r="J116" s="39"/>
      <c r="K116" s="39"/>
      <c r="L116" s="39"/>
      <c r="M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116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30" customHeight="1">
      <c r="A118" s="37"/>
      <c r="B118" s="38"/>
      <c r="C118" s="39"/>
      <c r="D118" s="39"/>
      <c r="E118" s="81" t="str">
        <f>E9</f>
        <v>A3_PODLAHY - Zníženie energetickej náročnosti kultúrneho domu Veľký Kýr 2 - časť Vodorovná izolácia a podlahy</v>
      </c>
      <c r="F118" s="39"/>
      <c r="G118" s="39"/>
      <c r="H118" s="39"/>
      <c r="I118" s="39"/>
      <c r="J118" s="39"/>
      <c r="K118" s="39"/>
      <c r="L118" s="39"/>
      <c r="M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F12</f>
        <v>Nám. sv. Jána 2, Veľký Kýr</v>
      </c>
      <c r="G120" s="39"/>
      <c r="H120" s="39"/>
      <c r="I120" s="31" t="s">
        <v>22</v>
      </c>
      <c r="J120" s="84" t="str">
        <f>IF(J12="","",J12)</f>
        <v>8. 4. 2022</v>
      </c>
      <c r="K120" s="39"/>
      <c r="L120" s="39"/>
      <c r="M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40.05" customHeight="1">
      <c r="A122" s="37"/>
      <c r="B122" s="38"/>
      <c r="C122" s="31" t="s">
        <v>24</v>
      </c>
      <c r="D122" s="39"/>
      <c r="E122" s="39"/>
      <c r="F122" s="26" t="str">
        <f>E15</f>
        <v>Obec Veľký Kýr</v>
      </c>
      <c r="G122" s="39"/>
      <c r="H122" s="39"/>
      <c r="I122" s="31" t="s">
        <v>30</v>
      </c>
      <c r="J122" s="35" t="str">
        <f>E21</f>
        <v>spix, s.r.o., Záhradnícka 58/A, Bratislava</v>
      </c>
      <c r="K122" s="39"/>
      <c r="L122" s="39"/>
      <c r="M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28</v>
      </c>
      <c r="D123" s="39"/>
      <c r="E123" s="39"/>
      <c r="F123" s="26" t="str">
        <f>IF(E18="","",E18)</f>
        <v>Vyplň údaj</v>
      </c>
      <c r="G123" s="39"/>
      <c r="H123" s="39"/>
      <c r="I123" s="31" t="s">
        <v>32</v>
      </c>
      <c r="J123" s="35" t="str">
        <f>E24</f>
        <v>Dudonová</v>
      </c>
      <c r="K123" s="39"/>
      <c r="L123" s="39"/>
      <c r="M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203"/>
      <c r="B125" s="204"/>
      <c r="C125" s="205" t="s">
        <v>144</v>
      </c>
      <c r="D125" s="206" t="s">
        <v>61</v>
      </c>
      <c r="E125" s="206" t="s">
        <v>57</v>
      </c>
      <c r="F125" s="206" t="s">
        <v>58</v>
      </c>
      <c r="G125" s="206" t="s">
        <v>145</v>
      </c>
      <c r="H125" s="206" t="s">
        <v>146</v>
      </c>
      <c r="I125" s="206" t="s">
        <v>147</v>
      </c>
      <c r="J125" s="206" t="s">
        <v>148</v>
      </c>
      <c r="K125" s="207" t="s">
        <v>125</v>
      </c>
      <c r="L125" s="208" t="s">
        <v>149</v>
      </c>
      <c r="M125" s="209"/>
      <c r="N125" s="105" t="s">
        <v>1</v>
      </c>
      <c r="O125" s="106" t="s">
        <v>40</v>
      </c>
      <c r="P125" s="106" t="s">
        <v>150</v>
      </c>
      <c r="Q125" s="106" t="s">
        <v>151</v>
      </c>
      <c r="R125" s="106" t="s">
        <v>152</v>
      </c>
      <c r="S125" s="106" t="s">
        <v>153</v>
      </c>
      <c r="T125" s="106" t="s">
        <v>154</v>
      </c>
      <c r="U125" s="106" t="s">
        <v>155</v>
      </c>
      <c r="V125" s="106" t="s">
        <v>156</v>
      </c>
      <c r="W125" s="106" t="s">
        <v>157</v>
      </c>
      <c r="X125" s="107" t="s">
        <v>158</v>
      </c>
      <c r="Y125" s="203"/>
      <c r="Z125" s="203"/>
      <c r="AA125" s="203"/>
      <c r="AB125" s="203"/>
      <c r="AC125" s="203"/>
      <c r="AD125" s="203"/>
      <c r="AE125" s="203"/>
    </row>
    <row r="126" s="2" customFormat="1" ht="22.8" customHeight="1">
      <c r="A126" s="37"/>
      <c r="B126" s="38"/>
      <c r="C126" s="112" t="s">
        <v>126</v>
      </c>
      <c r="D126" s="39"/>
      <c r="E126" s="39"/>
      <c r="F126" s="39"/>
      <c r="G126" s="39"/>
      <c r="H126" s="39"/>
      <c r="I126" s="39"/>
      <c r="J126" s="39"/>
      <c r="K126" s="210">
        <f>BK126</f>
        <v>0</v>
      </c>
      <c r="L126" s="39"/>
      <c r="M126" s="43"/>
      <c r="N126" s="108"/>
      <c r="O126" s="211"/>
      <c r="P126" s="109"/>
      <c r="Q126" s="212">
        <f>Q127+Q153+Q183</f>
        <v>0</v>
      </c>
      <c r="R126" s="212">
        <f>R127+R153+R183</f>
        <v>0</v>
      </c>
      <c r="S126" s="109"/>
      <c r="T126" s="213">
        <f>T127+T153+T183</f>
        <v>0</v>
      </c>
      <c r="U126" s="109"/>
      <c r="V126" s="213">
        <f>V127+V153+V183</f>
        <v>1.35902564</v>
      </c>
      <c r="W126" s="109"/>
      <c r="X126" s="214">
        <f>X127+X153+X183</f>
        <v>0.85959999999999992</v>
      </c>
      <c r="Y126" s="37"/>
      <c r="Z126" s="37"/>
      <c r="AA126" s="37"/>
      <c r="AB126" s="37"/>
      <c r="AC126" s="37"/>
      <c r="AD126" s="37"/>
      <c r="AE126" s="37"/>
      <c r="AT126" s="16" t="s">
        <v>77</v>
      </c>
      <c r="AU126" s="16" t="s">
        <v>127</v>
      </c>
      <c r="BK126" s="215">
        <f>BK127+BK153+BK183</f>
        <v>0</v>
      </c>
    </row>
    <row r="127" s="12" customFormat="1" ht="25.92" customHeight="1">
      <c r="A127" s="12"/>
      <c r="B127" s="216"/>
      <c r="C127" s="217"/>
      <c r="D127" s="218" t="s">
        <v>77</v>
      </c>
      <c r="E127" s="219" t="s">
        <v>159</v>
      </c>
      <c r="F127" s="219" t="s">
        <v>160</v>
      </c>
      <c r="G127" s="217"/>
      <c r="H127" s="217"/>
      <c r="I127" s="220"/>
      <c r="J127" s="220"/>
      <c r="K127" s="202">
        <f>BK127</f>
        <v>0</v>
      </c>
      <c r="L127" s="217"/>
      <c r="M127" s="221"/>
      <c r="N127" s="222"/>
      <c r="O127" s="223"/>
      <c r="P127" s="223"/>
      <c r="Q127" s="224">
        <f>Q128+Q129+Q139+Q151</f>
        <v>0</v>
      </c>
      <c r="R127" s="224">
        <f>R128+R129+R139+R151</f>
        <v>0</v>
      </c>
      <c r="S127" s="223"/>
      <c r="T127" s="225">
        <f>T128+T129+T139+T151</f>
        <v>0</v>
      </c>
      <c r="U127" s="223"/>
      <c r="V127" s="225">
        <f>V128+V129+V139+V151</f>
        <v>0.35755599999999998</v>
      </c>
      <c r="W127" s="223"/>
      <c r="X127" s="226">
        <f>X128+X129+X139+X151</f>
        <v>0.85959999999999992</v>
      </c>
      <c r="Y127" s="12"/>
      <c r="Z127" s="12"/>
      <c r="AA127" s="12"/>
      <c r="AB127" s="12"/>
      <c r="AC127" s="12"/>
      <c r="AD127" s="12"/>
      <c r="AE127" s="12"/>
      <c r="AR127" s="227" t="s">
        <v>86</v>
      </c>
      <c r="AT127" s="228" t="s">
        <v>77</v>
      </c>
      <c r="AU127" s="228" t="s">
        <v>78</v>
      </c>
      <c r="AY127" s="227" t="s">
        <v>161</v>
      </c>
      <c r="BK127" s="229">
        <f>BK128+BK129+BK139+BK151</f>
        <v>0</v>
      </c>
    </row>
    <row r="128" s="2" customFormat="1" ht="24.15" customHeight="1">
      <c r="A128" s="37"/>
      <c r="B128" s="38"/>
      <c r="C128" s="230" t="s">
        <v>86</v>
      </c>
      <c r="D128" s="230" t="s">
        <v>162</v>
      </c>
      <c r="E128" s="231" t="s">
        <v>163</v>
      </c>
      <c r="F128" s="232" t="s">
        <v>164</v>
      </c>
      <c r="G128" s="233" t="s">
        <v>1</v>
      </c>
      <c r="H128" s="234">
        <v>0</v>
      </c>
      <c r="I128" s="235"/>
      <c r="J128" s="235"/>
      <c r="K128" s="236">
        <f>ROUND(P128*H128,2)</f>
        <v>0</v>
      </c>
      <c r="L128" s="237"/>
      <c r="M128" s="43"/>
      <c r="N128" s="238" t="s">
        <v>1</v>
      </c>
      <c r="O128" s="239" t="s">
        <v>42</v>
      </c>
      <c r="P128" s="240">
        <f>I128+J128</f>
        <v>0</v>
      </c>
      <c r="Q128" s="240">
        <f>ROUND(I128*H128,2)</f>
        <v>0</v>
      </c>
      <c r="R128" s="240">
        <f>ROUND(J128*H128,2)</f>
        <v>0</v>
      </c>
      <c r="S128" s="96"/>
      <c r="T128" s="241">
        <f>S128*H128</f>
        <v>0</v>
      </c>
      <c r="U128" s="241">
        <v>0</v>
      </c>
      <c r="V128" s="241">
        <f>U128*H128</f>
        <v>0</v>
      </c>
      <c r="W128" s="241">
        <v>0</v>
      </c>
      <c r="X128" s="242">
        <f>W128*H128</f>
        <v>0</v>
      </c>
      <c r="Y128" s="37"/>
      <c r="Z128" s="37"/>
      <c r="AA128" s="37"/>
      <c r="AB128" s="37"/>
      <c r="AC128" s="37"/>
      <c r="AD128" s="37"/>
      <c r="AE128" s="37"/>
      <c r="AR128" s="243" t="s">
        <v>165</v>
      </c>
      <c r="AT128" s="243" t="s">
        <v>162</v>
      </c>
      <c r="AU128" s="243" t="s">
        <v>86</v>
      </c>
      <c r="AY128" s="16" t="s">
        <v>161</v>
      </c>
      <c r="BE128" s="244">
        <f>IF(O128="základná",K128,0)</f>
        <v>0</v>
      </c>
      <c r="BF128" s="244">
        <f>IF(O128="znížená",K128,0)</f>
        <v>0</v>
      </c>
      <c r="BG128" s="244">
        <f>IF(O128="zákl. prenesená",K128,0)</f>
        <v>0</v>
      </c>
      <c r="BH128" s="244">
        <f>IF(O128="zníž. prenesená",K128,0)</f>
        <v>0</v>
      </c>
      <c r="BI128" s="244">
        <f>IF(O128="nulová",K128,0)</f>
        <v>0</v>
      </c>
      <c r="BJ128" s="16" t="s">
        <v>166</v>
      </c>
      <c r="BK128" s="244">
        <f>ROUND(P128*H128,2)</f>
        <v>0</v>
      </c>
      <c r="BL128" s="16" t="s">
        <v>165</v>
      </c>
      <c r="BM128" s="243" t="s">
        <v>167</v>
      </c>
    </row>
    <row r="129" s="12" customFormat="1" ht="22.8" customHeight="1">
      <c r="A129" s="12"/>
      <c r="B129" s="216"/>
      <c r="C129" s="217"/>
      <c r="D129" s="218" t="s">
        <v>77</v>
      </c>
      <c r="E129" s="245" t="s">
        <v>168</v>
      </c>
      <c r="F129" s="245" t="s">
        <v>169</v>
      </c>
      <c r="G129" s="217"/>
      <c r="H129" s="217"/>
      <c r="I129" s="220"/>
      <c r="J129" s="220"/>
      <c r="K129" s="246">
        <f>BK129</f>
        <v>0</v>
      </c>
      <c r="L129" s="217"/>
      <c r="M129" s="221"/>
      <c r="N129" s="222"/>
      <c r="O129" s="223"/>
      <c r="P129" s="223"/>
      <c r="Q129" s="224">
        <f>SUM(Q130:Q138)</f>
        <v>0</v>
      </c>
      <c r="R129" s="224">
        <f>SUM(R130:R138)</f>
        <v>0</v>
      </c>
      <c r="S129" s="223"/>
      <c r="T129" s="225">
        <f>SUM(T130:T138)</f>
        <v>0</v>
      </c>
      <c r="U129" s="223"/>
      <c r="V129" s="225">
        <f>SUM(V130:V138)</f>
        <v>0.35755599999999998</v>
      </c>
      <c r="W129" s="223"/>
      <c r="X129" s="226">
        <f>SUM(X130:X138)</f>
        <v>0</v>
      </c>
      <c r="Y129" s="12"/>
      <c r="Z129" s="12"/>
      <c r="AA129" s="12"/>
      <c r="AB129" s="12"/>
      <c r="AC129" s="12"/>
      <c r="AD129" s="12"/>
      <c r="AE129" s="12"/>
      <c r="AR129" s="227" t="s">
        <v>86</v>
      </c>
      <c r="AT129" s="228" t="s">
        <v>77</v>
      </c>
      <c r="AU129" s="228" t="s">
        <v>86</v>
      </c>
      <c r="AY129" s="227" t="s">
        <v>161</v>
      </c>
      <c r="BK129" s="229">
        <f>SUM(BK130:BK138)</f>
        <v>0</v>
      </c>
    </row>
    <row r="130" s="2" customFormat="1" ht="24.15" customHeight="1">
      <c r="A130" s="37"/>
      <c r="B130" s="38"/>
      <c r="C130" s="230" t="s">
        <v>166</v>
      </c>
      <c r="D130" s="230" t="s">
        <v>162</v>
      </c>
      <c r="E130" s="231" t="s">
        <v>777</v>
      </c>
      <c r="F130" s="232" t="s">
        <v>778</v>
      </c>
      <c r="G130" s="233" t="s">
        <v>181</v>
      </c>
      <c r="H130" s="234">
        <v>42.979999999999997</v>
      </c>
      <c r="I130" s="235"/>
      <c r="J130" s="235"/>
      <c r="K130" s="236">
        <f>ROUND(P130*H130,2)</f>
        <v>0</v>
      </c>
      <c r="L130" s="237"/>
      <c r="M130" s="43"/>
      <c r="N130" s="238" t="s">
        <v>1</v>
      </c>
      <c r="O130" s="239" t="s">
        <v>42</v>
      </c>
      <c r="P130" s="240">
        <f>I130+J130</f>
        <v>0</v>
      </c>
      <c r="Q130" s="240">
        <f>ROUND(I130*H130,2)</f>
        <v>0</v>
      </c>
      <c r="R130" s="240">
        <f>ROUND(J130*H130,2)</f>
        <v>0</v>
      </c>
      <c r="S130" s="96"/>
      <c r="T130" s="241">
        <f>S130*H130</f>
        <v>0</v>
      </c>
      <c r="U130" s="241">
        <v>0</v>
      </c>
      <c r="V130" s="241">
        <f>U130*H130</f>
        <v>0</v>
      </c>
      <c r="W130" s="241">
        <v>0</v>
      </c>
      <c r="X130" s="242">
        <f>W130*H130</f>
        <v>0</v>
      </c>
      <c r="Y130" s="37"/>
      <c r="Z130" s="37"/>
      <c r="AA130" s="37"/>
      <c r="AB130" s="37"/>
      <c r="AC130" s="37"/>
      <c r="AD130" s="37"/>
      <c r="AE130" s="37"/>
      <c r="AR130" s="243" t="s">
        <v>165</v>
      </c>
      <c r="AT130" s="243" t="s">
        <v>162</v>
      </c>
      <c r="AU130" s="243" t="s">
        <v>166</v>
      </c>
      <c r="AY130" s="16" t="s">
        <v>161</v>
      </c>
      <c r="BE130" s="244">
        <f>IF(O130="základná",K130,0)</f>
        <v>0</v>
      </c>
      <c r="BF130" s="244">
        <f>IF(O130="znížená",K130,0)</f>
        <v>0</v>
      </c>
      <c r="BG130" s="244">
        <f>IF(O130="zákl. prenesená",K130,0)</f>
        <v>0</v>
      </c>
      <c r="BH130" s="244">
        <f>IF(O130="zníž. prenesená",K130,0)</f>
        <v>0</v>
      </c>
      <c r="BI130" s="244">
        <f>IF(O130="nulová",K130,0)</f>
        <v>0</v>
      </c>
      <c r="BJ130" s="16" t="s">
        <v>166</v>
      </c>
      <c r="BK130" s="244">
        <f>ROUND(P130*H130,2)</f>
        <v>0</v>
      </c>
      <c r="BL130" s="16" t="s">
        <v>165</v>
      </c>
      <c r="BM130" s="243" t="s">
        <v>779</v>
      </c>
    </row>
    <row r="131" s="13" customFormat="1">
      <c r="A131" s="13"/>
      <c r="B131" s="247"/>
      <c r="C131" s="248"/>
      <c r="D131" s="249" t="s">
        <v>174</v>
      </c>
      <c r="E131" s="250" t="s">
        <v>1</v>
      </c>
      <c r="F131" s="251" t="s">
        <v>780</v>
      </c>
      <c r="G131" s="248"/>
      <c r="H131" s="252">
        <v>27.449999999999999</v>
      </c>
      <c r="I131" s="253"/>
      <c r="J131" s="253"/>
      <c r="K131" s="248"/>
      <c r="L131" s="248"/>
      <c r="M131" s="254"/>
      <c r="N131" s="255"/>
      <c r="O131" s="256"/>
      <c r="P131" s="256"/>
      <c r="Q131" s="256"/>
      <c r="R131" s="256"/>
      <c r="S131" s="256"/>
      <c r="T131" s="256"/>
      <c r="U131" s="256"/>
      <c r="V131" s="256"/>
      <c r="W131" s="256"/>
      <c r="X131" s="257"/>
      <c r="Y131" s="13"/>
      <c r="Z131" s="13"/>
      <c r="AA131" s="13"/>
      <c r="AB131" s="13"/>
      <c r="AC131" s="13"/>
      <c r="AD131" s="13"/>
      <c r="AE131" s="13"/>
      <c r="AT131" s="258" t="s">
        <v>174</v>
      </c>
      <c r="AU131" s="258" t="s">
        <v>166</v>
      </c>
      <c r="AV131" s="13" t="s">
        <v>166</v>
      </c>
      <c r="AW131" s="13" t="s">
        <v>5</v>
      </c>
      <c r="AX131" s="13" t="s">
        <v>78</v>
      </c>
      <c r="AY131" s="258" t="s">
        <v>161</v>
      </c>
    </row>
    <row r="132" s="13" customFormat="1">
      <c r="A132" s="13"/>
      <c r="B132" s="247"/>
      <c r="C132" s="248"/>
      <c r="D132" s="249" t="s">
        <v>174</v>
      </c>
      <c r="E132" s="250" t="s">
        <v>1</v>
      </c>
      <c r="F132" s="251" t="s">
        <v>781</v>
      </c>
      <c r="G132" s="248"/>
      <c r="H132" s="252">
        <v>15.529999999999999</v>
      </c>
      <c r="I132" s="253"/>
      <c r="J132" s="253"/>
      <c r="K132" s="248"/>
      <c r="L132" s="248"/>
      <c r="M132" s="254"/>
      <c r="N132" s="255"/>
      <c r="O132" s="256"/>
      <c r="P132" s="256"/>
      <c r="Q132" s="256"/>
      <c r="R132" s="256"/>
      <c r="S132" s="256"/>
      <c r="T132" s="256"/>
      <c r="U132" s="256"/>
      <c r="V132" s="256"/>
      <c r="W132" s="256"/>
      <c r="X132" s="257"/>
      <c r="Y132" s="13"/>
      <c r="Z132" s="13"/>
      <c r="AA132" s="13"/>
      <c r="AB132" s="13"/>
      <c r="AC132" s="13"/>
      <c r="AD132" s="13"/>
      <c r="AE132" s="13"/>
      <c r="AT132" s="258" t="s">
        <v>174</v>
      </c>
      <c r="AU132" s="258" t="s">
        <v>166</v>
      </c>
      <c r="AV132" s="13" t="s">
        <v>166</v>
      </c>
      <c r="AW132" s="13" t="s">
        <v>5</v>
      </c>
      <c r="AX132" s="13" t="s">
        <v>78</v>
      </c>
      <c r="AY132" s="258" t="s">
        <v>161</v>
      </c>
    </row>
    <row r="133" s="14" customFormat="1">
      <c r="A133" s="14"/>
      <c r="B133" s="259"/>
      <c r="C133" s="260"/>
      <c r="D133" s="249" t="s">
        <v>174</v>
      </c>
      <c r="E133" s="261" t="s">
        <v>1</v>
      </c>
      <c r="F133" s="262" t="s">
        <v>177</v>
      </c>
      <c r="G133" s="260"/>
      <c r="H133" s="263">
        <v>42.979999999999997</v>
      </c>
      <c r="I133" s="264"/>
      <c r="J133" s="264"/>
      <c r="K133" s="260"/>
      <c r="L133" s="260"/>
      <c r="M133" s="265"/>
      <c r="N133" s="266"/>
      <c r="O133" s="267"/>
      <c r="P133" s="267"/>
      <c r="Q133" s="267"/>
      <c r="R133" s="267"/>
      <c r="S133" s="267"/>
      <c r="T133" s="267"/>
      <c r="U133" s="267"/>
      <c r="V133" s="267"/>
      <c r="W133" s="267"/>
      <c r="X133" s="268"/>
      <c r="Y133" s="14"/>
      <c r="Z133" s="14"/>
      <c r="AA133" s="14"/>
      <c r="AB133" s="14"/>
      <c r="AC133" s="14"/>
      <c r="AD133" s="14"/>
      <c r="AE133" s="14"/>
      <c r="AT133" s="269" t="s">
        <v>174</v>
      </c>
      <c r="AU133" s="269" t="s">
        <v>166</v>
      </c>
      <c r="AV133" s="14" t="s">
        <v>165</v>
      </c>
      <c r="AW133" s="14" t="s">
        <v>5</v>
      </c>
      <c r="AX133" s="14" t="s">
        <v>86</v>
      </c>
      <c r="AY133" s="269" t="s">
        <v>161</v>
      </c>
    </row>
    <row r="134" s="2" customFormat="1" ht="37.8" customHeight="1">
      <c r="A134" s="37"/>
      <c r="B134" s="38"/>
      <c r="C134" s="274" t="s">
        <v>178</v>
      </c>
      <c r="D134" s="274" t="s">
        <v>297</v>
      </c>
      <c r="E134" s="275" t="s">
        <v>782</v>
      </c>
      <c r="F134" s="276" t="s">
        <v>783</v>
      </c>
      <c r="G134" s="277" t="s">
        <v>784</v>
      </c>
      <c r="H134" s="278">
        <v>6.6399999999999997</v>
      </c>
      <c r="I134" s="279"/>
      <c r="J134" s="280"/>
      <c r="K134" s="281">
        <f>ROUND(P134*H134,2)</f>
        <v>0</v>
      </c>
      <c r="L134" s="280"/>
      <c r="M134" s="282"/>
      <c r="N134" s="283" t="s">
        <v>1</v>
      </c>
      <c r="O134" s="239" t="s">
        <v>42</v>
      </c>
      <c r="P134" s="240">
        <f>I134+J134</f>
        <v>0</v>
      </c>
      <c r="Q134" s="240">
        <f>ROUND(I134*H134,2)</f>
        <v>0</v>
      </c>
      <c r="R134" s="240">
        <f>ROUND(J134*H134,2)</f>
        <v>0</v>
      </c>
      <c r="S134" s="96"/>
      <c r="T134" s="241">
        <f>S134*H134</f>
        <v>0</v>
      </c>
      <c r="U134" s="241">
        <v>0.0010300000000000001</v>
      </c>
      <c r="V134" s="241">
        <f>U134*H134</f>
        <v>0.0068392000000000001</v>
      </c>
      <c r="W134" s="241">
        <v>0</v>
      </c>
      <c r="X134" s="242">
        <f>W134*H134</f>
        <v>0</v>
      </c>
      <c r="Y134" s="37"/>
      <c r="Z134" s="37"/>
      <c r="AA134" s="37"/>
      <c r="AB134" s="37"/>
      <c r="AC134" s="37"/>
      <c r="AD134" s="37"/>
      <c r="AE134" s="37"/>
      <c r="AR134" s="243" t="s">
        <v>204</v>
      </c>
      <c r="AT134" s="243" t="s">
        <v>297</v>
      </c>
      <c r="AU134" s="243" t="s">
        <v>166</v>
      </c>
      <c r="AY134" s="16" t="s">
        <v>161</v>
      </c>
      <c r="BE134" s="244">
        <f>IF(O134="základná",K134,0)</f>
        <v>0</v>
      </c>
      <c r="BF134" s="244">
        <f>IF(O134="znížená",K134,0)</f>
        <v>0</v>
      </c>
      <c r="BG134" s="244">
        <f>IF(O134="zákl. prenesená",K134,0)</f>
        <v>0</v>
      </c>
      <c r="BH134" s="244">
        <f>IF(O134="zníž. prenesená",K134,0)</f>
        <v>0</v>
      </c>
      <c r="BI134" s="244">
        <f>IF(O134="nulová",K134,0)</f>
        <v>0</v>
      </c>
      <c r="BJ134" s="16" t="s">
        <v>166</v>
      </c>
      <c r="BK134" s="244">
        <f>ROUND(P134*H134,2)</f>
        <v>0</v>
      </c>
      <c r="BL134" s="16" t="s">
        <v>165</v>
      </c>
      <c r="BM134" s="243" t="s">
        <v>785</v>
      </c>
    </row>
    <row r="135" s="2" customFormat="1" ht="24.15" customHeight="1">
      <c r="A135" s="37"/>
      <c r="B135" s="38"/>
      <c r="C135" s="230" t="s">
        <v>165</v>
      </c>
      <c r="D135" s="230" t="s">
        <v>162</v>
      </c>
      <c r="E135" s="231" t="s">
        <v>786</v>
      </c>
      <c r="F135" s="232" t="s">
        <v>787</v>
      </c>
      <c r="G135" s="233" t="s">
        <v>181</v>
      </c>
      <c r="H135" s="234">
        <v>42.979999999999997</v>
      </c>
      <c r="I135" s="235"/>
      <c r="J135" s="235"/>
      <c r="K135" s="236">
        <f>ROUND(P135*H135,2)</f>
        <v>0</v>
      </c>
      <c r="L135" s="237"/>
      <c r="M135" s="43"/>
      <c r="N135" s="238" t="s">
        <v>1</v>
      </c>
      <c r="O135" s="239" t="s">
        <v>42</v>
      </c>
      <c r="P135" s="240">
        <f>I135+J135</f>
        <v>0</v>
      </c>
      <c r="Q135" s="240">
        <f>ROUND(I135*H135,2)</f>
        <v>0</v>
      </c>
      <c r="R135" s="240">
        <f>ROUND(J135*H135,2)</f>
        <v>0</v>
      </c>
      <c r="S135" s="96"/>
      <c r="T135" s="241">
        <f>S135*H135</f>
        <v>0</v>
      </c>
      <c r="U135" s="241">
        <v>0.0081600000000000006</v>
      </c>
      <c r="V135" s="241">
        <f>U135*H135</f>
        <v>0.3507168</v>
      </c>
      <c r="W135" s="241">
        <v>0</v>
      </c>
      <c r="X135" s="242">
        <f>W135*H135</f>
        <v>0</v>
      </c>
      <c r="Y135" s="37"/>
      <c r="Z135" s="37"/>
      <c r="AA135" s="37"/>
      <c r="AB135" s="37"/>
      <c r="AC135" s="37"/>
      <c r="AD135" s="37"/>
      <c r="AE135" s="37"/>
      <c r="AR135" s="243" t="s">
        <v>165</v>
      </c>
      <c r="AT135" s="243" t="s">
        <v>162</v>
      </c>
      <c r="AU135" s="243" t="s">
        <v>166</v>
      </c>
      <c r="AY135" s="16" t="s">
        <v>161</v>
      </c>
      <c r="BE135" s="244">
        <f>IF(O135="základná",K135,0)</f>
        <v>0</v>
      </c>
      <c r="BF135" s="244">
        <f>IF(O135="znížená",K135,0)</f>
        <v>0</v>
      </c>
      <c r="BG135" s="244">
        <f>IF(O135="zákl. prenesená",K135,0)</f>
        <v>0</v>
      </c>
      <c r="BH135" s="244">
        <f>IF(O135="zníž. prenesená",K135,0)</f>
        <v>0</v>
      </c>
      <c r="BI135" s="244">
        <f>IF(O135="nulová",K135,0)</f>
        <v>0</v>
      </c>
      <c r="BJ135" s="16" t="s">
        <v>166</v>
      </c>
      <c r="BK135" s="244">
        <f>ROUND(P135*H135,2)</f>
        <v>0</v>
      </c>
      <c r="BL135" s="16" t="s">
        <v>165</v>
      </c>
      <c r="BM135" s="243" t="s">
        <v>788</v>
      </c>
    </row>
    <row r="136" s="13" customFormat="1">
      <c r="A136" s="13"/>
      <c r="B136" s="247"/>
      <c r="C136" s="248"/>
      <c r="D136" s="249" t="s">
        <v>174</v>
      </c>
      <c r="E136" s="250" t="s">
        <v>1</v>
      </c>
      <c r="F136" s="251" t="s">
        <v>780</v>
      </c>
      <c r="G136" s="248"/>
      <c r="H136" s="252">
        <v>27.449999999999999</v>
      </c>
      <c r="I136" s="253"/>
      <c r="J136" s="253"/>
      <c r="K136" s="248"/>
      <c r="L136" s="248"/>
      <c r="M136" s="254"/>
      <c r="N136" s="255"/>
      <c r="O136" s="256"/>
      <c r="P136" s="256"/>
      <c r="Q136" s="256"/>
      <c r="R136" s="256"/>
      <c r="S136" s="256"/>
      <c r="T136" s="256"/>
      <c r="U136" s="256"/>
      <c r="V136" s="256"/>
      <c r="W136" s="256"/>
      <c r="X136" s="257"/>
      <c r="Y136" s="13"/>
      <c r="Z136" s="13"/>
      <c r="AA136" s="13"/>
      <c r="AB136" s="13"/>
      <c r="AC136" s="13"/>
      <c r="AD136" s="13"/>
      <c r="AE136" s="13"/>
      <c r="AT136" s="258" t="s">
        <v>174</v>
      </c>
      <c r="AU136" s="258" t="s">
        <v>166</v>
      </c>
      <c r="AV136" s="13" t="s">
        <v>166</v>
      </c>
      <c r="AW136" s="13" t="s">
        <v>5</v>
      </c>
      <c r="AX136" s="13" t="s">
        <v>78</v>
      </c>
      <c r="AY136" s="258" t="s">
        <v>161</v>
      </c>
    </row>
    <row r="137" s="13" customFormat="1">
      <c r="A137" s="13"/>
      <c r="B137" s="247"/>
      <c r="C137" s="248"/>
      <c r="D137" s="249" t="s">
        <v>174</v>
      </c>
      <c r="E137" s="250" t="s">
        <v>1</v>
      </c>
      <c r="F137" s="251" t="s">
        <v>781</v>
      </c>
      <c r="G137" s="248"/>
      <c r="H137" s="252">
        <v>15.529999999999999</v>
      </c>
      <c r="I137" s="253"/>
      <c r="J137" s="253"/>
      <c r="K137" s="248"/>
      <c r="L137" s="248"/>
      <c r="M137" s="254"/>
      <c r="N137" s="255"/>
      <c r="O137" s="256"/>
      <c r="P137" s="256"/>
      <c r="Q137" s="256"/>
      <c r="R137" s="256"/>
      <c r="S137" s="256"/>
      <c r="T137" s="256"/>
      <c r="U137" s="256"/>
      <c r="V137" s="256"/>
      <c r="W137" s="256"/>
      <c r="X137" s="257"/>
      <c r="Y137" s="13"/>
      <c r="Z137" s="13"/>
      <c r="AA137" s="13"/>
      <c r="AB137" s="13"/>
      <c r="AC137" s="13"/>
      <c r="AD137" s="13"/>
      <c r="AE137" s="13"/>
      <c r="AT137" s="258" t="s">
        <v>174</v>
      </c>
      <c r="AU137" s="258" t="s">
        <v>166</v>
      </c>
      <c r="AV137" s="13" t="s">
        <v>166</v>
      </c>
      <c r="AW137" s="13" t="s">
        <v>5</v>
      </c>
      <c r="AX137" s="13" t="s">
        <v>78</v>
      </c>
      <c r="AY137" s="258" t="s">
        <v>161</v>
      </c>
    </row>
    <row r="138" s="14" customFormat="1">
      <c r="A138" s="14"/>
      <c r="B138" s="259"/>
      <c r="C138" s="260"/>
      <c r="D138" s="249" t="s">
        <v>174</v>
      </c>
      <c r="E138" s="261" t="s">
        <v>1</v>
      </c>
      <c r="F138" s="262" t="s">
        <v>177</v>
      </c>
      <c r="G138" s="260"/>
      <c r="H138" s="263">
        <v>42.979999999999997</v>
      </c>
      <c r="I138" s="264"/>
      <c r="J138" s="264"/>
      <c r="K138" s="260"/>
      <c r="L138" s="260"/>
      <c r="M138" s="265"/>
      <c r="N138" s="266"/>
      <c r="O138" s="267"/>
      <c r="P138" s="267"/>
      <c r="Q138" s="267"/>
      <c r="R138" s="267"/>
      <c r="S138" s="267"/>
      <c r="T138" s="267"/>
      <c r="U138" s="267"/>
      <c r="V138" s="267"/>
      <c r="W138" s="267"/>
      <c r="X138" s="268"/>
      <c r="Y138" s="14"/>
      <c r="Z138" s="14"/>
      <c r="AA138" s="14"/>
      <c r="AB138" s="14"/>
      <c r="AC138" s="14"/>
      <c r="AD138" s="14"/>
      <c r="AE138" s="14"/>
      <c r="AT138" s="269" t="s">
        <v>174</v>
      </c>
      <c r="AU138" s="269" t="s">
        <v>166</v>
      </c>
      <c r="AV138" s="14" t="s">
        <v>165</v>
      </c>
      <c r="AW138" s="14" t="s">
        <v>5</v>
      </c>
      <c r="AX138" s="14" t="s">
        <v>86</v>
      </c>
      <c r="AY138" s="269" t="s">
        <v>161</v>
      </c>
    </row>
    <row r="139" s="12" customFormat="1" ht="22.8" customHeight="1">
      <c r="A139" s="12"/>
      <c r="B139" s="216"/>
      <c r="C139" s="217"/>
      <c r="D139" s="218" t="s">
        <v>77</v>
      </c>
      <c r="E139" s="245" t="s">
        <v>197</v>
      </c>
      <c r="F139" s="245" t="s">
        <v>198</v>
      </c>
      <c r="G139" s="217"/>
      <c r="H139" s="217"/>
      <c r="I139" s="220"/>
      <c r="J139" s="220"/>
      <c r="K139" s="246">
        <f>BK139</f>
        <v>0</v>
      </c>
      <c r="L139" s="217"/>
      <c r="M139" s="221"/>
      <c r="N139" s="222"/>
      <c r="O139" s="223"/>
      <c r="P139" s="223"/>
      <c r="Q139" s="224">
        <f>SUM(Q140:Q150)</f>
        <v>0</v>
      </c>
      <c r="R139" s="224">
        <f>SUM(R140:R150)</f>
        <v>0</v>
      </c>
      <c r="S139" s="223"/>
      <c r="T139" s="225">
        <f>SUM(T140:T150)</f>
        <v>0</v>
      </c>
      <c r="U139" s="223"/>
      <c r="V139" s="225">
        <f>SUM(V140:V150)</f>
        <v>0</v>
      </c>
      <c r="W139" s="223"/>
      <c r="X139" s="226">
        <f>SUM(X140:X150)</f>
        <v>0.85959999999999992</v>
      </c>
      <c r="Y139" s="12"/>
      <c r="Z139" s="12"/>
      <c r="AA139" s="12"/>
      <c r="AB139" s="12"/>
      <c r="AC139" s="12"/>
      <c r="AD139" s="12"/>
      <c r="AE139" s="12"/>
      <c r="AR139" s="227" t="s">
        <v>86</v>
      </c>
      <c r="AT139" s="228" t="s">
        <v>77</v>
      </c>
      <c r="AU139" s="228" t="s">
        <v>86</v>
      </c>
      <c r="AY139" s="227" t="s">
        <v>161</v>
      </c>
      <c r="BK139" s="229">
        <f>SUM(BK140:BK150)</f>
        <v>0</v>
      </c>
    </row>
    <row r="140" s="2" customFormat="1" ht="33" customHeight="1">
      <c r="A140" s="37"/>
      <c r="B140" s="38"/>
      <c r="C140" s="230" t="s">
        <v>188</v>
      </c>
      <c r="D140" s="230" t="s">
        <v>162</v>
      </c>
      <c r="E140" s="231" t="s">
        <v>789</v>
      </c>
      <c r="F140" s="232" t="s">
        <v>790</v>
      </c>
      <c r="G140" s="233" t="s">
        <v>181</v>
      </c>
      <c r="H140" s="234">
        <v>42.979999999999997</v>
      </c>
      <c r="I140" s="235"/>
      <c r="J140" s="235"/>
      <c r="K140" s="236">
        <f>ROUND(P140*H140,2)</f>
        <v>0</v>
      </c>
      <c r="L140" s="237"/>
      <c r="M140" s="43"/>
      <c r="N140" s="238" t="s">
        <v>1</v>
      </c>
      <c r="O140" s="239" t="s">
        <v>42</v>
      </c>
      <c r="P140" s="240">
        <f>I140+J140</f>
        <v>0</v>
      </c>
      <c r="Q140" s="240">
        <f>ROUND(I140*H140,2)</f>
        <v>0</v>
      </c>
      <c r="R140" s="240">
        <f>ROUND(J140*H140,2)</f>
        <v>0</v>
      </c>
      <c r="S140" s="96"/>
      <c r="T140" s="241">
        <f>S140*H140</f>
        <v>0</v>
      </c>
      <c r="U140" s="241">
        <v>0</v>
      </c>
      <c r="V140" s="241">
        <f>U140*H140</f>
        <v>0</v>
      </c>
      <c r="W140" s="241">
        <v>0.02</v>
      </c>
      <c r="X140" s="242">
        <f>W140*H140</f>
        <v>0.85959999999999992</v>
      </c>
      <c r="Y140" s="37"/>
      <c r="Z140" s="37"/>
      <c r="AA140" s="37"/>
      <c r="AB140" s="37"/>
      <c r="AC140" s="37"/>
      <c r="AD140" s="37"/>
      <c r="AE140" s="37"/>
      <c r="AR140" s="243" t="s">
        <v>165</v>
      </c>
      <c r="AT140" s="243" t="s">
        <v>162</v>
      </c>
      <c r="AU140" s="243" t="s">
        <v>166</v>
      </c>
      <c r="AY140" s="16" t="s">
        <v>161</v>
      </c>
      <c r="BE140" s="244">
        <f>IF(O140="základná",K140,0)</f>
        <v>0</v>
      </c>
      <c r="BF140" s="244">
        <f>IF(O140="znížená",K140,0)</f>
        <v>0</v>
      </c>
      <c r="BG140" s="244">
        <f>IF(O140="zákl. prenesená",K140,0)</f>
        <v>0</v>
      </c>
      <c r="BH140" s="244">
        <f>IF(O140="zníž. prenesená",K140,0)</f>
        <v>0</v>
      </c>
      <c r="BI140" s="244">
        <f>IF(O140="nulová",K140,0)</f>
        <v>0</v>
      </c>
      <c r="BJ140" s="16" t="s">
        <v>166</v>
      </c>
      <c r="BK140" s="244">
        <f>ROUND(P140*H140,2)</f>
        <v>0</v>
      </c>
      <c r="BL140" s="16" t="s">
        <v>165</v>
      </c>
      <c r="BM140" s="243" t="s">
        <v>791</v>
      </c>
    </row>
    <row r="141" s="13" customFormat="1">
      <c r="A141" s="13"/>
      <c r="B141" s="247"/>
      <c r="C141" s="248"/>
      <c r="D141" s="249" t="s">
        <v>174</v>
      </c>
      <c r="E141" s="250" t="s">
        <v>1</v>
      </c>
      <c r="F141" s="251" t="s">
        <v>780</v>
      </c>
      <c r="G141" s="248"/>
      <c r="H141" s="252">
        <v>27.449999999999999</v>
      </c>
      <c r="I141" s="253"/>
      <c r="J141" s="253"/>
      <c r="K141" s="248"/>
      <c r="L141" s="248"/>
      <c r="M141" s="254"/>
      <c r="N141" s="255"/>
      <c r="O141" s="256"/>
      <c r="P141" s="256"/>
      <c r="Q141" s="256"/>
      <c r="R141" s="256"/>
      <c r="S141" s="256"/>
      <c r="T141" s="256"/>
      <c r="U141" s="256"/>
      <c r="V141" s="256"/>
      <c r="W141" s="256"/>
      <c r="X141" s="257"/>
      <c r="Y141" s="13"/>
      <c r="Z141" s="13"/>
      <c r="AA141" s="13"/>
      <c r="AB141" s="13"/>
      <c r="AC141" s="13"/>
      <c r="AD141" s="13"/>
      <c r="AE141" s="13"/>
      <c r="AT141" s="258" t="s">
        <v>174</v>
      </c>
      <c r="AU141" s="258" t="s">
        <v>166</v>
      </c>
      <c r="AV141" s="13" t="s">
        <v>166</v>
      </c>
      <c r="AW141" s="13" t="s">
        <v>5</v>
      </c>
      <c r="AX141" s="13" t="s">
        <v>78</v>
      </c>
      <c r="AY141" s="258" t="s">
        <v>161</v>
      </c>
    </row>
    <row r="142" s="13" customFormat="1">
      <c r="A142" s="13"/>
      <c r="B142" s="247"/>
      <c r="C142" s="248"/>
      <c r="D142" s="249" t="s">
        <v>174</v>
      </c>
      <c r="E142" s="250" t="s">
        <v>1</v>
      </c>
      <c r="F142" s="251" t="s">
        <v>781</v>
      </c>
      <c r="G142" s="248"/>
      <c r="H142" s="252">
        <v>15.529999999999999</v>
      </c>
      <c r="I142" s="253"/>
      <c r="J142" s="253"/>
      <c r="K142" s="248"/>
      <c r="L142" s="248"/>
      <c r="M142" s="254"/>
      <c r="N142" s="255"/>
      <c r="O142" s="256"/>
      <c r="P142" s="256"/>
      <c r="Q142" s="256"/>
      <c r="R142" s="256"/>
      <c r="S142" s="256"/>
      <c r="T142" s="256"/>
      <c r="U142" s="256"/>
      <c r="V142" s="256"/>
      <c r="W142" s="256"/>
      <c r="X142" s="257"/>
      <c r="Y142" s="13"/>
      <c r="Z142" s="13"/>
      <c r="AA142" s="13"/>
      <c r="AB142" s="13"/>
      <c r="AC142" s="13"/>
      <c r="AD142" s="13"/>
      <c r="AE142" s="13"/>
      <c r="AT142" s="258" t="s">
        <v>174</v>
      </c>
      <c r="AU142" s="258" t="s">
        <v>166</v>
      </c>
      <c r="AV142" s="13" t="s">
        <v>166</v>
      </c>
      <c r="AW142" s="13" t="s">
        <v>5</v>
      </c>
      <c r="AX142" s="13" t="s">
        <v>78</v>
      </c>
      <c r="AY142" s="258" t="s">
        <v>161</v>
      </c>
    </row>
    <row r="143" s="14" customFormat="1">
      <c r="A143" s="14"/>
      <c r="B143" s="259"/>
      <c r="C143" s="260"/>
      <c r="D143" s="249" t="s">
        <v>174</v>
      </c>
      <c r="E143" s="261" t="s">
        <v>1</v>
      </c>
      <c r="F143" s="262" t="s">
        <v>177</v>
      </c>
      <c r="G143" s="260"/>
      <c r="H143" s="263">
        <v>42.979999999999997</v>
      </c>
      <c r="I143" s="264"/>
      <c r="J143" s="264"/>
      <c r="K143" s="260"/>
      <c r="L143" s="260"/>
      <c r="M143" s="265"/>
      <c r="N143" s="266"/>
      <c r="O143" s="267"/>
      <c r="P143" s="267"/>
      <c r="Q143" s="267"/>
      <c r="R143" s="267"/>
      <c r="S143" s="267"/>
      <c r="T143" s="267"/>
      <c r="U143" s="267"/>
      <c r="V143" s="267"/>
      <c r="W143" s="267"/>
      <c r="X143" s="268"/>
      <c r="Y143" s="14"/>
      <c r="Z143" s="14"/>
      <c r="AA143" s="14"/>
      <c r="AB143" s="14"/>
      <c r="AC143" s="14"/>
      <c r="AD143" s="14"/>
      <c r="AE143" s="14"/>
      <c r="AT143" s="269" t="s">
        <v>174</v>
      </c>
      <c r="AU143" s="269" t="s">
        <v>166</v>
      </c>
      <c r="AV143" s="14" t="s">
        <v>165</v>
      </c>
      <c r="AW143" s="14" t="s">
        <v>5</v>
      </c>
      <c r="AX143" s="14" t="s">
        <v>86</v>
      </c>
      <c r="AY143" s="269" t="s">
        <v>161</v>
      </c>
    </row>
    <row r="144" s="2" customFormat="1" ht="21.75" customHeight="1">
      <c r="A144" s="37"/>
      <c r="B144" s="38"/>
      <c r="C144" s="230" t="s">
        <v>168</v>
      </c>
      <c r="D144" s="230" t="s">
        <v>162</v>
      </c>
      <c r="E144" s="231" t="s">
        <v>247</v>
      </c>
      <c r="F144" s="232" t="s">
        <v>248</v>
      </c>
      <c r="G144" s="233" t="s">
        <v>249</v>
      </c>
      <c r="H144" s="234">
        <v>0.85999999999999999</v>
      </c>
      <c r="I144" s="235"/>
      <c r="J144" s="235"/>
      <c r="K144" s="236">
        <f>ROUND(P144*H144,2)</f>
        <v>0</v>
      </c>
      <c r="L144" s="237"/>
      <c r="M144" s="43"/>
      <c r="N144" s="238" t="s">
        <v>1</v>
      </c>
      <c r="O144" s="239" t="s">
        <v>42</v>
      </c>
      <c r="P144" s="240">
        <f>I144+J144</f>
        <v>0</v>
      </c>
      <c r="Q144" s="240">
        <f>ROUND(I144*H144,2)</f>
        <v>0</v>
      </c>
      <c r="R144" s="240">
        <f>ROUND(J144*H144,2)</f>
        <v>0</v>
      </c>
      <c r="S144" s="96"/>
      <c r="T144" s="241">
        <f>S144*H144</f>
        <v>0</v>
      </c>
      <c r="U144" s="241">
        <v>0</v>
      </c>
      <c r="V144" s="241">
        <f>U144*H144</f>
        <v>0</v>
      </c>
      <c r="W144" s="241">
        <v>0</v>
      </c>
      <c r="X144" s="242">
        <f>W144*H144</f>
        <v>0</v>
      </c>
      <c r="Y144" s="37"/>
      <c r="Z144" s="37"/>
      <c r="AA144" s="37"/>
      <c r="AB144" s="37"/>
      <c r="AC144" s="37"/>
      <c r="AD144" s="37"/>
      <c r="AE144" s="37"/>
      <c r="AR144" s="243" t="s">
        <v>165</v>
      </c>
      <c r="AT144" s="243" t="s">
        <v>162</v>
      </c>
      <c r="AU144" s="243" t="s">
        <v>166</v>
      </c>
      <c r="AY144" s="16" t="s">
        <v>161</v>
      </c>
      <c r="BE144" s="244">
        <f>IF(O144="základná",K144,0)</f>
        <v>0</v>
      </c>
      <c r="BF144" s="244">
        <f>IF(O144="znížená",K144,0)</f>
        <v>0</v>
      </c>
      <c r="BG144" s="244">
        <f>IF(O144="zákl. prenesená",K144,0)</f>
        <v>0</v>
      </c>
      <c r="BH144" s="244">
        <f>IF(O144="zníž. prenesená",K144,0)</f>
        <v>0</v>
      </c>
      <c r="BI144" s="244">
        <f>IF(O144="nulová",K144,0)</f>
        <v>0</v>
      </c>
      <c r="BJ144" s="16" t="s">
        <v>166</v>
      </c>
      <c r="BK144" s="244">
        <f>ROUND(P144*H144,2)</f>
        <v>0</v>
      </c>
      <c r="BL144" s="16" t="s">
        <v>165</v>
      </c>
      <c r="BM144" s="243" t="s">
        <v>792</v>
      </c>
    </row>
    <row r="145" s="2" customFormat="1" ht="21.75" customHeight="1">
      <c r="A145" s="37"/>
      <c r="B145" s="38"/>
      <c r="C145" s="230" t="s">
        <v>199</v>
      </c>
      <c r="D145" s="230" t="s">
        <v>162</v>
      </c>
      <c r="E145" s="231" t="s">
        <v>252</v>
      </c>
      <c r="F145" s="232" t="s">
        <v>253</v>
      </c>
      <c r="G145" s="233" t="s">
        <v>249</v>
      </c>
      <c r="H145" s="234">
        <v>0.85999999999999999</v>
      </c>
      <c r="I145" s="235"/>
      <c r="J145" s="235"/>
      <c r="K145" s="236">
        <f>ROUND(P145*H145,2)</f>
        <v>0</v>
      </c>
      <c r="L145" s="237"/>
      <c r="M145" s="43"/>
      <c r="N145" s="238" t="s">
        <v>1</v>
      </c>
      <c r="O145" s="239" t="s">
        <v>42</v>
      </c>
      <c r="P145" s="240">
        <f>I145+J145</f>
        <v>0</v>
      </c>
      <c r="Q145" s="240">
        <f>ROUND(I145*H145,2)</f>
        <v>0</v>
      </c>
      <c r="R145" s="240">
        <f>ROUND(J145*H145,2)</f>
        <v>0</v>
      </c>
      <c r="S145" s="96"/>
      <c r="T145" s="241">
        <f>S145*H145</f>
        <v>0</v>
      </c>
      <c r="U145" s="241">
        <v>0</v>
      </c>
      <c r="V145" s="241">
        <f>U145*H145</f>
        <v>0</v>
      </c>
      <c r="W145" s="241">
        <v>0</v>
      </c>
      <c r="X145" s="242">
        <f>W145*H145</f>
        <v>0</v>
      </c>
      <c r="Y145" s="37"/>
      <c r="Z145" s="37"/>
      <c r="AA145" s="37"/>
      <c r="AB145" s="37"/>
      <c r="AC145" s="37"/>
      <c r="AD145" s="37"/>
      <c r="AE145" s="37"/>
      <c r="AR145" s="243" t="s">
        <v>165</v>
      </c>
      <c r="AT145" s="243" t="s">
        <v>162</v>
      </c>
      <c r="AU145" s="243" t="s">
        <v>166</v>
      </c>
      <c r="AY145" s="16" t="s">
        <v>161</v>
      </c>
      <c r="BE145" s="244">
        <f>IF(O145="základná",K145,0)</f>
        <v>0</v>
      </c>
      <c r="BF145" s="244">
        <f>IF(O145="znížená",K145,0)</f>
        <v>0</v>
      </c>
      <c r="BG145" s="244">
        <f>IF(O145="zákl. prenesená",K145,0)</f>
        <v>0</v>
      </c>
      <c r="BH145" s="244">
        <f>IF(O145="zníž. prenesená",K145,0)</f>
        <v>0</v>
      </c>
      <c r="BI145" s="244">
        <f>IF(O145="nulová",K145,0)</f>
        <v>0</v>
      </c>
      <c r="BJ145" s="16" t="s">
        <v>166</v>
      </c>
      <c r="BK145" s="244">
        <f>ROUND(P145*H145,2)</f>
        <v>0</v>
      </c>
      <c r="BL145" s="16" t="s">
        <v>165</v>
      </c>
      <c r="BM145" s="243" t="s">
        <v>254</v>
      </c>
    </row>
    <row r="146" s="2" customFormat="1" ht="24.15" customHeight="1">
      <c r="A146" s="37"/>
      <c r="B146" s="38"/>
      <c r="C146" s="230" t="s">
        <v>204</v>
      </c>
      <c r="D146" s="230" t="s">
        <v>162</v>
      </c>
      <c r="E146" s="231" t="s">
        <v>256</v>
      </c>
      <c r="F146" s="232" t="s">
        <v>257</v>
      </c>
      <c r="G146" s="233" t="s">
        <v>249</v>
      </c>
      <c r="H146" s="234">
        <v>16.34</v>
      </c>
      <c r="I146" s="235"/>
      <c r="J146" s="235"/>
      <c r="K146" s="236">
        <f>ROUND(P146*H146,2)</f>
        <v>0</v>
      </c>
      <c r="L146" s="237"/>
      <c r="M146" s="43"/>
      <c r="N146" s="238" t="s">
        <v>1</v>
      </c>
      <c r="O146" s="239" t="s">
        <v>42</v>
      </c>
      <c r="P146" s="240">
        <f>I146+J146</f>
        <v>0</v>
      </c>
      <c r="Q146" s="240">
        <f>ROUND(I146*H146,2)</f>
        <v>0</v>
      </c>
      <c r="R146" s="240">
        <f>ROUND(J146*H146,2)</f>
        <v>0</v>
      </c>
      <c r="S146" s="96"/>
      <c r="T146" s="241">
        <f>S146*H146</f>
        <v>0</v>
      </c>
      <c r="U146" s="241">
        <v>0</v>
      </c>
      <c r="V146" s="241">
        <f>U146*H146</f>
        <v>0</v>
      </c>
      <c r="W146" s="241">
        <v>0</v>
      </c>
      <c r="X146" s="242">
        <f>W146*H146</f>
        <v>0</v>
      </c>
      <c r="Y146" s="37"/>
      <c r="Z146" s="37"/>
      <c r="AA146" s="37"/>
      <c r="AB146" s="37"/>
      <c r="AC146" s="37"/>
      <c r="AD146" s="37"/>
      <c r="AE146" s="37"/>
      <c r="AR146" s="243" t="s">
        <v>165</v>
      </c>
      <c r="AT146" s="243" t="s">
        <v>162</v>
      </c>
      <c r="AU146" s="243" t="s">
        <v>166</v>
      </c>
      <c r="AY146" s="16" t="s">
        <v>161</v>
      </c>
      <c r="BE146" s="244">
        <f>IF(O146="základná",K146,0)</f>
        <v>0</v>
      </c>
      <c r="BF146" s="244">
        <f>IF(O146="znížená",K146,0)</f>
        <v>0</v>
      </c>
      <c r="BG146" s="244">
        <f>IF(O146="zákl. prenesená",K146,0)</f>
        <v>0</v>
      </c>
      <c r="BH146" s="244">
        <f>IF(O146="zníž. prenesená",K146,0)</f>
        <v>0</v>
      </c>
      <c r="BI146" s="244">
        <f>IF(O146="nulová",K146,0)</f>
        <v>0</v>
      </c>
      <c r="BJ146" s="16" t="s">
        <v>166</v>
      </c>
      <c r="BK146" s="244">
        <f>ROUND(P146*H146,2)</f>
        <v>0</v>
      </c>
      <c r="BL146" s="16" t="s">
        <v>165</v>
      </c>
      <c r="BM146" s="243" t="s">
        <v>258</v>
      </c>
    </row>
    <row r="147" s="2" customFormat="1">
      <c r="A147" s="37"/>
      <c r="B147" s="38"/>
      <c r="C147" s="39"/>
      <c r="D147" s="249" t="s">
        <v>259</v>
      </c>
      <c r="E147" s="39"/>
      <c r="F147" s="270" t="s">
        <v>260</v>
      </c>
      <c r="G147" s="39"/>
      <c r="H147" s="39"/>
      <c r="I147" s="271"/>
      <c r="J147" s="271"/>
      <c r="K147" s="39"/>
      <c r="L147" s="39"/>
      <c r="M147" s="43"/>
      <c r="N147" s="272"/>
      <c r="O147" s="273"/>
      <c r="P147" s="96"/>
      <c r="Q147" s="96"/>
      <c r="R147" s="96"/>
      <c r="S147" s="96"/>
      <c r="T147" s="96"/>
      <c r="U147" s="96"/>
      <c r="V147" s="96"/>
      <c r="W147" s="96"/>
      <c r="X147" s="97"/>
      <c r="Y147" s="37"/>
      <c r="Z147" s="37"/>
      <c r="AA147" s="37"/>
      <c r="AB147" s="37"/>
      <c r="AC147" s="37"/>
      <c r="AD147" s="37"/>
      <c r="AE147" s="37"/>
      <c r="AT147" s="16" t="s">
        <v>259</v>
      </c>
      <c r="AU147" s="16" t="s">
        <v>166</v>
      </c>
    </row>
    <row r="148" s="13" customFormat="1">
      <c r="A148" s="13"/>
      <c r="B148" s="247"/>
      <c r="C148" s="248"/>
      <c r="D148" s="249" t="s">
        <v>174</v>
      </c>
      <c r="E148" s="248"/>
      <c r="F148" s="251" t="s">
        <v>793</v>
      </c>
      <c r="G148" s="248"/>
      <c r="H148" s="252">
        <v>16.34</v>
      </c>
      <c r="I148" s="253"/>
      <c r="J148" s="253"/>
      <c r="K148" s="248"/>
      <c r="L148" s="248"/>
      <c r="M148" s="254"/>
      <c r="N148" s="255"/>
      <c r="O148" s="256"/>
      <c r="P148" s="256"/>
      <c r="Q148" s="256"/>
      <c r="R148" s="256"/>
      <c r="S148" s="256"/>
      <c r="T148" s="256"/>
      <c r="U148" s="256"/>
      <c r="V148" s="256"/>
      <c r="W148" s="256"/>
      <c r="X148" s="257"/>
      <c r="Y148" s="13"/>
      <c r="Z148" s="13"/>
      <c r="AA148" s="13"/>
      <c r="AB148" s="13"/>
      <c r="AC148" s="13"/>
      <c r="AD148" s="13"/>
      <c r="AE148" s="13"/>
      <c r="AT148" s="258" t="s">
        <v>174</v>
      </c>
      <c r="AU148" s="258" t="s">
        <v>166</v>
      </c>
      <c r="AV148" s="13" t="s">
        <v>166</v>
      </c>
      <c r="AW148" s="13" t="s">
        <v>4</v>
      </c>
      <c r="AX148" s="13" t="s">
        <v>86</v>
      </c>
      <c r="AY148" s="258" t="s">
        <v>161</v>
      </c>
    </row>
    <row r="149" s="2" customFormat="1" ht="24.15" customHeight="1">
      <c r="A149" s="37"/>
      <c r="B149" s="38"/>
      <c r="C149" s="230" t="s">
        <v>197</v>
      </c>
      <c r="D149" s="230" t="s">
        <v>162</v>
      </c>
      <c r="E149" s="231" t="s">
        <v>262</v>
      </c>
      <c r="F149" s="232" t="s">
        <v>263</v>
      </c>
      <c r="G149" s="233" t="s">
        <v>249</v>
      </c>
      <c r="H149" s="234">
        <v>0.85999999999999999</v>
      </c>
      <c r="I149" s="235"/>
      <c r="J149" s="235"/>
      <c r="K149" s="236">
        <f>ROUND(P149*H149,2)</f>
        <v>0</v>
      </c>
      <c r="L149" s="237"/>
      <c r="M149" s="43"/>
      <c r="N149" s="238" t="s">
        <v>1</v>
      </c>
      <c r="O149" s="239" t="s">
        <v>42</v>
      </c>
      <c r="P149" s="240">
        <f>I149+J149</f>
        <v>0</v>
      </c>
      <c r="Q149" s="240">
        <f>ROUND(I149*H149,2)</f>
        <v>0</v>
      </c>
      <c r="R149" s="240">
        <f>ROUND(J149*H149,2)</f>
        <v>0</v>
      </c>
      <c r="S149" s="96"/>
      <c r="T149" s="241">
        <f>S149*H149</f>
        <v>0</v>
      </c>
      <c r="U149" s="241">
        <v>0</v>
      </c>
      <c r="V149" s="241">
        <f>U149*H149</f>
        <v>0</v>
      </c>
      <c r="W149" s="241">
        <v>0</v>
      </c>
      <c r="X149" s="242">
        <f>W149*H149</f>
        <v>0</v>
      </c>
      <c r="Y149" s="37"/>
      <c r="Z149" s="37"/>
      <c r="AA149" s="37"/>
      <c r="AB149" s="37"/>
      <c r="AC149" s="37"/>
      <c r="AD149" s="37"/>
      <c r="AE149" s="37"/>
      <c r="AR149" s="243" t="s">
        <v>165</v>
      </c>
      <c r="AT149" s="243" t="s">
        <v>162</v>
      </c>
      <c r="AU149" s="243" t="s">
        <v>166</v>
      </c>
      <c r="AY149" s="16" t="s">
        <v>161</v>
      </c>
      <c r="BE149" s="244">
        <f>IF(O149="základná",K149,0)</f>
        <v>0</v>
      </c>
      <c r="BF149" s="244">
        <f>IF(O149="znížená",K149,0)</f>
        <v>0</v>
      </c>
      <c r="BG149" s="244">
        <f>IF(O149="zákl. prenesená",K149,0)</f>
        <v>0</v>
      </c>
      <c r="BH149" s="244">
        <f>IF(O149="zníž. prenesená",K149,0)</f>
        <v>0</v>
      </c>
      <c r="BI149" s="244">
        <f>IF(O149="nulová",K149,0)</f>
        <v>0</v>
      </c>
      <c r="BJ149" s="16" t="s">
        <v>166</v>
      </c>
      <c r="BK149" s="244">
        <f>ROUND(P149*H149,2)</f>
        <v>0</v>
      </c>
      <c r="BL149" s="16" t="s">
        <v>165</v>
      </c>
      <c r="BM149" s="243" t="s">
        <v>264</v>
      </c>
    </row>
    <row r="150" s="2" customFormat="1" ht="24.15" customHeight="1">
      <c r="A150" s="37"/>
      <c r="B150" s="38"/>
      <c r="C150" s="230" t="s">
        <v>214</v>
      </c>
      <c r="D150" s="230" t="s">
        <v>162</v>
      </c>
      <c r="E150" s="231" t="s">
        <v>266</v>
      </c>
      <c r="F150" s="232" t="s">
        <v>267</v>
      </c>
      <c r="G150" s="233" t="s">
        <v>249</v>
      </c>
      <c r="H150" s="234">
        <v>0.85999999999999999</v>
      </c>
      <c r="I150" s="235"/>
      <c r="J150" s="235"/>
      <c r="K150" s="236">
        <f>ROUND(P150*H150,2)</f>
        <v>0</v>
      </c>
      <c r="L150" s="237"/>
      <c r="M150" s="43"/>
      <c r="N150" s="238" t="s">
        <v>1</v>
      </c>
      <c r="O150" s="239" t="s">
        <v>42</v>
      </c>
      <c r="P150" s="240">
        <f>I150+J150</f>
        <v>0</v>
      </c>
      <c r="Q150" s="240">
        <f>ROUND(I150*H150,2)</f>
        <v>0</v>
      </c>
      <c r="R150" s="240">
        <f>ROUND(J150*H150,2)</f>
        <v>0</v>
      </c>
      <c r="S150" s="96"/>
      <c r="T150" s="241">
        <f>S150*H150</f>
        <v>0</v>
      </c>
      <c r="U150" s="241">
        <v>0</v>
      </c>
      <c r="V150" s="241">
        <f>U150*H150</f>
        <v>0</v>
      </c>
      <c r="W150" s="241">
        <v>0</v>
      </c>
      <c r="X150" s="242">
        <f>W150*H150</f>
        <v>0</v>
      </c>
      <c r="Y150" s="37"/>
      <c r="Z150" s="37"/>
      <c r="AA150" s="37"/>
      <c r="AB150" s="37"/>
      <c r="AC150" s="37"/>
      <c r="AD150" s="37"/>
      <c r="AE150" s="37"/>
      <c r="AR150" s="243" t="s">
        <v>165</v>
      </c>
      <c r="AT150" s="243" t="s">
        <v>162</v>
      </c>
      <c r="AU150" s="243" t="s">
        <v>166</v>
      </c>
      <c r="AY150" s="16" t="s">
        <v>161</v>
      </c>
      <c r="BE150" s="244">
        <f>IF(O150="základná",K150,0)</f>
        <v>0</v>
      </c>
      <c r="BF150" s="244">
        <f>IF(O150="znížená",K150,0)</f>
        <v>0</v>
      </c>
      <c r="BG150" s="244">
        <f>IF(O150="zákl. prenesená",K150,0)</f>
        <v>0</v>
      </c>
      <c r="BH150" s="244">
        <f>IF(O150="zníž. prenesená",K150,0)</f>
        <v>0</v>
      </c>
      <c r="BI150" s="244">
        <f>IF(O150="nulová",K150,0)</f>
        <v>0</v>
      </c>
      <c r="BJ150" s="16" t="s">
        <v>166</v>
      </c>
      <c r="BK150" s="244">
        <f>ROUND(P150*H150,2)</f>
        <v>0</v>
      </c>
      <c r="BL150" s="16" t="s">
        <v>165</v>
      </c>
      <c r="BM150" s="243" t="s">
        <v>268</v>
      </c>
    </row>
    <row r="151" s="12" customFormat="1" ht="22.8" customHeight="1">
      <c r="A151" s="12"/>
      <c r="B151" s="216"/>
      <c r="C151" s="217"/>
      <c r="D151" s="218" t="s">
        <v>77</v>
      </c>
      <c r="E151" s="245" t="s">
        <v>281</v>
      </c>
      <c r="F151" s="245" t="s">
        <v>282</v>
      </c>
      <c r="G151" s="217"/>
      <c r="H151" s="217"/>
      <c r="I151" s="220"/>
      <c r="J151" s="220"/>
      <c r="K151" s="246">
        <f>BK151</f>
        <v>0</v>
      </c>
      <c r="L151" s="217"/>
      <c r="M151" s="221"/>
      <c r="N151" s="222"/>
      <c r="O151" s="223"/>
      <c r="P151" s="223"/>
      <c r="Q151" s="224">
        <f>Q152</f>
        <v>0</v>
      </c>
      <c r="R151" s="224">
        <f>R152</f>
        <v>0</v>
      </c>
      <c r="S151" s="223"/>
      <c r="T151" s="225">
        <f>T152</f>
        <v>0</v>
      </c>
      <c r="U151" s="223"/>
      <c r="V151" s="225">
        <f>V152</f>
        <v>0</v>
      </c>
      <c r="W151" s="223"/>
      <c r="X151" s="226">
        <f>X152</f>
        <v>0</v>
      </c>
      <c r="Y151" s="12"/>
      <c r="Z151" s="12"/>
      <c r="AA151" s="12"/>
      <c r="AB151" s="12"/>
      <c r="AC151" s="12"/>
      <c r="AD151" s="12"/>
      <c r="AE151" s="12"/>
      <c r="AR151" s="227" t="s">
        <v>86</v>
      </c>
      <c r="AT151" s="228" t="s">
        <v>77</v>
      </c>
      <c r="AU151" s="228" t="s">
        <v>86</v>
      </c>
      <c r="AY151" s="227" t="s">
        <v>161</v>
      </c>
      <c r="BK151" s="229">
        <f>BK152</f>
        <v>0</v>
      </c>
    </row>
    <row r="152" s="2" customFormat="1" ht="24.15" customHeight="1">
      <c r="A152" s="37"/>
      <c r="B152" s="38"/>
      <c r="C152" s="230" t="s">
        <v>218</v>
      </c>
      <c r="D152" s="230" t="s">
        <v>162</v>
      </c>
      <c r="E152" s="231" t="s">
        <v>284</v>
      </c>
      <c r="F152" s="232" t="s">
        <v>285</v>
      </c>
      <c r="G152" s="233" t="s">
        <v>249</v>
      </c>
      <c r="H152" s="234">
        <v>0.35799999999999998</v>
      </c>
      <c r="I152" s="235"/>
      <c r="J152" s="235"/>
      <c r="K152" s="236">
        <f>ROUND(P152*H152,2)</f>
        <v>0</v>
      </c>
      <c r="L152" s="237"/>
      <c r="M152" s="43"/>
      <c r="N152" s="238" t="s">
        <v>1</v>
      </c>
      <c r="O152" s="239" t="s">
        <v>42</v>
      </c>
      <c r="P152" s="240">
        <f>I152+J152</f>
        <v>0</v>
      </c>
      <c r="Q152" s="240">
        <f>ROUND(I152*H152,2)</f>
        <v>0</v>
      </c>
      <c r="R152" s="240">
        <f>ROUND(J152*H152,2)</f>
        <v>0</v>
      </c>
      <c r="S152" s="96"/>
      <c r="T152" s="241">
        <f>S152*H152</f>
        <v>0</v>
      </c>
      <c r="U152" s="241">
        <v>0</v>
      </c>
      <c r="V152" s="241">
        <f>U152*H152</f>
        <v>0</v>
      </c>
      <c r="W152" s="241">
        <v>0</v>
      </c>
      <c r="X152" s="242">
        <f>W152*H152</f>
        <v>0</v>
      </c>
      <c r="Y152" s="37"/>
      <c r="Z152" s="37"/>
      <c r="AA152" s="37"/>
      <c r="AB152" s="37"/>
      <c r="AC152" s="37"/>
      <c r="AD152" s="37"/>
      <c r="AE152" s="37"/>
      <c r="AR152" s="243" t="s">
        <v>165</v>
      </c>
      <c r="AT152" s="243" t="s">
        <v>162</v>
      </c>
      <c r="AU152" s="243" t="s">
        <v>166</v>
      </c>
      <c r="AY152" s="16" t="s">
        <v>161</v>
      </c>
      <c r="BE152" s="244">
        <f>IF(O152="základná",K152,0)</f>
        <v>0</v>
      </c>
      <c r="BF152" s="244">
        <f>IF(O152="znížená",K152,0)</f>
        <v>0</v>
      </c>
      <c r="BG152" s="244">
        <f>IF(O152="zákl. prenesená",K152,0)</f>
        <v>0</v>
      </c>
      <c r="BH152" s="244">
        <f>IF(O152="zníž. prenesená",K152,0)</f>
        <v>0</v>
      </c>
      <c r="BI152" s="244">
        <f>IF(O152="nulová",K152,0)</f>
        <v>0</v>
      </c>
      <c r="BJ152" s="16" t="s">
        <v>166</v>
      </c>
      <c r="BK152" s="244">
        <f>ROUND(P152*H152,2)</f>
        <v>0</v>
      </c>
      <c r="BL152" s="16" t="s">
        <v>165</v>
      </c>
      <c r="BM152" s="243" t="s">
        <v>286</v>
      </c>
    </row>
    <row r="153" s="12" customFormat="1" ht="25.92" customHeight="1">
      <c r="A153" s="12"/>
      <c r="B153" s="216"/>
      <c r="C153" s="217"/>
      <c r="D153" s="218" t="s">
        <v>77</v>
      </c>
      <c r="E153" s="219" t="s">
        <v>287</v>
      </c>
      <c r="F153" s="219" t="s">
        <v>288</v>
      </c>
      <c r="G153" s="217"/>
      <c r="H153" s="217"/>
      <c r="I153" s="220"/>
      <c r="J153" s="220"/>
      <c r="K153" s="202">
        <f>BK153</f>
        <v>0</v>
      </c>
      <c r="L153" s="217"/>
      <c r="M153" s="221"/>
      <c r="N153" s="222"/>
      <c r="O153" s="223"/>
      <c r="P153" s="223"/>
      <c r="Q153" s="224">
        <f>Q154+Q162+Q170+Q177</f>
        <v>0</v>
      </c>
      <c r="R153" s="224">
        <f>R154+R162+R170+R177</f>
        <v>0</v>
      </c>
      <c r="S153" s="223"/>
      <c r="T153" s="225">
        <f>T154+T162+T170+T177</f>
        <v>0</v>
      </c>
      <c r="U153" s="223"/>
      <c r="V153" s="225">
        <f>V154+V162+V170+V177</f>
        <v>1.0014696400000001</v>
      </c>
      <c r="W153" s="223"/>
      <c r="X153" s="226">
        <f>X154+X162+X170+X177</f>
        <v>0</v>
      </c>
      <c r="Y153" s="12"/>
      <c r="Z153" s="12"/>
      <c r="AA153" s="12"/>
      <c r="AB153" s="12"/>
      <c r="AC153" s="12"/>
      <c r="AD153" s="12"/>
      <c r="AE153" s="12"/>
      <c r="AR153" s="227" t="s">
        <v>166</v>
      </c>
      <c r="AT153" s="228" t="s">
        <v>77</v>
      </c>
      <c r="AU153" s="228" t="s">
        <v>78</v>
      </c>
      <c r="AY153" s="227" t="s">
        <v>161</v>
      </c>
      <c r="BK153" s="229">
        <f>BK154+BK162+BK170+BK177</f>
        <v>0</v>
      </c>
    </row>
    <row r="154" s="12" customFormat="1" ht="22.8" customHeight="1">
      <c r="A154" s="12"/>
      <c r="B154" s="216"/>
      <c r="C154" s="217"/>
      <c r="D154" s="218" t="s">
        <v>77</v>
      </c>
      <c r="E154" s="245" t="s">
        <v>696</v>
      </c>
      <c r="F154" s="245" t="s">
        <v>697</v>
      </c>
      <c r="G154" s="217"/>
      <c r="H154" s="217"/>
      <c r="I154" s="220"/>
      <c r="J154" s="220"/>
      <c r="K154" s="246">
        <f>BK154</f>
        <v>0</v>
      </c>
      <c r="L154" s="217"/>
      <c r="M154" s="221"/>
      <c r="N154" s="222"/>
      <c r="O154" s="223"/>
      <c r="P154" s="223"/>
      <c r="Q154" s="224">
        <f>SUM(Q155:Q161)</f>
        <v>0</v>
      </c>
      <c r="R154" s="224">
        <f>SUM(R155:R161)</f>
        <v>0</v>
      </c>
      <c r="S154" s="223"/>
      <c r="T154" s="225">
        <f>SUM(T155:T161)</f>
        <v>0</v>
      </c>
      <c r="U154" s="223"/>
      <c r="V154" s="225">
        <f>SUM(V155:V161)</f>
        <v>0.058023000000000005</v>
      </c>
      <c r="W154" s="223"/>
      <c r="X154" s="226">
        <f>SUM(X155:X161)</f>
        <v>0</v>
      </c>
      <c r="Y154" s="12"/>
      <c r="Z154" s="12"/>
      <c r="AA154" s="12"/>
      <c r="AB154" s="12"/>
      <c r="AC154" s="12"/>
      <c r="AD154" s="12"/>
      <c r="AE154" s="12"/>
      <c r="AR154" s="227" t="s">
        <v>166</v>
      </c>
      <c r="AT154" s="228" t="s">
        <v>77</v>
      </c>
      <c r="AU154" s="228" t="s">
        <v>86</v>
      </c>
      <c r="AY154" s="227" t="s">
        <v>161</v>
      </c>
      <c r="BK154" s="229">
        <f>SUM(BK155:BK161)</f>
        <v>0</v>
      </c>
    </row>
    <row r="155" s="2" customFormat="1" ht="33" customHeight="1">
      <c r="A155" s="37"/>
      <c r="B155" s="38"/>
      <c r="C155" s="230" t="s">
        <v>223</v>
      </c>
      <c r="D155" s="230" t="s">
        <v>162</v>
      </c>
      <c r="E155" s="231" t="s">
        <v>794</v>
      </c>
      <c r="F155" s="232" t="s">
        <v>795</v>
      </c>
      <c r="G155" s="233" t="s">
        <v>181</v>
      </c>
      <c r="H155" s="234">
        <v>42.979999999999997</v>
      </c>
      <c r="I155" s="235"/>
      <c r="J155" s="235"/>
      <c r="K155" s="236">
        <f>ROUND(P155*H155,2)</f>
        <v>0</v>
      </c>
      <c r="L155" s="237"/>
      <c r="M155" s="43"/>
      <c r="N155" s="238" t="s">
        <v>1</v>
      </c>
      <c r="O155" s="239" t="s">
        <v>42</v>
      </c>
      <c r="P155" s="240">
        <f>I155+J155</f>
        <v>0</v>
      </c>
      <c r="Q155" s="240">
        <f>ROUND(I155*H155,2)</f>
        <v>0</v>
      </c>
      <c r="R155" s="240">
        <f>ROUND(J155*H155,2)</f>
        <v>0</v>
      </c>
      <c r="S155" s="96"/>
      <c r="T155" s="241">
        <f>S155*H155</f>
        <v>0</v>
      </c>
      <c r="U155" s="241">
        <v>0</v>
      </c>
      <c r="V155" s="241">
        <f>U155*H155</f>
        <v>0</v>
      </c>
      <c r="W155" s="241">
        <v>0</v>
      </c>
      <c r="X155" s="242">
        <f>W155*H155</f>
        <v>0</v>
      </c>
      <c r="Y155" s="37"/>
      <c r="Z155" s="37"/>
      <c r="AA155" s="37"/>
      <c r="AB155" s="37"/>
      <c r="AC155" s="37"/>
      <c r="AD155" s="37"/>
      <c r="AE155" s="37"/>
      <c r="AR155" s="243" t="s">
        <v>242</v>
      </c>
      <c r="AT155" s="243" t="s">
        <v>162</v>
      </c>
      <c r="AU155" s="243" t="s">
        <v>166</v>
      </c>
      <c r="AY155" s="16" t="s">
        <v>161</v>
      </c>
      <c r="BE155" s="244">
        <f>IF(O155="základná",K155,0)</f>
        <v>0</v>
      </c>
      <c r="BF155" s="244">
        <f>IF(O155="znížená",K155,0)</f>
        <v>0</v>
      </c>
      <c r="BG155" s="244">
        <f>IF(O155="zákl. prenesená",K155,0)</f>
        <v>0</v>
      </c>
      <c r="BH155" s="244">
        <f>IF(O155="zníž. prenesená",K155,0)</f>
        <v>0</v>
      </c>
      <c r="BI155" s="244">
        <f>IF(O155="nulová",K155,0)</f>
        <v>0</v>
      </c>
      <c r="BJ155" s="16" t="s">
        <v>166</v>
      </c>
      <c r="BK155" s="244">
        <f>ROUND(P155*H155,2)</f>
        <v>0</v>
      </c>
      <c r="BL155" s="16" t="s">
        <v>242</v>
      </c>
      <c r="BM155" s="243" t="s">
        <v>796</v>
      </c>
    </row>
    <row r="156" s="13" customFormat="1">
      <c r="A156" s="13"/>
      <c r="B156" s="247"/>
      <c r="C156" s="248"/>
      <c r="D156" s="249" t="s">
        <v>174</v>
      </c>
      <c r="E156" s="250" t="s">
        <v>1</v>
      </c>
      <c r="F156" s="251" t="s">
        <v>780</v>
      </c>
      <c r="G156" s="248"/>
      <c r="H156" s="252">
        <v>27.449999999999999</v>
      </c>
      <c r="I156" s="253"/>
      <c r="J156" s="253"/>
      <c r="K156" s="248"/>
      <c r="L156" s="248"/>
      <c r="M156" s="254"/>
      <c r="N156" s="255"/>
      <c r="O156" s="256"/>
      <c r="P156" s="256"/>
      <c r="Q156" s="256"/>
      <c r="R156" s="256"/>
      <c r="S156" s="256"/>
      <c r="T156" s="256"/>
      <c r="U156" s="256"/>
      <c r="V156" s="256"/>
      <c r="W156" s="256"/>
      <c r="X156" s="257"/>
      <c r="Y156" s="13"/>
      <c r="Z156" s="13"/>
      <c r="AA156" s="13"/>
      <c r="AB156" s="13"/>
      <c r="AC156" s="13"/>
      <c r="AD156" s="13"/>
      <c r="AE156" s="13"/>
      <c r="AT156" s="258" t="s">
        <v>174</v>
      </c>
      <c r="AU156" s="258" t="s">
        <v>166</v>
      </c>
      <c r="AV156" s="13" t="s">
        <v>166</v>
      </c>
      <c r="AW156" s="13" t="s">
        <v>5</v>
      </c>
      <c r="AX156" s="13" t="s">
        <v>78</v>
      </c>
      <c r="AY156" s="258" t="s">
        <v>161</v>
      </c>
    </row>
    <row r="157" s="13" customFormat="1">
      <c r="A157" s="13"/>
      <c r="B157" s="247"/>
      <c r="C157" s="248"/>
      <c r="D157" s="249" t="s">
        <v>174</v>
      </c>
      <c r="E157" s="250" t="s">
        <v>1</v>
      </c>
      <c r="F157" s="251" t="s">
        <v>781</v>
      </c>
      <c r="G157" s="248"/>
      <c r="H157" s="252">
        <v>15.529999999999999</v>
      </c>
      <c r="I157" s="253"/>
      <c r="J157" s="253"/>
      <c r="K157" s="248"/>
      <c r="L157" s="248"/>
      <c r="M157" s="254"/>
      <c r="N157" s="255"/>
      <c r="O157" s="256"/>
      <c r="P157" s="256"/>
      <c r="Q157" s="256"/>
      <c r="R157" s="256"/>
      <c r="S157" s="256"/>
      <c r="T157" s="256"/>
      <c r="U157" s="256"/>
      <c r="V157" s="256"/>
      <c r="W157" s="256"/>
      <c r="X157" s="257"/>
      <c r="Y157" s="13"/>
      <c r="Z157" s="13"/>
      <c r="AA157" s="13"/>
      <c r="AB157" s="13"/>
      <c r="AC157" s="13"/>
      <c r="AD157" s="13"/>
      <c r="AE157" s="13"/>
      <c r="AT157" s="258" t="s">
        <v>174</v>
      </c>
      <c r="AU157" s="258" t="s">
        <v>166</v>
      </c>
      <c r="AV157" s="13" t="s">
        <v>166</v>
      </c>
      <c r="AW157" s="13" t="s">
        <v>5</v>
      </c>
      <c r="AX157" s="13" t="s">
        <v>78</v>
      </c>
      <c r="AY157" s="258" t="s">
        <v>161</v>
      </c>
    </row>
    <row r="158" s="14" customFormat="1">
      <c r="A158" s="14"/>
      <c r="B158" s="259"/>
      <c r="C158" s="260"/>
      <c r="D158" s="249" t="s">
        <v>174</v>
      </c>
      <c r="E158" s="261" t="s">
        <v>1</v>
      </c>
      <c r="F158" s="262" t="s">
        <v>177</v>
      </c>
      <c r="G158" s="260"/>
      <c r="H158" s="263">
        <v>42.979999999999997</v>
      </c>
      <c r="I158" s="264"/>
      <c r="J158" s="264"/>
      <c r="K158" s="260"/>
      <c r="L158" s="260"/>
      <c r="M158" s="265"/>
      <c r="N158" s="266"/>
      <c r="O158" s="267"/>
      <c r="P158" s="267"/>
      <c r="Q158" s="267"/>
      <c r="R158" s="267"/>
      <c r="S158" s="267"/>
      <c r="T158" s="267"/>
      <c r="U158" s="267"/>
      <c r="V158" s="267"/>
      <c r="W158" s="267"/>
      <c r="X158" s="268"/>
      <c r="Y158" s="14"/>
      <c r="Z158" s="14"/>
      <c r="AA158" s="14"/>
      <c r="AB158" s="14"/>
      <c r="AC158" s="14"/>
      <c r="AD158" s="14"/>
      <c r="AE158" s="14"/>
      <c r="AT158" s="269" t="s">
        <v>174</v>
      </c>
      <c r="AU158" s="269" t="s">
        <v>166</v>
      </c>
      <c r="AV158" s="14" t="s">
        <v>165</v>
      </c>
      <c r="AW158" s="14" t="s">
        <v>5</v>
      </c>
      <c r="AX158" s="14" t="s">
        <v>86</v>
      </c>
      <c r="AY158" s="269" t="s">
        <v>161</v>
      </c>
    </row>
    <row r="159" s="2" customFormat="1" ht="24.15" customHeight="1">
      <c r="A159" s="37"/>
      <c r="B159" s="38"/>
      <c r="C159" s="274" t="s">
        <v>228</v>
      </c>
      <c r="D159" s="274" t="s">
        <v>297</v>
      </c>
      <c r="E159" s="275" t="s">
        <v>797</v>
      </c>
      <c r="F159" s="276" t="s">
        <v>798</v>
      </c>
      <c r="G159" s="277" t="s">
        <v>799</v>
      </c>
      <c r="H159" s="278">
        <v>58.023000000000003</v>
      </c>
      <c r="I159" s="279"/>
      <c r="J159" s="280"/>
      <c r="K159" s="281">
        <f>ROUND(P159*H159,2)</f>
        <v>0</v>
      </c>
      <c r="L159" s="280"/>
      <c r="M159" s="282"/>
      <c r="N159" s="283" t="s">
        <v>1</v>
      </c>
      <c r="O159" s="239" t="s">
        <v>42</v>
      </c>
      <c r="P159" s="240">
        <f>I159+J159</f>
        <v>0</v>
      </c>
      <c r="Q159" s="240">
        <f>ROUND(I159*H159,2)</f>
        <v>0</v>
      </c>
      <c r="R159" s="240">
        <f>ROUND(J159*H159,2)</f>
        <v>0</v>
      </c>
      <c r="S159" s="96"/>
      <c r="T159" s="241">
        <f>S159*H159</f>
        <v>0</v>
      </c>
      <c r="U159" s="241">
        <v>0.001</v>
      </c>
      <c r="V159" s="241">
        <f>U159*H159</f>
        <v>0.058023000000000005</v>
      </c>
      <c r="W159" s="241">
        <v>0</v>
      </c>
      <c r="X159" s="242">
        <f>W159*H159</f>
        <v>0</v>
      </c>
      <c r="Y159" s="37"/>
      <c r="Z159" s="37"/>
      <c r="AA159" s="37"/>
      <c r="AB159" s="37"/>
      <c r="AC159" s="37"/>
      <c r="AD159" s="37"/>
      <c r="AE159" s="37"/>
      <c r="AR159" s="243" t="s">
        <v>300</v>
      </c>
      <c r="AT159" s="243" t="s">
        <v>297</v>
      </c>
      <c r="AU159" s="243" t="s">
        <v>166</v>
      </c>
      <c r="AY159" s="16" t="s">
        <v>161</v>
      </c>
      <c r="BE159" s="244">
        <f>IF(O159="základná",K159,0)</f>
        <v>0</v>
      </c>
      <c r="BF159" s="244">
        <f>IF(O159="znížená",K159,0)</f>
        <v>0</v>
      </c>
      <c r="BG159" s="244">
        <f>IF(O159="zákl. prenesená",K159,0)</f>
        <v>0</v>
      </c>
      <c r="BH159" s="244">
        <f>IF(O159="zníž. prenesená",K159,0)</f>
        <v>0</v>
      </c>
      <c r="BI159" s="244">
        <f>IF(O159="nulová",K159,0)</f>
        <v>0</v>
      </c>
      <c r="BJ159" s="16" t="s">
        <v>166</v>
      </c>
      <c r="BK159" s="244">
        <f>ROUND(P159*H159,2)</f>
        <v>0</v>
      </c>
      <c r="BL159" s="16" t="s">
        <v>242</v>
      </c>
      <c r="BM159" s="243" t="s">
        <v>800</v>
      </c>
    </row>
    <row r="160" s="13" customFormat="1">
      <c r="A160" s="13"/>
      <c r="B160" s="247"/>
      <c r="C160" s="248"/>
      <c r="D160" s="249" t="s">
        <v>174</v>
      </c>
      <c r="E160" s="248"/>
      <c r="F160" s="251" t="s">
        <v>801</v>
      </c>
      <c r="G160" s="248"/>
      <c r="H160" s="252">
        <v>58.023000000000003</v>
      </c>
      <c r="I160" s="253"/>
      <c r="J160" s="253"/>
      <c r="K160" s="248"/>
      <c r="L160" s="248"/>
      <c r="M160" s="254"/>
      <c r="N160" s="255"/>
      <c r="O160" s="256"/>
      <c r="P160" s="256"/>
      <c r="Q160" s="256"/>
      <c r="R160" s="256"/>
      <c r="S160" s="256"/>
      <c r="T160" s="256"/>
      <c r="U160" s="256"/>
      <c r="V160" s="256"/>
      <c r="W160" s="256"/>
      <c r="X160" s="257"/>
      <c r="Y160" s="13"/>
      <c r="Z160" s="13"/>
      <c r="AA160" s="13"/>
      <c r="AB160" s="13"/>
      <c r="AC160" s="13"/>
      <c r="AD160" s="13"/>
      <c r="AE160" s="13"/>
      <c r="AT160" s="258" t="s">
        <v>174</v>
      </c>
      <c r="AU160" s="258" t="s">
        <v>166</v>
      </c>
      <c r="AV160" s="13" t="s">
        <v>166</v>
      </c>
      <c r="AW160" s="13" t="s">
        <v>4</v>
      </c>
      <c r="AX160" s="13" t="s">
        <v>86</v>
      </c>
      <c r="AY160" s="258" t="s">
        <v>161</v>
      </c>
    </row>
    <row r="161" s="2" customFormat="1" ht="24.15" customHeight="1">
      <c r="A161" s="37"/>
      <c r="B161" s="38"/>
      <c r="C161" s="230" t="s">
        <v>233</v>
      </c>
      <c r="D161" s="230" t="s">
        <v>162</v>
      </c>
      <c r="E161" s="231" t="s">
        <v>721</v>
      </c>
      <c r="F161" s="232" t="s">
        <v>722</v>
      </c>
      <c r="G161" s="233" t="s">
        <v>249</v>
      </c>
      <c r="H161" s="234">
        <v>0.058000000000000003</v>
      </c>
      <c r="I161" s="235"/>
      <c r="J161" s="235"/>
      <c r="K161" s="236">
        <f>ROUND(P161*H161,2)</f>
        <v>0</v>
      </c>
      <c r="L161" s="237"/>
      <c r="M161" s="43"/>
      <c r="N161" s="238" t="s">
        <v>1</v>
      </c>
      <c r="O161" s="239" t="s">
        <v>42</v>
      </c>
      <c r="P161" s="240">
        <f>I161+J161</f>
        <v>0</v>
      </c>
      <c r="Q161" s="240">
        <f>ROUND(I161*H161,2)</f>
        <v>0</v>
      </c>
      <c r="R161" s="240">
        <f>ROUND(J161*H161,2)</f>
        <v>0</v>
      </c>
      <c r="S161" s="96"/>
      <c r="T161" s="241">
        <f>S161*H161</f>
        <v>0</v>
      </c>
      <c r="U161" s="241">
        <v>0</v>
      </c>
      <c r="V161" s="241">
        <f>U161*H161</f>
        <v>0</v>
      </c>
      <c r="W161" s="241">
        <v>0</v>
      </c>
      <c r="X161" s="242">
        <f>W161*H161</f>
        <v>0</v>
      </c>
      <c r="Y161" s="37"/>
      <c r="Z161" s="37"/>
      <c r="AA161" s="37"/>
      <c r="AB161" s="37"/>
      <c r="AC161" s="37"/>
      <c r="AD161" s="37"/>
      <c r="AE161" s="37"/>
      <c r="AR161" s="243" t="s">
        <v>242</v>
      </c>
      <c r="AT161" s="243" t="s">
        <v>162</v>
      </c>
      <c r="AU161" s="243" t="s">
        <v>166</v>
      </c>
      <c r="AY161" s="16" t="s">
        <v>161</v>
      </c>
      <c r="BE161" s="244">
        <f>IF(O161="základná",K161,0)</f>
        <v>0</v>
      </c>
      <c r="BF161" s="244">
        <f>IF(O161="znížená",K161,0)</f>
        <v>0</v>
      </c>
      <c r="BG161" s="244">
        <f>IF(O161="zákl. prenesená",K161,0)</f>
        <v>0</v>
      </c>
      <c r="BH161" s="244">
        <f>IF(O161="zníž. prenesená",K161,0)</f>
        <v>0</v>
      </c>
      <c r="BI161" s="244">
        <f>IF(O161="nulová",K161,0)</f>
        <v>0</v>
      </c>
      <c r="BJ161" s="16" t="s">
        <v>166</v>
      </c>
      <c r="BK161" s="244">
        <f>ROUND(P161*H161,2)</f>
        <v>0</v>
      </c>
      <c r="BL161" s="16" t="s">
        <v>242</v>
      </c>
      <c r="BM161" s="243" t="s">
        <v>802</v>
      </c>
    </row>
    <row r="162" s="12" customFormat="1" ht="22.8" customHeight="1">
      <c r="A162" s="12"/>
      <c r="B162" s="216"/>
      <c r="C162" s="217"/>
      <c r="D162" s="218" t="s">
        <v>77</v>
      </c>
      <c r="E162" s="245" t="s">
        <v>739</v>
      </c>
      <c r="F162" s="245" t="s">
        <v>740</v>
      </c>
      <c r="G162" s="217"/>
      <c r="H162" s="217"/>
      <c r="I162" s="220"/>
      <c r="J162" s="220"/>
      <c r="K162" s="246">
        <f>BK162</f>
        <v>0</v>
      </c>
      <c r="L162" s="217"/>
      <c r="M162" s="221"/>
      <c r="N162" s="222"/>
      <c r="O162" s="223"/>
      <c r="P162" s="223"/>
      <c r="Q162" s="224">
        <f>SUM(Q163:Q169)</f>
        <v>0</v>
      </c>
      <c r="R162" s="224">
        <f>SUM(R163:R169)</f>
        <v>0</v>
      </c>
      <c r="S162" s="223"/>
      <c r="T162" s="225">
        <f>SUM(T163:T169)</f>
        <v>0</v>
      </c>
      <c r="U162" s="223"/>
      <c r="V162" s="225">
        <f>SUM(V163:V169)</f>
        <v>0.9428164</v>
      </c>
      <c r="W162" s="223"/>
      <c r="X162" s="226">
        <f>SUM(X163:X169)</f>
        <v>0</v>
      </c>
      <c r="Y162" s="12"/>
      <c r="Z162" s="12"/>
      <c r="AA162" s="12"/>
      <c r="AB162" s="12"/>
      <c r="AC162" s="12"/>
      <c r="AD162" s="12"/>
      <c r="AE162" s="12"/>
      <c r="AR162" s="227" t="s">
        <v>166</v>
      </c>
      <c r="AT162" s="228" t="s">
        <v>77</v>
      </c>
      <c r="AU162" s="228" t="s">
        <v>86</v>
      </c>
      <c r="AY162" s="227" t="s">
        <v>161</v>
      </c>
      <c r="BK162" s="229">
        <f>SUM(BK163:BK169)</f>
        <v>0</v>
      </c>
    </row>
    <row r="163" s="2" customFormat="1" ht="24.15" customHeight="1">
      <c r="A163" s="37"/>
      <c r="B163" s="38"/>
      <c r="C163" s="230" t="s">
        <v>237</v>
      </c>
      <c r="D163" s="230" t="s">
        <v>162</v>
      </c>
      <c r="E163" s="231" t="s">
        <v>803</v>
      </c>
      <c r="F163" s="232" t="s">
        <v>804</v>
      </c>
      <c r="G163" s="233" t="s">
        <v>181</v>
      </c>
      <c r="H163" s="234">
        <v>42.979999999999997</v>
      </c>
      <c r="I163" s="235"/>
      <c r="J163" s="235"/>
      <c r="K163" s="236">
        <f>ROUND(P163*H163,2)</f>
        <v>0</v>
      </c>
      <c r="L163" s="237"/>
      <c r="M163" s="43"/>
      <c r="N163" s="238" t="s">
        <v>1</v>
      </c>
      <c r="O163" s="239" t="s">
        <v>42</v>
      </c>
      <c r="P163" s="240">
        <f>I163+J163</f>
        <v>0</v>
      </c>
      <c r="Q163" s="240">
        <f>ROUND(I163*H163,2)</f>
        <v>0</v>
      </c>
      <c r="R163" s="240">
        <f>ROUND(J163*H163,2)</f>
        <v>0</v>
      </c>
      <c r="S163" s="96"/>
      <c r="T163" s="241">
        <f>S163*H163</f>
        <v>0</v>
      </c>
      <c r="U163" s="241">
        <v>0.0037799999999999999</v>
      </c>
      <c r="V163" s="241">
        <f>U163*H163</f>
        <v>0.16246439999999998</v>
      </c>
      <c r="W163" s="241">
        <v>0</v>
      </c>
      <c r="X163" s="242">
        <f>W163*H163</f>
        <v>0</v>
      </c>
      <c r="Y163" s="37"/>
      <c r="Z163" s="37"/>
      <c r="AA163" s="37"/>
      <c r="AB163" s="37"/>
      <c r="AC163" s="37"/>
      <c r="AD163" s="37"/>
      <c r="AE163" s="37"/>
      <c r="AR163" s="243" t="s">
        <v>242</v>
      </c>
      <c r="AT163" s="243" t="s">
        <v>162</v>
      </c>
      <c r="AU163" s="243" t="s">
        <v>166</v>
      </c>
      <c r="AY163" s="16" t="s">
        <v>161</v>
      </c>
      <c r="BE163" s="244">
        <f>IF(O163="základná",K163,0)</f>
        <v>0</v>
      </c>
      <c r="BF163" s="244">
        <f>IF(O163="znížená",K163,0)</f>
        <v>0</v>
      </c>
      <c r="BG163" s="244">
        <f>IF(O163="zákl. prenesená",K163,0)</f>
        <v>0</v>
      </c>
      <c r="BH163" s="244">
        <f>IF(O163="zníž. prenesená",K163,0)</f>
        <v>0</v>
      </c>
      <c r="BI163" s="244">
        <f>IF(O163="nulová",K163,0)</f>
        <v>0</v>
      </c>
      <c r="BJ163" s="16" t="s">
        <v>166</v>
      </c>
      <c r="BK163" s="244">
        <f>ROUND(P163*H163,2)</f>
        <v>0</v>
      </c>
      <c r="BL163" s="16" t="s">
        <v>242</v>
      </c>
      <c r="BM163" s="243" t="s">
        <v>805</v>
      </c>
    </row>
    <row r="164" s="13" customFormat="1">
      <c r="A164" s="13"/>
      <c r="B164" s="247"/>
      <c r="C164" s="248"/>
      <c r="D164" s="249" t="s">
        <v>174</v>
      </c>
      <c r="E164" s="250" t="s">
        <v>1</v>
      </c>
      <c r="F164" s="251" t="s">
        <v>780</v>
      </c>
      <c r="G164" s="248"/>
      <c r="H164" s="252">
        <v>27.449999999999999</v>
      </c>
      <c r="I164" s="253"/>
      <c r="J164" s="253"/>
      <c r="K164" s="248"/>
      <c r="L164" s="248"/>
      <c r="M164" s="254"/>
      <c r="N164" s="255"/>
      <c r="O164" s="256"/>
      <c r="P164" s="256"/>
      <c r="Q164" s="256"/>
      <c r="R164" s="256"/>
      <c r="S164" s="256"/>
      <c r="T164" s="256"/>
      <c r="U164" s="256"/>
      <c r="V164" s="256"/>
      <c r="W164" s="256"/>
      <c r="X164" s="257"/>
      <c r="Y164" s="13"/>
      <c r="Z164" s="13"/>
      <c r="AA164" s="13"/>
      <c r="AB164" s="13"/>
      <c r="AC164" s="13"/>
      <c r="AD164" s="13"/>
      <c r="AE164" s="13"/>
      <c r="AT164" s="258" t="s">
        <v>174</v>
      </c>
      <c r="AU164" s="258" t="s">
        <v>166</v>
      </c>
      <c r="AV164" s="13" t="s">
        <v>166</v>
      </c>
      <c r="AW164" s="13" t="s">
        <v>5</v>
      </c>
      <c r="AX164" s="13" t="s">
        <v>78</v>
      </c>
      <c r="AY164" s="258" t="s">
        <v>161</v>
      </c>
    </row>
    <row r="165" s="13" customFormat="1">
      <c r="A165" s="13"/>
      <c r="B165" s="247"/>
      <c r="C165" s="248"/>
      <c r="D165" s="249" t="s">
        <v>174</v>
      </c>
      <c r="E165" s="250" t="s">
        <v>1</v>
      </c>
      <c r="F165" s="251" t="s">
        <v>781</v>
      </c>
      <c r="G165" s="248"/>
      <c r="H165" s="252">
        <v>15.529999999999999</v>
      </c>
      <c r="I165" s="253"/>
      <c r="J165" s="253"/>
      <c r="K165" s="248"/>
      <c r="L165" s="248"/>
      <c r="M165" s="254"/>
      <c r="N165" s="255"/>
      <c r="O165" s="256"/>
      <c r="P165" s="256"/>
      <c r="Q165" s="256"/>
      <c r="R165" s="256"/>
      <c r="S165" s="256"/>
      <c r="T165" s="256"/>
      <c r="U165" s="256"/>
      <c r="V165" s="256"/>
      <c r="W165" s="256"/>
      <c r="X165" s="257"/>
      <c r="Y165" s="13"/>
      <c r="Z165" s="13"/>
      <c r="AA165" s="13"/>
      <c r="AB165" s="13"/>
      <c r="AC165" s="13"/>
      <c r="AD165" s="13"/>
      <c r="AE165" s="13"/>
      <c r="AT165" s="258" t="s">
        <v>174</v>
      </c>
      <c r="AU165" s="258" t="s">
        <v>166</v>
      </c>
      <c r="AV165" s="13" t="s">
        <v>166</v>
      </c>
      <c r="AW165" s="13" t="s">
        <v>5</v>
      </c>
      <c r="AX165" s="13" t="s">
        <v>78</v>
      </c>
      <c r="AY165" s="258" t="s">
        <v>161</v>
      </c>
    </row>
    <row r="166" s="14" customFormat="1">
      <c r="A166" s="14"/>
      <c r="B166" s="259"/>
      <c r="C166" s="260"/>
      <c r="D166" s="249" t="s">
        <v>174</v>
      </c>
      <c r="E166" s="261" t="s">
        <v>1</v>
      </c>
      <c r="F166" s="262" t="s">
        <v>177</v>
      </c>
      <c r="G166" s="260"/>
      <c r="H166" s="263">
        <v>42.979999999999997</v>
      </c>
      <c r="I166" s="264"/>
      <c r="J166" s="264"/>
      <c r="K166" s="260"/>
      <c r="L166" s="260"/>
      <c r="M166" s="265"/>
      <c r="N166" s="266"/>
      <c r="O166" s="267"/>
      <c r="P166" s="267"/>
      <c r="Q166" s="267"/>
      <c r="R166" s="267"/>
      <c r="S166" s="267"/>
      <c r="T166" s="267"/>
      <c r="U166" s="267"/>
      <c r="V166" s="267"/>
      <c r="W166" s="267"/>
      <c r="X166" s="268"/>
      <c r="Y166" s="14"/>
      <c r="Z166" s="14"/>
      <c r="AA166" s="14"/>
      <c r="AB166" s="14"/>
      <c r="AC166" s="14"/>
      <c r="AD166" s="14"/>
      <c r="AE166" s="14"/>
      <c r="AT166" s="269" t="s">
        <v>174</v>
      </c>
      <c r="AU166" s="269" t="s">
        <v>166</v>
      </c>
      <c r="AV166" s="14" t="s">
        <v>165</v>
      </c>
      <c r="AW166" s="14" t="s">
        <v>5</v>
      </c>
      <c r="AX166" s="14" t="s">
        <v>86</v>
      </c>
      <c r="AY166" s="269" t="s">
        <v>161</v>
      </c>
    </row>
    <row r="167" s="2" customFormat="1" ht="24.15" customHeight="1">
      <c r="A167" s="37"/>
      <c r="B167" s="38"/>
      <c r="C167" s="274" t="s">
        <v>242</v>
      </c>
      <c r="D167" s="274" t="s">
        <v>297</v>
      </c>
      <c r="E167" s="275" t="s">
        <v>806</v>
      </c>
      <c r="F167" s="276" t="s">
        <v>807</v>
      </c>
      <c r="G167" s="277" t="s">
        <v>181</v>
      </c>
      <c r="H167" s="278">
        <v>43.840000000000003</v>
      </c>
      <c r="I167" s="279"/>
      <c r="J167" s="280"/>
      <c r="K167" s="281">
        <f>ROUND(P167*H167,2)</f>
        <v>0</v>
      </c>
      <c r="L167" s="280"/>
      <c r="M167" s="282"/>
      <c r="N167" s="283" t="s">
        <v>1</v>
      </c>
      <c r="O167" s="239" t="s">
        <v>42</v>
      </c>
      <c r="P167" s="240">
        <f>I167+J167</f>
        <v>0</v>
      </c>
      <c r="Q167" s="240">
        <f>ROUND(I167*H167,2)</f>
        <v>0</v>
      </c>
      <c r="R167" s="240">
        <f>ROUND(J167*H167,2)</f>
        <v>0</v>
      </c>
      <c r="S167" s="96"/>
      <c r="T167" s="241">
        <f>S167*H167</f>
        <v>0</v>
      </c>
      <c r="U167" s="241">
        <v>0.0178</v>
      </c>
      <c r="V167" s="241">
        <f>U167*H167</f>
        <v>0.78035200000000005</v>
      </c>
      <c r="W167" s="241">
        <v>0</v>
      </c>
      <c r="X167" s="242">
        <f>W167*H167</f>
        <v>0</v>
      </c>
      <c r="Y167" s="37"/>
      <c r="Z167" s="37"/>
      <c r="AA167" s="37"/>
      <c r="AB167" s="37"/>
      <c r="AC167" s="37"/>
      <c r="AD167" s="37"/>
      <c r="AE167" s="37"/>
      <c r="AR167" s="243" t="s">
        <v>300</v>
      </c>
      <c r="AT167" s="243" t="s">
        <v>297</v>
      </c>
      <c r="AU167" s="243" t="s">
        <v>166</v>
      </c>
      <c r="AY167" s="16" t="s">
        <v>161</v>
      </c>
      <c r="BE167" s="244">
        <f>IF(O167="základná",K167,0)</f>
        <v>0</v>
      </c>
      <c r="BF167" s="244">
        <f>IF(O167="znížená",K167,0)</f>
        <v>0</v>
      </c>
      <c r="BG167" s="244">
        <f>IF(O167="zákl. prenesená",K167,0)</f>
        <v>0</v>
      </c>
      <c r="BH167" s="244">
        <f>IF(O167="zníž. prenesená",K167,0)</f>
        <v>0</v>
      </c>
      <c r="BI167" s="244">
        <f>IF(O167="nulová",K167,0)</f>
        <v>0</v>
      </c>
      <c r="BJ167" s="16" t="s">
        <v>166</v>
      </c>
      <c r="BK167" s="244">
        <f>ROUND(P167*H167,2)</f>
        <v>0</v>
      </c>
      <c r="BL167" s="16" t="s">
        <v>242</v>
      </c>
      <c r="BM167" s="243" t="s">
        <v>808</v>
      </c>
    </row>
    <row r="168" s="13" customFormat="1">
      <c r="A168" s="13"/>
      <c r="B168" s="247"/>
      <c r="C168" s="248"/>
      <c r="D168" s="249" t="s">
        <v>174</v>
      </c>
      <c r="E168" s="248"/>
      <c r="F168" s="251" t="s">
        <v>809</v>
      </c>
      <c r="G168" s="248"/>
      <c r="H168" s="252">
        <v>43.840000000000003</v>
      </c>
      <c r="I168" s="253"/>
      <c r="J168" s="253"/>
      <c r="K168" s="248"/>
      <c r="L168" s="248"/>
      <c r="M168" s="254"/>
      <c r="N168" s="255"/>
      <c r="O168" s="256"/>
      <c r="P168" s="256"/>
      <c r="Q168" s="256"/>
      <c r="R168" s="256"/>
      <c r="S168" s="256"/>
      <c r="T168" s="256"/>
      <c r="U168" s="256"/>
      <c r="V168" s="256"/>
      <c r="W168" s="256"/>
      <c r="X168" s="257"/>
      <c r="Y168" s="13"/>
      <c r="Z168" s="13"/>
      <c r="AA168" s="13"/>
      <c r="AB168" s="13"/>
      <c r="AC168" s="13"/>
      <c r="AD168" s="13"/>
      <c r="AE168" s="13"/>
      <c r="AT168" s="258" t="s">
        <v>174</v>
      </c>
      <c r="AU168" s="258" t="s">
        <v>166</v>
      </c>
      <c r="AV168" s="13" t="s">
        <v>166</v>
      </c>
      <c r="AW168" s="13" t="s">
        <v>4</v>
      </c>
      <c r="AX168" s="13" t="s">
        <v>86</v>
      </c>
      <c r="AY168" s="258" t="s">
        <v>161</v>
      </c>
    </row>
    <row r="169" s="2" customFormat="1" ht="24.15" customHeight="1">
      <c r="A169" s="37"/>
      <c r="B169" s="38"/>
      <c r="C169" s="230" t="s">
        <v>246</v>
      </c>
      <c r="D169" s="230" t="s">
        <v>162</v>
      </c>
      <c r="E169" s="231" t="s">
        <v>751</v>
      </c>
      <c r="F169" s="232" t="s">
        <v>752</v>
      </c>
      <c r="G169" s="233" t="s">
        <v>249</v>
      </c>
      <c r="H169" s="234">
        <v>0.94299999999999995</v>
      </c>
      <c r="I169" s="235"/>
      <c r="J169" s="235"/>
      <c r="K169" s="236">
        <f>ROUND(P169*H169,2)</f>
        <v>0</v>
      </c>
      <c r="L169" s="237"/>
      <c r="M169" s="43"/>
      <c r="N169" s="238" t="s">
        <v>1</v>
      </c>
      <c r="O169" s="239" t="s">
        <v>42</v>
      </c>
      <c r="P169" s="240">
        <f>I169+J169</f>
        <v>0</v>
      </c>
      <c r="Q169" s="240">
        <f>ROUND(I169*H169,2)</f>
        <v>0</v>
      </c>
      <c r="R169" s="240">
        <f>ROUND(J169*H169,2)</f>
        <v>0</v>
      </c>
      <c r="S169" s="96"/>
      <c r="T169" s="241">
        <f>S169*H169</f>
        <v>0</v>
      </c>
      <c r="U169" s="241">
        <v>0</v>
      </c>
      <c r="V169" s="241">
        <f>U169*H169</f>
        <v>0</v>
      </c>
      <c r="W169" s="241">
        <v>0</v>
      </c>
      <c r="X169" s="242">
        <f>W169*H169</f>
        <v>0</v>
      </c>
      <c r="Y169" s="37"/>
      <c r="Z169" s="37"/>
      <c r="AA169" s="37"/>
      <c r="AB169" s="37"/>
      <c r="AC169" s="37"/>
      <c r="AD169" s="37"/>
      <c r="AE169" s="37"/>
      <c r="AR169" s="243" t="s">
        <v>242</v>
      </c>
      <c r="AT169" s="243" t="s">
        <v>162</v>
      </c>
      <c r="AU169" s="243" t="s">
        <v>166</v>
      </c>
      <c r="AY169" s="16" t="s">
        <v>161</v>
      </c>
      <c r="BE169" s="244">
        <f>IF(O169="základná",K169,0)</f>
        <v>0</v>
      </c>
      <c r="BF169" s="244">
        <f>IF(O169="znížená",K169,0)</f>
        <v>0</v>
      </c>
      <c r="BG169" s="244">
        <f>IF(O169="zákl. prenesená",K169,0)</f>
        <v>0</v>
      </c>
      <c r="BH169" s="244">
        <f>IF(O169="zníž. prenesená",K169,0)</f>
        <v>0</v>
      </c>
      <c r="BI169" s="244">
        <f>IF(O169="nulová",K169,0)</f>
        <v>0</v>
      </c>
      <c r="BJ169" s="16" t="s">
        <v>166</v>
      </c>
      <c r="BK169" s="244">
        <f>ROUND(P169*H169,2)</f>
        <v>0</v>
      </c>
      <c r="BL169" s="16" t="s">
        <v>242</v>
      </c>
      <c r="BM169" s="243" t="s">
        <v>810</v>
      </c>
    </row>
    <row r="170" s="12" customFormat="1" ht="22.8" customHeight="1">
      <c r="A170" s="12"/>
      <c r="B170" s="216"/>
      <c r="C170" s="217"/>
      <c r="D170" s="218" t="s">
        <v>77</v>
      </c>
      <c r="E170" s="245" t="s">
        <v>811</v>
      </c>
      <c r="F170" s="245" t="s">
        <v>812</v>
      </c>
      <c r="G170" s="217"/>
      <c r="H170" s="217"/>
      <c r="I170" s="220"/>
      <c r="J170" s="220"/>
      <c r="K170" s="246">
        <f>BK170</f>
        <v>0</v>
      </c>
      <c r="L170" s="217"/>
      <c r="M170" s="221"/>
      <c r="N170" s="222"/>
      <c r="O170" s="223"/>
      <c r="P170" s="223"/>
      <c r="Q170" s="224">
        <f>SUM(Q171:Q176)</f>
        <v>0</v>
      </c>
      <c r="R170" s="224">
        <f>SUM(R171:R176)</f>
        <v>0</v>
      </c>
      <c r="S170" s="223"/>
      <c r="T170" s="225">
        <f>SUM(T171:T176)</f>
        <v>0</v>
      </c>
      <c r="U170" s="223"/>
      <c r="V170" s="225">
        <f>SUM(V171:V176)</f>
        <v>0.0006302399999999999</v>
      </c>
      <c r="W170" s="223"/>
      <c r="X170" s="226">
        <f>SUM(X171:X176)</f>
        <v>0</v>
      </c>
      <c r="Y170" s="12"/>
      <c r="Z170" s="12"/>
      <c r="AA170" s="12"/>
      <c r="AB170" s="12"/>
      <c r="AC170" s="12"/>
      <c r="AD170" s="12"/>
      <c r="AE170" s="12"/>
      <c r="AR170" s="227" t="s">
        <v>166</v>
      </c>
      <c r="AT170" s="228" t="s">
        <v>77</v>
      </c>
      <c r="AU170" s="228" t="s">
        <v>86</v>
      </c>
      <c r="AY170" s="227" t="s">
        <v>161</v>
      </c>
      <c r="BK170" s="229">
        <f>SUM(BK171:BK176)</f>
        <v>0</v>
      </c>
    </row>
    <row r="171" s="2" customFormat="1" ht="16.5" customHeight="1">
      <c r="A171" s="37"/>
      <c r="B171" s="38"/>
      <c r="C171" s="230" t="s">
        <v>251</v>
      </c>
      <c r="D171" s="230" t="s">
        <v>162</v>
      </c>
      <c r="E171" s="231" t="s">
        <v>813</v>
      </c>
      <c r="F171" s="232" t="s">
        <v>814</v>
      </c>
      <c r="G171" s="233" t="s">
        <v>172</v>
      </c>
      <c r="H171" s="234">
        <v>2.3999999999999999</v>
      </c>
      <c r="I171" s="235"/>
      <c r="J171" s="235"/>
      <c r="K171" s="236">
        <f>ROUND(P171*H171,2)</f>
        <v>0</v>
      </c>
      <c r="L171" s="237"/>
      <c r="M171" s="43"/>
      <c r="N171" s="238" t="s">
        <v>1</v>
      </c>
      <c r="O171" s="239" t="s">
        <v>42</v>
      </c>
      <c r="P171" s="240">
        <f>I171+J171</f>
        <v>0</v>
      </c>
      <c r="Q171" s="240">
        <f>ROUND(I171*H171,2)</f>
        <v>0</v>
      </c>
      <c r="R171" s="240">
        <f>ROUND(J171*H171,2)</f>
        <v>0</v>
      </c>
      <c r="S171" s="96"/>
      <c r="T171" s="241">
        <f>S171*H171</f>
        <v>0</v>
      </c>
      <c r="U171" s="241">
        <v>0</v>
      </c>
      <c r="V171" s="241">
        <f>U171*H171</f>
        <v>0</v>
      </c>
      <c r="W171" s="241">
        <v>0</v>
      </c>
      <c r="X171" s="242">
        <f>W171*H171</f>
        <v>0</v>
      </c>
      <c r="Y171" s="37"/>
      <c r="Z171" s="37"/>
      <c r="AA171" s="37"/>
      <c r="AB171" s="37"/>
      <c r="AC171" s="37"/>
      <c r="AD171" s="37"/>
      <c r="AE171" s="37"/>
      <c r="AR171" s="243" t="s">
        <v>242</v>
      </c>
      <c r="AT171" s="243" t="s">
        <v>162</v>
      </c>
      <c r="AU171" s="243" t="s">
        <v>166</v>
      </c>
      <c r="AY171" s="16" t="s">
        <v>161</v>
      </c>
      <c r="BE171" s="244">
        <f>IF(O171="základná",K171,0)</f>
        <v>0</v>
      </c>
      <c r="BF171" s="244">
        <f>IF(O171="znížená",K171,0)</f>
        <v>0</v>
      </c>
      <c r="BG171" s="244">
        <f>IF(O171="zákl. prenesená",K171,0)</f>
        <v>0</v>
      </c>
      <c r="BH171" s="244">
        <f>IF(O171="zníž. prenesená",K171,0)</f>
        <v>0</v>
      </c>
      <c r="BI171" s="244">
        <f>IF(O171="nulová",K171,0)</f>
        <v>0</v>
      </c>
      <c r="BJ171" s="16" t="s">
        <v>166</v>
      </c>
      <c r="BK171" s="244">
        <f>ROUND(P171*H171,2)</f>
        <v>0</v>
      </c>
      <c r="BL171" s="16" t="s">
        <v>242</v>
      </c>
      <c r="BM171" s="243" t="s">
        <v>815</v>
      </c>
    </row>
    <row r="172" s="13" customFormat="1">
      <c r="A172" s="13"/>
      <c r="B172" s="247"/>
      <c r="C172" s="248"/>
      <c r="D172" s="249" t="s">
        <v>174</v>
      </c>
      <c r="E172" s="250" t="s">
        <v>1</v>
      </c>
      <c r="F172" s="251" t="s">
        <v>816</v>
      </c>
      <c r="G172" s="248"/>
      <c r="H172" s="252">
        <v>1.2</v>
      </c>
      <c r="I172" s="253"/>
      <c r="J172" s="253"/>
      <c r="K172" s="248"/>
      <c r="L172" s="248"/>
      <c r="M172" s="254"/>
      <c r="N172" s="255"/>
      <c r="O172" s="256"/>
      <c r="P172" s="256"/>
      <c r="Q172" s="256"/>
      <c r="R172" s="256"/>
      <c r="S172" s="256"/>
      <c r="T172" s="256"/>
      <c r="U172" s="256"/>
      <c r="V172" s="256"/>
      <c r="W172" s="256"/>
      <c r="X172" s="257"/>
      <c r="Y172" s="13"/>
      <c r="Z172" s="13"/>
      <c r="AA172" s="13"/>
      <c r="AB172" s="13"/>
      <c r="AC172" s="13"/>
      <c r="AD172" s="13"/>
      <c r="AE172" s="13"/>
      <c r="AT172" s="258" t="s">
        <v>174</v>
      </c>
      <c r="AU172" s="258" t="s">
        <v>166</v>
      </c>
      <c r="AV172" s="13" t="s">
        <v>166</v>
      </c>
      <c r="AW172" s="13" t="s">
        <v>5</v>
      </c>
      <c r="AX172" s="13" t="s">
        <v>78</v>
      </c>
      <c r="AY172" s="258" t="s">
        <v>161</v>
      </c>
    </row>
    <row r="173" s="13" customFormat="1">
      <c r="A173" s="13"/>
      <c r="B173" s="247"/>
      <c r="C173" s="248"/>
      <c r="D173" s="249" t="s">
        <v>174</v>
      </c>
      <c r="E173" s="250" t="s">
        <v>1</v>
      </c>
      <c r="F173" s="251" t="s">
        <v>817</v>
      </c>
      <c r="G173" s="248"/>
      <c r="H173" s="252">
        <v>1.2</v>
      </c>
      <c r="I173" s="253"/>
      <c r="J173" s="253"/>
      <c r="K173" s="248"/>
      <c r="L173" s="248"/>
      <c r="M173" s="254"/>
      <c r="N173" s="255"/>
      <c r="O173" s="256"/>
      <c r="P173" s="256"/>
      <c r="Q173" s="256"/>
      <c r="R173" s="256"/>
      <c r="S173" s="256"/>
      <c r="T173" s="256"/>
      <c r="U173" s="256"/>
      <c r="V173" s="256"/>
      <c r="W173" s="256"/>
      <c r="X173" s="257"/>
      <c r="Y173" s="13"/>
      <c r="Z173" s="13"/>
      <c r="AA173" s="13"/>
      <c r="AB173" s="13"/>
      <c r="AC173" s="13"/>
      <c r="AD173" s="13"/>
      <c r="AE173" s="13"/>
      <c r="AT173" s="258" t="s">
        <v>174</v>
      </c>
      <c r="AU173" s="258" t="s">
        <v>166</v>
      </c>
      <c r="AV173" s="13" t="s">
        <v>166</v>
      </c>
      <c r="AW173" s="13" t="s">
        <v>5</v>
      </c>
      <c r="AX173" s="13" t="s">
        <v>78</v>
      </c>
      <c r="AY173" s="258" t="s">
        <v>161</v>
      </c>
    </row>
    <row r="174" s="14" customFormat="1">
      <c r="A174" s="14"/>
      <c r="B174" s="259"/>
      <c r="C174" s="260"/>
      <c r="D174" s="249" t="s">
        <v>174</v>
      </c>
      <c r="E174" s="261" t="s">
        <v>1</v>
      </c>
      <c r="F174" s="262" t="s">
        <v>177</v>
      </c>
      <c r="G174" s="260"/>
      <c r="H174" s="263">
        <v>2.3999999999999999</v>
      </c>
      <c r="I174" s="264"/>
      <c r="J174" s="264"/>
      <c r="K174" s="260"/>
      <c r="L174" s="260"/>
      <c r="M174" s="265"/>
      <c r="N174" s="266"/>
      <c r="O174" s="267"/>
      <c r="P174" s="267"/>
      <c r="Q174" s="267"/>
      <c r="R174" s="267"/>
      <c r="S174" s="267"/>
      <c r="T174" s="267"/>
      <c r="U174" s="267"/>
      <c r="V174" s="267"/>
      <c r="W174" s="267"/>
      <c r="X174" s="268"/>
      <c r="Y174" s="14"/>
      <c r="Z174" s="14"/>
      <c r="AA174" s="14"/>
      <c r="AB174" s="14"/>
      <c r="AC174" s="14"/>
      <c r="AD174" s="14"/>
      <c r="AE174" s="14"/>
      <c r="AT174" s="269" t="s">
        <v>174</v>
      </c>
      <c r="AU174" s="269" t="s">
        <v>166</v>
      </c>
      <c r="AV174" s="14" t="s">
        <v>165</v>
      </c>
      <c r="AW174" s="14" t="s">
        <v>5</v>
      </c>
      <c r="AX174" s="14" t="s">
        <v>86</v>
      </c>
      <c r="AY174" s="269" t="s">
        <v>161</v>
      </c>
    </row>
    <row r="175" s="2" customFormat="1" ht="16.5" customHeight="1">
      <c r="A175" s="37"/>
      <c r="B175" s="38"/>
      <c r="C175" s="274" t="s">
        <v>255</v>
      </c>
      <c r="D175" s="274" t="s">
        <v>297</v>
      </c>
      <c r="E175" s="275" t="s">
        <v>818</v>
      </c>
      <c r="F175" s="276" t="s">
        <v>819</v>
      </c>
      <c r="G175" s="277" t="s">
        <v>172</v>
      </c>
      <c r="H175" s="278">
        <v>2.4239999999999999</v>
      </c>
      <c r="I175" s="279"/>
      <c r="J175" s="280"/>
      <c r="K175" s="281">
        <f>ROUND(P175*H175,2)</f>
        <v>0</v>
      </c>
      <c r="L175" s="280"/>
      <c r="M175" s="282"/>
      <c r="N175" s="283" t="s">
        <v>1</v>
      </c>
      <c r="O175" s="239" t="s">
        <v>42</v>
      </c>
      <c r="P175" s="240">
        <f>I175+J175</f>
        <v>0</v>
      </c>
      <c r="Q175" s="240">
        <f>ROUND(I175*H175,2)</f>
        <v>0</v>
      </c>
      <c r="R175" s="240">
        <f>ROUND(J175*H175,2)</f>
        <v>0</v>
      </c>
      <c r="S175" s="96"/>
      <c r="T175" s="241">
        <f>S175*H175</f>
        <v>0</v>
      </c>
      <c r="U175" s="241">
        <v>0.00025999999999999998</v>
      </c>
      <c r="V175" s="241">
        <f>U175*H175</f>
        <v>0.0006302399999999999</v>
      </c>
      <c r="W175" s="241">
        <v>0</v>
      </c>
      <c r="X175" s="242">
        <f>W175*H175</f>
        <v>0</v>
      </c>
      <c r="Y175" s="37"/>
      <c r="Z175" s="37"/>
      <c r="AA175" s="37"/>
      <c r="AB175" s="37"/>
      <c r="AC175" s="37"/>
      <c r="AD175" s="37"/>
      <c r="AE175" s="37"/>
      <c r="AR175" s="243" t="s">
        <v>300</v>
      </c>
      <c r="AT175" s="243" t="s">
        <v>297</v>
      </c>
      <c r="AU175" s="243" t="s">
        <v>166</v>
      </c>
      <c r="AY175" s="16" t="s">
        <v>161</v>
      </c>
      <c r="BE175" s="244">
        <f>IF(O175="základná",K175,0)</f>
        <v>0</v>
      </c>
      <c r="BF175" s="244">
        <f>IF(O175="znížená",K175,0)</f>
        <v>0</v>
      </c>
      <c r="BG175" s="244">
        <f>IF(O175="zákl. prenesená",K175,0)</f>
        <v>0</v>
      </c>
      <c r="BH175" s="244">
        <f>IF(O175="zníž. prenesená",K175,0)</f>
        <v>0</v>
      </c>
      <c r="BI175" s="244">
        <f>IF(O175="nulová",K175,0)</f>
        <v>0</v>
      </c>
      <c r="BJ175" s="16" t="s">
        <v>166</v>
      </c>
      <c r="BK175" s="244">
        <f>ROUND(P175*H175,2)</f>
        <v>0</v>
      </c>
      <c r="BL175" s="16" t="s">
        <v>242</v>
      </c>
      <c r="BM175" s="243" t="s">
        <v>820</v>
      </c>
    </row>
    <row r="176" s="13" customFormat="1">
      <c r="A176" s="13"/>
      <c r="B176" s="247"/>
      <c r="C176" s="248"/>
      <c r="D176" s="249" t="s">
        <v>174</v>
      </c>
      <c r="E176" s="248"/>
      <c r="F176" s="251" t="s">
        <v>821</v>
      </c>
      <c r="G176" s="248"/>
      <c r="H176" s="252">
        <v>2.4239999999999999</v>
      </c>
      <c r="I176" s="253"/>
      <c r="J176" s="253"/>
      <c r="K176" s="248"/>
      <c r="L176" s="248"/>
      <c r="M176" s="254"/>
      <c r="N176" s="255"/>
      <c r="O176" s="256"/>
      <c r="P176" s="256"/>
      <c r="Q176" s="256"/>
      <c r="R176" s="256"/>
      <c r="S176" s="256"/>
      <c r="T176" s="256"/>
      <c r="U176" s="256"/>
      <c r="V176" s="256"/>
      <c r="W176" s="256"/>
      <c r="X176" s="257"/>
      <c r="Y176" s="13"/>
      <c r="Z176" s="13"/>
      <c r="AA176" s="13"/>
      <c r="AB176" s="13"/>
      <c r="AC176" s="13"/>
      <c r="AD176" s="13"/>
      <c r="AE176" s="13"/>
      <c r="AT176" s="258" t="s">
        <v>174</v>
      </c>
      <c r="AU176" s="258" t="s">
        <v>166</v>
      </c>
      <c r="AV176" s="13" t="s">
        <v>166</v>
      </c>
      <c r="AW176" s="13" t="s">
        <v>4</v>
      </c>
      <c r="AX176" s="13" t="s">
        <v>86</v>
      </c>
      <c r="AY176" s="258" t="s">
        <v>161</v>
      </c>
    </row>
    <row r="177" s="12" customFormat="1" ht="22.8" customHeight="1">
      <c r="A177" s="12"/>
      <c r="B177" s="216"/>
      <c r="C177" s="217"/>
      <c r="D177" s="218" t="s">
        <v>77</v>
      </c>
      <c r="E177" s="245" t="s">
        <v>822</v>
      </c>
      <c r="F177" s="245" t="s">
        <v>823</v>
      </c>
      <c r="G177" s="217"/>
      <c r="H177" s="217"/>
      <c r="I177" s="220"/>
      <c r="J177" s="220"/>
      <c r="K177" s="246">
        <f>BK177</f>
        <v>0</v>
      </c>
      <c r="L177" s="217"/>
      <c r="M177" s="221"/>
      <c r="N177" s="222"/>
      <c r="O177" s="223"/>
      <c r="P177" s="223"/>
      <c r="Q177" s="224">
        <f>SUM(Q178:Q182)</f>
        <v>0</v>
      </c>
      <c r="R177" s="224">
        <f>SUM(R178:R182)</f>
        <v>0</v>
      </c>
      <c r="S177" s="223"/>
      <c r="T177" s="225">
        <f>SUM(T178:T182)</f>
        <v>0</v>
      </c>
      <c r="U177" s="223"/>
      <c r="V177" s="225">
        <f>SUM(V178:V182)</f>
        <v>0</v>
      </c>
      <c r="W177" s="223"/>
      <c r="X177" s="226">
        <f>SUM(X178:X182)</f>
        <v>0</v>
      </c>
      <c r="Y177" s="12"/>
      <c r="Z177" s="12"/>
      <c r="AA177" s="12"/>
      <c r="AB177" s="12"/>
      <c r="AC177" s="12"/>
      <c r="AD177" s="12"/>
      <c r="AE177" s="12"/>
      <c r="AR177" s="227" t="s">
        <v>166</v>
      </c>
      <c r="AT177" s="228" t="s">
        <v>77</v>
      </c>
      <c r="AU177" s="228" t="s">
        <v>86</v>
      </c>
      <c r="AY177" s="227" t="s">
        <v>161</v>
      </c>
      <c r="BK177" s="229">
        <f>SUM(BK178:BK182)</f>
        <v>0</v>
      </c>
    </row>
    <row r="178" s="2" customFormat="1" ht="24.15" customHeight="1">
      <c r="A178" s="37"/>
      <c r="B178" s="38"/>
      <c r="C178" s="230" t="s">
        <v>8</v>
      </c>
      <c r="D178" s="230" t="s">
        <v>162</v>
      </c>
      <c r="E178" s="231" t="s">
        <v>824</v>
      </c>
      <c r="F178" s="232" t="s">
        <v>825</v>
      </c>
      <c r="G178" s="233" t="s">
        <v>181</v>
      </c>
      <c r="H178" s="234">
        <v>42.979999999999997</v>
      </c>
      <c r="I178" s="235"/>
      <c r="J178" s="235"/>
      <c r="K178" s="236">
        <f>ROUND(P178*H178,2)</f>
        <v>0</v>
      </c>
      <c r="L178" s="237"/>
      <c r="M178" s="43"/>
      <c r="N178" s="238" t="s">
        <v>1</v>
      </c>
      <c r="O178" s="239" t="s">
        <v>42</v>
      </c>
      <c r="P178" s="240">
        <f>I178+J178</f>
        <v>0</v>
      </c>
      <c r="Q178" s="240">
        <f>ROUND(I178*H178,2)</f>
        <v>0</v>
      </c>
      <c r="R178" s="240">
        <f>ROUND(J178*H178,2)</f>
        <v>0</v>
      </c>
      <c r="S178" s="96"/>
      <c r="T178" s="241">
        <f>S178*H178</f>
        <v>0</v>
      </c>
      <c r="U178" s="241">
        <v>0</v>
      </c>
      <c r="V178" s="241">
        <f>U178*H178</f>
        <v>0</v>
      </c>
      <c r="W178" s="241">
        <v>0</v>
      </c>
      <c r="X178" s="242">
        <f>W178*H178</f>
        <v>0</v>
      </c>
      <c r="Y178" s="37"/>
      <c r="Z178" s="37"/>
      <c r="AA178" s="37"/>
      <c r="AB178" s="37"/>
      <c r="AC178" s="37"/>
      <c r="AD178" s="37"/>
      <c r="AE178" s="37"/>
      <c r="AR178" s="243" t="s">
        <v>242</v>
      </c>
      <c r="AT178" s="243" t="s">
        <v>162</v>
      </c>
      <c r="AU178" s="243" t="s">
        <v>166</v>
      </c>
      <c r="AY178" s="16" t="s">
        <v>161</v>
      </c>
      <c r="BE178" s="244">
        <f>IF(O178="základná",K178,0)</f>
        <v>0</v>
      </c>
      <c r="BF178" s="244">
        <f>IF(O178="znížená",K178,0)</f>
        <v>0</v>
      </c>
      <c r="BG178" s="244">
        <f>IF(O178="zákl. prenesená",K178,0)</f>
        <v>0</v>
      </c>
      <c r="BH178" s="244">
        <f>IF(O178="zníž. prenesená",K178,0)</f>
        <v>0</v>
      </c>
      <c r="BI178" s="244">
        <f>IF(O178="nulová",K178,0)</f>
        <v>0</v>
      </c>
      <c r="BJ178" s="16" t="s">
        <v>166</v>
      </c>
      <c r="BK178" s="244">
        <f>ROUND(P178*H178,2)</f>
        <v>0</v>
      </c>
      <c r="BL178" s="16" t="s">
        <v>242</v>
      </c>
      <c r="BM178" s="243" t="s">
        <v>826</v>
      </c>
    </row>
    <row r="179" s="13" customFormat="1">
      <c r="A179" s="13"/>
      <c r="B179" s="247"/>
      <c r="C179" s="248"/>
      <c r="D179" s="249" t="s">
        <v>174</v>
      </c>
      <c r="E179" s="250" t="s">
        <v>1</v>
      </c>
      <c r="F179" s="251" t="s">
        <v>780</v>
      </c>
      <c r="G179" s="248"/>
      <c r="H179" s="252">
        <v>27.449999999999999</v>
      </c>
      <c r="I179" s="253"/>
      <c r="J179" s="253"/>
      <c r="K179" s="248"/>
      <c r="L179" s="248"/>
      <c r="M179" s="254"/>
      <c r="N179" s="255"/>
      <c r="O179" s="256"/>
      <c r="P179" s="256"/>
      <c r="Q179" s="256"/>
      <c r="R179" s="256"/>
      <c r="S179" s="256"/>
      <c r="T179" s="256"/>
      <c r="U179" s="256"/>
      <c r="V179" s="256"/>
      <c r="W179" s="256"/>
      <c r="X179" s="257"/>
      <c r="Y179" s="13"/>
      <c r="Z179" s="13"/>
      <c r="AA179" s="13"/>
      <c r="AB179" s="13"/>
      <c r="AC179" s="13"/>
      <c r="AD179" s="13"/>
      <c r="AE179" s="13"/>
      <c r="AT179" s="258" t="s">
        <v>174</v>
      </c>
      <c r="AU179" s="258" t="s">
        <v>166</v>
      </c>
      <c r="AV179" s="13" t="s">
        <v>166</v>
      </c>
      <c r="AW179" s="13" t="s">
        <v>5</v>
      </c>
      <c r="AX179" s="13" t="s">
        <v>78</v>
      </c>
      <c r="AY179" s="258" t="s">
        <v>161</v>
      </c>
    </row>
    <row r="180" s="13" customFormat="1">
      <c r="A180" s="13"/>
      <c r="B180" s="247"/>
      <c r="C180" s="248"/>
      <c r="D180" s="249" t="s">
        <v>174</v>
      </c>
      <c r="E180" s="250" t="s">
        <v>1</v>
      </c>
      <c r="F180" s="251" t="s">
        <v>781</v>
      </c>
      <c r="G180" s="248"/>
      <c r="H180" s="252">
        <v>15.529999999999999</v>
      </c>
      <c r="I180" s="253"/>
      <c r="J180" s="253"/>
      <c r="K180" s="248"/>
      <c r="L180" s="248"/>
      <c r="M180" s="254"/>
      <c r="N180" s="255"/>
      <c r="O180" s="256"/>
      <c r="P180" s="256"/>
      <c r="Q180" s="256"/>
      <c r="R180" s="256"/>
      <c r="S180" s="256"/>
      <c r="T180" s="256"/>
      <c r="U180" s="256"/>
      <c r="V180" s="256"/>
      <c r="W180" s="256"/>
      <c r="X180" s="257"/>
      <c r="Y180" s="13"/>
      <c r="Z180" s="13"/>
      <c r="AA180" s="13"/>
      <c r="AB180" s="13"/>
      <c r="AC180" s="13"/>
      <c r="AD180" s="13"/>
      <c r="AE180" s="13"/>
      <c r="AT180" s="258" t="s">
        <v>174</v>
      </c>
      <c r="AU180" s="258" t="s">
        <v>166</v>
      </c>
      <c r="AV180" s="13" t="s">
        <v>166</v>
      </c>
      <c r="AW180" s="13" t="s">
        <v>5</v>
      </c>
      <c r="AX180" s="13" t="s">
        <v>78</v>
      </c>
      <c r="AY180" s="258" t="s">
        <v>161</v>
      </c>
    </row>
    <row r="181" s="14" customFormat="1">
      <c r="A181" s="14"/>
      <c r="B181" s="259"/>
      <c r="C181" s="260"/>
      <c r="D181" s="249" t="s">
        <v>174</v>
      </c>
      <c r="E181" s="261" t="s">
        <v>1</v>
      </c>
      <c r="F181" s="262" t="s">
        <v>177</v>
      </c>
      <c r="G181" s="260"/>
      <c r="H181" s="263">
        <v>42.979999999999997</v>
      </c>
      <c r="I181" s="264"/>
      <c r="J181" s="264"/>
      <c r="K181" s="260"/>
      <c r="L181" s="260"/>
      <c r="M181" s="265"/>
      <c r="N181" s="266"/>
      <c r="O181" s="267"/>
      <c r="P181" s="267"/>
      <c r="Q181" s="267"/>
      <c r="R181" s="267"/>
      <c r="S181" s="267"/>
      <c r="T181" s="267"/>
      <c r="U181" s="267"/>
      <c r="V181" s="267"/>
      <c r="W181" s="267"/>
      <c r="X181" s="268"/>
      <c r="Y181" s="14"/>
      <c r="Z181" s="14"/>
      <c r="AA181" s="14"/>
      <c r="AB181" s="14"/>
      <c r="AC181" s="14"/>
      <c r="AD181" s="14"/>
      <c r="AE181" s="14"/>
      <c r="AT181" s="269" t="s">
        <v>174</v>
      </c>
      <c r="AU181" s="269" t="s">
        <v>166</v>
      </c>
      <c r="AV181" s="14" t="s">
        <v>165</v>
      </c>
      <c r="AW181" s="14" t="s">
        <v>5</v>
      </c>
      <c r="AX181" s="14" t="s">
        <v>86</v>
      </c>
      <c r="AY181" s="269" t="s">
        <v>161</v>
      </c>
    </row>
    <row r="182" s="2" customFormat="1" ht="24.15" customHeight="1">
      <c r="A182" s="37"/>
      <c r="B182" s="38"/>
      <c r="C182" s="230" t="s">
        <v>265</v>
      </c>
      <c r="D182" s="230" t="s">
        <v>162</v>
      </c>
      <c r="E182" s="231" t="s">
        <v>827</v>
      </c>
      <c r="F182" s="232" t="s">
        <v>828</v>
      </c>
      <c r="G182" s="233" t="s">
        <v>829</v>
      </c>
      <c r="H182" s="298"/>
      <c r="I182" s="235"/>
      <c r="J182" s="235"/>
      <c r="K182" s="236">
        <f>ROUND(P182*H182,2)</f>
        <v>0</v>
      </c>
      <c r="L182" s="237"/>
      <c r="M182" s="43"/>
      <c r="N182" s="238" t="s">
        <v>1</v>
      </c>
      <c r="O182" s="239" t="s">
        <v>42</v>
      </c>
      <c r="P182" s="240">
        <f>I182+J182</f>
        <v>0</v>
      </c>
      <c r="Q182" s="240">
        <f>ROUND(I182*H182,2)</f>
        <v>0</v>
      </c>
      <c r="R182" s="240">
        <f>ROUND(J182*H182,2)</f>
        <v>0</v>
      </c>
      <c r="S182" s="96"/>
      <c r="T182" s="241">
        <f>S182*H182</f>
        <v>0</v>
      </c>
      <c r="U182" s="241">
        <v>0</v>
      </c>
      <c r="V182" s="241">
        <f>U182*H182</f>
        <v>0</v>
      </c>
      <c r="W182" s="241">
        <v>0</v>
      </c>
      <c r="X182" s="242">
        <f>W182*H182</f>
        <v>0</v>
      </c>
      <c r="Y182" s="37"/>
      <c r="Z182" s="37"/>
      <c r="AA182" s="37"/>
      <c r="AB182" s="37"/>
      <c r="AC182" s="37"/>
      <c r="AD182" s="37"/>
      <c r="AE182" s="37"/>
      <c r="AR182" s="243" t="s">
        <v>242</v>
      </c>
      <c r="AT182" s="243" t="s">
        <v>162</v>
      </c>
      <c r="AU182" s="243" t="s">
        <v>166</v>
      </c>
      <c r="AY182" s="16" t="s">
        <v>161</v>
      </c>
      <c r="BE182" s="244">
        <f>IF(O182="základná",K182,0)</f>
        <v>0</v>
      </c>
      <c r="BF182" s="244">
        <f>IF(O182="znížená",K182,0)</f>
        <v>0</v>
      </c>
      <c r="BG182" s="244">
        <f>IF(O182="zákl. prenesená",K182,0)</f>
        <v>0</v>
      </c>
      <c r="BH182" s="244">
        <f>IF(O182="zníž. prenesená",K182,0)</f>
        <v>0</v>
      </c>
      <c r="BI182" s="244">
        <f>IF(O182="nulová",K182,0)</f>
        <v>0</v>
      </c>
      <c r="BJ182" s="16" t="s">
        <v>166</v>
      </c>
      <c r="BK182" s="244">
        <f>ROUND(P182*H182,2)</f>
        <v>0</v>
      </c>
      <c r="BL182" s="16" t="s">
        <v>242</v>
      </c>
      <c r="BM182" s="243" t="s">
        <v>830</v>
      </c>
    </row>
    <row r="183" s="2" customFormat="1" ht="49.92" customHeight="1">
      <c r="A183" s="37"/>
      <c r="B183" s="38"/>
      <c r="C183" s="39"/>
      <c r="D183" s="39"/>
      <c r="E183" s="219" t="s">
        <v>498</v>
      </c>
      <c r="F183" s="219" t="s">
        <v>499</v>
      </c>
      <c r="G183" s="39"/>
      <c r="H183" s="39"/>
      <c r="I183" s="39"/>
      <c r="J183" s="39"/>
      <c r="K183" s="202">
        <f>BK183</f>
        <v>0</v>
      </c>
      <c r="L183" s="39"/>
      <c r="M183" s="43"/>
      <c r="N183" s="272"/>
      <c r="O183" s="273"/>
      <c r="P183" s="96"/>
      <c r="Q183" s="224">
        <f>SUM(Q184:Q188)</f>
        <v>0</v>
      </c>
      <c r="R183" s="224">
        <f>SUM(R184:R188)</f>
        <v>0</v>
      </c>
      <c r="S183" s="96"/>
      <c r="T183" s="96"/>
      <c r="U183" s="96"/>
      <c r="V183" s="96"/>
      <c r="W183" s="96"/>
      <c r="X183" s="97"/>
      <c r="Y183" s="37"/>
      <c r="Z183" s="37"/>
      <c r="AA183" s="37"/>
      <c r="AB183" s="37"/>
      <c r="AC183" s="37"/>
      <c r="AD183" s="37"/>
      <c r="AE183" s="37"/>
      <c r="AT183" s="16" t="s">
        <v>77</v>
      </c>
      <c r="AU183" s="16" t="s">
        <v>78</v>
      </c>
      <c r="AY183" s="16" t="s">
        <v>500</v>
      </c>
      <c r="BK183" s="244">
        <f>SUM(BK184:BK188)</f>
        <v>0</v>
      </c>
    </row>
    <row r="184" s="2" customFormat="1" ht="16.32" customHeight="1">
      <c r="A184" s="37"/>
      <c r="B184" s="38"/>
      <c r="C184" s="284" t="s">
        <v>1</v>
      </c>
      <c r="D184" s="284" t="s">
        <v>162</v>
      </c>
      <c r="E184" s="285" t="s">
        <v>1</v>
      </c>
      <c r="F184" s="286" t="s">
        <v>1</v>
      </c>
      <c r="G184" s="287" t="s">
        <v>1</v>
      </c>
      <c r="H184" s="288"/>
      <c r="I184" s="288"/>
      <c r="J184" s="288"/>
      <c r="K184" s="289">
        <f>BK184</f>
        <v>0</v>
      </c>
      <c r="L184" s="237"/>
      <c r="M184" s="43"/>
      <c r="N184" s="290" t="s">
        <v>1</v>
      </c>
      <c r="O184" s="291" t="s">
        <v>42</v>
      </c>
      <c r="P184" s="292">
        <f>I184+J184</f>
        <v>0</v>
      </c>
      <c r="Q184" s="293">
        <f>I184*H184</f>
        <v>0</v>
      </c>
      <c r="R184" s="293">
        <f>J184*H184</f>
        <v>0</v>
      </c>
      <c r="S184" s="96"/>
      <c r="T184" s="96"/>
      <c r="U184" s="96"/>
      <c r="V184" s="96"/>
      <c r="W184" s="96"/>
      <c r="X184" s="97"/>
      <c r="Y184" s="37"/>
      <c r="Z184" s="37"/>
      <c r="AA184" s="37"/>
      <c r="AB184" s="37"/>
      <c r="AC184" s="37"/>
      <c r="AD184" s="37"/>
      <c r="AE184" s="37"/>
      <c r="AT184" s="16" t="s">
        <v>500</v>
      </c>
      <c r="AU184" s="16" t="s">
        <v>86</v>
      </c>
      <c r="AY184" s="16" t="s">
        <v>500</v>
      </c>
      <c r="BE184" s="244">
        <f>IF(O184="základná",K184,0)</f>
        <v>0</v>
      </c>
      <c r="BF184" s="244">
        <f>IF(O184="znížená",K184,0)</f>
        <v>0</v>
      </c>
      <c r="BG184" s="244">
        <f>IF(O184="zákl. prenesená",K184,0)</f>
        <v>0</v>
      </c>
      <c r="BH184" s="244">
        <f>IF(O184="zníž. prenesená",K184,0)</f>
        <v>0</v>
      </c>
      <c r="BI184" s="244">
        <f>IF(O184="nulová",K184,0)</f>
        <v>0</v>
      </c>
      <c r="BJ184" s="16" t="s">
        <v>166</v>
      </c>
      <c r="BK184" s="244">
        <f>P184*H184</f>
        <v>0</v>
      </c>
    </row>
    <row r="185" s="2" customFormat="1" ht="16.32" customHeight="1">
      <c r="A185" s="37"/>
      <c r="B185" s="38"/>
      <c r="C185" s="284" t="s">
        <v>1</v>
      </c>
      <c r="D185" s="284" t="s">
        <v>162</v>
      </c>
      <c r="E185" s="285" t="s">
        <v>1</v>
      </c>
      <c r="F185" s="286" t="s">
        <v>1</v>
      </c>
      <c r="G185" s="287" t="s">
        <v>1</v>
      </c>
      <c r="H185" s="288"/>
      <c r="I185" s="288"/>
      <c r="J185" s="288"/>
      <c r="K185" s="289">
        <f>BK185</f>
        <v>0</v>
      </c>
      <c r="L185" s="237"/>
      <c r="M185" s="43"/>
      <c r="N185" s="290" t="s">
        <v>1</v>
      </c>
      <c r="O185" s="291" t="s">
        <v>42</v>
      </c>
      <c r="P185" s="292">
        <f>I185+J185</f>
        <v>0</v>
      </c>
      <c r="Q185" s="293">
        <f>I185*H185</f>
        <v>0</v>
      </c>
      <c r="R185" s="293">
        <f>J185*H185</f>
        <v>0</v>
      </c>
      <c r="S185" s="96"/>
      <c r="T185" s="96"/>
      <c r="U185" s="96"/>
      <c r="V185" s="96"/>
      <c r="W185" s="96"/>
      <c r="X185" s="97"/>
      <c r="Y185" s="37"/>
      <c r="Z185" s="37"/>
      <c r="AA185" s="37"/>
      <c r="AB185" s="37"/>
      <c r="AC185" s="37"/>
      <c r="AD185" s="37"/>
      <c r="AE185" s="37"/>
      <c r="AT185" s="16" t="s">
        <v>500</v>
      </c>
      <c r="AU185" s="16" t="s">
        <v>86</v>
      </c>
      <c r="AY185" s="16" t="s">
        <v>500</v>
      </c>
      <c r="BE185" s="244">
        <f>IF(O185="základná",K185,0)</f>
        <v>0</v>
      </c>
      <c r="BF185" s="244">
        <f>IF(O185="znížená",K185,0)</f>
        <v>0</v>
      </c>
      <c r="BG185" s="244">
        <f>IF(O185="zákl. prenesená",K185,0)</f>
        <v>0</v>
      </c>
      <c r="BH185" s="244">
        <f>IF(O185="zníž. prenesená",K185,0)</f>
        <v>0</v>
      </c>
      <c r="BI185" s="244">
        <f>IF(O185="nulová",K185,0)</f>
        <v>0</v>
      </c>
      <c r="BJ185" s="16" t="s">
        <v>166</v>
      </c>
      <c r="BK185" s="244">
        <f>P185*H185</f>
        <v>0</v>
      </c>
    </row>
    <row r="186" s="2" customFormat="1" ht="16.32" customHeight="1">
      <c r="A186" s="37"/>
      <c r="B186" s="38"/>
      <c r="C186" s="284" t="s">
        <v>1</v>
      </c>
      <c r="D186" s="284" t="s">
        <v>162</v>
      </c>
      <c r="E186" s="285" t="s">
        <v>1</v>
      </c>
      <c r="F186" s="286" t="s">
        <v>1</v>
      </c>
      <c r="G186" s="287" t="s">
        <v>1</v>
      </c>
      <c r="H186" s="288"/>
      <c r="I186" s="288"/>
      <c r="J186" s="288"/>
      <c r="K186" s="289">
        <f>BK186</f>
        <v>0</v>
      </c>
      <c r="L186" s="237"/>
      <c r="M186" s="43"/>
      <c r="N186" s="290" t="s">
        <v>1</v>
      </c>
      <c r="O186" s="291" t="s">
        <v>42</v>
      </c>
      <c r="P186" s="292">
        <f>I186+J186</f>
        <v>0</v>
      </c>
      <c r="Q186" s="293">
        <f>I186*H186</f>
        <v>0</v>
      </c>
      <c r="R186" s="293">
        <f>J186*H186</f>
        <v>0</v>
      </c>
      <c r="S186" s="96"/>
      <c r="T186" s="96"/>
      <c r="U186" s="96"/>
      <c r="V186" s="96"/>
      <c r="W186" s="96"/>
      <c r="X186" s="97"/>
      <c r="Y186" s="37"/>
      <c r="Z186" s="37"/>
      <c r="AA186" s="37"/>
      <c r="AB186" s="37"/>
      <c r="AC186" s="37"/>
      <c r="AD186" s="37"/>
      <c r="AE186" s="37"/>
      <c r="AT186" s="16" t="s">
        <v>500</v>
      </c>
      <c r="AU186" s="16" t="s">
        <v>86</v>
      </c>
      <c r="AY186" s="16" t="s">
        <v>500</v>
      </c>
      <c r="BE186" s="244">
        <f>IF(O186="základná",K186,0)</f>
        <v>0</v>
      </c>
      <c r="BF186" s="244">
        <f>IF(O186="znížená",K186,0)</f>
        <v>0</v>
      </c>
      <c r="BG186" s="244">
        <f>IF(O186="zákl. prenesená",K186,0)</f>
        <v>0</v>
      </c>
      <c r="BH186" s="244">
        <f>IF(O186="zníž. prenesená",K186,0)</f>
        <v>0</v>
      </c>
      <c r="BI186" s="244">
        <f>IF(O186="nulová",K186,0)</f>
        <v>0</v>
      </c>
      <c r="BJ186" s="16" t="s">
        <v>166</v>
      </c>
      <c r="BK186" s="244">
        <f>P186*H186</f>
        <v>0</v>
      </c>
    </row>
    <row r="187" s="2" customFormat="1" ht="16.32" customHeight="1">
      <c r="A187" s="37"/>
      <c r="B187" s="38"/>
      <c r="C187" s="284" t="s">
        <v>1</v>
      </c>
      <c r="D187" s="284" t="s">
        <v>162</v>
      </c>
      <c r="E187" s="285" t="s">
        <v>1</v>
      </c>
      <c r="F187" s="286" t="s">
        <v>1</v>
      </c>
      <c r="G187" s="287" t="s">
        <v>1</v>
      </c>
      <c r="H187" s="288"/>
      <c r="I187" s="288"/>
      <c r="J187" s="288"/>
      <c r="K187" s="289">
        <f>BK187</f>
        <v>0</v>
      </c>
      <c r="L187" s="237"/>
      <c r="M187" s="43"/>
      <c r="N187" s="290" t="s">
        <v>1</v>
      </c>
      <c r="O187" s="291" t="s">
        <v>42</v>
      </c>
      <c r="P187" s="292">
        <f>I187+J187</f>
        <v>0</v>
      </c>
      <c r="Q187" s="293">
        <f>I187*H187</f>
        <v>0</v>
      </c>
      <c r="R187" s="293">
        <f>J187*H187</f>
        <v>0</v>
      </c>
      <c r="S187" s="96"/>
      <c r="T187" s="96"/>
      <c r="U187" s="96"/>
      <c r="V187" s="96"/>
      <c r="W187" s="96"/>
      <c r="X187" s="97"/>
      <c r="Y187" s="37"/>
      <c r="Z187" s="37"/>
      <c r="AA187" s="37"/>
      <c r="AB187" s="37"/>
      <c r="AC187" s="37"/>
      <c r="AD187" s="37"/>
      <c r="AE187" s="37"/>
      <c r="AT187" s="16" t="s">
        <v>500</v>
      </c>
      <c r="AU187" s="16" t="s">
        <v>86</v>
      </c>
      <c r="AY187" s="16" t="s">
        <v>500</v>
      </c>
      <c r="BE187" s="244">
        <f>IF(O187="základná",K187,0)</f>
        <v>0</v>
      </c>
      <c r="BF187" s="244">
        <f>IF(O187="znížená",K187,0)</f>
        <v>0</v>
      </c>
      <c r="BG187" s="244">
        <f>IF(O187="zákl. prenesená",K187,0)</f>
        <v>0</v>
      </c>
      <c r="BH187" s="244">
        <f>IF(O187="zníž. prenesená",K187,0)</f>
        <v>0</v>
      </c>
      <c r="BI187" s="244">
        <f>IF(O187="nulová",K187,0)</f>
        <v>0</v>
      </c>
      <c r="BJ187" s="16" t="s">
        <v>166</v>
      </c>
      <c r="BK187" s="244">
        <f>P187*H187</f>
        <v>0</v>
      </c>
    </row>
    <row r="188" s="2" customFormat="1" ht="16.32" customHeight="1">
      <c r="A188" s="37"/>
      <c r="B188" s="38"/>
      <c r="C188" s="284" t="s">
        <v>1</v>
      </c>
      <c r="D188" s="284" t="s">
        <v>162</v>
      </c>
      <c r="E188" s="285" t="s">
        <v>1</v>
      </c>
      <c r="F188" s="286" t="s">
        <v>1</v>
      </c>
      <c r="G188" s="287" t="s">
        <v>1</v>
      </c>
      <c r="H188" s="288"/>
      <c r="I188" s="288"/>
      <c r="J188" s="288"/>
      <c r="K188" s="289">
        <f>BK188</f>
        <v>0</v>
      </c>
      <c r="L188" s="237"/>
      <c r="M188" s="43"/>
      <c r="N188" s="290" t="s">
        <v>1</v>
      </c>
      <c r="O188" s="291" t="s">
        <v>42</v>
      </c>
      <c r="P188" s="294">
        <f>I188+J188</f>
        <v>0</v>
      </c>
      <c r="Q188" s="295">
        <f>I188*H188</f>
        <v>0</v>
      </c>
      <c r="R188" s="295">
        <f>J188*H188</f>
        <v>0</v>
      </c>
      <c r="S188" s="296"/>
      <c r="T188" s="296"/>
      <c r="U188" s="296"/>
      <c r="V188" s="296"/>
      <c r="W188" s="296"/>
      <c r="X188" s="297"/>
      <c r="Y188" s="37"/>
      <c r="Z188" s="37"/>
      <c r="AA188" s="37"/>
      <c r="AB188" s="37"/>
      <c r="AC188" s="37"/>
      <c r="AD188" s="37"/>
      <c r="AE188" s="37"/>
      <c r="AT188" s="16" t="s">
        <v>500</v>
      </c>
      <c r="AU188" s="16" t="s">
        <v>86</v>
      </c>
      <c r="AY188" s="16" t="s">
        <v>500</v>
      </c>
      <c r="BE188" s="244">
        <f>IF(O188="základná",K188,0)</f>
        <v>0</v>
      </c>
      <c r="BF188" s="244">
        <f>IF(O188="znížená",K188,0)</f>
        <v>0</v>
      </c>
      <c r="BG188" s="244">
        <f>IF(O188="zákl. prenesená",K188,0)</f>
        <v>0</v>
      </c>
      <c r="BH188" s="244">
        <f>IF(O188="zníž. prenesená",K188,0)</f>
        <v>0</v>
      </c>
      <c r="BI188" s="244">
        <f>IF(O188="nulová",K188,0)</f>
        <v>0</v>
      </c>
      <c r="BJ188" s="16" t="s">
        <v>166</v>
      </c>
      <c r="BK188" s="244">
        <f>P188*H188</f>
        <v>0</v>
      </c>
    </row>
    <row r="189" s="2" customFormat="1" ht="6.96" customHeight="1">
      <c r="A189" s="37"/>
      <c r="B189" s="71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43"/>
      <c r="N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</row>
  </sheetData>
  <sheetProtection sheet="1" autoFilter="0" formatColumns="0" formatRows="0" objects="1" scenarios="1" spinCount="100000" saltValue="+iFHQSs9aH+sjhbstqHTaYNsgwaV1lng1ntOQUkyjmA7FsvOyff6HguNem6Q7anIXyNgezJ8as0/KXFTSv13Gw==" hashValue="4eLKRexmR6OYxIIt0H6sr0ysplEsCJCqJ8cy5qWhocsT4bL2z41zHIguaRMjrBXqhrUPzkNiT9EbP5nOQbUOJw==" algorithmName="SHA-512" password="CC35"/>
  <autoFilter ref="C125:L188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M2:Z2"/>
  </mergeCells>
  <dataValidations count="2">
    <dataValidation type="list" allowBlank="1" showInputMessage="1" showErrorMessage="1" error="Povolené sú hodnoty K, M." sqref="D184:D189">
      <formula1>"K, M"</formula1>
    </dataValidation>
    <dataValidation type="list" allowBlank="1" showInputMessage="1" showErrorMessage="1" error="Povolené sú hodnoty základná, znížená, nulová." sqref="O184:O189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96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831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33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ROUND(K124,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ROUND((ROUND((SUM(BE124:BE217)),  2) + SUM(BE219:BE223)), 2)</f>
        <v>0</v>
      </c>
      <c r="G35" s="163"/>
      <c r="H35" s="163"/>
      <c r="I35" s="164">
        <v>0.20000000000000001</v>
      </c>
      <c r="J35" s="163"/>
      <c r="K35" s="162">
        <f>ROUND((ROUND(((SUM(BE124:BE217))*I35),  2) + (SUM(BE219:BE223)*I35)),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ROUND((ROUND((SUM(BF124:BF217)),  2) + SUM(BF219:BF223)), 2)</f>
        <v>0</v>
      </c>
      <c r="G36" s="163"/>
      <c r="H36" s="163"/>
      <c r="I36" s="164">
        <v>0.20000000000000001</v>
      </c>
      <c r="J36" s="163"/>
      <c r="K36" s="162">
        <f>ROUND((ROUND(((SUM(BF124:BF217))*I36),  2) + (SUM(BF219:BF223)*I36)),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ROUND((ROUND((SUM(BG124:BG217)),  2) + SUM(BG219:BG223)),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ROUND((ROUND((SUM(BH124:BH217)),  2) + SUM(BH219:BH223)),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ROUND((ROUND((SUM(BI124:BI217)),  2) + SUM(BI219:BI223)),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>A4_STRECHA - Zníženie energetickej náročnosti kultúrneho domu Veľký Kýr 2 - časť Strecha a strešná konštrukcia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Dudonová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Q124</f>
        <v>0</v>
      </c>
      <c r="J96" s="115">
        <f>R124</f>
        <v>0</v>
      </c>
      <c r="K96" s="115">
        <f>K124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128</v>
      </c>
      <c r="E97" s="192"/>
      <c r="F97" s="192"/>
      <c r="G97" s="192"/>
      <c r="H97" s="192"/>
      <c r="I97" s="193">
        <f>Q125</f>
        <v>0</v>
      </c>
      <c r="J97" s="193">
        <f>R125</f>
        <v>0</v>
      </c>
      <c r="K97" s="193">
        <f>K125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130</v>
      </c>
      <c r="E98" s="198"/>
      <c r="F98" s="198"/>
      <c r="G98" s="198"/>
      <c r="H98" s="198"/>
      <c r="I98" s="199">
        <f>Q127</f>
        <v>0</v>
      </c>
      <c r="J98" s="199">
        <f>R127</f>
        <v>0</v>
      </c>
      <c r="K98" s="199">
        <f>K127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131</v>
      </c>
      <c r="E99" s="198"/>
      <c r="F99" s="198"/>
      <c r="G99" s="198"/>
      <c r="H99" s="198"/>
      <c r="I99" s="199">
        <f>Q139</f>
        <v>0</v>
      </c>
      <c r="J99" s="199">
        <f>R139</f>
        <v>0</v>
      </c>
      <c r="K99" s="199">
        <f>K139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9"/>
      <c r="C100" s="190"/>
      <c r="D100" s="191" t="s">
        <v>132</v>
      </c>
      <c r="E100" s="192"/>
      <c r="F100" s="192"/>
      <c r="G100" s="192"/>
      <c r="H100" s="192"/>
      <c r="I100" s="193">
        <f>Q141</f>
        <v>0</v>
      </c>
      <c r="J100" s="193">
        <f>R141</f>
        <v>0</v>
      </c>
      <c r="K100" s="193">
        <f>K141</f>
        <v>0</v>
      </c>
      <c r="L100" s="190"/>
      <c r="M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5"/>
      <c r="C101" s="196"/>
      <c r="D101" s="197" t="s">
        <v>133</v>
      </c>
      <c r="E101" s="198"/>
      <c r="F101" s="198"/>
      <c r="G101" s="198"/>
      <c r="H101" s="198"/>
      <c r="I101" s="199">
        <f>Q142</f>
        <v>0</v>
      </c>
      <c r="J101" s="199">
        <f>R142</f>
        <v>0</v>
      </c>
      <c r="K101" s="199">
        <f>K142</f>
        <v>0</v>
      </c>
      <c r="L101" s="196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134</v>
      </c>
      <c r="E102" s="198"/>
      <c r="F102" s="198"/>
      <c r="G102" s="198"/>
      <c r="H102" s="198"/>
      <c r="I102" s="199">
        <f>Q183</f>
        <v>0</v>
      </c>
      <c r="J102" s="199">
        <f>R183</f>
        <v>0</v>
      </c>
      <c r="K102" s="199">
        <f>K183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137</v>
      </c>
      <c r="E103" s="198"/>
      <c r="F103" s="198"/>
      <c r="G103" s="198"/>
      <c r="H103" s="198"/>
      <c r="I103" s="199">
        <f>Q204</f>
        <v>0</v>
      </c>
      <c r="J103" s="199">
        <f>R204</f>
        <v>0</v>
      </c>
      <c r="K103" s="199">
        <f>K204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1.84" customHeight="1">
      <c r="A104" s="9"/>
      <c r="B104" s="189"/>
      <c r="C104" s="190"/>
      <c r="D104" s="201" t="s">
        <v>142</v>
      </c>
      <c r="E104" s="190"/>
      <c r="F104" s="190"/>
      <c r="G104" s="190"/>
      <c r="H104" s="190"/>
      <c r="I104" s="202">
        <f>Q218</f>
        <v>0</v>
      </c>
      <c r="J104" s="202">
        <f>R218</f>
        <v>0</v>
      </c>
      <c r="K104" s="202">
        <f>K218</f>
        <v>0</v>
      </c>
      <c r="L104" s="190"/>
      <c r="M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143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84" t="str">
        <f>E7</f>
        <v>Zníženie energetickej náročnosti kultúrneho domu Veľký Kýr 2</v>
      </c>
      <c r="F114" s="31"/>
      <c r="G114" s="31"/>
      <c r="H114" s="31"/>
      <c r="I114" s="39"/>
      <c r="J114" s="39"/>
      <c r="K114" s="39"/>
      <c r="L114" s="39"/>
      <c r="M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116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30" customHeight="1">
      <c r="A116" s="37"/>
      <c r="B116" s="38"/>
      <c r="C116" s="39"/>
      <c r="D116" s="39"/>
      <c r="E116" s="81" t="str">
        <f>E9</f>
        <v>A4_STRECHA - Zníženie energetickej náročnosti kultúrneho domu Veľký Kýr 2 - časť Strecha a strešná konštrukcia</v>
      </c>
      <c r="F116" s="39"/>
      <c r="G116" s="39"/>
      <c r="H116" s="39"/>
      <c r="I116" s="39"/>
      <c r="J116" s="39"/>
      <c r="K116" s="39"/>
      <c r="L116" s="39"/>
      <c r="M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F12</f>
        <v>Nám. sv. Jána 2, Veľký Kýr</v>
      </c>
      <c r="G118" s="39"/>
      <c r="H118" s="39"/>
      <c r="I118" s="31" t="s">
        <v>22</v>
      </c>
      <c r="J118" s="84" t="str">
        <f>IF(J12="","",J12)</f>
        <v>8. 4. 2022</v>
      </c>
      <c r="K118" s="39"/>
      <c r="L118" s="39"/>
      <c r="M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40.05" customHeight="1">
      <c r="A120" s="37"/>
      <c r="B120" s="38"/>
      <c r="C120" s="31" t="s">
        <v>24</v>
      </c>
      <c r="D120" s="39"/>
      <c r="E120" s="39"/>
      <c r="F120" s="26" t="str">
        <f>E15</f>
        <v>Obec Veľký Kýr</v>
      </c>
      <c r="G120" s="39"/>
      <c r="H120" s="39"/>
      <c r="I120" s="31" t="s">
        <v>30</v>
      </c>
      <c r="J120" s="35" t="str">
        <f>E21</f>
        <v>spix, s.r.o., Záhradnícka 58/A, Bratislava</v>
      </c>
      <c r="K120" s="39"/>
      <c r="L120" s="39"/>
      <c r="M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9"/>
      <c r="E121" s="39"/>
      <c r="F121" s="26" t="str">
        <f>IF(E18="","",E18)</f>
        <v>Vyplň údaj</v>
      </c>
      <c r="G121" s="39"/>
      <c r="H121" s="39"/>
      <c r="I121" s="31" t="s">
        <v>32</v>
      </c>
      <c r="J121" s="35" t="str">
        <f>E24</f>
        <v>Dudonová</v>
      </c>
      <c r="K121" s="39"/>
      <c r="L121" s="39"/>
      <c r="M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203"/>
      <c r="B123" s="204"/>
      <c r="C123" s="205" t="s">
        <v>144</v>
      </c>
      <c r="D123" s="206" t="s">
        <v>61</v>
      </c>
      <c r="E123" s="206" t="s">
        <v>57</v>
      </c>
      <c r="F123" s="206" t="s">
        <v>58</v>
      </c>
      <c r="G123" s="206" t="s">
        <v>145</v>
      </c>
      <c r="H123" s="206" t="s">
        <v>146</v>
      </c>
      <c r="I123" s="206" t="s">
        <v>147</v>
      </c>
      <c r="J123" s="206" t="s">
        <v>148</v>
      </c>
      <c r="K123" s="207" t="s">
        <v>125</v>
      </c>
      <c r="L123" s="208" t="s">
        <v>149</v>
      </c>
      <c r="M123" s="209"/>
      <c r="N123" s="105" t="s">
        <v>1</v>
      </c>
      <c r="O123" s="106" t="s">
        <v>40</v>
      </c>
      <c r="P123" s="106" t="s">
        <v>150</v>
      </c>
      <c r="Q123" s="106" t="s">
        <v>151</v>
      </c>
      <c r="R123" s="106" t="s">
        <v>152</v>
      </c>
      <c r="S123" s="106" t="s">
        <v>153</v>
      </c>
      <c r="T123" s="106" t="s">
        <v>154</v>
      </c>
      <c r="U123" s="106" t="s">
        <v>155</v>
      </c>
      <c r="V123" s="106" t="s">
        <v>156</v>
      </c>
      <c r="W123" s="106" t="s">
        <v>157</v>
      </c>
      <c r="X123" s="107" t="s">
        <v>158</v>
      </c>
      <c r="Y123" s="203"/>
      <c r="Z123" s="203"/>
      <c r="AA123" s="203"/>
      <c r="AB123" s="203"/>
      <c r="AC123" s="203"/>
      <c r="AD123" s="203"/>
      <c r="AE123" s="203"/>
    </row>
    <row r="124" s="2" customFormat="1" ht="22.8" customHeight="1">
      <c r="A124" s="37"/>
      <c r="B124" s="38"/>
      <c r="C124" s="112" t="s">
        <v>126</v>
      </c>
      <c r="D124" s="39"/>
      <c r="E124" s="39"/>
      <c r="F124" s="39"/>
      <c r="G124" s="39"/>
      <c r="H124" s="39"/>
      <c r="I124" s="39"/>
      <c r="J124" s="39"/>
      <c r="K124" s="210">
        <f>BK124</f>
        <v>0</v>
      </c>
      <c r="L124" s="39"/>
      <c r="M124" s="43"/>
      <c r="N124" s="108"/>
      <c r="O124" s="211"/>
      <c r="P124" s="109"/>
      <c r="Q124" s="212">
        <f>Q125+Q141+Q218</f>
        <v>0</v>
      </c>
      <c r="R124" s="212">
        <f>R125+R141+R218</f>
        <v>0</v>
      </c>
      <c r="S124" s="109"/>
      <c r="T124" s="213">
        <f>T125+T141+T218</f>
        <v>0</v>
      </c>
      <c r="U124" s="109"/>
      <c r="V124" s="213">
        <f>V125+V141+V218</f>
        <v>14.766955210000001</v>
      </c>
      <c r="W124" s="109"/>
      <c r="X124" s="214">
        <f>X125+X141+X218</f>
        <v>2.6294693000000002</v>
      </c>
      <c r="Y124" s="37"/>
      <c r="Z124" s="37"/>
      <c r="AA124" s="37"/>
      <c r="AB124" s="37"/>
      <c r="AC124" s="37"/>
      <c r="AD124" s="37"/>
      <c r="AE124" s="37"/>
      <c r="AT124" s="16" t="s">
        <v>77</v>
      </c>
      <c r="AU124" s="16" t="s">
        <v>127</v>
      </c>
      <c r="BK124" s="215">
        <f>BK125+BK141+BK218</f>
        <v>0</v>
      </c>
    </row>
    <row r="125" s="12" customFormat="1" ht="25.92" customHeight="1">
      <c r="A125" s="12"/>
      <c r="B125" s="216"/>
      <c r="C125" s="217"/>
      <c r="D125" s="218" t="s">
        <v>77</v>
      </c>
      <c r="E125" s="219" t="s">
        <v>159</v>
      </c>
      <c r="F125" s="219" t="s">
        <v>160</v>
      </c>
      <c r="G125" s="217"/>
      <c r="H125" s="217"/>
      <c r="I125" s="220"/>
      <c r="J125" s="220"/>
      <c r="K125" s="202">
        <f>BK125</f>
        <v>0</v>
      </c>
      <c r="L125" s="217"/>
      <c r="M125" s="221"/>
      <c r="N125" s="222"/>
      <c r="O125" s="223"/>
      <c r="P125" s="223"/>
      <c r="Q125" s="224">
        <f>Q126+Q127+Q139</f>
        <v>0</v>
      </c>
      <c r="R125" s="224">
        <f>R126+R127+R139</f>
        <v>0</v>
      </c>
      <c r="S125" s="223"/>
      <c r="T125" s="225">
        <f>T126+T127+T139</f>
        <v>0</v>
      </c>
      <c r="U125" s="223"/>
      <c r="V125" s="225">
        <f>V126+V127+V139</f>
        <v>0.0018600000000000001</v>
      </c>
      <c r="W125" s="223"/>
      <c r="X125" s="226">
        <f>X126+X127+X139</f>
        <v>0</v>
      </c>
      <c r="Y125" s="12"/>
      <c r="Z125" s="12"/>
      <c r="AA125" s="12"/>
      <c r="AB125" s="12"/>
      <c r="AC125" s="12"/>
      <c r="AD125" s="12"/>
      <c r="AE125" s="12"/>
      <c r="AR125" s="227" t="s">
        <v>86</v>
      </c>
      <c r="AT125" s="228" t="s">
        <v>77</v>
      </c>
      <c r="AU125" s="228" t="s">
        <v>78</v>
      </c>
      <c r="AY125" s="227" t="s">
        <v>161</v>
      </c>
      <c r="BK125" s="229">
        <f>BK126+BK127+BK139</f>
        <v>0</v>
      </c>
    </row>
    <row r="126" s="2" customFormat="1" ht="24.15" customHeight="1">
      <c r="A126" s="37"/>
      <c r="B126" s="38"/>
      <c r="C126" s="230" t="s">
        <v>86</v>
      </c>
      <c r="D126" s="230" t="s">
        <v>162</v>
      </c>
      <c r="E126" s="231" t="s">
        <v>163</v>
      </c>
      <c r="F126" s="232" t="s">
        <v>164</v>
      </c>
      <c r="G126" s="233" t="s">
        <v>1</v>
      </c>
      <c r="H126" s="234">
        <v>0</v>
      </c>
      <c r="I126" s="235"/>
      <c r="J126" s="235"/>
      <c r="K126" s="236">
        <f>ROUND(P126*H126,2)</f>
        <v>0</v>
      </c>
      <c r="L126" s="237"/>
      <c r="M126" s="43"/>
      <c r="N126" s="238" t="s">
        <v>1</v>
      </c>
      <c r="O126" s="239" t="s">
        <v>42</v>
      </c>
      <c r="P126" s="240">
        <f>I126+J126</f>
        <v>0</v>
      </c>
      <c r="Q126" s="240">
        <f>ROUND(I126*H126,2)</f>
        <v>0</v>
      </c>
      <c r="R126" s="240">
        <f>ROUND(J126*H126,2)</f>
        <v>0</v>
      </c>
      <c r="S126" s="96"/>
      <c r="T126" s="241">
        <f>S126*H126</f>
        <v>0</v>
      </c>
      <c r="U126" s="241">
        <v>0</v>
      </c>
      <c r="V126" s="241">
        <f>U126*H126</f>
        <v>0</v>
      </c>
      <c r="W126" s="241">
        <v>0</v>
      </c>
      <c r="X126" s="242">
        <f>W126*H126</f>
        <v>0</v>
      </c>
      <c r="Y126" s="37"/>
      <c r="Z126" s="37"/>
      <c r="AA126" s="37"/>
      <c r="AB126" s="37"/>
      <c r="AC126" s="37"/>
      <c r="AD126" s="37"/>
      <c r="AE126" s="37"/>
      <c r="AR126" s="243" t="s">
        <v>165</v>
      </c>
      <c r="AT126" s="243" t="s">
        <v>162</v>
      </c>
      <c r="AU126" s="243" t="s">
        <v>86</v>
      </c>
      <c r="AY126" s="16" t="s">
        <v>161</v>
      </c>
      <c r="BE126" s="244">
        <f>IF(O126="základná",K126,0)</f>
        <v>0</v>
      </c>
      <c r="BF126" s="244">
        <f>IF(O126="znížená",K126,0)</f>
        <v>0</v>
      </c>
      <c r="BG126" s="244">
        <f>IF(O126="zákl. prenesená",K126,0)</f>
        <v>0</v>
      </c>
      <c r="BH126" s="244">
        <f>IF(O126="zníž. prenesená",K126,0)</f>
        <v>0</v>
      </c>
      <c r="BI126" s="244">
        <f>IF(O126="nulová",K126,0)</f>
        <v>0</v>
      </c>
      <c r="BJ126" s="16" t="s">
        <v>166</v>
      </c>
      <c r="BK126" s="244">
        <f>ROUND(P126*H126,2)</f>
        <v>0</v>
      </c>
      <c r="BL126" s="16" t="s">
        <v>165</v>
      </c>
      <c r="BM126" s="243" t="s">
        <v>167</v>
      </c>
    </row>
    <row r="127" s="12" customFormat="1" ht="22.8" customHeight="1">
      <c r="A127" s="12"/>
      <c r="B127" s="216"/>
      <c r="C127" s="217"/>
      <c r="D127" s="218" t="s">
        <v>77</v>
      </c>
      <c r="E127" s="245" t="s">
        <v>197</v>
      </c>
      <c r="F127" s="245" t="s">
        <v>198</v>
      </c>
      <c r="G127" s="217"/>
      <c r="H127" s="217"/>
      <c r="I127" s="220"/>
      <c r="J127" s="220"/>
      <c r="K127" s="246">
        <f>BK127</f>
        <v>0</v>
      </c>
      <c r="L127" s="217"/>
      <c r="M127" s="221"/>
      <c r="N127" s="222"/>
      <c r="O127" s="223"/>
      <c r="P127" s="223"/>
      <c r="Q127" s="224">
        <f>SUM(Q128:Q138)</f>
        <v>0</v>
      </c>
      <c r="R127" s="224">
        <f>SUM(R128:R138)</f>
        <v>0</v>
      </c>
      <c r="S127" s="223"/>
      <c r="T127" s="225">
        <f>SUM(T128:T138)</f>
        <v>0</v>
      </c>
      <c r="U127" s="223"/>
      <c r="V127" s="225">
        <f>SUM(V128:V138)</f>
        <v>0.0018600000000000001</v>
      </c>
      <c r="W127" s="223"/>
      <c r="X127" s="226">
        <f>SUM(X128:X138)</f>
        <v>0</v>
      </c>
      <c r="Y127" s="12"/>
      <c r="Z127" s="12"/>
      <c r="AA127" s="12"/>
      <c r="AB127" s="12"/>
      <c r="AC127" s="12"/>
      <c r="AD127" s="12"/>
      <c r="AE127" s="12"/>
      <c r="AR127" s="227" t="s">
        <v>86</v>
      </c>
      <c r="AT127" s="228" t="s">
        <v>77</v>
      </c>
      <c r="AU127" s="228" t="s">
        <v>86</v>
      </c>
      <c r="AY127" s="227" t="s">
        <v>161</v>
      </c>
      <c r="BK127" s="229">
        <f>SUM(BK128:BK138)</f>
        <v>0</v>
      </c>
    </row>
    <row r="128" s="2" customFormat="1" ht="24.15" customHeight="1">
      <c r="A128" s="37"/>
      <c r="B128" s="38"/>
      <c r="C128" s="230" t="s">
        <v>166</v>
      </c>
      <c r="D128" s="230" t="s">
        <v>162</v>
      </c>
      <c r="E128" s="231" t="s">
        <v>832</v>
      </c>
      <c r="F128" s="232" t="s">
        <v>833</v>
      </c>
      <c r="G128" s="233" t="s">
        <v>249</v>
      </c>
      <c r="H128" s="234">
        <v>2.629</v>
      </c>
      <c r="I128" s="235"/>
      <c r="J128" s="235"/>
      <c r="K128" s="236">
        <f>ROUND(P128*H128,2)</f>
        <v>0</v>
      </c>
      <c r="L128" s="237"/>
      <c r="M128" s="43"/>
      <c r="N128" s="238" t="s">
        <v>1</v>
      </c>
      <c r="O128" s="239" t="s">
        <v>42</v>
      </c>
      <c r="P128" s="240">
        <f>I128+J128</f>
        <v>0</v>
      </c>
      <c r="Q128" s="240">
        <f>ROUND(I128*H128,2)</f>
        <v>0</v>
      </c>
      <c r="R128" s="240">
        <f>ROUND(J128*H128,2)</f>
        <v>0</v>
      </c>
      <c r="S128" s="96"/>
      <c r="T128" s="241">
        <f>S128*H128</f>
        <v>0</v>
      </c>
      <c r="U128" s="241">
        <v>0</v>
      </c>
      <c r="V128" s="241">
        <f>U128*H128</f>
        <v>0</v>
      </c>
      <c r="W128" s="241">
        <v>0</v>
      </c>
      <c r="X128" s="242">
        <f>W128*H128</f>
        <v>0</v>
      </c>
      <c r="Y128" s="37"/>
      <c r="Z128" s="37"/>
      <c r="AA128" s="37"/>
      <c r="AB128" s="37"/>
      <c r="AC128" s="37"/>
      <c r="AD128" s="37"/>
      <c r="AE128" s="37"/>
      <c r="AR128" s="243" t="s">
        <v>165</v>
      </c>
      <c r="AT128" s="243" t="s">
        <v>162</v>
      </c>
      <c r="AU128" s="243" t="s">
        <v>166</v>
      </c>
      <c r="AY128" s="16" t="s">
        <v>161</v>
      </c>
      <c r="BE128" s="244">
        <f>IF(O128="základná",K128,0)</f>
        <v>0</v>
      </c>
      <c r="BF128" s="244">
        <f>IF(O128="znížená",K128,0)</f>
        <v>0</v>
      </c>
      <c r="BG128" s="244">
        <f>IF(O128="zákl. prenesená",K128,0)</f>
        <v>0</v>
      </c>
      <c r="BH128" s="244">
        <f>IF(O128="zníž. prenesená",K128,0)</f>
        <v>0</v>
      </c>
      <c r="BI128" s="244">
        <f>IF(O128="nulová",K128,0)</f>
        <v>0</v>
      </c>
      <c r="BJ128" s="16" t="s">
        <v>166</v>
      </c>
      <c r="BK128" s="244">
        <f>ROUND(P128*H128,2)</f>
        <v>0</v>
      </c>
      <c r="BL128" s="16" t="s">
        <v>165</v>
      </c>
      <c r="BM128" s="243" t="s">
        <v>834</v>
      </c>
    </row>
    <row r="129" s="2" customFormat="1" ht="16.5" customHeight="1">
      <c r="A129" s="37"/>
      <c r="B129" s="38"/>
      <c r="C129" s="230" t="s">
        <v>178</v>
      </c>
      <c r="D129" s="230" t="s">
        <v>162</v>
      </c>
      <c r="E129" s="231" t="s">
        <v>835</v>
      </c>
      <c r="F129" s="232" t="s">
        <v>836</v>
      </c>
      <c r="G129" s="233" t="s">
        <v>202</v>
      </c>
      <c r="H129" s="234">
        <v>1</v>
      </c>
      <c r="I129" s="235"/>
      <c r="J129" s="235"/>
      <c r="K129" s="236">
        <f>ROUND(P129*H129,2)</f>
        <v>0</v>
      </c>
      <c r="L129" s="237"/>
      <c r="M129" s="43"/>
      <c r="N129" s="238" t="s">
        <v>1</v>
      </c>
      <c r="O129" s="239" t="s">
        <v>42</v>
      </c>
      <c r="P129" s="240">
        <f>I129+J129</f>
        <v>0</v>
      </c>
      <c r="Q129" s="240">
        <f>ROUND(I129*H129,2)</f>
        <v>0</v>
      </c>
      <c r="R129" s="240">
        <f>ROUND(J129*H129,2)</f>
        <v>0</v>
      </c>
      <c r="S129" s="96"/>
      <c r="T129" s="241">
        <f>S129*H129</f>
        <v>0</v>
      </c>
      <c r="U129" s="241">
        <v>0.00158</v>
      </c>
      <c r="V129" s="241">
        <f>U129*H129</f>
        <v>0.00158</v>
      </c>
      <c r="W129" s="241">
        <v>0</v>
      </c>
      <c r="X129" s="242">
        <f>W129*H129</f>
        <v>0</v>
      </c>
      <c r="Y129" s="37"/>
      <c r="Z129" s="37"/>
      <c r="AA129" s="37"/>
      <c r="AB129" s="37"/>
      <c r="AC129" s="37"/>
      <c r="AD129" s="37"/>
      <c r="AE129" s="37"/>
      <c r="AR129" s="243" t="s">
        <v>165</v>
      </c>
      <c r="AT129" s="243" t="s">
        <v>162</v>
      </c>
      <c r="AU129" s="243" t="s">
        <v>166</v>
      </c>
      <c r="AY129" s="16" t="s">
        <v>161</v>
      </c>
      <c r="BE129" s="244">
        <f>IF(O129="základná",K129,0)</f>
        <v>0</v>
      </c>
      <c r="BF129" s="244">
        <f>IF(O129="znížená",K129,0)</f>
        <v>0</v>
      </c>
      <c r="BG129" s="244">
        <f>IF(O129="zákl. prenesená",K129,0)</f>
        <v>0</v>
      </c>
      <c r="BH129" s="244">
        <f>IF(O129="zníž. prenesená",K129,0)</f>
        <v>0</v>
      </c>
      <c r="BI129" s="244">
        <f>IF(O129="nulová",K129,0)</f>
        <v>0</v>
      </c>
      <c r="BJ129" s="16" t="s">
        <v>166</v>
      </c>
      <c r="BK129" s="244">
        <f>ROUND(P129*H129,2)</f>
        <v>0</v>
      </c>
      <c r="BL129" s="16" t="s">
        <v>165</v>
      </c>
      <c r="BM129" s="243" t="s">
        <v>837</v>
      </c>
    </row>
    <row r="130" s="2" customFormat="1" ht="16.5" customHeight="1">
      <c r="A130" s="37"/>
      <c r="B130" s="38"/>
      <c r="C130" s="230" t="s">
        <v>165</v>
      </c>
      <c r="D130" s="230" t="s">
        <v>162</v>
      </c>
      <c r="E130" s="231" t="s">
        <v>838</v>
      </c>
      <c r="F130" s="232" t="s">
        <v>839</v>
      </c>
      <c r="G130" s="233" t="s">
        <v>172</v>
      </c>
      <c r="H130" s="234">
        <v>2</v>
      </c>
      <c r="I130" s="235"/>
      <c r="J130" s="235"/>
      <c r="K130" s="236">
        <f>ROUND(P130*H130,2)</f>
        <v>0</v>
      </c>
      <c r="L130" s="237"/>
      <c r="M130" s="43"/>
      <c r="N130" s="238" t="s">
        <v>1</v>
      </c>
      <c r="O130" s="239" t="s">
        <v>42</v>
      </c>
      <c r="P130" s="240">
        <f>I130+J130</f>
        <v>0</v>
      </c>
      <c r="Q130" s="240">
        <f>ROUND(I130*H130,2)</f>
        <v>0</v>
      </c>
      <c r="R130" s="240">
        <f>ROUND(J130*H130,2)</f>
        <v>0</v>
      </c>
      <c r="S130" s="96"/>
      <c r="T130" s="241">
        <f>S130*H130</f>
        <v>0</v>
      </c>
      <c r="U130" s="241">
        <v>0.00013999999999999999</v>
      </c>
      <c r="V130" s="241">
        <f>U130*H130</f>
        <v>0.00027999999999999998</v>
      </c>
      <c r="W130" s="241">
        <v>0</v>
      </c>
      <c r="X130" s="242">
        <f>W130*H130</f>
        <v>0</v>
      </c>
      <c r="Y130" s="37"/>
      <c r="Z130" s="37"/>
      <c r="AA130" s="37"/>
      <c r="AB130" s="37"/>
      <c r="AC130" s="37"/>
      <c r="AD130" s="37"/>
      <c r="AE130" s="37"/>
      <c r="AR130" s="243" t="s">
        <v>165</v>
      </c>
      <c r="AT130" s="243" t="s">
        <v>162</v>
      </c>
      <c r="AU130" s="243" t="s">
        <v>166</v>
      </c>
      <c r="AY130" s="16" t="s">
        <v>161</v>
      </c>
      <c r="BE130" s="244">
        <f>IF(O130="základná",K130,0)</f>
        <v>0</v>
      </c>
      <c r="BF130" s="244">
        <f>IF(O130="znížená",K130,0)</f>
        <v>0</v>
      </c>
      <c r="BG130" s="244">
        <f>IF(O130="zákl. prenesená",K130,0)</f>
        <v>0</v>
      </c>
      <c r="BH130" s="244">
        <f>IF(O130="zníž. prenesená",K130,0)</f>
        <v>0</v>
      </c>
      <c r="BI130" s="244">
        <f>IF(O130="nulová",K130,0)</f>
        <v>0</v>
      </c>
      <c r="BJ130" s="16" t="s">
        <v>166</v>
      </c>
      <c r="BK130" s="244">
        <f>ROUND(P130*H130,2)</f>
        <v>0</v>
      </c>
      <c r="BL130" s="16" t="s">
        <v>165</v>
      </c>
      <c r="BM130" s="243" t="s">
        <v>840</v>
      </c>
    </row>
    <row r="131" s="2" customFormat="1" ht="21.75" customHeight="1">
      <c r="A131" s="37"/>
      <c r="B131" s="38"/>
      <c r="C131" s="230" t="s">
        <v>188</v>
      </c>
      <c r="D131" s="230" t="s">
        <v>162</v>
      </c>
      <c r="E131" s="231" t="s">
        <v>841</v>
      </c>
      <c r="F131" s="232" t="s">
        <v>842</v>
      </c>
      <c r="G131" s="233" t="s">
        <v>172</v>
      </c>
      <c r="H131" s="234">
        <v>12</v>
      </c>
      <c r="I131" s="235"/>
      <c r="J131" s="235"/>
      <c r="K131" s="236">
        <f>ROUND(P131*H131,2)</f>
        <v>0</v>
      </c>
      <c r="L131" s="237"/>
      <c r="M131" s="43"/>
      <c r="N131" s="238" t="s">
        <v>1</v>
      </c>
      <c r="O131" s="239" t="s">
        <v>42</v>
      </c>
      <c r="P131" s="240">
        <f>I131+J131</f>
        <v>0</v>
      </c>
      <c r="Q131" s="240">
        <f>ROUND(I131*H131,2)</f>
        <v>0</v>
      </c>
      <c r="R131" s="240">
        <f>ROUND(J131*H131,2)</f>
        <v>0</v>
      </c>
      <c r="S131" s="96"/>
      <c r="T131" s="241">
        <f>S131*H131</f>
        <v>0</v>
      </c>
      <c r="U131" s="241">
        <v>0</v>
      </c>
      <c r="V131" s="241">
        <f>U131*H131</f>
        <v>0</v>
      </c>
      <c r="W131" s="241">
        <v>0</v>
      </c>
      <c r="X131" s="242">
        <f>W131*H131</f>
        <v>0</v>
      </c>
      <c r="Y131" s="37"/>
      <c r="Z131" s="37"/>
      <c r="AA131" s="37"/>
      <c r="AB131" s="37"/>
      <c r="AC131" s="37"/>
      <c r="AD131" s="37"/>
      <c r="AE131" s="37"/>
      <c r="AR131" s="243" t="s">
        <v>165</v>
      </c>
      <c r="AT131" s="243" t="s">
        <v>162</v>
      </c>
      <c r="AU131" s="243" t="s">
        <v>166</v>
      </c>
      <c r="AY131" s="16" t="s">
        <v>161</v>
      </c>
      <c r="BE131" s="244">
        <f>IF(O131="základná",K131,0)</f>
        <v>0</v>
      </c>
      <c r="BF131" s="244">
        <f>IF(O131="znížená",K131,0)</f>
        <v>0</v>
      </c>
      <c r="BG131" s="244">
        <f>IF(O131="zákl. prenesená",K131,0)</f>
        <v>0</v>
      </c>
      <c r="BH131" s="244">
        <f>IF(O131="zníž. prenesená",K131,0)</f>
        <v>0</v>
      </c>
      <c r="BI131" s="244">
        <f>IF(O131="nulová",K131,0)</f>
        <v>0</v>
      </c>
      <c r="BJ131" s="16" t="s">
        <v>166</v>
      </c>
      <c r="BK131" s="244">
        <f>ROUND(P131*H131,2)</f>
        <v>0</v>
      </c>
      <c r="BL131" s="16" t="s">
        <v>165</v>
      </c>
      <c r="BM131" s="243" t="s">
        <v>843</v>
      </c>
    </row>
    <row r="132" s="2" customFormat="1" ht="21.75" customHeight="1">
      <c r="A132" s="37"/>
      <c r="B132" s="38"/>
      <c r="C132" s="230" t="s">
        <v>168</v>
      </c>
      <c r="D132" s="230" t="s">
        <v>162</v>
      </c>
      <c r="E132" s="231" t="s">
        <v>252</v>
      </c>
      <c r="F132" s="232" t="s">
        <v>253</v>
      </c>
      <c r="G132" s="233" t="s">
        <v>249</v>
      </c>
      <c r="H132" s="234">
        <v>2.629</v>
      </c>
      <c r="I132" s="235"/>
      <c r="J132" s="235"/>
      <c r="K132" s="236">
        <f>ROUND(P132*H132,2)</f>
        <v>0</v>
      </c>
      <c r="L132" s="237"/>
      <c r="M132" s="43"/>
      <c r="N132" s="238" t="s">
        <v>1</v>
      </c>
      <c r="O132" s="239" t="s">
        <v>42</v>
      </c>
      <c r="P132" s="240">
        <f>I132+J132</f>
        <v>0</v>
      </c>
      <c r="Q132" s="240">
        <f>ROUND(I132*H132,2)</f>
        <v>0</v>
      </c>
      <c r="R132" s="240">
        <f>ROUND(J132*H132,2)</f>
        <v>0</v>
      </c>
      <c r="S132" s="96"/>
      <c r="T132" s="241">
        <f>S132*H132</f>
        <v>0</v>
      </c>
      <c r="U132" s="241">
        <v>0</v>
      </c>
      <c r="V132" s="241">
        <f>U132*H132</f>
        <v>0</v>
      </c>
      <c r="W132" s="241">
        <v>0</v>
      </c>
      <c r="X132" s="242">
        <f>W132*H132</f>
        <v>0</v>
      </c>
      <c r="Y132" s="37"/>
      <c r="Z132" s="37"/>
      <c r="AA132" s="37"/>
      <c r="AB132" s="37"/>
      <c r="AC132" s="37"/>
      <c r="AD132" s="37"/>
      <c r="AE132" s="37"/>
      <c r="AR132" s="243" t="s">
        <v>165</v>
      </c>
      <c r="AT132" s="243" t="s">
        <v>162</v>
      </c>
      <c r="AU132" s="243" t="s">
        <v>166</v>
      </c>
      <c r="AY132" s="16" t="s">
        <v>161</v>
      </c>
      <c r="BE132" s="244">
        <f>IF(O132="základná",K132,0)</f>
        <v>0</v>
      </c>
      <c r="BF132" s="244">
        <f>IF(O132="znížená",K132,0)</f>
        <v>0</v>
      </c>
      <c r="BG132" s="244">
        <f>IF(O132="zákl. prenesená",K132,0)</f>
        <v>0</v>
      </c>
      <c r="BH132" s="244">
        <f>IF(O132="zníž. prenesená",K132,0)</f>
        <v>0</v>
      </c>
      <c r="BI132" s="244">
        <f>IF(O132="nulová",K132,0)</f>
        <v>0</v>
      </c>
      <c r="BJ132" s="16" t="s">
        <v>166</v>
      </c>
      <c r="BK132" s="244">
        <f>ROUND(P132*H132,2)</f>
        <v>0</v>
      </c>
      <c r="BL132" s="16" t="s">
        <v>165</v>
      </c>
      <c r="BM132" s="243" t="s">
        <v>254</v>
      </c>
    </row>
    <row r="133" s="2" customFormat="1" ht="24.15" customHeight="1">
      <c r="A133" s="37"/>
      <c r="B133" s="38"/>
      <c r="C133" s="230" t="s">
        <v>199</v>
      </c>
      <c r="D133" s="230" t="s">
        <v>162</v>
      </c>
      <c r="E133" s="231" t="s">
        <v>256</v>
      </c>
      <c r="F133" s="232" t="s">
        <v>257</v>
      </c>
      <c r="G133" s="233" t="s">
        <v>249</v>
      </c>
      <c r="H133" s="234">
        <v>49.951000000000001</v>
      </c>
      <c r="I133" s="235"/>
      <c r="J133" s="235"/>
      <c r="K133" s="236">
        <f>ROUND(P133*H133,2)</f>
        <v>0</v>
      </c>
      <c r="L133" s="237"/>
      <c r="M133" s="43"/>
      <c r="N133" s="238" t="s">
        <v>1</v>
      </c>
      <c r="O133" s="239" t="s">
        <v>42</v>
      </c>
      <c r="P133" s="240">
        <f>I133+J133</f>
        <v>0</v>
      </c>
      <c r="Q133" s="240">
        <f>ROUND(I133*H133,2)</f>
        <v>0</v>
      </c>
      <c r="R133" s="240">
        <f>ROUND(J133*H133,2)</f>
        <v>0</v>
      </c>
      <c r="S133" s="96"/>
      <c r="T133" s="241">
        <f>S133*H133</f>
        <v>0</v>
      </c>
      <c r="U133" s="241">
        <v>0</v>
      </c>
      <c r="V133" s="241">
        <f>U133*H133</f>
        <v>0</v>
      </c>
      <c r="W133" s="241">
        <v>0</v>
      </c>
      <c r="X133" s="242">
        <f>W133*H133</f>
        <v>0</v>
      </c>
      <c r="Y133" s="37"/>
      <c r="Z133" s="37"/>
      <c r="AA133" s="37"/>
      <c r="AB133" s="37"/>
      <c r="AC133" s="37"/>
      <c r="AD133" s="37"/>
      <c r="AE133" s="37"/>
      <c r="AR133" s="243" t="s">
        <v>165</v>
      </c>
      <c r="AT133" s="243" t="s">
        <v>162</v>
      </c>
      <c r="AU133" s="243" t="s">
        <v>166</v>
      </c>
      <c r="AY133" s="16" t="s">
        <v>161</v>
      </c>
      <c r="BE133" s="244">
        <f>IF(O133="základná",K133,0)</f>
        <v>0</v>
      </c>
      <c r="BF133" s="244">
        <f>IF(O133="znížená",K133,0)</f>
        <v>0</v>
      </c>
      <c r="BG133" s="244">
        <f>IF(O133="zákl. prenesená",K133,0)</f>
        <v>0</v>
      </c>
      <c r="BH133" s="244">
        <f>IF(O133="zníž. prenesená",K133,0)</f>
        <v>0</v>
      </c>
      <c r="BI133" s="244">
        <f>IF(O133="nulová",K133,0)</f>
        <v>0</v>
      </c>
      <c r="BJ133" s="16" t="s">
        <v>166</v>
      </c>
      <c r="BK133" s="244">
        <f>ROUND(P133*H133,2)</f>
        <v>0</v>
      </c>
      <c r="BL133" s="16" t="s">
        <v>165</v>
      </c>
      <c r="BM133" s="243" t="s">
        <v>258</v>
      </c>
    </row>
    <row r="134" s="2" customFormat="1">
      <c r="A134" s="37"/>
      <c r="B134" s="38"/>
      <c r="C134" s="39"/>
      <c r="D134" s="249" t="s">
        <v>259</v>
      </c>
      <c r="E134" s="39"/>
      <c r="F134" s="270" t="s">
        <v>260</v>
      </c>
      <c r="G134" s="39"/>
      <c r="H134" s="39"/>
      <c r="I134" s="271"/>
      <c r="J134" s="271"/>
      <c r="K134" s="39"/>
      <c r="L134" s="39"/>
      <c r="M134" s="43"/>
      <c r="N134" s="272"/>
      <c r="O134" s="273"/>
      <c r="P134" s="96"/>
      <c r="Q134" s="96"/>
      <c r="R134" s="96"/>
      <c r="S134" s="96"/>
      <c r="T134" s="96"/>
      <c r="U134" s="96"/>
      <c r="V134" s="96"/>
      <c r="W134" s="96"/>
      <c r="X134" s="97"/>
      <c r="Y134" s="37"/>
      <c r="Z134" s="37"/>
      <c r="AA134" s="37"/>
      <c r="AB134" s="37"/>
      <c r="AC134" s="37"/>
      <c r="AD134" s="37"/>
      <c r="AE134" s="37"/>
      <c r="AT134" s="16" t="s">
        <v>259</v>
      </c>
      <c r="AU134" s="16" t="s">
        <v>166</v>
      </c>
    </row>
    <row r="135" s="13" customFormat="1">
      <c r="A135" s="13"/>
      <c r="B135" s="247"/>
      <c r="C135" s="248"/>
      <c r="D135" s="249" t="s">
        <v>174</v>
      </c>
      <c r="E135" s="248"/>
      <c r="F135" s="251" t="s">
        <v>844</v>
      </c>
      <c r="G135" s="248"/>
      <c r="H135" s="252">
        <v>49.951000000000001</v>
      </c>
      <c r="I135" s="253"/>
      <c r="J135" s="253"/>
      <c r="K135" s="248"/>
      <c r="L135" s="248"/>
      <c r="M135" s="254"/>
      <c r="N135" s="255"/>
      <c r="O135" s="256"/>
      <c r="P135" s="256"/>
      <c r="Q135" s="256"/>
      <c r="R135" s="256"/>
      <c r="S135" s="256"/>
      <c r="T135" s="256"/>
      <c r="U135" s="256"/>
      <c r="V135" s="256"/>
      <c r="W135" s="256"/>
      <c r="X135" s="257"/>
      <c r="Y135" s="13"/>
      <c r="Z135" s="13"/>
      <c r="AA135" s="13"/>
      <c r="AB135" s="13"/>
      <c r="AC135" s="13"/>
      <c r="AD135" s="13"/>
      <c r="AE135" s="13"/>
      <c r="AT135" s="258" t="s">
        <v>174</v>
      </c>
      <c r="AU135" s="258" t="s">
        <v>166</v>
      </c>
      <c r="AV135" s="13" t="s">
        <v>166</v>
      </c>
      <c r="AW135" s="13" t="s">
        <v>4</v>
      </c>
      <c r="AX135" s="13" t="s">
        <v>86</v>
      </c>
      <c r="AY135" s="258" t="s">
        <v>161</v>
      </c>
    </row>
    <row r="136" s="2" customFormat="1" ht="24.15" customHeight="1">
      <c r="A136" s="37"/>
      <c r="B136" s="38"/>
      <c r="C136" s="230" t="s">
        <v>204</v>
      </c>
      <c r="D136" s="230" t="s">
        <v>162</v>
      </c>
      <c r="E136" s="231" t="s">
        <v>262</v>
      </c>
      <c r="F136" s="232" t="s">
        <v>263</v>
      </c>
      <c r="G136" s="233" t="s">
        <v>249</v>
      </c>
      <c r="H136" s="234">
        <v>2.629</v>
      </c>
      <c r="I136" s="235"/>
      <c r="J136" s="235"/>
      <c r="K136" s="236">
        <f>ROUND(P136*H136,2)</f>
        <v>0</v>
      </c>
      <c r="L136" s="237"/>
      <c r="M136" s="43"/>
      <c r="N136" s="238" t="s">
        <v>1</v>
      </c>
      <c r="O136" s="239" t="s">
        <v>42</v>
      </c>
      <c r="P136" s="240">
        <f>I136+J136</f>
        <v>0</v>
      </c>
      <c r="Q136" s="240">
        <f>ROUND(I136*H136,2)</f>
        <v>0</v>
      </c>
      <c r="R136" s="240">
        <f>ROUND(J136*H136,2)</f>
        <v>0</v>
      </c>
      <c r="S136" s="96"/>
      <c r="T136" s="241">
        <f>S136*H136</f>
        <v>0</v>
      </c>
      <c r="U136" s="241">
        <v>0</v>
      </c>
      <c r="V136" s="241">
        <f>U136*H136</f>
        <v>0</v>
      </c>
      <c r="W136" s="241">
        <v>0</v>
      </c>
      <c r="X136" s="242">
        <f>W136*H136</f>
        <v>0</v>
      </c>
      <c r="Y136" s="37"/>
      <c r="Z136" s="37"/>
      <c r="AA136" s="37"/>
      <c r="AB136" s="37"/>
      <c r="AC136" s="37"/>
      <c r="AD136" s="37"/>
      <c r="AE136" s="37"/>
      <c r="AR136" s="243" t="s">
        <v>165</v>
      </c>
      <c r="AT136" s="243" t="s">
        <v>162</v>
      </c>
      <c r="AU136" s="243" t="s">
        <v>166</v>
      </c>
      <c r="AY136" s="16" t="s">
        <v>161</v>
      </c>
      <c r="BE136" s="244">
        <f>IF(O136="základná",K136,0)</f>
        <v>0</v>
      </c>
      <c r="BF136" s="244">
        <f>IF(O136="znížená",K136,0)</f>
        <v>0</v>
      </c>
      <c r="BG136" s="244">
        <f>IF(O136="zákl. prenesená",K136,0)</f>
        <v>0</v>
      </c>
      <c r="BH136" s="244">
        <f>IF(O136="zníž. prenesená",K136,0)</f>
        <v>0</v>
      </c>
      <c r="BI136" s="244">
        <f>IF(O136="nulová",K136,0)</f>
        <v>0</v>
      </c>
      <c r="BJ136" s="16" t="s">
        <v>166</v>
      </c>
      <c r="BK136" s="244">
        <f>ROUND(P136*H136,2)</f>
        <v>0</v>
      </c>
      <c r="BL136" s="16" t="s">
        <v>165</v>
      </c>
      <c r="BM136" s="243" t="s">
        <v>264</v>
      </c>
    </row>
    <row r="137" s="2" customFormat="1" ht="24.15" customHeight="1">
      <c r="A137" s="37"/>
      <c r="B137" s="38"/>
      <c r="C137" s="230" t="s">
        <v>197</v>
      </c>
      <c r="D137" s="230" t="s">
        <v>162</v>
      </c>
      <c r="E137" s="231" t="s">
        <v>845</v>
      </c>
      <c r="F137" s="232" t="s">
        <v>846</v>
      </c>
      <c r="G137" s="233" t="s">
        <v>249</v>
      </c>
      <c r="H137" s="234">
        <v>2.016</v>
      </c>
      <c r="I137" s="235"/>
      <c r="J137" s="235"/>
      <c r="K137" s="236">
        <f>ROUND(P137*H137,2)</f>
        <v>0</v>
      </c>
      <c r="L137" s="237"/>
      <c r="M137" s="43"/>
      <c r="N137" s="238" t="s">
        <v>1</v>
      </c>
      <c r="O137" s="239" t="s">
        <v>42</v>
      </c>
      <c r="P137" s="240">
        <f>I137+J137</f>
        <v>0</v>
      </c>
      <c r="Q137" s="240">
        <f>ROUND(I137*H137,2)</f>
        <v>0</v>
      </c>
      <c r="R137" s="240">
        <f>ROUND(J137*H137,2)</f>
        <v>0</v>
      </c>
      <c r="S137" s="96"/>
      <c r="T137" s="241">
        <f>S137*H137</f>
        <v>0</v>
      </c>
      <c r="U137" s="241">
        <v>0</v>
      </c>
      <c r="V137" s="241">
        <f>U137*H137</f>
        <v>0</v>
      </c>
      <c r="W137" s="241">
        <v>0</v>
      </c>
      <c r="X137" s="242">
        <f>W137*H137</f>
        <v>0</v>
      </c>
      <c r="Y137" s="37"/>
      <c r="Z137" s="37"/>
      <c r="AA137" s="37"/>
      <c r="AB137" s="37"/>
      <c r="AC137" s="37"/>
      <c r="AD137" s="37"/>
      <c r="AE137" s="37"/>
      <c r="AR137" s="243" t="s">
        <v>165</v>
      </c>
      <c r="AT137" s="243" t="s">
        <v>162</v>
      </c>
      <c r="AU137" s="243" t="s">
        <v>166</v>
      </c>
      <c r="AY137" s="16" t="s">
        <v>161</v>
      </c>
      <c r="BE137" s="244">
        <f>IF(O137="základná",K137,0)</f>
        <v>0</v>
      </c>
      <c r="BF137" s="244">
        <f>IF(O137="znížená",K137,0)</f>
        <v>0</v>
      </c>
      <c r="BG137" s="244">
        <f>IF(O137="zákl. prenesená",K137,0)</f>
        <v>0</v>
      </c>
      <c r="BH137" s="244">
        <f>IF(O137="zníž. prenesená",K137,0)</f>
        <v>0</v>
      </c>
      <c r="BI137" s="244">
        <f>IF(O137="nulová",K137,0)</f>
        <v>0</v>
      </c>
      <c r="BJ137" s="16" t="s">
        <v>166</v>
      </c>
      <c r="BK137" s="244">
        <f>ROUND(P137*H137,2)</f>
        <v>0</v>
      </c>
      <c r="BL137" s="16" t="s">
        <v>165</v>
      </c>
      <c r="BM137" s="243" t="s">
        <v>847</v>
      </c>
    </row>
    <row r="138" s="2" customFormat="1" ht="24.15" customHeight="1">
      <c r="A138" s="37"/>
      <c r="B138" s="38"/>
      <c r="C138" s="230" t="s">
        <v>214</v>
      </c>
      <c r="D138" s="230" t="s">
        <v>162</v>
      </c>
      <c r="E138" s="231" t="s">
        <v>274</v>
      </c>
      <c r="F138" s="232" t="s">
        <v>275</v>
      </c>
      <c r="G138" s="233" t="s">
        <v>249</v>
      </c>
      <c r="H138" s="234">
        <v>0.61299999999999999</v>
      </c>
      <c r="I138" s="235"/>
      <c r="J138" s="235"/>
      <c r="K138" s="236">
        <f>ROUND(P138*H138,2)</f>
        <v>0</v>
      </c>
      <c r="L138" s="237"/>
      <c r="M138" s="43"/>
      <c r="N138" s="238" t="s">
        <v>1</v>
      </c>
      <c r="O138" s="239" t="s">
        <v>42</v>
      </c>
      <c r="P138" s="240">
        <f>I138+J138</f>
        <v>0</v>
      </c>
      <c r="Q138" s="240">
        <f>ROUND(I138*H138,2)</f>
        <v>0</v>
      </c>
      <c r="R138" s="240">
        <f>ROUND(J138*H138,2)</f>
        <v>0</v>
      </c>
      <c r="S138" s="96"/>
      <c r="T138" s="241">
        <f>S138*H138</f>
        <v>0</v>
      </c>
      <c r="U138" s="241">
        <v>0</v>
      </c>
      <c r="V138" s="241">
        <f>U138*H138</f>
        <v>0</v>
      </c>
      <c r="W138" s="241">
        <v>0</v>
      </c>
      <c r="X138" s="242">
        <f>W138*H138</f>
        <v>0</v>
      </c>
      <c r="Y138" s="37"/>
      <c r="Z138" s="37"/>
      <c r="AA138" s="37"/>
      <c r="AB138" s="37"/>
      <c r="AC138" s="37"/>
      <c r="AD138" s="37"/>
      <c r="AE138" s="37"/>
      <c r="AR138" s="243" t="s">
        <v>165</v>
      </c>
      <c r="AT138" s="243" t="s">
        <v>162</v>
      </c>
      <c r="AU138" s="243" t="s">
        <v>166</v>
      </c>
      <c r="AY138" s="16" t="s">
        <v>161</v>
      </c>
      <c r="BE138" s="244">
        <f>IF(O138="základná",K138,0)</f>
        <v>0</v>
      </c>
      <c r="BF138" s="244">
        <f>IF(O138="znížená",K138,0)</f>
        <v>0</v>
      </c>
      <c r="BG138" s="244">
        <f>IF(O138="zákl. prenesená",K138,0)</f>
        <v>0</v>
      </c>
      <c r="BH138" s="244">
        <f>IF(O138="zníž. prenesená",K138,0)</f>
        <v>0</v>
      </c>
      <c r="BI138" s="244">
        <f>IF(O138="nulová",K138,0)</f>
        <v>0</v>
      </c>
      <c r="BJ138" s="16" t="s">
        <v>166</v>
      </c>
      <c r="BK138" s="244">
        <f>ROUND(P138*H138,2)</f>
        <v>0</v>
      </c>
      <c r="BL138" s="16" t="s">
        <v>165</v>
      </c>
      <c r="BM138" s="243" t="s">
        <v>276</v>
      </c>
    </row>
    <row r="139" s="12" customFormat="1" ht="22.8" customHeight="1">
      <c r="A139" s="12"/>
      <c r="B139" s="216"/>
      <c r="C139" s="217"/>
      <c r="D139" s="218" t="s">
        <v>77</v>
      </c>
      <c r="E139" s="245" t="s">
        <v>281</v>
      </c>
      <c r="F139" s="245" t="s">
        <v>282</v>
      </c>
      <c r="G139" s="217"/>
      <c r="H139" s="217"/>
      <c r="I139" s="220"/>
      <c r="J139" s="220"/>
      <c r="K139" s="246">
        <f>BK139</f>
        <v>0</v>
      </c>
      <c r="L139" s="217"/>
      <c r="M139" s="221"/>
      <c r="N139" s="222"/>
      <c r="O139" s="223"/>
      <c r="P139" s="223"/>
      <c r="Q139" s="224">
        <f>Q140</f>
        <v>0</v>
      </c>
      <c r="R139" s="224">
        <f>R140</f>
        <v>0</v>
      </c>
      <c r="S139" s="223"/>
      <c r="T139" s="225">
        <f>T140</f>
        <v>0</v>
      </c>
      <c r="U139" s="223"/>
      <c r="V139" s="225">
        <f>V140</f>
        <v>0</v>
      </c>
      <c r="W139" s="223"/>
      <c r="X139" s="226">
        <f>X140</f>
        <v>0</v>
      </c>
      <c r="Y139" s="12"/>
      <c r="Z139" s="12"/>
      <c r="AA139" s="12"/>
      <c r="AB139" s="12"/>
      <c r="AC139" s="12"/>
      <c r="AD139" s="12"/>
      <c r="AE139" s="12"/>
      <c r="AR139" s="227" t="s">
        <v>86</v>
      </c>
      <c r="AT139" s="228" t="s">
        <v>77</v>
      </c>
      <c r="AU139" s="228" t="s">
        <v>86</v>
      </c>
      <c r="AY139" s="227" t="s">
        <v>161</v>
      </c>
      <c r="BK139" s="229">
        <f>BK140</f>
        <v>0</v>
      </c>
    </row>
    <row r="140" s="2" customFormat="1" ht="24.15" customHeight="1">
      <c r="A140" s="37"/>
      <c r="B140" s="38"/>
      <c r="C140" s="230" t="s">
        <v>218</v>
      </c>
      <c r="D140" s="230" t="s">
        <v>162</v>
      </c>
      <c r="E140" s="231" t="s">
        <v>284</v>
      </c>
      <c r="F140" s="232" t="s">
        <v>285</v>
      </c>
      <c r="G140" s="233" t="s">
        <v>249</v>
      </c>
      <c r="H140" s="234">
        <v>0.002</v>
      </c>
      <c r="I140" s="235"/>
      <c r="J140" s="235"/>
      <c r="K140" s="236">
        <f>ROUND(P140*H140,2)</f>
        <v>0</v>
      </c>
      <c r="L140" s="237"/>
      <c r="M140" s="43"/>
      <c r="N140" s="238" t="s">
        <v>1</v>
      </c>
      <c r="O140" s="239" t="s">
        <v>42</v>
      </c>
      <c r="P140" s="240">
        <f>I140+J140</f>
        <v>0</v>
      </c>
      <c r="Q140" s="240">
        <f>ROUND(I140*H140,2)</f>
        <v>0</v>
      </c>
      <c r="R140" s="240">
        <f>ROUND(J140*H140,2)</f>
        <v>0</v>
      </c>
      <c r="S140" s="96"/>
      <c r="T140" s="241">
        <f>S140*H140</f>
        <v>0</v>
      </c>
      <c r="U140" s="241">
        <v>0</v>
      </c>
      <c r="V140" s="241">
        <f>U140*H140</f>
        <v>0</v>
      </c>
      <c r="W140" s="241">
        <v>0</v>
      </c>
      <c r="X140" s="242">
        <f>W140*H140</f>
        <v>0</v>
      </c>
      <c r="Y140" s="37"/>
      <c r="Z140" s="37"/>
      <c r="AA140" s="37"/>
      <c r="AB140" s="37"/>
      <c r="AC140" s="37"/>
      <c r="AD140" s="37"/>
      <c r="AE140" s="37"/>
      <c r="AR140" s="243" t="s">
        <v>165</v>
      </c>
      <c r="AT140" s="243" t="s">
        <v>162</v>
      </c>
      <c r="AU140" s="243" t="s">
        <v>166</v>
      </c>
      <c r="AY140" s="16" t="s">
        <v>161</v>
      </c>
      <c r="BE140" s="244">
        <f>IF(O140="základná",K140,0)</f>
        <v>0</v>
      </c>
      <c r="BF140" s="244">
        <f>IF(O140="znížená",K140,0)</f>
        <v>0</v>
      </c>
      <c r="BG140" s="244">
        <f>IF(O140="zákl. prenesená",K140,0)</f>
        <v>0</v>
      </c>
      <c r="BH140" s="244">
        <f>IF(O140="zníž. prenesená",K140,0)</f>
        <v>0</v>
      </c>
      <c r="BI140" s="244">
        <f>IF(O140="nulová",K140,0)</f>
        <v>0</v>
      </c>
      <c r="BJ140" s="16" t="s">
        <v>166</v>
      </c>
      <c r="BK140" s="244">
        <f>ROUND(P140*H140,2)</f>
        <v>0</v>
      </c>
      <c r="BL140" s="16" t="s">
        <v>165</v>
      </c>
      <c r="BM140" s="243" t="s">
        <v>286</v>
      </c>
    </row>
    <row r="141" s="12" customFormat="1" ht="25.92" customHeight="1">
      <c r="A141" s="12"/>
      <c r="B141" s="216"/>
      <c r="C141" s="217"/>
      <c r="D141" s="218" t="s">
        <v>77</v>
      </c>
      <c r="E141" s="219" t="s">
        <v>287</v>
      </c>
      <c r="F141" s="219" t="s">
        <v>288</v>
      </c>
      <c r="G141" s="217"/>
      <c r="H141" s="217"/>
      <c r="I141" s="220"/>
      <c r="J141" s="220"/>
      <c r="K141" s="202">
        <f>BK141</f>
        <v>0</v>
      </c>
      <c r="L141" s="217"/>
      <c r="M141" s="221"/>
      <c r="N141" s="222"/>
      <c r="O141" s="223"/>
      <c r="P141" s="223"/>
      <c r="Q141" s="224">
        <f>Q142+Q183+Q204</f>
        <v>0</v>
      </c>
      <c r="R141" s="224">
        <f>R142+R183+R204</f>
        <v>0</v>
      </c>
      <c r="S141" s="223"/>
      <c r="T141" s="225">
        <f>T142+T183+T204</f>
        <v>0</v>
      </c>
      <c r="U141" s="223"/>
      <c r="V141" s="225">
        <f>V142+V183+V204</f>
        <v>14.76509521</v>
      </c>
      <c r="W141" s="223"/>
      <c r="X141" s="226">
        <f>X142+X183+X204</f>
        <v>2.6294693000000002</v>
      </c>
      <c r="Y141" s="12"/>
      <c r="Z141" s="12"/>
      <c r="AA141" s="12"/>
      <c r="AB141" s="12"/>
      <c r="AC141" s="12"/>
      <c r="AD141" s="12"/>
      <c r="AE141" s="12"/>
      <c r="AR141" s="227" t="s">
        <v>166</v>
      </c>
      <c r="AT141" s="228" t="s">
        <v>77</v>
      </c>
      <c r="AU141" s="228" t="s">
        <v>78</v>
      </c>
      <c r="AY141" s="227" t="s">
        <v>161</v>
      </c>
      <c r="BK141" s="229">
        <f>BK142+BK183+BK204</f>
        <v>0</v>
      </c>
    </row>
    <row r="142" s="12" customFormat="1" ht="22.8" customHeight="1">
      <c r="A142" s="12"/>
      <c r="B142" s="216"/>
      <c r="C142" s="217"/>
      <c r="D142" s="218" t="s">
        <v>77</v>
      </c>
      <c r="E142" s="245" t="s">
        <v>289</v>
      </c>
      <c r="F142" s="245" t="s">
        <v>290</v>
      </c>
      <c r="G142" s="217"/>
      <c r="H142" s="217"/>
      <c r="I142" s="220"/>
      <c r="J142" s="220"/>
      <c r="K142" s="246">
        <f>BK142</f>
        <v>0</v>
      </c>
      <c r="L142" s="217"/>
      <c r="M142" s="221"/>
      <c r="N142" s="222"/>
      <c r="O142" s="223"/>
      <c r="P142" s="223"/>
      <c r="Q142" s="224">
        <f>SUM(Q143:Q182)</f>
        <v>0</v>
      </c>
      <c r="R142" s="224">
        <f>SUM(R143:R182)</f>
        <v>0</v>
      </c>
      <c r="S142" s="223"/>
      <c r="T142" s="225">
        <f>SUM(T143:T182)</f>
        <v>0</v>
      </c>
      <c r="U142" s="223"/>
      <c r="V142" s="225">
        <f>SUM(V143:V182)</f>
        <v>3.0102511600000001</v>
      </c>
      <c r="W142" s="223"/>
      <c r="X142" s="226">
        <f>SUM(X143:X182)</f>
        <v>2.0163600000000002</v>
      </c>
      <c r="Y142" s="12"/>
      <c r="Z142" s="12"/>
      <c r="AA142" s="12"/>
      <c r="AB142" s="12"/>
      <c r="AC142" s="12"/>
      <c r="AD142" s="12"/>
      <c r="AE142" s="12"/>
      <c r="AR142" s="227" t="s">
        <v>166</v>
      </c>
      <c r="AT142" s="228" t="s">
        <v>77</v>
      </c>
      <c r="AU142" s="228" t="s">
        <v>86</v>
      </c>
      <c r="AY142" s="227" t="s">
        <v>161</v>
      </c>
      <c r="BK142" s="229">
        <f>SUM(BK143:BK182)</f>
        <v>0</v>
      </c>
    </row>
    <row r="143" s="2" customFormat="1" ht="21.75" customHeight="1">
      <c r="A143" s="37"/>
      <c r="B143" s="38"/>
      <c r="C143" s="230" t="s">
        <v>223</v>
      </c>
      <c r="D143" s="230" t="s">
        <v>162</v>
      </c>
      <c r="E143" s="231" t="s">
        <v>292</v>
      </c>
      <c r="F143" s="232" t="s">
        <v>293</v>
      </c>
      <c r="G143" s="233" t="s">
        <v>181</v>
      </c>
      <c r="H143" s="234">
        <v>903.96000000000004</v>
      </c>
      <c r="I143" s="235"/>
      <c r="J143" s="235"/>
      <c r="K143" s="236">
        <f>ROUND(P143*H143,2)</f>
        <v>0</v>
      </c>
      <c r="L143" s="237"/>
      <c r="M143" s="43"/>
      <c r="N143" s="238" t="s">
        <v>1</v>
      </c>
      <c r="O143" s="239" t="s">
        <v>42</v>
      </c>
      <c r="P143" s="240">
        <f>I143+J143</f>
        <v>0</v>
      </c>
      <c r="Q143" s="240">
        <f>ROUND(I143*H143,2)</f>
        <v>0</v>
      </c>
      <c r="R143" s="240">
        <f>ROUND(J143*H143,2)</f>
        <v>0</v>
      </c>
      <c r="S143" s="96"/>
      <c r="T143" s="241">
        <f>S143*H143</f>
        <v>0</v>
      </c>
      <c r="U143" s="241">
        <v>0</v>
      </c>
      <c r="V143" s="241">
        <f>U143*H143</f>
        <v>0</v>
      </c>
      <c r="W143" s="241">
        <v>0</v>
      </c>
      <c r="X143" s="242">
        <f>W143*H143</f>
        <v>0</v>
      </c>
      <c r="Y143" s="37"/>
      <c r="Z143" s="37"/>
      <c r="AA143" s="37"/>
      <c r="AB143" s="37"/>
      <c r="AC143" s="37"/>
      <c r="AD143" s="37"/>
      <c r="AE143" s="37"/>
      <c r="AR143" s="243" t="s">
        <v>242</v>
      </c>
      <c r="AT143" s="243" t="s">
        <v>162</v>
      </c>
      <c r="AU143" s="243" t="s">
        <v>166</v>
      </c>
      <c r="AY143" s="16" t="s">
        <v>161</v>
      </c>
      <c r="BE143" s="244">
        <f>IF(O143="základná",K143,0)</f>
        <v>0</v>
      </c>
      <c r="BF143" s="244">
        <f>IF(O143="znížená",K143,0)</f>
        <v>0</v>
      </c>
      <c r="BG143" s="244">
        <f>IF(O143="zákl. prenesená",K143,0)</f>
        <v>0</v>
      </c>
      <c r="BH143" s="244">
        <f>IF(O143="zníž. prenesená",K143,0)</f>
        <v>0</v>
      </c>
      <c r="BI143" s="244">
        <f>IF(O143="nulová",K143,0)</f>
        <v>0</v>
      </c>
      <c r="BJ143" s="16" t="s">
        <v>166</v>
      </c>
      <c r="BK143" s="244">
        <f>ROUND(P143*H143,2)</f>
        <v>0</v>
      </c>
      <c r="BL143" s="16" t="s">
        <v>242</v>
      </c>
      <c r="BM143" s="243" t="s">
        <v>848</v>
      </c>
    </row>
    <row r="144" s="13" customFormat="1">
      <c r="A144" s="13"/>
      <c r="B144" s="247"/>
      <c r="C144" s="248"/>
      <c r="D144" s="249" t="s">
        <v>174</v>
      </c>
      <c r="E144" s="250" t="s">
        <v>1</v>
      </c>
      <c r="F144" s="251" t="s">
        <v>849</v>
      </c>
      <c r="G144" s="248"/>
      <c r="H144" s="252">
        <v>903.96000000000004</v>
      </c>
      <c r="I144" s="253"/>
      <c r="J144" s="253"/>
      <c r="K144" s="248"/>
      <c r="L144" s="248"/>
      <c r="M144" s="254"/>
      <c r="N144" s="255"/>
      <c r="O144" s="256"/>
      <c r="P144" s="256"/>
      <c r="Q144" s="256"/>
      <c r="R144" s="256"/>
      <c r="S144" s="256"/>
      <c r="T144" s="256"/>
      <c r="U144" s="256"/>
      <c r="V144" s="256"/>
      <c r="W144" s="256"/>
      <c r="X144" s="257"/>
      <c r="Y144" s="13"/>
      <c r="Z144" s="13"/>
      <c r="AA144" s="13"/>
      <c r="AB144" s="13"/>
      <c r="AC144" s="13"/>
      <c r="AD144" s="13"/>
      <c r="AE144" s="13"/>
      <c r="AT144" s="258" t="s">
        <v>174</v>
      </c>
      <c r="AU144" s="258" t="s">
        <v>166</v>
      </c>
      <c r="AV144" s="13" t="s">
        <v>166</v>
      </c>
      <c r="AW144" s="13" t="s">
        <v>5</v>
      </c>
      <c r="AX144" s="13" t="s">
        <v>78</v>
      </c>
      <c r="AY144" s="258" t="s">
        <v>161</v>
      </c>
    </row>
    <row r="145" s="14" customFormat="1">
      <c r="A145" s="14"/>
      <c r="B145" s="259"/>
      <c r="C145" s="260"/>
      <c r="D145" s="249" t="s">
        <v>174</v>
      </c>
      <c r="E145" s="261" t="s">
        <v>1</v>
      </c>
      <c r="F145" s="262" t="s">
        <v>177</v>
      </c>
      <c r="G145" s="260"/>
      <c r="H145" s="263">
        <v>903.96000000000004</v>
      </c>
      <c r="I145" s="264"/>
      <c r="J145" s="264"/>
      <c r="K145" s="260"/>
      <c r="L145" s="260"/>
      <c r="M145" s="265"/>
      <c r="N145" s="266"/>
      <c r="O145" s="267"/>
      <c r="P145" s="267"/>
      <c r="Q145" s="267"/>
      <c r="R145" s="267"/>
      <c r="S145" s="267"/>
      <c r="T145" s="267"/>
      <c r="U145" s="267"/>
      <c r="V145" s="267"/>
      <c r="W145" s="267"/>
      <c r="X145" s="268"/>
      <c r="Y145" s="14"/>
      <c r="Z145" s="14"/>
      <c r="AA145" s="14"/>
      <c r="AB145" s="14"/>
      <c r="AC145" s="14"/>
      <c r="AD145" s="14"/>
      <c r="AE145" s="14"/>
      <c r="AT145" s="269" t="s">
        <v>174</v>
      </c>
      <c r="AU145" s="269" t="s">
        <v>166</v>
      </c>
      <c r="AV145" s="14" t="s">
        <v>165</v>
      </c>
      <c r="AW145" s="14" t="s">
        <v>5</v>
      </c>
      <c r="AX145" s="14" t="s">
        <v>86</v>
      </c>
      <c r="AY145" s="269" t="s">
        <v>161</v>
      </c>
    </row>
    <row r="146" s="2" customFormat="1" ht="37.8" customHeight="1">
      <c r="A146" s="37"/>
      <c r="B146" s="38"/>
      <c r="C146" s="274" t="s">
        <v>228</v>
      </c>
      <c r="D146" s="274" t="s">
        <v>297</v>
      </c>
      <c r="E146" s="275" t="s">
        <v>298</v>
      </c>
      <c r="F146" s="276" t="s">
        <v>299</v>
      </c>
      <c r="G146" s="277" t="s">
        <v>181</v>
      </c>
      <c r="H146" s="278">
        <v>1039.5540000000001</v>
      </c>
      <c r="I146" s="279"/>
      <c r="J146" s="280"/>
      <c r="K146" s="281">
        <f>ROUND(P146*H146,2)</f>
        <v>0</v>
      </c>
      <c r="L146" s="280"/>
      <c r="M146" s="282"/>
      <c r="N146" s="283" t="s">
        <v>1</v>
      </c>
      <c r="O146" s="239" t="s">
        <v>42</v>
      </c>
      <c r="P146" s="240">
        <f>I146+J146</f>
        <v>0</v>
      </c>
      <c r="Q146" s="240">
        <f>ROUND(I146*H146,2)</f>
        <v>0</v>
      </c>
      <c r="R146" s="240">
        <f>ROUND(J146*H146,2)</f>
        <v>0</v>
      </c>
      <c r="S146" s="96"/>
      <c r="T146" s="241">
        <f>S146*H146</f>
        <v>0</v>
      </c>
      <c r="U146" s="241">
        <v>0.00019000000000000001</v>
      </c>
      <c r="V146" s="241">
        <f>U146*H146</f>
        <v>0.19751526000000003</v>
      </c>
      <c r="W146" s="241">
        <v>0</v>
      </c>
      <c r="X146" s="242">
        <f>W146*H146</f>
        <v>0</v>
      </c>
      <c r="Y146" s="37"/>
      <c r="Z146" s="37"/>
      <c r="AA146" s="37"/>
      <c r="AB146" s="37"/>
      <c r="AC146" s="37"/>
      <c r="AD146" s="37"/>
      <c r="AE146" s="37"/>
      <c r="AR146" s="243" t="s">
        <v>300</v>
      </c>
      <c r="AT146" s="243" t="s">
        <v>297</v>
      </c>
      <c r="AU146" s="243" t="s">
        <v>166</v>
      </c>
      <c r="AY146" s="16" t="s">
        <v>161</v>
      </c>
      <c r="BE146" s="244">
        <f>IF(O146="základná",K146,0)</f>
        <v>0</v>
      </c>
      <c r="BF146" s="244">
        <f>IF(O146="znížená",K146,0)</f>
        <v>0</v>
      </c>
      <c r="BG146" s="244">
        <f>IF(O146="zákl. prenesená",K146,0)</f>
        <v>0</v>
      </c>
      <c r="BH146" s="244">
        <f>IF(O146="zníž. prenesená",K146,0)</f>
        <v>0</v>
      </c>
      <c r="BI146" s="244">
        <f>IF(O146="nulová",K146,0)</f>
        <v>0</v>
      </c>
      <c r="BJ146" s="16" t="s">
        <v>166</v>
      </c>
      <c r="BK146" s="244">
        <f>ROUND(P146*H146,2)</f>
        <v>0</v>
      </c>
      <c r="BL146" s="16" t="s">
        <v>242</v>
      </c>
      <c r="BM146" s="243" t="s">
        <v>850</v>
      </c>
    </row>
    <row r="147" s="13" customFormat="1">
      <c r="A147" s="13"/>
      <c r="B147" s="247"/>
      <c r="C147" s="248"/>
      <c r="D147" s="249" t="s">
        <v>174</v>
      </c>
      <c r="E147" s="248"/>
      <c r="F147" s="251" t="s">
        <v>851</v>
      </c>
      <c r="G147" s="248"/>
      <c r="H147" s="252">
        <v>1039.5540000000001</v>
      </c>
      <c r="I147" s="253"/>
      <c r="J147" s="253"/>
      <c r="K147" s="248"/>
      <c r="L147" s="248"/>
      <c r="M147" s="254"/>
      <c r="N147" s="255"/>
      <c r="O147" s="256"/>
      <c r="P147" s="256"/>
      <c r="Q147" s="256"/>
      <c r="R147" s="256"/>
      <c r="S147" s="256"/>
      <c r="T147" s="256"/>
      <c r="U147" s="256"/>
      <c r="V147" s="256"/>
      <c r="W147" s="256"/>
      <c r="X147" s="257"/>
      <c r="Y147" s="13"/>
      <c r="Z147" s="13"/>
      <c r="AA147" s="13"/>
      <c r="AB147" s="13"/>
      <c r="AC147" s="13"/>
      <c r="AD147" s="13"/>
      <c r="AE147" s="13"/>
      <c r="AT147" s="258" t="s">
        <v>174</v>
      </c>
      <c r="AU147" s="258" t="s">
        <v>166</v>
      </c>
      <c r="AV147" s="13" t="s">
        <v>166</v>
      </c>
      <c r="AW147" s="13" t="s">
        <v>4</v>
      </c>
      <c r="AX147" s="13" t="s">
        <v>86</v>
      </c>
      <c r="AY147" s="258" t="s">
        <v>161</v>
      </c>
    </row>
    <row r="148" s="2" customFormat="1" ht="37.8" customHeight="1">
      <c r="A148" s="37"/>
      <c r="B148" s="38"/>
      <c r="C148" s="230" t="s">
        <v>233</v>
      </c>
      <c r="D148" s="230" t="s">
        <v>162</v>
      </c>
      <c r="E148" s="231" t="s">
        <v>852</v>
      </c>
      <c r="F148" s="232" t="s">
        <v>853</v>
      </c>
      <c r="G148" s="233" t="s">
        <v>181</v>
      </c>
      <c r="H148" s="234">
        <v>1008.18</v>
      </c>
      <c r="I148" s="235"/>
      <c r="J148" s="235"/>
      <c r="K148" s="236">
        <f>ROUND(P148*H148,2)</f>
        <v>0</v>
      </c>
      <c r="L148" s="237"/>
      <c r="M148" s="43"/>
      <c r="N148" s="238" t="s">
        <v>1</v>
      </c>
      <c r="O148" s="239" t="s">
        <v>42</v>
      </c>
      <c r="P148" s="240">
        <f>I148+J148</f>
        <v>0</v>
      </c>
      <c r="Q148" s="240">
        <f>ROUND(I148*H148,2)</f>
        <v>0</v>
      </c>
      <c r="R148" s="240">
        <f>ROUND(J148*H148,2)</f>
        <v>0</v>
      </c>
      <c r="S148" s="96"/>
      <c r="T148" s="241">
        <f>S148*H148</f>
        <v>0</v>
      </c>
      <c r="U148" s="241">
        <v>0</v>
      </c>
      <c r="V148" s="241">
        <f>U148*H148</f>
        <v>0</v>
      </c>
      <c r="W148" s="241">
        <v>0.002</v>
      </c>
      <c r="X148" s="242">
        <f>W148*H148</f>
        <v>2.0163600000000002</v>
      </c>
      <c r="Y148" s="37"/>
      <c r="Z148" s="37"/>
      <c r="AA148" s="37"/>
      <c r="AB148" s="37"/>
      <c r="AC148" s="37"/>
      <c r="AD148" s="37"/>
      <c r="AE148" s="37"/>
      <c r="AR148" s="243" t="s">
        <v>242</v>
      </c>
      <c r="AT148" s="243" t="s">
        <v>162</v>
      </c>
      <c r="AU148" s="243" t="s">
        <v>166</v>
      </c>
      <c r="AY148" s="16" t="s">
        <v>161</v>
      </c>
      <c r="BE148" s="244">
        <f>IF(O148="základná",K148,0)</f>
        <v>0</v>
      </c>
      <c r="BF148" s="244">
        <f>IF(O148="znížená",K148,0)</f>
        <v>0</v>
      </c>
      <c r="BG148" s="244">
        <f>IF(O148="zákl. prenesená",K148,0)</f>
        <v>0</v>
      </c>
      <c r="BH148" s="244">
        <f>IF(O148="zníž. prenesená",K148,0)</f>
        <v>0</v>
      </c>
      <c r="BI148" s="244">
        <f>IF(O148="nulová",K148,0)</f>
        <v>0</v>
      </c>
      <c r="BJ148" s="16" t="s">
        <v>166</v>
      </c>
      <c r="BK148" s="244">
        <f>ROUND(P148*H148,2)</f>
        <v>0</v>
      </c>
      <c r="BL148" s="16" t="s">
        <v>242</v>
      </c>
      <c r="BM148" s="243" t="s">
        <v>854</v>
      </c>
    </row>
    <row r="149" s="13" customFormat="1">
      <c r="A149" s="13"/>
      <c r="B149" s="247"/>
      <c r="C149" s="248"/>
      <c r="D149" s="249" t="s">
        <v>174</v>
      </c>
      <c r="E149" s="250" t="s">
        <v>1</v>
      </c>
      <c r="F149" s="251" t="s">
        <v>855</v>
      </c>
      <c r="G149" s="248"/>
      <c r="H149" s="252">
        <v>909.5</v>
      </c>
      <c r="I149" s="253"/>
      <c r="J149" s="253"/>
      <c r="K149" s="248"/>
      <c r="L149" s="248"/>
      <c r="M149" s="254"/>
      <c r="N149" s="255"/>
      <c r="O149" s="256"/>
      <c r="P149" s="256"/>
      <c r="Q149" s="256"/>
      <c r="R149" s="256"/>
      <c r="S149" s="256"/>
      <c r="T149" s="256"/>
      <c r="U149" s="256"/>
      <c r="V149" s="256"/>
      <c r="W149" s="256"/>
      <c r="X149" s="257"/>
      <c r="Y149" s="13"/>
      <c r="Z149" s="13"/>
      <c r="AA149" s="13"/>
      <c r="AB149" s="13"/>
      <c r="AC149" s="13"/>
      <c r="AD149" s="13"/>
      <c r="AE149" s="13"/>
      <c r="AT149" s="258" t="s">
        <v>174</v>
      </c>
      <c r="AU149" s="258" t="s">
        <v>166</v>
      </c>
      <c r="AV149" s="13" t="s">
        <v>166</v>
      </c>
      <c r="AW149" s="13" t="s">
        <v>5</v>
      </c>
      <c r="AX149" s="13" t="s">
        <v>78</v>
      </c>
      <c r="AY149" s="258" t="s">
        <v>161</v>
      </c>
    </row>
    <row r="150" s="13" customFormat="1">
      <c r="A150" s="13"/>
      <c r="B150" s="247"/>
      <c r="C150" s="248"/>
      <c r="D150" s="249" t="s">
        <v>174</v>
      </c>
      <c r="E150" s="250" t="s">
        <v>1</v>
      </c>
      <c r="F150" s="251" t="s">
        <v>856</v>
      </c>
      <c r="G150" s="248"/>
      <c r="H150" s="252">
        <v>98.680000000000007</v>
      </c>
      <c r="I150" s="253"/>
      <c r="J150" s="253"/>
      <c r="K150" s="248"/>
      <c r="L150" s="248"/>
      <c r="M150" s="254"/>
      <c r="N150" s="255"/>
      <c r="O150" s="256"/>
      <c r="P150" s="256"/>
      <c r="Q150" s="256"/>
      <c r="R150" s="256"/>
      <c r="S150" s="256"/>
      <c r="T150" s="256"/>
      <c r="U150" s="256"/>
      <c r="V150" s="256"/>
      <c r="W150" s="256"/>
      <c r="X150" s="257"/>
      <c r="Y150" s="13"/>
      <c r="Z150" s="13"/>
      <c r="AA150" s="13"/>
      <c r="AB150" s="13"/>
      <c r="AC150" s="13"/>
      <c r="AD150" s="13"/>
      <c r="AE150" s="13"/>
      <c r="AT150" s="258" t="s">
        <v>174</v>
      </c>
      <c r="AU150" s="258" t="s">
        <v>166</v>
      </c>
      <c r="AV150" s="13" t="s">
        <v>166</v>
      </c>
      <c r="AW150" s="13" t="s">
        <v>5</v>
      </c>
      <c r="AX150" s="13" t="s">
        <v>78</v>
      </c>
      <c r="AY150" s="258" t="s">
        <v>161</v>
      </c>
    </row>
    <row r="151" s="14" customFormat="1">
      <c r="A151" s="14"/>
      <c r="B151" s="259"/>
      <c r="C151" s="260"/>
      <c r="D151" s="249" t="s">
        <v>174</v>
      </c>
      <c r="E151" s="261" t="s">
        <v>1</v>
      </c>
      <c r="F151" s="262" t="s">
        <v>177</v>
      </c>
      <c r="G151" s="260"/>
      <c r="H151" s="263">
        <v>1008.18</v>
      </c>
      <c r="I151" s="264"/>
      <c r="J151" s="264"/>
      <c r="K151" s="260"/>
      <c r="L151" s="260"/>
      <c r="M151" s="265"/>
      <c r="N151" s="266"/>
      <c r="O151" s="267"/>
      <c r="P151" s="267"/>
      <c r="Q151" s="267"/>
      <c r="R151" s="267"/>
      <c r="S151" s="267"/>
      <c r="T151" s="267"/>
      <c r="U151" s="267"/>
      <c r="V151" s="267"/>
      <c r="W151" s="267"/>
      <c r="X151" s="268"/>
      <c r="Y151" s="14"/>
      <c r="Z151" s="14"/>
      <c r="AA151" s="14"/>
      <c r="AB151" s="14"/>
      <c r="AC151" s="14"/>
      <c r="AD151" s="14"/>
      <c r="AE151" s="14"/>
      <c r="AT151" s="269" t="s">
        <v>174</v>
      </c>
      <c r="AU151" s="269" t="s">
        <v>166</v>
      </c>
      <c r="AV151" s="14" t="s">
        <v>165</v>
      </c>
      <c r="AW151" s="14" t="s">
        <v>5</v>
      </c>
      <c r="AX151" s="14" t="s">
        <v>86</v>
      </c>
      <c r="AY151" s="269" t="s">
        <v>161</v>
      </c>
    </row>
    <row r="152" s="2" customFormat="1" ht="37.8" customHeight="1">
      <c r="A152" s="37"/>
      <c r="B152" s="38"/>
      <c r="C152" s="230" t="s">
        <v>237</v>
      </c>
      <c r="D152" s="230" t="s">
        <v>162</v>
      </c>
      <c r="E152" s="231" t="s">
        <v>857</v>
      </c>
      <c r="F152" s="232" t="s">
        <v>858</v>
      </c>
      <c r="G152" s="233" t="s">
        <v>181</v>
      </c>
      <c r="H152" s="234">
        <v>1095.52</v>
      </c>
      <c r="I152" s="235"/>
      <c r="J152" s="235"/>
      <c r="K152" s="236">
        <f>ROUND(P152*H152,2)</f>
        <v>0</v>
      </c>
      <c r="L152" s="237"/>
      <c r="M152" s="43"/>
      <c r="N152" s="238" t="s">
        <v>1</v>
      </c>
      <c r="O152" s="239" t="s">
        <v>42</v>
      </c>
      <c r="P152" s="240">
        <f>I152+J152</f>
        <v>0</v>
      </c>
      <c r="Q152" s="240">
        <f>ROUND(I152*H152,2)</f>
        <v>0</v>
      </c>
      <c r="R152" s="240">
        <f>ROUND(J152*H152,2)</f>
        <v>0</v>
      </c>
      <c r="S152" s="96"/>
      <c r="T152" s="241">
        <f>S152*H152</f>
        <v>0</v>
      </c>
      <c r="U152" s="241">
        <v>0</v>
      </c>
      <c r="V152" s="241">
        <f>U152*H152</f>
        <v>0</v>
      </c>
      <c r="W152" s="241">
        <v>0</v>
      </c>
      <c r="X152" s="242">
        <f>W152*H152</f>
        <v>0</v>
      </c>
      <c r="Y152" s="37"/>
      <c r="Z152" s="37"/>
      <c r="AA152" s="37"/>
      <c r="AB152" s="37"/>
      <c r="AC152" s="37"/>
      <c r="AD152" s="37"/>
      <c r="AE152" s="37"/>
      <c r="AR152" s="243" t="s">
        <v>242</v>
      </c>
      <c r="AT152" s="243" t="s">
        <v>162</v>
      </c>
      <c r="AU152" s="243" t="s">
        <v>166</v>
      </c>
      <c r="AY152" s="16" t="s">
        <v>161</v>
      </c>
      <c r="BE152" s="244">
        <f>IF(O152="základná",K152,0)</f>
        <v>0</v>
      </c>
      <c r="BF152" s="244">
        <f>IF(O152="znížená",K152,0)</f>
        <v>0</v>
      </c>
      <c r="BG152" s="244">
        <f>IF(O152="zákl. prenesená",K152,0)</f>
        <v>0</v>
      </c>
      <c r="BH152" s="244">
        <f>IF(O152="zníž. prenesená",K152,0)</f>
        <v>0</v>
      </c>
      <c r="BI152" s="244">
        <f>IF(O152="nulová",K152,0)</f>
        <v>0</v>
      </c>
      <c r="BJ152" s="16" t="s">
        <v>166</v>
      </c>
      <c r="BK152" s="244">
        <f>ROUND(P152*H152,2)</f>
        <v>0</v>
      </c>
      <c r="BL152" s="16" t="s">
        <v>242</v>
      </c>
      <c r="BM152" s="243" t="s">
        <v>859</v>
      </c>
    </row>
    <row r="153" s="13" customFormat="1">
      <c r="A153" s="13"/>
      <c r="B153" s="247"/>
      <c r="C153" s="248"/>
      <c r="D153" s="249" t="s">
        <v>174</v>
      </c>
      <c r="E153" s="250" t="s">
        <v>1</v>
      </c>
      <c r="F153" s="251" t="s">
        <v>849</v>
      </c>
      <c r="G153" s="248"/>
      <c r="H153" s="252">
        <v>903.96000000000004</v>
      </c>
      <c r="I153" s="253"/>
      <c r="J153" s="253"/>
      <c r="K153" s="248"/>
      <c r="L153" s="248"/>
      <c r="M153" s="254"/>
      <c r="N153" s="255"/>
      <c r="O153" s="256"/>
      <c r="P153" s="256"/>
      <c r="Q153" s="256"/>
      <c r="R153" s="256"/>
      <c r="S153" s="256"/>
      <c r="T153" s="256"/>
      <c r="U153" s="256"/>
      <c r="V153" s="256"/>
      <c r="W153" s="256"/>
      <c r="X153" s="257"/>
      <c r="Y153" s="13"/>
      <c r="Z153" s="13"/>
      <c r="AA153" s="13"/>
      <c r="AB153" s="13"/>
      <c r="AC153" s="13"/>
      <c r="AD153" s="13"/>
      <c r="AE153" s="13"/>
      <c r="AT153" s="258" t="s">
        <v>174</v>
      </c>
      <c r="AU153" s="258" t="s">
        <v>166</v>
      </c>
      <c r="AV153" s="13" t="s">
        <v>166</v>
      </c>
      <c r="AW153" s="13" t="s">
        <v>5</v>
      </c>
      <c r="AX153" s="13" t="s">
        <v>78</v>
      </c>
      <c r="AY153" s="258" t="s">
        <v>161</v>
      </c>
    </row>
    <row r="154" s="13" customFormat="1">
      <c r="A154" s="13"/>
      <c r="B154" s="247"/>
      <c r="C154" s="248"/>
      <c r="D154" s="249" t="s">
        <v>174</v>
      </c>
      <c r="E154" s="250" t="s">
        <v>1</v>
      </c>
      <c r="F154" s="251" t="s">
        <v>856</v>
      </c>
      <c r="G154" s="248"/>
      <c r="H154" s="252">
        <v>98.680000000000007</v>
      </c>
      <c r="I154" s="253"/>
      <c r="J154" s="253"/>
      <c r="K154" s="248"/>
      <c r="L154" s="248"/>
      <c r="M154" s="254"/>
      <c r="N154" s="255"/>
      <c r="O154" s="256"/>
      <c r="P154" s="256"/>
      <c r="Q154" s="256"/>
      <c r="R154" s="256"/>
      <c r="S154" s="256"/>
      <c r="T154" s="256"/>
      <c r="U154" s="256"/>
      <c r="V154" s="256"/>
      <c r="W154" s="256"/>
      <c r="X154" s="257"/>
      <c r="Y154" s="13"/>
      <c r="Z154" s="13"/>
      <c r="AA154" s="13"/>
      <c r="AB154" s="13"/>
      <c r="AC154" s="13"/>
      <c r="AD154" s="13"/>
      <c r="AE154" s="13"/>
      <c r="AT154" s="258" t="s">
        <v>174</v>
      </c>
      <c r="AU154" s="258" t="s">
        <v>166</v>
      </c>
      <c r="AV154" s="13" t="s">
        <v>166</v>
      </c>
      <c r="AW154" s="13" t="s">
        <v>5</v>
      </c>
      <c r="AX154" s="13" t="s">
        <v>78</v>
      </c>
      <c r="AY154" s="258" t="s">
        <v>161</v>
      </c>
    </row>
    <row r="155" s="13" customFormat="1">
      <c r="A155" s="13"/>
      <c r="B155" s="247"/>
      <c r="C155" s="248"/>
      <c r="D155" s="249" t="s">
        <v>174</v>
      </c>
      <c r="E155" s="250" t="s">
        <v>1</v>
      </c>
      <c r="F155" s="251" t="s">
        <v>860</v>
      </c>
      <c r="G155" s="248"/>
      <c r="H155" s="252">
        <v>92.879999999999995</v>
      </c>
      <c r="I155" s="253"/>
      <c r="J155" s="253"/>
      <c r="K155" s="248"/>
      <c r="L155" s="248"/>
      <c r="M155" s="254"/>
      <c r="N155" s="255"/>
      <c r="O155" s="256"/>
      <c r="P155" s="256"/>
      <c r="Q155" s="256"/>
      <c r="R155" s="256"/>
      <c r="S155" s="256"/>
      <c r="T155" s="256"/>
      <c r="U155" s="256"/>
      <c r="V155" s="256"/>
      <c r="W155" s="256"/>
      <c r="X155" s="257"/>
      <c r="Y155" s="13"/>
      <c r="Z155" s="13"/>
      <c r="AA155" s="13"/>
      <c r="AB155" s="13"/>
      <c r="AC155" s="13"/>
      <c r="AD155" s="13"/>
      <c r="AE155" s="13"/>
      <c r="AT155" s="258" t="s">
        <v>174</v>
      </c>
      <c r="AU155" s="258" t="s">
        <v>166</v>
      </c>
      <c r="AV155" s="13" t="s">
        <v>166</v>
      </c>
      <c r="AW155" s="13" t="s">
        <v>5</v>
      </c>
      <c r="AX155" s="13" t="s">
        <v>78</v>
      </c>
      <c r="AY155" s="258" t="s">
        <v>161</v>
      </c>
    </row>
    <row r="156" s="14" customFormat="1">
      <c r="A156" s="14"/>
      <c r="B156" s="259"/>
      <c r="C156" s="260"/>
      <c r="D156" s="249" t="s">
        <v>174</v>
      </c>
      <c r="E156" s="261" t="s">
        <v>1</v>
      </c>
      <c r="F156" s="262" t="s">
        <v>177</v>
      </c>
      <c r="G156" s="260"/>
      <c r="H156" s="263">
        <v>1095.52</v>
      </c>
      <c r="I156" s="264"/>
      <c r="J156" s="264"/>
      <c r="K156" s="260"/>
      <c r="L156" s="260"/>
      <c r="M156" s="265"/>
      <c r="N156" s="266"/>
      <c r="O156" s="267"/>
      <c r="P156" s="267"/>
      <c r="Q156" s="267"/>
      <c r="R156" s="267"/>
      <c r="S156" s="267"/>
      <c r="T156" s="267"/>
      <c r="U156" s="267"/>
      <c r="V156" s="267"/>
      <c r="W156" s="267"/>
      <c r="X156" s="268"/>
      <c r="Y156" s="14"/>
      <c r="Z156" s="14"/>
      <c r="AA156" s="14"/>
      <c r="AB156" s="14"/>
      <c r="AC156" s="14"/>
      <c r="AD156" s="14"/>
      <c r="AE156" s="14"/>
      <c r="AT156" s="269" t="s">
        <v>174</v>
      </c>
      <c r="AU156" s="269" t="s">
        <v>166</v>
      </c>
      <c r="AV156" s="14" t="s">
        <v>165</v>
      </c>
      <c r="AW156" s="14" t="s">
        <v>5</v>
      </c>
      <c r="AX156" s="14" t="s">
        <v>86</v>
      </c>
      <c r="AY156" s="269" t="s">
        <v>161</v>
      </c>
    </row>
    <row r="157" s="2" customFormat="1" ht="37.8" customHeight="1">
      <c r="A157" s="37"/>
      <c r="B157" s="38"/>
      <c r="C157" s="274" t="s">
        <v>242</v>
      </c>
      <c r="D157" s="274" t="s">
        <v>297</v>
      </c>
      <c r="E157" s="275" t="s">
        <v>861</v>
      </c>
      <c r="F157" s="276" t="s">
        <v>862</v>
      </c>
      <c r="G157" s="277" t="s">
        <v>181</v>
      </c>
      <c r="H157" s="278">
        <v>1095.52</v>
      </c>
      <c r="I157" s="279"/>
      <c r="J157" s="280"/>
      <c r="K157" s="281">
        <f>ROUND(P157*H157,2)</f>
        <v>0</v>
      </c>
      <c r="L157" s="280"/>
      <c r="M157" s="282"/>
      <c r="N157" s="283" t="s">
        <v>1</v>
      </c>
      <c r="O157" s="239" t="s">
        <v>42</v>
      </c>
      <c r="P157" s="240">
        <f>I157+J157</f>
        <v>0</v>
      </c>
      <c r="Q157" s="240">
        <f>ROUND(I157*H157,2)</f>
        <v>0</v>
      </c>
      <c r="R157" s="240">
        <f>ROUND(J157*H157,2)</f>
        <v>0</v>
      </c>
      <c r="S157" s="96"/>
      <c r="T157" s="241">
        <f>S157*H157</f>
        <v>0</v>
      </c>
      <c r="U157" s="241">
        <v>0.0019</v>
      </c>
      <c r="V157" s="241">
        <f>U157*H157</f>
        <v>2.0814879999999998</v>
      </c>
      <c r="W157" s="241">
        <v>0</v>
      </c>
      <c r="X157" s="242">
        <f>W157*H157</f>
        <v>0</v>
      </c>
      <c r="Y157" s="37"/>
      <c r="Z157" s="37"/>
      <c r="AA157" s="37"/>
      <c r="AB157" s="37"/>
      <c r="AC157" s="37"/>
      <c r="AD157" s="37"/>
      <c r="AE157" s="37"/>
      <c r="AR157" s="243" t="s">
        <v>300</v>
      </c>
      <c r="AT157" s="243" t="s">
        <v>297</v>
      </c>
      <c r="AU157" s="243" t="s">
        <v>166</v>
      </c>
      <c r="AY157" s="16" t="s">
        <v>161</v>
      </c>
      <c r="BE157" s="244">
        <f>IF(O157="základná",K157,0)</f>
        <v>0</v>
      </c>
      <c r="BF157" s="244">
        <f>IF(O157="znížená",K157,0)</f>
        <v>0</v>
      </c>
      <c r="BG157" s="244">
        <f>IF(O157="zákl. prenesená",K157,0)</f>
        <v>0</v>
      </c>
      <c r="BH157" s="244">
        <f>IF(O157="zníž. prenesená",K157,0)</f>
        <v>0</v>
      </c>
      <c r="BI157" s="244">
        <f>IF(O157="nulová",K157,0)</f>
        <v>0</v>
      </c>
      <c r="BJ157" s="16" t="s">
        <v>166</v>
      </c>
      <c r="BK157" s="244">
        <f>ROUND(P157*H157,2)</f>
        <v>0</v>
      </c>
      <c r="BL157" s="16" t="s">
        <v>242</v>
      </c>
      <c r="BM157" s="243" t="s">
        <v>863</v>
      </c>
    </row>
    <row r="158" s="2" customFormat="1" ht="16.5" customHeight="1">
      <c r="A158" s="37"/>
      <c r="B158" s="38"/>
      <c r="C158" s="274" t="s">
        <v>246</v>
      </c>
      <c r="D158" s="274" t="s">
        <v>297</v>
      </c>
      <c r="E158" s="275" t="s">
        <v>864</v>
      </c>
      <c r="F158" s="276" t="s">
        <v>865</v>
      </c>
      <c r="G158" s="277" t="s">
        <v>202</v>
      </c>
      <c r="H158" s="278">
        <v>1095.52</v>
      </c>
      <c r="I158" s="279"/>
      <c r="J158" s="280"/>
      <c r="K158" s="281">
        <f>ROUND(P158*H158,2)</f>
        <v>0</v>
      </c>
      <c r="L158" s="280"/>
      <c r="M158" s="282"/>
      <c r="N158" s="283" t="s">
        <v>1</v>
      </c>
      <c r="O158" s="239" t="s">
        <v>42</v>
      </c>
      <c r="P158" s="240">
        <f>I158+J158</f>
        <v>0</v>
      </c>
      <c r="Q158" s="240">
        <f>ROUND(I158*H158,2)</f>
        <v>0</v>
      </c>
      <c r="R158" s="240">
        <f>ROUND(J158*H158,2)</f>
        <v>0</v>
      </c>
      <c r="S158" s="96"/>
      <c r="T158" s="241">
        <f>S158*H158</f>
        <v>0</v>
      </c>
      <c r="U158" s="241">
        <v>0.00020000000000000001</v>
      </c>
      <c r="V158" s="241">
        <f>U158*H158</f>
        <v>0.21910399999999999</v>
      </c>
      <c r="W158" s="241">
        <v>0</v>
      </c>
      <c r="X158" s="242">
        <f>W158*H158</f>
        <v>0</v>
      </c>
      <c r="Y158" s="37"/>
      <c r="Z158" s="37"/>
      <c r="AA158" s="37"/>
      <c r="AB158" s="37"/>
      <c r="AC158" s="37"/>
      <c r="AD158" s="37"/>
      <c r="AE158" s="37"/>
      <c r="AR158" s="243" t="s">
        <v>300</v>
      </c>
      <c r="AT158" s="243" t="s">
        <v>297</v>
      </c>
      <c r="AU158" s="243" t="s">
        <v>166</v>
      </c>
      <c r="AY158" s="16" t="s">
        <v>161</v>
      </c>
      <c r="BE158" s="244">
        <f>IF(O158="základná",K158,0)</f>
        <v>0</v>
      </c>
      <c r="BF158" s="244">
        <f>IF(O158="znížená",K158,0)</f>
        <v>0</v>
      </c>
      <c r="BG158" s="244">
        <f>IF(O158="zákl. prenesená",K158,0)</f>
        <v>0</v>
      </c>
      <c r="BH158" s="244">
        <f>IF(O158="zníž. prenesená",K158,0)</f>
        <v>0</v>
      </c>
      <c r="BI158" s="244">
        <f>IF(O158="nulová",K158,0)</f>
        <v>0</v>
      </c>
      <c r="BJ158" s="16" t="s">
        <v>166</v>
      </c>
      <c r="BK158" s="244">
        <f>ROUND(P158*H158,2)</f>
        <v>0</v>
      </c>
      <c r="BL158" s="16" t="s">
        <v>242</v>
      </c>
      <c r="BM158" s="243" t="s">
        <v>866</v>
      </c>
    </row>
    <row r="159" s="2" customFormat="1" ht="24.15" customHeight="1">
      <c r="A159" s="37"/>
      <c r="B159" s="38"/>
      <c r="C159" s="230" t="s">
        <v>251</v>
      </c>
      <c r="D159" s="230" t="s">
        <v>162</v>
      </c>
      <c r="E159" s="231" t="s">
        <v>867</v>
      </c>
      <c r="F159" s="232" t="s">
        <v>868</v>
      </c>
      <c r="G159" s="233" t="s">
        <v>202</v>
      </c>
      <c r="H159" s="234">
        <v>5</v>
      </c>
      <c r="I159" s="235"/>
      <c r="J159" s="235"/>
      <c r="K159" s="236">
        <f>ROUND(P159*H159,2)</f>
        <v>0</v>
      </c>
      <c r="L159" s="237"/>
      <c r="M159" s="43"/>
      <c r="N159" s="238" t="s">
        <v>1</v>
      </c>
      <c r="O159" s="239" t="s">
        <v>42</v>
      </c>
      <c r="P159" s="240">
        <f>I159+J159</f>
        <v>0</v>
      </c>
      <c r="Q159" s="240">
        <f>ROUND(I159*H159,2)</f>
        <v>0</v>
      </c>
      <c r="R159" s="240">
        <f>ROUND(J159*H159,2)</f>
        <v>0</v>
      </c>
      <c r="S159" s="96"/>
      <c r="T159" s="241">
        <f>S159*H159</f>
        <v>0</v>
      </c>
      <c r="U159" s="241">
        <v>6.0000000000000002E-05</v>
      </c>
      <c r="V159" s="241">
        <f>U159*H159</f>
        <v>0.00030000000000000003</v>
      </c>
      <c r="W159" s="241">
        <v>0</v>
      </c>
      <c r="X159" s="242">
        <f>W159*H159</f>
        <v>0</v>
      </c>
      <c r="Y159" s="37"/>
      <c r="Z159" s="37"/>
      <c r="AA159" s="37"/>
      <c r="AB159" s="37"/>
      <c r="AC159" s="37"/>
      <c r="AD159" s="37"/>
      <c r="AE159" s="37"/>
      <c r="AR159" s="243" t="s">
        <v>242</v>
      </c>
      <c r="AT159" s="243" t="s">
        <v>162</v>
      </c>
      <c r="AU159" s="243" t="s">
        <v>166</v>
      </c>
      <c r="AY159" s="16" t="s">
        <v>161</v>
      </c>
      <c r="BE159" s="244">
        <f>IF(O159="základná",K159,0)</f>
        <v>0</v>
      </c>
      <c r="BF159" s="244">
        <f>IF(O159="znížená",K159,0)</f>
        <v>0</v>
      </c>
      <c r="BG159" s="244">
        <f>IF(O159="zákl. prenesená",K159,0)</f>
        <v>0</v>
      </c>
      <c r="BH159" s="244">
        <f>IF(O159="zníž. prenesená",K159,0)</f>
        <v>0</v>
      </c>
      <c r="BI159" s="244">
        <f>IF(O159="nulová",K159,0)</f>
        <v>0</v>
      </c>
      <c r="BJ159" s="16" t="s">
        <v>166</v>
      </c>
      <c r="BK159" s="244">
        <f>ROUND(P159*H159,2)</f>
        <v>0</v>
      </c>
      <c r="BL159" s="16" t="s">
        <v>242</v>
      </c>
      <c r="BM159" s="243" t="s">
        <v>869</v>
      </c>
    </row>
    <row r="160" s="2" customFormat="1" ht="24.15" customHeight="1">
      <c r="A160" s="37"/>
      <c r="B160" s="38"/>
      <c r="C160" s="274" t="s">
        <v>255</v>
      </c>
      <c r="D160" s="274" t="s">
        <v>297</v>
      </c>
      <c r="E160" s="275" t="s">
        <v>870</v>
      </c>
      <c r="F160" s="276" t="s">
        <v>871</v>
      </c>
      <c r="G160" s="277" t="s">
        <v>202</v>
      </c>
      <c r="H160" s="278">
        <v>5</v>
      </c>
      <c r="I160" s="279"/>
      <c r="J160" s="280"/>
      <c r="K160" s="281">
        <f>ROUND(P160*H160,2)</f>
        <v>0</v>
      </c>
      <c r="L160" s="280"/>
      <c r="M160" s="282"/>
      <c r="N160" s="283" t="s">
        <v>1</v>
      </c>
      <c r="O160" s="239" t="s">
        <v>42</v>
      </c>
      <c r="P160" s="240">
        <f>I160+J160</f>
        <v>0</v>
      </c>
      <c r="Q160" s="240">
        <f>ROUND(I160*H160,2)</f>
        <v>0</v>
      </c>
      <c r="R160" s="240">
        <f>ROUND(J160*H160,2)</f>
        <v>0</v>
      </c>
      <c r="S160" s="96"/>
      <c r="T160" s="241">
        <f>S160*H160</f>
        <v>0</v>
      </c>
      <c r="U160" s="241">
        <v>0.00084999999999999995</v>
      </c>
      <c r="V160" s="241">
        <f>U160*H160</f>
        <v>0.0042499999999999994</v>
      </c>
      <c r="W160" s="241">
        <v>0</v>
      </c>
      <c r="X160" s="242">
        <f>W160*H160</f>
        <v>0</v>
      </c>
      <c r="Y160" s="37"/>
      <c r="Z160" s="37"/>
      <c r="AA160" s="37"/>
      <c r="AB160" s="37"/>
      <c r="AC160" s="37"/>
      <c r="AD160" s="37"/>
      <c r="AE160" s="37"/>
      <c r="AR160" s="243" t="s">
        <v>300</v>
      </c>
      <c r="AT160" s="243" t="s">
        <v>297</v>
      </c>
      <c r="AU160" s="243" t="s">
        <v>166</v>
      </c>
      <c r="AY160" s="16" t="s">
        <v>161</v>
      </c>
      <c r="BE160" s="244">
        <f>IF(O160="základná",K160,0)</f>
        <v>0</v>
      </c>
      <c r="BF160" s="244">
        <f>IF(O160="znížená",K160,0)</f>
        <v>0</v>
      </c>
      <c r="BG160" s="244">
        <f>IF(O160="zákl. prenesená",K160,0)</f>
        <v>0</v>
      </c>
      <c r="BH160" s="244">
        <f>IF(O160="zníž. prenesená",K160,0)</f>
        <v>0</v>
      </c>
      <c r="BI160" s="244">
        <f>IF(O160="nulová",K160,0)</f>
        <v>0</v>
      </c>
      <c r="BJ160" s="16" t="s">
        <v>166</v>
      </c>
      <c r="BK160" s="244">
        <f>ROUND(P160*H160,2)</f>
        <v>0</v>
      </c>
      <c r="BL160" s="16" t="s">
        <v>242</v>
      </c>
      <c r="BM160" s="243" t="s">
        <v>872</v>
      </c>
    </row>
    <row r="161" s="2" customFormat="1" ht="16.5" customHeight="1">
      <c r="A161" s="37"/>
      <c r="B161" s="38"/>
      <c r="C161" s="274" t="s">
        <v>8</v>
      </c>
      <c r="D161" s="274" t="s">
        <v>297</v>
      </c>
      <c r="E161" s="275" t="s">
        <v>864</v>
      </c>
      <c r="F161" s="276" t="s">
        <v>865</v>
      </c>
      <c r="G161" s="277" t="s">
        <v>202</v>
      </c>
      <c r="H161" s="278">
        <v>25</v>
      </c>
      <c r="I161" s="279"/>
      <c r="J161" s="280"/>
      <c r="K161" s="281">
        <f>ROUND(P161*H161,2)</f>
        <v>0</v>
      </c>
      <c r="L161" s="280"/>
      <c r="M161" s="282"/>
      <c r="N161" s="283" t="s">
        <v>1</v>
      </c>
      <c r="O161" s="239" t="s">
        <v>42</v>
      </c>
      <c r="P161" s="240">
        <f>I161+J161</f>
        <v>0</v>
      </c>
      <c r="Q161" s="240">
        <f>ROUND(I161*H161,2)</f>
        <v>0</v>
      </c>
      <c r="R161" s="240">
        <f>ROUND(J161*H161,2)</f>
        <v>0</v>
      </c>
      <c r="S161" s="96"/>
      <c r="T161" s="241">
        <f>S161*H161</f>
        <v>0</v>
      </c>
      <c r="U161" s="241">
        <v>0.00020000000000000001</v>
      </c>
      <c r="V161" s="241">
        <f>U161*H161</f>
        <v>0.0050000000000000001</v>
      </c>
      <c r="W161" s="241">
        <v>0</v>
      </c>
      <c r="X161" s="242">
        <f>W161*H161</f>
        <v>0</v>
      </c>
      <c r="Y161" s="37"/>
      <c r="Z161" s="37"/>
      <c r="AA161" s="37"/>
      <c r="AB161" s="37"/>
      <c r="AC161" s="37"/>
      <c r="AD161" s="37"/>
      <c r="AE161" s="37"/>
      <c r="AR161" s="243" t="s">
        <v>300</v>
      </c>
      <c r="AT161" s="243" t="s">
        <v>297</v>
      </c>
      <c r="AU161" s="243" t="s">
        <v>166</v>
      </c>
      <c r="AY161" s="16" t="s">
        <v>161</v>
      </c>
      <c r="BE161" s="244">
        <f>IF(O161="základná",K161,0)</f>
        <v>0</v>
      </c>
      <c r="BF161" s="244">
        <f>IF(O161="znížená",K161,0)</f>
        <v>0</v>
      </c>
      <c r="BG161" s="244">
        <f>IF(O161="zákl. prenesená",K161,0)</f>
        <v>0</v>
      </c>
      <c r="BH161" s="244">
        <f>IF(O161="zníž. prenesená",K161,0)</f>
        <v>0</v>
      </c>
      <c r="BI161" s="244">
        <f>IF(O161="nulová",K161,0)</f>
        <v>0</v>
      </c>
      <c r="BJ161" s="16" t="s">
        <v>166</v>
      </c>
      <c r="BK161" s="244">
        <f>ROUND(P161*H161,2)</f>
        <v>0</v>
      </c>
      <c r="BL161" s="16" t="s">
        <v>242</v>
      </c>
      <c r="BM161" s="243" t="s">
        <v>873</v>
      </c>
    </row>
    <row r="162" s="2" customFormat="1" ht="24.15" customHeight="1">
      <c r="A162" s="37"/>
      <c r="B162" s="38"/>
      <c r="C162" s="230" t="s">
        <v>265</v>
      </c>
      <c r="D162" s="230" t="s">
        <v>162</v>
      </c>
      <c r="E162" s="231" t="s">
        <v>874</v>
      </c>
      <c r="F162" s="232" t="s">
        <v>875</v>
      </c>
      <c r="G162" s="233" t="s">
        <v>202</v>
      </c>
      <c r="H162" s="234">
        <v>13</v>
      </c>
      <c r="I162" s="235"/>
      <c r="J162" s="235"/>
      <c r="K162" s="236">
        <f>ROUND(P162*H162,2)</f>
        <v>0</v>
      </c>
      <c r="L162" s="237"/>
      <c r="M162" s="43"/>
      <c r="N162" s="238" t="s">
        <v>1</v>
      </c>
      <c r="O162" s="239" t="s">
        <v>42</v>
      </c>
      <c r="P162" s="240">
        <f>I162+J162</f>
        <v>0</v>
      </c>
      <c r="Q162" s="240">
        <f>ROUND(I162*H162,2)</f>
        <v>0</v>
      </c>
      <c r="R162" s="240">
        <f>ROUND(J162*H162,2)</f>
        <v>0</v>
      </c>
      <c r="S162" s="96"/>
      <c r="T162" s="241">
        <f>S162*H162</f>
        <v>0</v>
      </c>
      <c r="U162" s="241">
        <v>1.0000000000000001E-05</v>
      </c>
      <c r="V162" s="241">
        <f>U162*H162</f>
        <v>0.00013000000000000002</v>
      </c>
      <c r="W162" s="241">
        <v>0</v>
      </c>
      <c r="X162" s="242">
        <f>W162*H162</f>
        <v>0</v>
      </c>
      <c r="Y162" s="37"/>
      <c r="Z162" s="37"/>
      <c r="AA162" s="37"/>
      <c r="AB162" s="37"/>
      <c r="AC162" s="37"/>
      <c r="AD162" s="37"/>
      <c r="AE162" s="37"/>
      <c r="AR162" s="243" t="s">
        <v>242</v>
      </c>
      <c r="AT162" s="243" t="s">
        <v>162</v>
      </c>
      <c r="AU162" s="243" t="s">
        <v>166</v>
      </c>
      <c r="AY162" s="16" t="s">
        <v>161</v>
      </c>
      <c r="BE162" s="244">
        <f>IF(O162="základná",K162,0)</f>
        <v>0</v>
      </c>
      <c r="BF162" s="244">
        <f>IF(O162="znížená",K162,0)</f>
        <v>0</v>
      </c>
      <c r="BG162" s="244">
        <f>IF(O162="zákl. prenesená",K162,0)</f>
        <v>0</v>
      </c>
      <c r="BH162" s="244">
        <f>IF(O162="zníž. prenesená",K162,0)</f>
        <v>0</v>
      </c>
      <c r="BI162" s="244">
        <f>IF(O162="nulová",K162,0)</f>
        <v>0</v>
      </c>
      <c r="BJ162" s="16" t="s">
        <v>166</v>
      </c>
      <c r="BK162" s="244">
        <f>ROUND(P162*H162,2)</f>
        <v>0</v>
      </c>
      <c r="BL162" s="16" t="s">
        <v>242</v>
      </c>
      <c r="BM162" s="243" t="s">
        <v>876</v>
      </c>
    </row>
    <row r="163" s="2" customFormat="1" ht="37.8" customHeight="1">
      <c r="A163" s="37"/>
      <c r="B163" s="38"/>
      <c r="C163" s="274" t="s">
        <v>269</v>
      </c>
      <c r="D163" s="274" t="s">
        <v>297</v>
      </c>
      <c r="E163" s="275" t="s">
        <v>861</v>
      </c>
      <c r="F163" s="276" t="s">
        <v>862</v>
      </c>
      <c r="G163" s="277" t="s">
        <v>181</v>
      </c>
      <c r="H163" s="278">
        <v>0.52000000000000002</v>
      </c>
      <c r="I163" s="279"/>
      <c r="J163" s="280"/>
      <c r="K163" s="281">
        <f>ROUND(P163*H163,2)</f>
        <v>0</v>
      </c>
      <c r="L163" s="280"/>
      <c r="M163" s="282"/>
      <c r="N163" s="283" t="s">
        <v>1</v>
      </c>
      <c r="O163" s="239" t="s">
        <v>42</v>
      </c>
      <c r="P163" s="240">
        <f>I163+J163</f>
        <v>0</v>
      </c>
      <c r="Q163" s="240">
        <f>ROUND(I163*H163,2)</f>
        <v>0</v>
      </c>
      <c r="R163" s="240">
        <f>ROUND(J163*H163,2)</f>
        <v>0</v>
      </c>
      <c r="S163" s="96"/>
      <c r="T163" s="241">
        <f>S163*H163</f>
        <v>0</v>
      </c>
      <c r="U163" s="241">
        <v>0.0019</v>
      </c>
      <c r="V163" s="241">
        <f>U163*H163</f>
        <v>0.00098799999999999995</v>
      </c>
      <c r="W163" s="241">
        <v>0</v>
      </c>
      <c r="X163" s="242">
        <f>W163*H163</f>
        <v>0</v>
      </c>
      <c r="Y163" s="37"/>
      <c r="Z163" s="37"/>
      <c r="AA163" s="37"/>
      <c r="AB163" s="37"/>
      <c r="AC163" s="37"/>
      <c r="AD163" s="37"/>
      <c r="AE163" s="37"/>
      <c r="AR163" s="243" t="s">
        <v>300</v>
      </c>
      <c r="AT163" s="243" t="s">
        <v>297</v>
      </c>
      <c r="AU163" s="243" t="s">
        <v>166</v>
      </c>
      <c r="AY163" s="16" t="s">
        <v>161</v>
      </c>
      <c r="BE163" s="244">
        <f>IF(O163="základná",K163,0)</f>
        <v>0</v>
      </c>
      <c r="BF163" s="244">
        <f>IF(O163="znížená",K163,0)</f>
        <v>0</v>
      </c>
      <c r="BG163" s="244">
        <f>IF(O163="zákl. prenesená",K163,0)</f>
        <v>0</v>
      </c>
      <c r="BH163" s="244">
        <f>IF(O163="zníž. prenesená",K163,0)</f>
        <v>0</v>
      </c>
      <c r="BI163" s="244">
        <f>IF(O163="nulová",K163,0)</f>
        <v>0</v>
      </c>
      <c r="BJ163" s="16" t="s">
        <v>166</v>
      </c>
      <c r="BK163" s="244">
        <f>ROUND(P163*H163,2)</f>
        <v>0</v>
      </c>
      <c r="BL163" s="16" t="s">
        <v>242</v>
      </c>
      <c r="BM163" s="243" t="s">
        <v>877</v>
      </c>
    </row>
    <row r="164" s="13" customFormat="1">
      <c r="A164" s="13"/>
      <c r="B164" s="247"/>
      <c r="C164" s="248"/>
      <c r="D164" s="249" t="s">
        <v>174</v>
      </c>
      <c r="E164" s="248"/>
      <c r="F164" s="251" t="s">
        <v>878</v>
      </c>
      <c r="G164" s="248"/>
      <c r="H164" s="252">
        <v>0.52000000000000002</v>
      </c>
      <c r="I164" s="253"/>
      <c r="J164" s="253"/>
      <c r="K164" s="248"/>
      <c r="L164" s="248"/>
      <c r="M164" s="254"/>
      <c r="N164" s="255"/>
      <c r="O164" s="256"/>
      <c r="P164" s="256"/>
      <c r="Q164" s="256"/>
      <c r="R164" s="256"/>
      <c r="S164" s="256"/>
      <c r="T164" s="256"/>
      <c r="U164" s="256"/>
      <c r="V164" s="256"/>
      <c r="W164" s="256"/>
      <c r="X164" s="257"/>
      <c r="Y164" s="13"/>
      <c r="Z164" s="13"/>
      <c r="AA164" s="13"/>
      <c r="AB164" s="13"/>
      <c r="AC164" s="13"/>
      <c r="AD164" s="13"/>
      <c r="AE164" s="13"/>
      <c r="AT164" s="258" t="s">
        <v>174</v>
      </c>
      <c r="AU164" s="258" t="s">
        <v>166</v>
      </c>
      <c r="AV164" s="13" t="s">
        <v>166</v>
      </c>
      <c r="AW164" s="13" t="s">
        <v>4</v>
      </c>
      <c r="AX164" s="13" t="s">
        <v>86</v>
      </c>
      <c r="AY164" s="258" t="s">
        <v>161</v>
      </c>
    </row>
    <row r="165" s="2" customFormat="1" ht="37.8" customHeight="1">
      <c r="A165" s="37"/>
      <c r="B165" s="38"/>
      <c r="C165" s="230" t="s">
        <v>273</v>
      </c>
      <c r="D165" s="230" t="s">
        <v>162</v>
      </c>
      <c r="E165" s="231" t="s">
        <v>879</v>
      </c>
      <c r="F165" s="232" t="s">
        <v>880</v>
      </c>
      <c r="G165" s="233" t="s">
        <v>172</v>
      </c>
      <c r="H165" s="234">
        <v>196.59999999999999</v>
      </c>
      <c r="I165" s="235"/>
      <c r="J165" s="235"/>
      <c r="K165" s="236">
        <f>ROUND(P165*H165,2)</f>
        <v>0</v>
      </c>
      <c r="L165" s="237"/>
      <c r="M165" s="43"/>
      <c r="N165" s="238" t="s">
        <v>1</v>
      </c>
      <c r="O165" s="239" t="s">
        <v>42</v>
      </c>
      <c r="P165" s="240">
        <f>I165+J165</f>
        <v>0</v>
      </c>
      <c r="Q165" s="240">
        <f>ROUND(I165*H165,2)</f>
        <v>0</v>
      </c>
      <c r="R165" s="240">
        <f>ROUND(J165*H165,2)</f>
        <v>0</v>
      </c>
      <c r="S165" s="96"/>
      <c r="T165" s="241">
        <f>S165*H165</f>
        <v>0</v>
      </c>
      <c r="U165" s="241">
        <v>5.0000000000000002E-05</v>
      </c>
      <c r="V165" s="241">
        <f>U165*H165</f>
        <v>0.0098300000000000002</v>
      </c>
      <c r="W165" s="241">
        <v>0</v>
      </c>
      <c r="X165" s="242">
        <f>W165*H165</f>
        <v>0</v>
      </c>
      <c r="Y165" s="37"/>
      <c r="Z165" s="37"/>
      <c r="AA165" s="37"/>
      <c r="AB165" s="37"/>
      <c r="AC165" s="37"/>
      <c r="AD165" s="37"/>
      <c r="AE165" s="37"/>
      <c r="AR165" s="243" t="s">
        <v>242</v>
      </c>
      <c r="AT165" s="243" t="s">
        <v>162</v>
      </c>
      <c r="AU165" s="243" t="s">
        <v>166</v>
      </c>
      <c r="AY165" s="16" t="s">
        <v>161</v>
      </c>
      <c r="BE165" s="244">
        <f>IF(O165="základná",K165,0)</f>
        <v>0</v>
      </c>
      <c r="BF165" s="244">
        <f>IF(O165="znížená",K165,0)</f>
        <v>0</v>
      </c>
      <c r="BG165" s="244">
        <f>IF(O165="zákl. prenesená",K165,0)</f>
        <v>0</v>
      </c>
      <c r="BH165" s="244">
        <f>IF(O165="zníž. prenesená",K165,0)</f>
        <v>0</v>
      </c>
      <c r="BI165" s="244">
        <f>IF(O165="nulová",K165,0)</f>
        <v>0</v>
      </c>
      <c r="BJ165" s="16" t="s">
        <v>166</v>
      </c>
      <c r="BK165" s="244">
        <f>ROUND(P165*H165,2)</f>
        <v>0</v>
      </c>
      <c r="BL165" s="16" t="s">
        <v>242</v>
      </c>
      <c r="BM165" s="243" t="s">
        <v>881</v>
      </c>
    </row>
    <row r="166" s="13" customFormat="1">
      <c r="A166" s="13"/>
      <c r="B166" s="247"/>
      <c r="C166" s="248"/>
      <c r="D166" s="249" t="s">
        <v>174</v>
      </c>
      <c r="E166" s="250" t="s">
        <v>1</v>
      </c>
      <c r="F166" s="251" t="s">
        <v>882</v>
      </c>
      <c r="G166" s="248"/>
      <c r="H166" s="252">
        <v>196.59999999999999</v>
      </c>
      <c r="I166" s="253"/>
      <c r="J166" s="253"/>
      <c r="K166" s="248"/>
      <c r="L166" s="248"/>
      <c r="M166" s="254"/>
      <c r="N166" s="255"/>
      <c r="O166" s="256"/>
      <c r="P166" s="256"/>
      <c r="Q166" s="256"/>
      <c r="R166" s="256"/>
      <c r="S166" s="256"/>
      <c r="T166" s="256"/>
      <c r="U166" s="256"/>
      <c r="V166" s="256"/>
      <c r="W166" s="256"/>
      <c r="X166" s="257"/>
      <c r="Y166" s="13"/>
      <c r="Z166" s="13"/>
      <c r="AA166" s="13"/>
      <c r="AB166" s="13"/>
      <c r="AC166" s="13"/>
      <c r="AD166" s="13"/>
      <c r="AE166" s="13"/>
      <c r="AT166" s="258" t="s">
        <v>174</v>
      </c>
      <c r="AU166" s="258" t="s">
        <v>166</v>
      </c>
      <c r="AV166" s="13" t="s">
        <v>166</v>
      </c>
      <c r="AW166" s="13" t="s">
        <v>5</v>
      </c>
      <c r="AX166" s="13" t="s">
        <v>86</v>
      </c>
      <c r="AY166" s="258" t="s">
        <v>161</v>
      </c>
    </row>
    <row r="167" s="2" customFormat="1" ht="16.5" customHeight="1">
      <c r="A167" s="37"/>
      <c r="B167" s="38"/>
      <c r="C167" s="274" t="s">
        <v>277</v>
      </c>
      <c r="D167" s="274" t="s">
        <v>297</v>
      </c>
      <c r="E167" s="275" t="s">
        <v>864</v>
      </c>
      <c r="F167" s="276" t="s">
        <v>865</v>
      </c>
      <c r="G167" s="277" t="s">
        <v>202</v>
      </c>
      <c r="H167" s="278">
        <v>196.59999999999999</v>
      </c>
      <c r="I167" s="279"/>
      <c r="J167" s="280"/>
      <c r="K167" s="281">
        <f>ROUND(P167*H167,2)</f>
        <v>0</v>
      </c>
      <c r="L167" s="280"/>
      <c r="M167" s="282"/>
      <c r="N167" s="283" t="s">
        <v>1</v>
      </c>
      <c r="O167" s="239" t="s">
        <v>42</v>
      </c>
      <c r="P167" s="240">
        <f>I167+J167</f>
        <v>0</v>
      </c>
      <c r="Q167" s="240">
        <f>ROUND(I167*H167,2)</f>
        <v>0</v>
      </c>
      <c r="R167" s="240">
        <f>ROUND(J167*H167,2)</f>
        <v>0</v>
      </c>
      <c r="S167" s="96"/>
      <c r="T167" s="241">
        <f>S167*H167</f>
        <v>0</v>
      </c>
      <c r="U167" s="241">
        <v>0.00020000000000000001</v>
      </c>
      <c r="V167" s="241">
        <f>U167*H167</f>
        <v>0.039320000000000001</v>
      </c>
      <c r="W167" s="241">
        <v>0</v>
      </c>
      <c r="X167" s="242">
        <f>W167*H167</f>
        <v>0</v>
      </c>
      <c r="Y167" s="37"/>
      <c r="Z167" s="37"/>
      <c r="AA167" s="37"/>
      <c r="AB167" s="37"/>
      <c r="AC167" s="37"/>
      <c r="AD167" s="37"/>
      <c r="AE167" s="37"/>
      <c r="AR167" s="243" t="s">
        <v>300</v>
      </c>
      <c r="AT167" s="243" t="s">
        <v>297</v>
      </c>
      <c r="AU167" s="243" t="s">
        <v>166</v>
      </c>
      <c r="AY167" s="16" t="s">
        <v>161</v>
      </c>
      <c r="BE167" s="244">
        <f>IF(O167="základná",K167,0)</f>
        <v>0</v>
      </c>
      <c r="BF167" s="244">
        <f>IF(O167="znížená",K167,0)</f>
        <v>0</v>
      </c>
      <c r="BG167" s="244">
        <f>IF(O167="zákl. prenesená",K167,0)</f>
        <v>0</v>
      </c>
      <c r="BH167" s="244">
        <f>IF(O167="zníž. prenesená",K167,0)</f>
        <v>0</v>
      </c>
      <c r="BI167" s="244">
        <f>IF(O167="nulová",K167,0)</f>
        <v>0</v>
      </c>
      <c r="BJ167" s="16" t="s">
        <v>166</v>
      </c>
      <c r="BK167" s="244">
        <f>ROUND(P167*H167,2)</f>
        <v>0</v>
      </c>
      <c r="BL167" s="16" t="s">
        <v>242</v>
      </c>
      <c r="BM167" s="243" t="s">
        <v>883</v>
      </c>
    </row>
    <row r="168" s="2" customFormat="1" ht="33" customHeight="1">
      <c r="A168" s="37"/>
      <c r="B168" s="38"/>
      <c r="C168" s="230" t="s">
        <v>283</v>
      </c>
      <c r="D168" s="230" t="s">
        <v>162</v>
      </c>
      <c r="E168" s="231" t="s">
        <v>884</v>
      </c>
      <c r="F168" s="232" t="s">
        <v>885</v>
      </c>
      <c r="G168" s="233" t="s">
        <v>172</v>
      </c>
      <c r="H168" s="234">
        <v>196.59999999999999</v>
      </c>
      <c r="I168" s="235"/>
      <c r="J168" s="235"/>
      <c r="K168" s="236">
        <f>ROUND(P168*H168,2)</f>
        <v>0</v>
      </c>
      <c r="L168" s="237"/>
      <c r="M168" s="43"/>
      <c r="N168" s="238" t="s">
        <v>1</v>
      </c>
      <c r="O168" s="239" t="s">
        <v>42</v>
      </c>
      <c r="P168" s="240">
        <f>I168+J168</f>
        <v>0</v>
      </c>
      <c r="Q168" s="240">
        <f>ROUND(I168*H168,2)</f>
        <v>0</v>
      </c>
      <c r="R168" s="240">
        <f>ROUND(J168*H168,2)</f>
        <v>0</v>
      </c>
      <c r="S168" s="96"/>
      <c r="T168" s="241">
        <f>S168*H168</f>
        <v>0</v>
      </c>
      <c r="U168" s="241">
        <v>4.0000000000000003E-05</v>
      </c>
      <c r="V168" s="241">
        <f>U168*H168</f>
        <v>0.0078640000000000012</v>
      </c>
      <c r="W168" s="241">
        <v>0</v>
      </c>
      <c r="X168" s="242">
        <f>W168*H168</f>
        <v>0</v>
      </c>
      <c r="Y168" s="37"/>
      <c r="Z168" s="37"/>
      <c r="AA168" s="37"/>
      <c r="AB168" s="37"/>
      <c r="AC168" s="37"/>
      <c r="AD168" s="37"/>
      <c r="AE168" s="37"/>
      <c r="AR168" s="243" t="s">
        <v>242</v>
      </c>
      <c r="AT168" s="243" t="s">
        <v>162</v>
      </c>
      <c r="AU168" s="243" t="s">
        <v>166</v>
      </c>
      <c r="AY168" s="16" t="s">
        <v>161</v>
      </c>
      <c r="BE168" s="244">
        <f>IF(O168="základná",K168,0)</f>
        <v>0</v>
      </c>
      <c r="BF168" s="244">
        <f>IF(O168="znížená",K168,0)</f>
        <v>0</v>
      </c>
      <c r="BG168" s="244">
        <f>IF(O168="zákl. prenesená",K168,0)</f>
        <v>0</v>
      </c>
      <c r="BH168" s="244">
        <f>IF(O168="zníž. prenesená",K168,0)</f>
        <v>0</v>
      </c>
      <c r="BI168" s="244">
        <f>IF(O168="nulová",K168,0)</f>
        <v>0</v>
      </c>
      <c r="BJ168" s="16" t="s">
        <v>166</v>
      </c>
      <c r="BK168" s="244">
        <f>ROUND(P168*H168,2)</f>
        <v>0</v>
      </c>
      <c r="BL168" s="16" t="s">
        <v>242</v>
      </c>
      <c r="BM168" s="243" t="s">
        <v>886</v>
      </c>
    </row>
    <row r="169" s="13" customFormat="1">
      <c r="A169" s="13"/>
      <c r="B169" s="247"/>
      <c r="C169" s="248"/>
      <c r="D169" s="249" t="s">
        <v>174</v>
      </c>
      <c r="E169" s="250" t="s">
        <v>1</v>
      </c>
      <c r="F169" s="251" t="s">
        <v>882</v>
      </c>
      <c r="G169" s="248"/>
      <c r="H169" s="252">
        <v>196.59999999999999</v>
      </c>
      <c r="I169" s="253"/>
      <c r="J169" s="253"/>
      <c r="K169" s="248"/>
      <c r="L169" s="248"/>
      <c r="M169" s="254"/>
      <c r="N169" s="255"/>
      <c r="O169" s="256"/>
      <c r="P169" s="256"/>
      <c r="Q169" s="256"/>
      <c r="R169" s="256"/>
      <c r="S169" s="256"/>
      <c r="T169" s="256"/>
      <c r="U169" s="256"/>
      <c r="V169" s="256"/>
      <c r="W169" s="256"/>
      <c r="X169" s="257"/>
      <c r="Y169" s="13"/>
      <c r="Z169" s="13"/>
      <c r="AA169" s="13"/>
      <c r="AB169" s="13"/>
      <c r="AC169" s="13"/>
      <c r="AD169" s="13"/>
      <c r="AE169" s="13"/>
      <c r="AT169" s="258" t="s">
        <v>174</v>
      </c>
      <c r="AU169" s="258" t="s">
        <v>166</v>
      </c>
      <c r="AV169" s="13" t="s">
        <v>166</v>
      </c>
      <c r="AW169" s="13" t="s">
        <v>5</v>
      </c>
      <c r="AX169" s="13" t="s">
        <v>86</v>
      </c>
      <c r="AY169" s="258" t="s">
        <v>161</v>
      </c>
    </row>
    <row r="170" s="2" customFormat="1" ht="16.5" customHeight="1">
      <c r="A170" s="37"/>
      <c r="B170" s="38"/>
      <c r="C170" s="274" t="s">
        <v>291</v>
      </c>
      <c r="D170" s="274" t="s">
        <v>297</v>
      </c>
      <c r="E170" s="275" t="s">
        <v>864</v>
      </c>
      <c r="F170" s="276" t="s">
        <v>865</v>
      </c>
      <c r="G170" s="277" t="s">
        <v>202</v>
      </c>
      <c r="H170" s="278">
        <v>196.59999999999999</v>
      </c>
      <c r="I170" s="279"/>
      <c r="J170" s="280"/>
      <c r="K170" s="281">
        <f>ROUND(P170*H170,2)</f>
        <v>0</v>
      </c>
      <c r="L170" s="280"/>
      <c r="M170" s="282"/>
      <c r="N170" s="283" t="s">
        <v>1</v>
      </c>
      <c r="O170" s="239" t="s">
        <v>42</v>
      </c>
      <c r="P170" s="240">
        <f>I170+J170</f>
        <v>0</v>
      </c>
      <c r="Q170" s="240">
        <f>ROUND(I170*H170,2)</f>
        <v>0</v>
      </c>
      <c r="R170" s="240">
        <f>ROUND(J170*H170,2)</f>
        <v>0</v>
      </c>
      <c r="S170" s="96"/>
      <c r="T170" s="241">
        <f>S170*H170</f>
        <v>0</v>
      </c>
      <c r="U170" s="241">
        <v>0.00020000000000000001</v>
      </c>
      <c r="V170" s="241">
        <f>U170*H170</f>
        <v>0.039320000000000001</v>
      </c>
      <c r="W170" s="241">
        <v>0</v>
      </c>
      <c r="X170" s="242">
        <f>W170*H170</f>
        <v>0</v>
      </c>
      <c r="Y170" s="37"/>
      <c r="Z170" s="37"/>
      <c r="AA170" s="37"/>
      <c r="AB170" s="37"/>
      <c r="AC170" s="37"/>
      <c r="AD170" s="37"/>
      <c r="AE170" s="37"/>
      <c r="AR170" s="243" t="s">
        <v>300</v>
      </c>
      <c r="AT170" s="243" t="s">
        <v>297</v>
      </c>
      <c r="AU170" s="243" t="s">
        <v>166</v>
      </c>
      <c r="AY170" s="16" t="s">
        <v>161</v>
      </c>
      <c r="BE170" s="244">
        <f>IF(O170="základná",K170,0)</f>
        <v>0</v>
      </c>
      <c r="BF170" s="244">
        <f>IF(O170="znížená",K170,0)</f>
        <v>0</v>
      </c>
      <c r="BG170" s="244">
        <f>IF(O170="zákl. prenesená",K170,0)</f>
        <v>0</v>
      </c>
      <c r="BH170" s="244">
        <f>IF(O170="zníž. prenesená",K170,0)</f>
        <v>0</v>
      </c>
      <c r="BI170" s="244">
        <f>IF(O170="nulová",K170,0)</f>
        <v>0</v>
      </c>
      <c r="BJ170" s="16" t="s">
        <v>166</v>
      </c>
      <c r="BK170" s="244">
        <f>ROUND(P170*H170,2)</f>
        <v>0</v>
      </c>
      <c r="BL170" s="16" t="s">
        <v>242</v>
      </c>
      <c r="BM170" s="243" t="s">
        <v>887</v>
      </c>
    </row>
    <row r="171" s="2" customFormat="1" ht="24.15" customHeight="1">
      <c r="A171" s="37"/>
      <c r="B171" s="38"/>
      <c r="C171" s="230" t="s">
        <v>296</v>
      </c>
      <c r="D171" s="230" t="s">
        <v>162</v>
      </c>
      <c r="E171" s="231" t="s">
        <v>888</v>
      </c>
      <c r="F171" s="232" t="s">
        <v>889</v>
      </c>
      <c r="G171" s="233" t="s">
        <v>181</v>
      </c>
      <c r="H171" s="234">
        <v>1095.52</v>
      </c>
      <c r="I171" s="235"/>
      <c r="J171" s="235"/>
      <c r="K171" s="236">
        <f>ROUND(P171*H171,2)</f>
        <v>0</v>
      </c>
      <c r="L171" s="237"/>
      <c r="M171" s="43"/>
      <c r="N171" s="238" t="s">
        <v>1</v>
      </c>
      <c r="O171" s="239" t="s">
        <v>42</v>
      </c>
      <c r="P171" s="240">
        <f>I171+J171</f>
        <v>0</v>
      </c>
      <c r="Q171" s="240">
        <f>ROUND(I171*H171,2)</f>
        <v>0</v>
      </c>
      <c r="R171" s="240">
        <f>ROUND(J171*H171,2)</f>
        <v>0</v>
      </c>
      <c r="S171" s="96"/>
      <c r="T171" s="241">
        <f>S171*H171</f>
        <v>0</v>
      </c>
      <c r="U171" s="241">
        <v>0</v>
      </c>
      <c r="V171" s="241">
        <f>U171*H171</f>
        <v>0</v>
      </c>
      <c r="W171" s="241">
        <v>0</v>
      </c>
      <c r="X171" s="242">
        <f>W171*H171</f>
        <v>0</v>
      </c>
      <c r="Y171" s="37"/>
      <c r="Z171" s="37"/>
      <c r="AA171" s="37"/>
      <c r="AB171" s="37"/>
      <c r="AC171" s="37"/>
      <c r="AD171" s="37"/>
      <c r="AE171" s="37"/>
      <c r="AR171" s="243" t="s">
        <v>242</v>
      </c>
      <c r="AT171" s="243" t="s">
        <v>162</v>
      </c>
      <c r="AU171" s="243" t="s">
        <v>166</v>
      </c>
      <c r="AY171" s="16" t="s">
        <v>161</v>
      </c>
      <c r="BE171" s="244">
        <f>IF(O171="základná",K171,0)</f>
        <v>0</v>
      </c>
      <c r="BF171" s="244">
        <f>IF(O171="znížená",K171,0)</f>
        <v>0</v>
      </c>
      <c r="BG171" s="244">
        <f>IF(O171="zákl. prenesená",K171,0)</f>
        <v>0</v>
      </c>
      <c r="BH171" s="244">
        <f>IF(O171="zníž. prenesená",K171,0)</f>
        <v>0</v>
      </c>
      <c r="BI171" s="244">
        <f>IF(O171="nulová",K171,0)</f>
        <v>0</v>
      </c>
      <c r="BJ171" s="16" t="s">
        <v>166</v>
      </c>
      <c r="BK171" s="244">
        <f>ROUND(P171*H171,2)</f>
        <v>0</v>
      </c>
      <c r="BL171" s="16" t="s">
        <v>242</v>
      </c>
      <c r="BM171" s="243" t="s">
        <v>890</v>
      </c>
    </row>
    <row r="172" s="13" customFormat="1">
      <c r="A172" s="13"/>
      <c r="B172" s="247"/>
      <c r="C172" s="248"/>
      <c r="D172" s="249" t="s">
        <v>174</v>
      </c>
      <c r="E172" s="250" t="s">
        <v>1</v>
      </c>
      <c r="F172" s="251" t="s">
        <v>849</v>
      </c>
      <c r="G172" s="248"/>
      <c r="H172" s="252">
        <v>903.96000000000004</v>
      </c>
      <c r="I172" s="253"/>
      <c r="J172" s="253"/>
      <c r="K172" s="248"/>
      <c r="L172" s="248"/>
      <c r="M172" s="254"/>
      <c r="N172" s="255"/>
      <c r="O172" s="256"/>
      <c r="P172" s="256"/>
      <c r="Q172" s="256"/>
      <c r="R172" s="256"/>
      <c r="S172" s="256"/>
      <c r="T172" s="256"/>
      <c r="U172" s="256"/>
      <c r="V172" s="256"/>
      <c r="W172" s="256"/>
      <c r="X172" s="257"/>
      <c r="Y172" s="13"/>
      <c r="Z172" s="13"/>
      <c r="AA172" s="13"/>
      <c r="AB172" s="13"/>
      <c r="AC172" s="13"/>
      <c r="AD172" s="13"/>
      <c r="AE172" s="13"/>
      <c r="AT172" s="258" t="s">
        <v>174</v>
      </c>
      <c r="AU172" s="258" t="s">
        <v>166</v>
      </c>
      <c r="AV172" s="13" t="s">
        <v>166</v>
      </c>
      <c r="AW172" s="13" t="s">
        <v>5</v>
      </c>
      <c r="AX172" s="13" t="s">
        <v>78</v>
      </c>
      <c r="AY172" s="258" t="s">
        <v>161</v>
      </c>
    </row>
    <row r="173" s="13" customFormat="1">
      <c r="A173" s="13"/>
      <c r="B173" s="247"/>
      <c r="C173" s="248"/>
      <c r="D173" s="249" t="s">
        <v>174</v>
      </c>
      <c r="E173" s="250" t="s">
        <v>1</v>
      </c>
      <c r="F173" s="251" t="s">
        <v>856</v>
      </c>
      <c r="G173" s="248"/>
      <c r="H173" s="252">
        <v>98.680000000000007</v>
      </c>
      <c r="I173" s="253"/>
      <c r="J173" s="253"/>
      <c r="K173" s="248"/>
      <c r="L173" s="248"/>
      <c r="M173" s="254"/>
      <c r="N173" s="255"/>
      <c r="O173" s="256"/>
      <c r="P173" s="256"/>
      <c r="Q173" s="256"/>
      <c r="R173" s="256"/>
      <c r="S173" s="256"/>
      <c r="T173" s="256"/>
      <c r="U173" s="256"/>
      <c r="V173" s="256"/>
      <c r="W173" s="256"/>
      <c r="X173" s="257"/>
      <c r="Y173" s="13"/>
      <c r="Z173" s="13"/>
      <c r="AA173" s="13"/>
      <c r="AB173" s="13"/>
      <c r="AC173" s="13"/>
      <c r="AD173" s="13"/>
      <c r="AE173" s="13"/>
      <c r="AT173" s="258" t="s">
        <v>174</v>
      </c>
      <c r="AU173" s="258" t="s">
        <v>166</v>
      </c>
      <c r="AV173" s="13" t="s">
        <v>166</v>
      </c>
      <c r="AW173" s="13" t="s">
        <v>5</v>
      </c>
      <c r="AX173" s="13" t="s">
        <v>78</v>
      </c>
      <c r="AY173" s="258" t="s">
        <v>161</v>
      </c>
    </row>
    <row r="174" s="13" customFormat="1">
      <c r="A174" s="13"/>
      <c r="B174" s="247"/>
      <c r="C174" s="248"/>
      <c r="D174" s="249" t="s">
        <v>174</v>
      </c>
      <c r="E174" s="250" t="s">
        <v>1</v>
      </c>
      <c r="F174" s="251" t="s">
        <v>860</v>
      </c>
      <c r="G174" s="248"/>
      <c r="H174" s="252">
        <v>92.879999999999995</v>
      </c>
      <c r="I174" s="253"/>
      <c r="J174" s="253"/>
      <c r="K174" s="248"/>
      <c r="L174" s="248"/>
      <c r="M174" s="254"/>
      <c r="N174" s="255"/>
      <c r="O174" s="256"/>
      <c r="P174" s="256"/>
      <c r="Q174" s="256"/>
      <c r="R174" s="256"/>
      <c r="S174" s="256"/>
      <c r="T174" s="256"/>
      <c r="U174" s="256"/>
      <c r="V174" s="256"/>
      <c r="W174" s="256"/>
      <c r="X174" s="257"/>
      <c r="Y174" s="13"/>
      <c r="Z174" s="13"/>
      <c r="AA174" s="13"/>
      <c r="AB174" s="13"/>
      <c r="AC174" s="13"/>
      <c r="AD174" s="13"/>
      <c r="AE174" s="13"/>
      <c r="AT174" s="258" t="s">
        <v>174</v>
      </c>
      <c r="AU174" s="258" t="s">
        <v>166</v>
      </c>
      <c r="AV174" s="13" t="s">
        <v>166</v>
      </c>
      <c r="AW174" s="13" t="s">
        <v>5</v>
      </c>
      <c r="AX174" s="13" t="s">
        <v>78</v>
      </c>
      <c r="AY174" s="258" t="s">
        <v>161</v>
      </c>
    </row>
    <row r="175" s="14" customFormat="1">
      <c r="A175" s="14"/>
      <c r="B175" s="259"/>
      <c r="C175" s="260"/>
      <c r="D175" s="249" t="s">
        <v>174</v>
      </c>
      <c r="E175" s="261" t="s">
        <v>1</v>
      </c>
      <c r="F175" s="262" t="s">
        <v>177</v>
      </c>
      <c r="G175" s="260"/>
      <c r="H175" s="263">
        <v>1095.52</v>
      </c>
      <c r="I175" s="264"/>
      <c r="J175" s="264"/>
      <c r="K175" s="260"/>
      <c r="L175" s="260"/>
      <c r="M175" s="265"/>
      <c r="N175" s="266"/>
      <c r="O175" s="267"/>
      <c r="P175" s="267"/>
      <c r="Q175" s="267"/>
      <c r="R175" s="267"/>
      <c r="S175" s="267"/>
      <c r="T175" s="267"/>
      <c r="U175" s="267"/>
      <c r="V175" s="267"/>
      <c r="W175" s="267"/>
      <c r="X175" s="268"/>
      <c r="Y175" s="14"/>
      <c r="Z175" s="14"/>
      <c r="AA175" s="14"/>
      <c r="AB175" s="14"/>
      <c r="AC175" s="14"/>
      <c r="AD175" s="14"/>
      <c r="AE175" s="14"/>
      <c r="AT175" s="269" t="s">
        <v>174</v>
      </c>
      <c r="AU175" s="269" t="s">
        <v>166</v>
      </c>
      <c r="AV175" s="14" t="s">
        <v>165</v>
      </c>
      <c r="AW175" s="14" t="s">
        <v>5</v>
      </c>
      <c r="AX175" s="14" t="s">
        <v>86</v>
      </c>
      <c r="AY175" s="269" t="s">
        <v>161</v>
      </c>
    </row>
    <row r="176" s="2" customFormat="1" ht="16.5" customHeight="1">
      <c r="A176" s="37"/>
      <c r="B176" s="38"/>
      <c r="C176" s="274" t="s">
        <v>303</v>
      </c>
      <c r="D176" s="274" t="s">
        <v>297</v>
      </c>
      <c r="E176" s="275" t="s">
        <v>545</v>
      </c>
      <c r="F176" s="276" t="s">
        <v>546</v>
      </c>
      <c r="G176" s="277" t="s">
        <v>181</v>
      </c>
      <c r="H176" s="278">
        <v>1259.848</v>
      </c>
      <c r="I176" s="279"/>
      <c r="J176" s="280"/>
      <c r="K176" s="281">
        <f>ROUND(P176*H176,2)</f>
        <v>0</v>
      </c>
      <c r="L176" s="280"/>
      <c r="M176" s="282"/>
      <c r="N176" s="283" t="s">
        <v>1</v>
      </c>
      <c r="O176" s="239" t="s">
        <v>42</v>
      </c>
      <c r="P176" s="240">
        <f>I176+J176</f>
        <v>0</v>
      </c>
      <c r="Q176" s="240">
        <f>ROUND(I176*H176,2)</f>
        <v>0</v>
      </c>
      <c r="R176" s="240">
        <f>ROUND(J176*H176,2)</f>
        <v>0</v>
      </c>
      <c r="S176" s="96"/>
      <c r="T176" s="241">
        <f>S176*H176</f>
        <v>0</v>
      </c>
      <c r="U176" s="241">
        <v>0.00029999999999999997</v>
      </c>
      <c r="V176" s="241">
        <f>U176*H176</f>
        <v>0.37795439999999997</v>
      </c>
      <c r="W176" s="241">
        <v>0</v>
      </c>
      <c r="X176" s="242">
        <f>W176*H176</f>
        <v>0</v>
      </c>
      <c r="Y176" s="37"/>
      <c r="Z176" s="37"/>
      <c r="AA176" s="37"/>
      <c r="AB176" s="37"/>
      <c r="AC176" s="37"/>
      <c r="AD176" s="37"/>
      <c r="AE176" s="37"/>
      <c r="AR176" s="243" t="s">
        <v>300</v>
      </c>
      <c r="AT176" s="243" t="s">
        <v>297</v>
      </c>
      <c r="AU176" s="243" t="s">
        <v>166</v>
      </c>
      <c r="AY176" s="16" t="s">
        <v>161</v>
      </c>
      <c r="BE176" s="244">
        <f>IF(O176="základná",K176,0)</f>
        <v>0</v>
      </c>
      <c r="BF176" s="244">
        <f>IF(O176="znížená",K176,0)</f>
        <v>0</v>
      </c>
      <c r="BG176" s="244">
        <f>IF(O176="zákl. prenesená",K176,0)</f>
        <v>0</v>
      </c>
      <c r="BH176" s="244">
        <f>IF(O176="zníž. prenesená",K176,0)</f>
        <v>0</v>
      </c>
      <c r="BI176" s="244">
        <f>IF(O176="nulová",K176,0)</f>
        <v>0</v>
      </c>
      <c r="BJ176" s="16" t="s">
        <v>166</v>
      </c>
      <c r="BK176" s="244">
        <f>ROUND(P176*H176,2)</f>
        <v>0</v>
      </c>
      <c r="BL176" s="16" t="s">
        <v>242</v>
      </c>
      <c r="BM176" s="243" t="s">
        <v>891</v>
      </c>
    </row>
    <row r="177" s="13" customFormat="1">
      <c r="A177" s="13"/>
      <c r="B177" s="247"/>
      <c r="C177" s="248"/>
      <c r="D177" s="249" t="s">
        <v>174</v>
      </c>
      <c r="E177" s="248"/>
      <c r="F177" s="251" t="s">
        <v>892</v>
      </c>
      <c r="G177" s="248"/>
      <c r="H177" s="252">
        <v>1259.848</v>
      </c>
      <c r="I177" s="253"/>
      <c r="J177" s="253"/>
      <c r="K177" s="248"/>
      <c r="L177" s="248"/>
      <c r="M177" s="254"/>
      <c r="N177" s="255"/>
      <c r="O177" s="256"/>
      <c r="P177" s="256"/>
      <c r="Q177" s="256"/>
      <c r="R177" s="256"/>
      <c r="S177" s="256"/>
      <c r="T177" s="256"/>
      <c r="U177" s="256"/>
      <c r="V177" s="256"/>
      <c r="W177" s="256"/>
      <c r="X177" s="257"/>
      <c r="Y177" s="13"/>
      <c r="Z177" s="13"/>
      <c r="AA177" s="13"/>
      <c r="AB177" s="13"/>
      <c r="AC177" s="13"/>
      <c r="AD177" s="13"/>
      <c r="AE177" s="13"/>
      <c r="AT177" s="258" t="s">
        <v>174</v>
      </c>
      <c r="AU177" s="258" t="s">
        <v>166</v>
      </c>
      <c r="AV177" s="13" t="s">
        <v>166</v>
      </c>
      <c r="AW177" s="13" t="s">
        <v>4</v>
      </c>
      <c r="AX177" s="13" t="s">
        <v>86</v>
      </c>
      <c r="AY177" s="258" t="s">
        <v>161</v>
      </c>
    </row>
    <row r="178" s="2" customFormat="1" ht="24.15" customHeight="1">
      <c r="A178" s="37"/>
      <c r="B178" s="38"/>
      <c r="C178" s="230" t="s">
        <v>309</v>
      </c>
      <c r="D178" s="230" t="s">
        <v>162</v>
      </c>
      <c r="E178" s="231" t="s">
        <v>893</v>
      </c>
      <c r="F178" s="232" t="s">
        <v>894</v>
      </c>
      <c r="G178" s="233" t="s">
        <v>172</v>
      </c>
      <c r="H178" s="234">
        <v>156.25</v>
      </c>
      <c r="I178" s="235"/>
      <c r="J178" s="235"/>
      <c r="K178" s="236">
        <f>ROUND(P178*H178,2)</f>
        <v>0</v>
      </c>
      <c r="L178" s="237"/>
      <c r="M178" s="43"/>
      <c r="N178" s="238" t="s">
        <v>1</v>
      </c>
      <c r="O178" s="239" t="s">
        <v>42</v>
      </c>
      <c r="P178" s="240">
        <f>I178+J178</f>
        <v>0</v>
      </c>
      <c r="Q178" s="240">
        <f>ROUND(I178*H178,2)</f>
        <v>0</v>
      </c>
      <c r="R178" s="240">
        <f>ROUND(J178*H178,2)</f>
        <v>0</v>
      </c>
      <c r="S178" s="96"/>
      <c r="T178" s="241">
        <f>S178*H178</f>
        <v>0</v>
      </c>
      <c r="U178" s="241">
        <v>0</v>
      </c>
      <c r="V178" s="241">
        <f>U178*H178</f>
        <v>0</v>
      </c>
      <c r="W178" s="241">
        <v>0</v>
      </c>
      <c r="X178" s="242">
        <f>W178*H178</f>
        <v>0</v>
      </c>
      <c r="Y178" s="37"/>
      <c r="Z178" s="37"/>
      <c r="AA178" s="37"/>
      <c r="AB178" s="37"/>
      <c r="AC178" s="37"/>
      <c r="AD178" s="37"/>
      <c r="AE178" s="37"/>
      <c r="AR178" s="243" t="s">
        <v>242</v>
      </c>
      <c r="AT178" s="243" t="s">
        <v>162</v>
      </c>
      <c r="AU178" s="243" t="s">
        <v>166</v>
      </c>
      <c r="AY178" s="16" t="s">
        <v>161</v>
      </c>
      <c r="BE178" s="244">
        <f>IF(O178="základná",K178,0)</f>
        <v>0</v>
      </c>
      <c r="BF178" s="244">
        <f>IF(O178="znížená",K178,0)</f>
        <v>0</v>
      </c>
      <c r="BG178" s="244">
        <f>IF(O178="zákl. prenesená",K178,0)</f>
        <v>0</v>
      </c>
      <c r="BH178" s="244">
        <f>IF(O178="zníž. prenesená",K178,0)</f>
        <v>0</v>
      </c>
      <c r="BI178" s="244">
        <f>IF(O178="nulová",K178,0)</f>
        <v>0</v>
      </c>
      <c r="BJ178" s="16" t="s">
        <v>166</v>
      </c>
      <c r="BK178" s="244">
        <f>ROUND(P178*H178,2)</f>
        <v>0</v>
      </c>
      <c r="BL178" s="16" t="s">
        <v>242</v>
      </c>
      <c r="BM178" s="243" t="s">
        <v>895</v>
      </c>
    </row>
    <row r="179" s="13" customFormat="1">
      <c r="A179" s="13"/>
      <c r="B179" s="247"/>
      <c r="C179" s="248"/>
      <c r="D179" s="249" t="s">
        <v>174</v>
      </c>
      <c r="E179" s="250" t="s">
        <v>1</v>
      </c>
      <c r="F179" s="251" t="s">
        <v>896</v>
      </c>
      <c r="G179" s="248"/>
      <c r="H179" s="252">
        <v>156.25</v>
      </c>
      <c r="I179" s="253"/>
      <c r="J179" s="253"/>
      <c r="K179" s="248"/>
      <c r="L179" s="248"/>
      <c r="M179" s="254"/>
      <c r="N179" s="255"/>
      <c r="O179" s="256"/>
      <c r="P179" s="256"/>
      <c r="Q179" s="256"/>
      <c r="R179" s="256"/>
      <c r="S179" s="256"/>
      <c r="T179" s="256"/>
      <c r="U179" s="256"/>
      <c r="V179" s="256"/>
      <c r="W179" s="256"/>
      <c r="X179" s="257"/>
      <c r="Y179" s="13"/>
      <c r="Z179" s="13"/>
      <c r="AA179" s="13"/>
      <c r="AB179" s="13"/>
      <c r="AC179" s="13"/>
      <c r="AD179" s="13"/>
      <c r="AE179" s="13"/>
      <c r="AT179" s="258" t="s">
        <v>174</v>
      </c>
      <c r="AU179" s="258" t="s">
        <v>166</v>
      </c>
      <c r="AV179" s="13" t="s">
        <v>166</v>
      </c>
      <c r="AW179" s="13" t="s">
        <v>5</v>
      </c>
      <c r="AX179" s="13" t="s">
        <v>86</v>
      </c>
      <c r="AY179" s="258" t="s">
        <v>161</v>
      </c>
    </row>
    <row r="180" s="2" customFormat="1" ht="24.15" customHeight="1">
      <c r="A180" s="37"/>
      <c r="B180" s="38"/>
      <c r="C180" s="274" t="s">
        <v>313</v>
      </c>
      <c r="D180" s="274" t="s">
        <v>297</v>
      </c>
      <c r="E180" s="275" t="s">
        <v>897</v>
      </c>
      <c r="F180" s="276" t="s">
        <v>898</v>
      </c>
      <c r="G180" s="277" t="s">
        <v>514</v>
      </c>
      <c r="H180" s="278">
        <v>1.875</v>
      </c>
      <c r="I180" s="279"/>
      <c r="J180" s="280"/>
      <c r="K180" s="281">
        <f>ROUND(P180*H180,2)</f>
        <v>0</v>
      </c>
      <c r="L180" s="280"/>
      <c r="M180" s="282"/>
      <c r="N180" s="283" t="s">
        <v>1</v>
      </c>
      <c r="O180" s="239" t="s">
        <v>42</v>
      </c>
      <c r="P180" s="240">
        <f>I180+J180</f>
        <v>0</v>
      </c>
      <c r="Q180" s="240">
        <f>ROUND(I180*H180,2)</f>
        <v>0</v>
      </c>
      <c r="R180" s="240">
        <f>ROUND(J180*H180,2)</f>
        <v>0</v>
      </c>
      <c r="S180" s="96"/>
      <c r="T180" s="241">
        <f>S180*H180</f>
        <v>0</v>
      </c>
      <c r="U180" s="241">
        <v>0.014500000000000001</v>
      </c>
      <c r="V180" s="241">
        <f>U180*H180</f>
        <v>0.0271875</v>
      </c>
      <c r="W180" s="241">
        <v>0</v>
      </c>
      <c r="X180" s="242">
        <f>W180*H180</f>
        <v>0</v>
      </c>
      <c r="Y180" s="37"/>
      <c r="Z180" s="37"/>
      <c r="AA180" s="37"/>
      <c r="AB180" s="37"/>
      <c r="AC180" s="37"/>
      <c r="AD180" s="37"/>
      <c r="AE180" s="37"/>
      <c r="AR180" s="243" t="s">
        <v>300</v>
      </c>
      <c r="AT180" s="243" t="s">
        <v>297</v>
      </c>
      <c r="AU180" s="243" t="s">
        <v>166</v>
      </c>
      <c r="AY180" s="16" t="s">
        <v>161</v>
      </c>
      <c r="BE180" s="244">
        <f>IF(O180="základná",K180,0)</f>
        <v>0</v>
      </c>
      <c r="BF180" s="244">
        <f>IF(O180="znížená",K180,0)</f>
        <v>0</v>
      </c>
      <c r="BG180" s="244">
        <f>IF(O180="zákl. prenesená",K180,0)</f>
        <v>0</v>
      </c>
      <c r="BH180" s="244">
        <f>IF(O180="zníž. prenesená",K180,0)</f>
        <v>0</v>
      </c>
      <c r="BI180" s="244">
        <f>IF(O180="nulová",K180,0)</f>
        <v>0</v>
      </c>
      <c r="BJ180" s="16" t="s">
        <v>166</v>
      </c>
      <c r="BK180" s="244">
        <f>ROUND(P180*H180,2)</f>
        <v>0</v>
      </c>
      <c r="BL180" s="16" t="s">
        <v>242</v>
      </c>
      <c r="BM180" s="243" t="s">
        <v>899</v>
      </c>
    </row>
    <row r="181" s="13" customFormat="1">
      <c r="A181" s="13"/>
      <c r="B181" s="247"/>
      <c r="C181" s="248"/>
      <c r="D181" s="249" t="s">
        <v>174</v>
      </c>
      <c r="E181" s="248"/>
      <c r="F181" s="251" t="s">
        <v>900</v>
      </c>
      <c r="G181" s="248"/>
      <c r="H181" s="252">
        <v>1.875</v>
      </c>
      <c r="I181" s="253"/>
      <c r="J181" s="253"/>
      <c r="K181" s="248"/>
      <c r="L181" s="248"/>
      <c r="M181" s="254"/>
      <c r="N181" s="255"/>
      <c r="O181" s="256"/>
      <c r="P181" s="256"/>
      <c r="Q181" s="256"/>
      <c r="R181" s="256"/>
      <c r="S181" s="256"/>
      <c r="T181" s="256"/>
      <c r="U181" s="256"/>
      <c r="V181" s="256"/>
      <c r="W181" s="256"/>
      <c r="X181" s="257"/>
      <c r="Y181" s="13"/>
      <c r="Z181" s="13"/>
      <c r="AA181" s="13"/>
      <c r="AB181" s="13"/>
      <c r="AC181" s="13"/>
      <c r="AD181" s="13"/>
      <c r="AE181" s="13"/>
      <c r="AT181" s="258" t="s">
        <v>174</v>
      </c>
      <c r="AU181" s="258" t="s">
        <v>166</v>
      </c>
      <c r="AV181" s="13" t="s">
        <v>166</v>
      </c>
      <c r="AW181" s="13" t="s">
        <v>4</v>
      </c>
      <c r="AX181" s="13" t="s">
        <v>86</v>
      </c>
      <c r="AY181" s="258" t="s">
        <v>161</v>
      </c>
    </row>
    <row r="182" s="2" customFormat="1" ht="24.15" customHeight="1">
      <c r="A182" s="37"/>
      <c r="B182" s="38"/>
      <c r="C182" s="230" t="s">
        <v>318</v>
      </c>
      <c r="D182" s="230" t="s">
        <v>162</v>
      </c>
      <c r="E182" s="231" t="s">
        <v>304</v>
      </c>
      <c r="F182" s="232" t="s">
        <v>305</v>
      </c>
      <c r="G182" s="233" t="s">
        <v>249</v>
      </c>
      <c r="H182" s="234">
        <v>3.0099999999999998</v>
      </c>
      <c r="I182" s="235"/>
      <c r="J182" s="235"/>
      <c r="K182" s="236">
        <f>ROUND(P182*H182,2)</f>
        <v>0</v>
      </c>
      <c r="L182" s="237"/>
      <c r="M182" s="43"/>
      <c r="N182" s="238" t="s">
        <v>1</v>
      </c>
      <c r="O182" s="239" t="s">
        <v>42</v>
      </c>
      <c r="P182" s="240">
        <f>I182+J182</f>
        <v>0</v>
      </c>
      <c r="Q182" s="240">
        <f>ROUND(I182*H182,2)</f>
        <v>0</v>
      </c>
      <c r="R182" s="240">
        <f>ROUND(J182*H182,2)</f>
        <v>0</v>
      </c>
      <c r="S182" s="96"/>
      <c r="T182" s="241">
        <f>S182*H182</f>
        <v>0</v>
      </c>
      <c r="U182" s="241">
        <v>0</v>
      </c>
      <c r="V182" s="241">
        <f>U182*H182</f>
        <v>0</v>
      </c>
      <c r="W182" s="241">
        <v>0</v>
      </c>
      <c r="X182" s="242">
        <f>W182*H182</f>
        <v>0</v>
      </c>
      <c r="Y182" s="37"/>
      <c r="Z182" s="37"/>
      <c r="AA182" s="37"/>
      <c r="AB182" s="37"/>
      <c r="AC182" s="37"/>
      <c r="AD182" s="37"/>
      <c r="AE182" s="37"/>
      <c r="AR182" s="243" t="s">
        <v>242</v>
      </c>
      <c r="AT182" s="243" t="s">
        <v>162</v>
      </c>
      <c r="AU182" s="243" t="s">
        <v>166</v>
      </c>
      <c r="AY182" s="16" t="s">
        <v>161</v>
      </c>
      <c r="BE182" s="244">
        <f>IF(O182="základná",K182,0)</f>
        <v>0</v>
      </c>
      <c r="BF182" s="244">
        <f>IF(O182="znížená",K182,0)</f>
        <v>0</v>
      </c>
      <c r="BG182" s="244">
        <f>IF(O182="zákl. prenesená",K182,0)</f>
        <v>0</v>
      </c>
      <c r="BH182" s="244">
        <f>IF(O182="zníž. prenesená",K182,0)</f>
        <v>0</v>
      </c>
      <c r="BI182" s="244">
        <f>IF(O182="nulová",K182,0)</f>
        <v>0</v>
      </c>
      <c r="BJ182" s="16" t="s">
        <v>166</v>
      </c>
      <c r="BK182" s="244">
        <f>ROUND(P182*H182,2)</f>
        <v>0</v>
      </c>
      <c r="BL182" s="16" t="s">
        <v>242</v>
      </c>
      <c r="BM182" s="243" t="s">
        <v>901</v>
      </c>
    </row>
    <row r="183" s="12" customFormat="1" ht="22.8" customHeight="1">
      <c r="A183" s="12"/>
      <c r="B183" s="216"/>
      <c r="C183" s="217"/>
      <c r="D183" s="218" t="s">
        <v>77</v>
      </c>
      <c r="E183" s="245" t="s">
        <v>307</v>
      </c>
      <c r="F183" s="245" t="s">
        <v>308</v>
      </c>
      <c r="G183" s="217"/>
      <c r="H183" s="217"/>
      <c r="I183" s="220"/>
      <c r="J183" s="220"/>
      <c r="K183" s="246">
        <f>BK183</f>
        <v>0</v>
      </c>
      <c r="L183" s="217"/>
      <c r="M183" s="221"/>
      <c r="N183" s="222"/>
      <c r="O183" s="223"/>
      <c r="P183" s="223"/>
      <c r="Q183" s="224">
        <f>SUM(Q184:Q203)</f>
        <v>0</v>
      </c>
      <c r="R183" s="224">
        <f>SUM(R184:R203)</f>
        <v>0</v>
      </c>
      <c r="S183" s="223"/>
      <c r="T183" s="225">
        <f>SUM(T184:T203)</f>
        <v>0</v>
      </c>
      <c r="U183" s="223"/>
      <c r="V183" s="225">
        <f>SUM(V184:V203)</f>
        <v>10.162506950000001</v>
      </c>
      <c r="W183" s="223"/>
      <c r="X183" s="226">
        <f>SUM(X184:X203)</f>
        <v>0</v>
      </c>
      <c r="Y183" s="12"/>
      <c r="Z183" s="12"/>
      <c r="AA183" s="12"/>
      <c r="AB183" s="12"/>
      <c r="AC183" s="12"/>
      <c r="AD183" s="12"/>
      <c r="AE183" s="12"/>
      <c r="AR183" s="227" t="s">
        <v>166</v>
      </c>
      <c r="AT183" s="228" t="s">
        <v>77</v>
      </c>
      <c r="AU183" s="228" t="s">
        <v>86</v>
      </c>
      <c r="AY183" s="227" t="s">
        <v>161</v>
      </c>
      <c r="BK183" s="229">
        <f>SUM(BK184:BK203)</f>
        <v>0</v>
      </c>
    </row>
    <row r="184" s="2" customFormat="1" ht="24.15" customHeight="1">
      <c r="A184" s="37"/>
      <c r="B184" s="38"/>
      <c r="C184" s="230" t="s">
        <v>300</v>
      </c>
      <c r="D184" s="230" t="s">
        <v>162</v>
      </c>
      <c r="E184" s="231" t="s">
        <v>902</v>
      </c>
      <c r="F184" s="232" t="s">
        <v>903</v>
      </c>
      <c r="G184" s="233" t="s">
        <v>181</v>
      </c>
      <c r="H184" s="234">
        <v>903.96000000000004</v>
      </c>
      <c r="I184" s="235"/>
      <c r="J184" s="235"/>
      <c r="K184" s="236">
        <f>ROUND(P184*H184,2)</f>
        <v>0</v>
      </c>
      <c r="L184" s="237"/>
      <c r="M184" s="43"/>
      <c r="N184" s="238" t="s">
        <v>1</v>
      </c>
      <c r="O184" s="239" t="s">
        <v>42</v>
      </c>
      <c r="P184" s="240">
        <f>I184+J184</f>
        <v>0</v>
      </c>
      <c r="Q184" s="240">
        <f>ROUND(I184*H184,2)</f>
        <v>0</v>
      </c>
      <c r="R184" s="240">
        <f>ROUND(J184*H184,2)</f>
        <v>0</v>
      </c>
      <c r="S184" s="96"/>
      <c r="T184" s="241">
        <f>S184*H184</f>
        <v>0</v>
      </c>
      <c r="U184" s="241">
        <v>0.00115</v>
      </c>
      <c r="V184" s="241">
        <f>U184*H184</f>
        <v>1.0395540000000001</v>
      </c>
      <c r="W184" s="241">
        <v>0</v>
      </c>
      <c r="X184" s="242">
        <f>W184*H184</f>
        <v>0</v>
      </c>
      <c r="Y184" s="37"/>
      <c r="Z184" s="37"/>
      <c r="AA184" s="37"/>
      <c r="AB184" s="37"/>
      <c r="AC184" s="37"/>
      <c r="AD184" s="37"/>
      <c r="AE184" s="37"/>
      <c r="AR184" s="243" t="s">
        <v>242</v>
      </c>
      <c r="AT184" s="243" t="s">
        <v>162</v>
      </c>
      <c r="AU184" s="243" t="s">
        <v>166</v>
      </c>
      <c r="AY184" s="16" t="s">
        <v>161</v>
      </c>
      <c r="BE184" s="244">
        <f>IF(O184="základná",K184,0)</f>
        <v>0</v>
      </c>
      <c r="BF184" s="244">
        <f>IF(O184="znížená",K184,0)</f>
        <v>0</v>
      </c>
      <c r="BG184" s="244">
        <f>IF(O184="zákl. prenesená",K184,0)</f>
        <v>0</v>
      </c>
      <c r="BH184" s="244">
        <f>IF(O184="zníž. prenesená",K184,0)</f>
        <v>0</v>
      </c>
      <c r="BI184" s="244">
        <f>IF(O184="nulová",K184,0)</f>
        <v>0</v>
      </c>
      <c r="BJ184" s="16" t="s">
        <v>166</v>
      </c>
      <c r="BK184" s="244">
        <f>ROUND(P184*H184,2)</f>
        <v>0</v>
      </c>
      <c r="BL184" s="16" t="s">
        <v>242</v>
      </c>
      <c r="BM184" s="243" t="s">
        <v>904</v>
      </c>
    </row>
    <row r="185" s="13" customFormat="1">
      <c r="A185" s="13"/>
      <c r="B185" s="247"/>
      <c r="C185" s="248"/>
      <c r="D185" s="249" t="s">
        <v>174</v>
      </c>
      <c r="E185" s="250" t="s">
        <v>1</v>
      </c>
      <c r="F185" s="251" t="s">
        <v>849</v>
      </c>
      <c r="G185" s="248"/>
      <c r="H185" s="252">
        <v>903.96000000000004</v>
      </c>
      <c r="I185" s="253"/>
      <c r="J185" s="253"/>
      <c r="K185" s="248"/>
      <c r="L185" s="248"/>
      <c r="M185" s="254"/>
      <c r="N185" s="255"/>
      <c r="O185" s="256"/>
      <c r="P185" s="256"/>
      <c r="Q185" s="256"/>
      <c r="R185" s="256"/>
      <c r="S185" s="256"/>
      <c r="T185" s="256"/>
      <c r="U185" s="256"/>
      <c r="V185" s="256"/>
      <c r="W185" s="256"/>
      <c r="X185" s="257"/>
      <c r="Y185" s="13"/>
      <c r="Z185" s="13"/>
      <c r="AA185" s="13"/>
      <c r="AB185" s="13"/>
      <c r="AC185" s="13"/>
      <c r="AD185" s="13"/>
      <c r="AE185" s="13"/>
      <c r="AT185" s="258" t="s">
        <v>174</v>
      </c>
      <c r="AU185" s="258" t="s">
        <v>166</v>
      </c>
      <c r="AV185" s="13" t="s">
        <v>166</v>
      </c>
      <c r="AW185" s="13" t="s">
        <v>5</v>
      </c>
      <c r="AX185" s="13" t="s">
        <v>78</v>
      </c>
      <c r="AY185" s="258" t="s">
        <v>161</v>
      </c>
    </row>
    <row r="186" s="14" customFormat="1">
      <c r="A186" s="14"/>
      <c r="B186" s="259"/>
      <c r="C186" s="260"/>
      <c r="D186" s="249" t="s">
        <v>174</v>
      </c>
      <c r="E186" s="261" t="s">
        <v>1</v>
      </c>
      <c r="F186" s="262" t="s">
        <v>177</v>
      </c>
      <c r="G186" s="260"/>
      <c r="H186" s="263">
        <v>903.96000000000004</v>
      </c>
      <c r="I186" s="264"/>
      <c r="J186" s="264"/>
      <c r="K186" s="260"/>
      <c r="L186" s="260"/>
      <c r="M186" s="265"/>
      <c r="N186" s="266"/>
      <c r="O186" s="267"/>
      <c r="P186" s="267"/>
      <c r="Q186" s="267"/>
      <c r="R186" s="267"/>
      <c r="S186" s="267"/>
      <c r="T186" s="267"/>
      <c r="U186" s="267"/>
      <c r="V186" s="267"/>
      <c r="W186" s="267"/>
      <c r="X186" s="268"/>
      <c r="Y186" s="14"/>
      <c r="Z186" s="14"/>
      <c r="AA186" s="14"/>
      <c r="AB186" s="14"/>
      <c r="AC186" s="14"/>
      <c r="AD186" s="14"/>
      <c r="AE186" s="14"/>
      <c r="AT186" s="269" t="s">
        <v>174</v>
      </c>
      <c r="AU186" s="269" t="s">
        <v>166</v>
      </c>
      <c r="AV186" s="14" t="s">
        <v>165</v>
      </c>
      <c r="AW186" s="14" t="s">
        <v>5</v>
      </c>
      <c r="AX186" s="14" t="s">
        <v>86</v>
      </c>
      <c r="AY186" s="269" t="s">
        <v>161</v>
      </c>
    </row>
    <row r="187" s="2" customFormat="1" ht="37.8" customHeight="1">
      <c r="A187" s="37"/>
      <c r="B187" s="38"/>
      <c r="C187" s="274" t="s">
        <v>330</v>
      </c>
      <c r="D187" s="274" t="s">
        <v>297</v>
      </c>
      <c r="E187" s="275" t="s">
        <v>905</v>
      </c>
      <c r="F187" s="276" t="s">
        <v>906</v>
      </c>
      <c r="G187" s="277" t="s">
        <v>181</v>
      </c>
      <c r="H187" s="278">
        <v>922.03899999999999</v>
      </c>
      <c r="I187" s="279"/>
      <c r="J187" s="280"/>
      <c r="K187" s="281">
        <f>ROUND(P187*H187,2)</f>
        <v>0</v>
      </c>
      <c r="L187" s="280"/>
      <c r="M187" s="282"/>
      <c r="N187" s="283" t="s">
        <v>1</v>
      </c>
      <c r="O187" s="239" t="s">
        <v>42</v>
      </c>
      <c r="P187" s="240">
        <f>I187+J187</f>
        <v>0</v>
      </c>
      <c r="Q187" s="240">
        <f>ROUND(I187*H187,2)</f>
        <v>0</v>
      </c>
      <c r="R187" s="240">
        <f>ROUND(J187*H187,2)</f>
        <v>0</v>
      </c>
      <c r="S187" s="96"/>
      <c r="T187" s="241">
        <f>S187*H187</f>
        <v>0</v>
      </c>
      <c r="U187" s="241">
        <v>0.0048999999999999998</v>
      </c>
      <c r="V187" s="241">
        <f>U187*H187</f>
        <v>4.5179910999999997</v>
      </c>
      <c r="W187" s="241">
        <v>0</v>
      </c>
      <c r="X187" s="242">
        <f>W187*H187</f>
        <v>0</v>
      </c>
      <c r="Y187" s="37"/>
      <c r="Z187" s="37"/>
      <c r="AA187" s="37"/>
      <c r="AB187" s="37"/>
      <c r="AC187" s="37"/>
      <c r="AD187" s="37"/>
      <c r="AE187" s="37"/>
      <c r="AR187" s="243" t="s">
        <v>300</v>
      </c>
      <c r="AT187" s="243" t="s">
        <v>297</v>
      </c>
      <c r="AU187" s="243" t="s">
        <v>166</v>
      </c>
      <c r="AY187" s="16" t="s">
        <v>161</v>
      </c>
      <c r="BE187" s="244">
        <f>IF(O187="základná",K187,0)</f>
        <v>0</v>
      </c>
      <c r="BF187" s="244">
        <f>IF(O187="znížená",K187,0)</f>
        <v>0</v>
      </c>
      <c r="BG187" s="244">
        <f>IF(O187="zákl. prenesená",K187,0)</f>
        <v>0</v>
      </c>
      <c r="BH187" s="244">
        <f>IF(O187="zníž. prenesená",K187,0)</f>
        <v>0</v>
      </c>
      <c r="BI187" s="244">
        <f>IF(O187="nulová",K187,0)</f>
        <v>0</v>
      </c>
      <c r="BJ187" s="16" t="s">
        <v>166</v>
      </c>
      <c r="BK187" s="244">
        <f>ROUND(P187*H187,2)</f>
        <v>0</v>
      </c>
      <c r="BL187" s="16" t="s">
        <v>242</v>
      </c>
      <c r="BM187" s="243" t="s">
        <v>907</v>
      </c>
    </row>
    <row r="188" s="13" customFormat="1">
      <c r="A188" s="13"/>
      <c r="B188" s="247"/>
      <c r="C188" s="248"/>
      <c r="D188" s="249" t="s">
        <v>174</v>
      </c>
      <c r="E188" s="248"/>
      <c r="F188" s="251" t="s">
        <v>908</v>
      </c>
      <c r="G188" s="248"/>
      <c r="H188" s="252">
        <v>922.03899999999999</v>
      </c>
      <c r="I188" s="253"/>
      <c r="J188" s="253"/>
      <c r="K188" s="248"/>
      <c r="L188" s="248"/>
      <c r="M188" s="254"/>
      <c r="N188" s="255"/>
      <c r="O188" s="256"/>
      <c r="P188" s="256"/>
      <c r="Q188" s="256"/>
      <c r="R188" s="256"/>
      <c r="S188" s="256"/>
      <c r="T188" s="256"/>
      <c r="U188" s="256"/>
      <c r="V188" s="256"/>
      <c r="W188" s="256"/>
      <c r="X188" s="257"/>
      <c r="Y188" s="13"/>
      <c r="Z188" s="13"/>
      <c r="AA188" s="13"/>
      <c r="AB188" s="13"/>
      <c r="AC188" s="13"/>
      <c r="AD188" s="13"/>
      <c r="AE188" s="13"/>
      <c r="AT188" s="258" t="s">
        <v>174</v>
      </c>
      <c r="AU188" s="258" t="s">
        <v>166</v>
      </c>
      <c r="AV188" s="13" t="s">
        <v>166</v>
      </c>
      <c r="AW188" s="13" t="s">
        <v>4</v>
      </c>
      <c r="AX188" s="13" t="s">
        <v>86</v>
      </c>
      <c r="AY188" s="258" t="s">
        <v>161</v>
      </c>
    </row>
    <row r="189" s="2" customFormat="1" ht="24.15" customHeight="1">
      <c r="A189" s="37"/>
      <c r="B189" s="38"/>
      <c r="C189" s="230" t="s">
        <v>335</v>
      </c>
      <c r="D189" s="230" t="s">
        <v>162</v>
      </c>
      <c r="E189" s="231" t="s">
        <v>902</v>
      </c>
      <c r="F189" s="232" t="s">
        <v>903</v>
      </c>
      <c r="G189" s="233" t="s">
        <v>181</v>
      </c>
      <c r="H189" s="234">
        <v>881.30999999999995</v>
      </c>
      <c r="I189" s="235"/>
      <c r="J189" s="235"/>
      <c r="K189" s="236">
        <f>ROUND(P189*H189,2)</f>
        <v>0</v>
      </c>
      <c r="L189" s="237"/>
      <c r="M189" s="43"/>
      <c r="N189" s="238" t="s">
        <v>1</v>
      </c>
      <c r="O189" s="239" t="s">
        <v>42</v>
      </c>
      <c r="P189" s="240">
        <f>I189+J189</f>
        <v>0</v>
      </c>
      <c r="Q189" s="240">
        <f>ROUND(I189*H189,2)</f>
        <v>0</v>
      </c>
      <c r="R189" s="240">
        <f>ROUND(J189*H189,2)</f>
        <v>0</v>
      </c>
      <c r="S189" s="96"/>
      <c r="T189" s="241">
        <f>S189*H189</f>
        <v>0</v>
      </c>
      <c r="U189" s="241">
        <v>0.00115</v>
      </c>
      <c r="V189" s="241">
        <f>U189*H189</f>
        <v>1.0135064999999999</v>
      </c>
      <c r="W189" s="241">
        <v>0</v>
      </c>
      <c r="X189" s="242">
        <f>W189*H189</f>
        <v>0</v>
      </c>
      <c r="Y189" s="37"/>
      <c r="Z189" s="37"/>
      <c r="AA189" s="37"/>
      <c r="AB189" s="37"/>
      <c r="AC189" s="37"/>
      <c r="AD189" s="37"/>
      <c r="AE189" s="37"/>
      <c r="AR189" s="243" t="s">
        <v>242</v>
      </c>
      <c r="AT189" s="243" t="s">
        <v>162</v>
      </c>
      <c r="AU189" s="243" t="s">
        <v>166</v>
      </c>
      <c r="AY189" s="16" t="s">
        <v>161</v>
      </c>
      <c r="BE189" s="244">
        <f>IF(O189="základná",K189,0)</f>
        <v>0</v>
      </c>
      <c r="BF189" s="244">
        <f>IF(O189="znížená",K189,0)</f>
        <v>0</v>
      </c>
      <c r="BG189" s="244">
        <f>IF(O189="zákl. prenesená",K189,0)</f>
        <v>0</v>
      </c>
      <c r="BH189" s="244">
        <f>IF(O189="zníž. prenesená",K189,0)</f>
        <v>0</v>
      </c>
      <c r="BI189" s="244">
        <f>IF(O189="nulová",K189,0)</f>
        <v>0</v>
      </c>
      <c r="BJ189" s="16" t="s">
        <v>166</v>
      </c>
      <c r="BK189" s="244">
        <f>ROUND(P189*H189,2)</f>
        <v>0</v>
      </c>
      <c r="BL189" s="16" t="s">
        <v>242</v>
      </c>
      <c r="BM189" s="243" t="s">
        <v>909</v>
      </c>
    </row>
    <row r="190" s="13" customFormat="1">
      <c r="A190" s="13"/>
      <c r="B190" s="247"/>
      <c r="C190" s="248"/>
      <c r="D190" s="249" t="s">
        <v>174</v>
      </c>
      <c r="E190" s="250" t="s">
        <v>1</v>
      </c>
      <c r="F190" s="251" t="s">
        <v>910</v>
      </c>
      <c r="G190" s="248"/>
      <c r="H190" s="252">
        <v>881.30999999999995</v>
      </c>
      <c r="I190" s="253"/>
      <c r="J190" s="253"/>
      <c r="K190" s="248"/>
      <c r="L190" s="248"/>
      <c r="M190" s="254"/>
      <c r="N190" s="255"/>
      <c r="O190" s="256"/>
      <c r="P190" s="256"/>
      <c r="Q190" s="256"/>
      <c r="R190" s="256"/>
      <c r="S190" s="256"/>
      <c r="T190" s="256"/>
      <c r="U190" s="256"/>
      <c r="V190" s="256"/>
      <c r="W190" s="256"/>
      <c r="X190" s="257"/>
      <c r="Y190" s="13"/>
      <c r="Z190" s="13"/>
      <c r="AA190" s="13"/>
      <c r="AB190" s="13"/>
      <c r="AC190" s="13"/>
      <c r="AD190" s="13"/>
      <c r="AE190" s="13"/>
      <c r="AT190" s="258" t="s">
        <v>174</v>
      </c>
      <c r="AU190" s="258" t="s">
        <v>166</v>
      </c>
      <c r="AV190" s="13" t="s">
        <v>166</v>
      </c>
      <c r="AW190" s="13" t="s">
        <v>5</v>
      </c>
      <c r="AX190" s="13" t="s">
        <v>78</v>
      </c>
      <c r="AY190" s="258" t="s">
        <v>161</v>
      </c>
    </row>
    <row r="191" s="14" customFormat="1">
      <c r="A191" s="14"/>
      <c r="B191" s="259"/>
      <c r="C191" s="260"/>
      <c r="D191" s="249" t="s">
        <v>174</v>
      </c>
      <c r="E191" s="261" t="s">
        <v>1</v>
      </c>
      <c r="F191" s="262" t="s">
        <v>177</v>
      </c>
      <c r="G191" s="260"/>
      <c r="H191" s="263">
        <v>881.30999999999995</v>
      </c>
      <c r="I191" s="264"/>
      <c r="J191" s="264"/>
      <c r="K191" s="260"/>
      <c r="L191" s="260"/>
      <c r="M191" s="265"/>
      <c r="N191" s="266"/>
      <c r="O191" s="267"/>
      <c r="P191" s="267"/>
      <c r="Q191" s="267"/>
      <c r="R191" s="267"/>
      <c r="S191" s="267"/>
      <c r="T191" s="267"/>
      <c r="U191" s="267"/>
      <c r="V191" s="267"/>
      <c r="W191" s="267"/>
      <c r="X191" s="268"/>
      <c r="Y191" s="14"/>
      <c r="Z191" s="14"/>
      <c r="AA191" s="14"/>
      <c r="AB191" s="14"/>
      <c r="AC191" s="14"/>
      <c r="AD191" s="14"/>
      <c r="AE191" s="14"/>
      <c r="AT191" s="269" t="s">
        <v>174</v>
      </c>
      <c r="AU191" s="269" t="s">
        <v>166</v>
      </c>
      <c r="AV191" s="14" t="s">
        <v>165</v>
      </c>
      <c r="AW191" s="14" t="s">
        <v>5</v>
      </c>
      <c r="AX191" s="14" t="s">
        <v>86</v>
      </c>
      <c r="AY191" s="269" t="s">
        <v>161</v>
      </c>
    </row>
    <row r="192" s="2" customFormat="1" ht="44.25" customHeight="1">
      <c r="A192" s="37"/>
      <c r="B192" s="38"/>
      <c r="C192" s="274" t="s">
        <v>340</v>
      </c>
      <c r="D192" s="274" t="s">
        <v>297</v>
      </c>
      <c r="E192" s="275" t="s">
        <v>911</v>
      </c>
      <c r="F192" s="276" t="s">
        <v>912</v>
      </c>
      <c r="G192" s="277" t="s">
        <v>181</v>
      </c>
      <c r="H192" s="278">
        <v>898.93600000000004</v>
      </c>
      <c r="I192" s="279"/>
      <c r="J192" s="280"/>
      <c r="K192" s="281">
        <f>ROUND(P192*H192,2)</f>
        <v>0</v>
      </c>
      <c r="L192" s="280"/>
      <c r="M192" s="282"/>
      <c r="N192" s="283" t="s">
        <v>1</v>
      </c>
      <c r="O192" s="239" t="s">
        <v>42</v>
      </c>
      <c r="P192" s="240">
        <f>I192+J192</f>
        <v>0</v>
      </c>
      <c r="Q192" s="240">
        <f>ROUND(I192*H192,2)</f>
        <v>0</v>
      </c>
      <c r="R192" s="240">
        <f>ROUND(J192*H192,2)</f>
        <v>0</v>
      </c>
      <c r="S192" s="96"/>
      <c r="T192" s="241">
        <f>S192*H192</f>
        <v>0</v>
      </c>
      <c r="U192" s="241">
        <v>0.0033</v>
      </c>
      <c r="V192" s="241">
        <f>U192*H192</f>
        <v>2.9664888</v>
      </c>
      <c r="W192" s="241">
        <v>0</v>
      </c>
      <c r="X192" s="242">
        <f>W192*H192</f>
        <v>0</v>
      </c>
      <c r="Y192" s="37"/>
      <c r="Z192" s="37"/>
      <c r="AA192" s="37"/>
      <c r="AB192" s="37"/>
      <c r="AC192" s="37"/>
      <c r="AD192" s="37"/>
      <c r="AE192" s="37"/>
      <c r="AR192" s="243" t="s">
        <v>300</v>
      </c>
      <c r="AT192" s="243" t="s">
        <v>297</v>
      </c>
      <c r="AU192" s="243" t="s">
        <v>166</v>
      </c>
      <c r="AY192" s="16" t="s">
        <v>161</v>
      </c>
      <c r="BE192" s="244">
        <f>IF(O192="základná",K192,0)</f>
        <v>0</v>
      </c>
      <c r="BF192" s="244">
        <f>IF(O192="znížená",K192,0)</f>
        <v>0</v>
      </c>
      <c r="BG192" s="244">
        <f>IF(O192="zákl. prenesená",K192,0)</f>
        <v>0</v>
      </c>
      <c r="BH192" s="244">
        <f>IF(O192="zníž. prenesená",K192,0)</f>
        <v>0</v>
      </c>
      <c r="BI192" s="244">
        <f>IF(O192="nulová",K192,0)</f>
        <v>0</v>
      </c>
      <c r="BJ192" s="16" t="s">
        <v>166</v>
      </c>
      <c r="BK192" s="244">
        <f>ROUND(P192*H192,2)</f>
        <v>0</v>
      </c>
      <c r="BL192" s="16" t="s">
        <v>242</v>
      </c>
      <c r="BM192" s="243" t="s">
        <v>913</v>
      </c>
    </row>
    <row r="193" s="13" customFormat="1">
      <c r="A193" s="13"/>
      <c r="B193" s="247"/>
      <c r="C193" s="248"/>
      <c r="D193" s="249" t="s">
        <v>174</v>
      </c>
      <c r="E193" s="248"/>
      <c r="F193" s="251" t="s">
        <v>914</v>
      </c>
      <c r="G193" s="248"/>
      <c r="H193" s="252">
        <v>898.93600000000004</v>
      </c>
      <c r="I193" s="253"/>
      <c r="J193" s="253"/>
      <c r="K193" s="248"/>
      <c r="L193" s="248"/>
      <c r="M193" s="254"/>
      <c r="N193" s="255"/>
      <c r="O193" s="256"/>
      <c r="P193" s="256"/>
      <c r="Q193" s="256"/>
      <c r="R193" s="256"/>
      <c r="S193" s="256"/>
      <c r="T193" s="256"/>
      <c r="U193" s="256"/>
      <c r="V193" s="256"/>
      <c r="W193" s="256"/>
      <c r="X193" s="257"/>
      <c r="Y193" s="13"/>
      <c r="Z193" s="13"/>
      <c r="AA193" s="13"/>
      <c r="AB193" s="13"/>
      <c r="AC193" s="13"/>
      <c r="AD193" s="13"/>
      <c r="AE193" s="13"/>
      <c r="AT193" s="258" t="s">
        <v>174</v>
      </c>
      <c r="AU193" s="258" t="s">
        <v>166</v>
      </c>
      <c r="AV193" s="13" t="s">
        <v>166</v>
      </c>
      <c r="AW193" s="13" t="s">
        <v>4</v>
      </c>
      <c r="AX193" s="13" t="s">
        <v>86</v>
      </c>
      <c r="AY193" s="258" t="s">
        <v>161</v>
      </c>
    </row>
    <row r="194" s="2" customFormat="1" ht="24.15" customHeight="1">
      <c r="A194" s="37"/>
      <c r="B194" s="38"/>
      <c r="C194" s="230" t="s">
        <v>346</v>
      </c>
      <c r="D194" s="230" t="s">
        <v>162</v>
      </c>
      <c r="E194" s="231" t="s">
        <v>902</v>
      </c>
      <c r="F194" s="232" t="s">
        <v>903</v>
      </c>
      <c r="G194" s="233" t="s">
        <v>181</v>
      </c>
      <c r="H194" s="234">
        <v>22.649999999999999</v>
      </c>
      <c r="I194" s="235"/>
      <c r="J194" s="235"/>
      <c r="K194" s="236">
        <f>ROUND(P194*H194,2)</f>
        <v>0</v>
      </c>
      <c r="L194" s="237"/>
      <c r="M194" s="43"/>
      <c r="N194" s="238" t="s">
        <v>1</v>
      </c>
      <c r="O194" s="239" t="s">
        <v>42</v>
      </c>
      <c r="P194" s="240">
        <f>I194+J194</f>
        <v>0</v>
      </c>
      <c r="Q194" s="240">
        <f>ROUND(I194*H194,2)</f>
        <v>0</v>
      </c>
      <c r="R194" s="240">
        <f>ROUND(J194*H194,2)</f>
        <v>0</v>
      </c>
      <c r="S194" s="96"/>
      <c r="T194" s="241">
        <f>S194*H194</f>
        <v>0</v>
      </c>
      <c r="U194" s="241">
        <v>0.00115</v>
      </c>
      <c r="V194" s="241">
        <f>U194*H194</f>
        <v>0.026047499999999998</v>
      </c>
      <c r="W194" s="241">
        <v>0</v>
      </c>
      <c r="X194" s="242">
        <f>W194*H194</f>
        <v>0</v>
      </c>
      <c r="Y194" s="37"/>
      <c r="Z194" s="37"/>
      <c r="AA194" s="37"/>
      <c r="AB194" s="37"/>
      <c r="AC194" s="37"/>
      <c r="AD194" s="37"/>
      <c r="AE194" s="37"/>
      <c r="AR194" s="243" t="s">
        <v>242</v>
      </c>
      <c r="AT194" s="243" t="s">
        <v>162</v>
      </c>
      <c r="AU194" s="243" t="s">
        <v>166</v>
      </c>
      <c r="AY194" s="16" t="s">
        <v>161</v>
      </c>
      <c r="BE194" s="244">
        <f>IF(O194="základná",K194,0)</f>
        <v>0</v>
      </c>
      <c r="BF194" s="244">
        <f>IF(O194="znížená",K194,0)</f>
        <v>0</v>
      </c>
      <c r="BG194" s="244">
        <f>IF(O194="zákl. prenesená",K194,0)</f>
        <v>0</v>
      </c>
      <c r="BH194" s="244">
        <f>IF(O194="zníž. prenesená",K194,0)</f>
        <v>0</v>
      </c>
      <c r="BI194" s="244">
        <f>IF(O194="nulová",K194,0)</f>
        <v>0</v>
      </c>
      <c r="BJ194" s="16" t="s">
        <v>166</v>
      </c>
      <c r="BK194" s="244">
        <f>ROUND(P194*H194,2)</f>
        <v>0</v>
      </c>
      <c r="BL194" s="16" t="s">
        <v>242</v>
      </c>
      <c r="BM194" s="243" t="s">
        <v>915</v>
      </c>
    </row>
    <row r="195" s="13" customFormat="1">
      <c r="A195" s="13"/>
      <c r="B195" s="247"/>
      <c r="C195" s="248"/>
      <c r="D195" s="249" t="s">
        <v>174</v>
      </c>
      <c r="E195" s="250" t="s">
        <v>1</v>
      </c>
      <c r="F195" s="251" t="s">
        <v>916</v>
      </c>
      <c r="G195" s="248"/>
      <c r="H195" s="252">
        <v>22.649999999999999</v>
      </c>
      <c r="I195" s="253"/>
      <c r="J195" s="253"/>
      <c r="K195" s="248"/>
      <c r="L195" s="248"/>
      <c r="M195" s="254"/>
      <c r="N195" s="255"/>
      <c r="O195" s="256"/>
      <c r="P195" s="256"/>
      <c r="Q195" s="256"/>
      <c r="R195" s="256"/>
      <c r="S195" s="256"/>
      <c r="T195" s="256"/>
      <c r="U195" s="256"/>
      <c r="V195" s="256"/>
      <c r="W195" s="256"/>
      <c r="X195" s="257"/>
      <c r="Y195" s="13"/>
      <c r="Z195" s="13"/>
      <c r="AA195" s="13"/>
      <c r="AB195" s="13"/>
      <c r="AC195" s="13"/>
      <c r="AD195" s="13"/>
      <c r="AE195" s="13"/>
      <c r="AT195" s="258" t="s">
        <v>174</v>
      </c>
      <c r="AU195" s="258" t="s">
        <v>166</v>
      </c>
      <c r="AV195" s="13" t="s">
        <v>166</v>
      </c>
      <c r="AW195" s="13" t="s">
        <v>5</v>
      </c>
      <c r="AX195" s="13" t="s">
        <v>78</v>
      </c>
      <c r="AY195" s="258" t="s">
        <v>161</v>
      </c>
    </row>
    <row r="196" s="14" customFormat="1">
      <c r="A196" s="14"/>
      <c r="B196" s="259"/>
      <c r="C196" s="260"/>
      <c r="D196" s="249" t="s">
        <v>174</v>
      </c>
      <c r="E196" s="261" t="s">
        <v>1</v>
      </c>
      <c r="F196" s="262" t="s">
        <v>177</v>
      </c>
      <c r="G196" s="260"/>
      <c r="H196" s="263">
        <v>22.649999999999999</v>
      </c>
      <c r="I196" s="264"/>
      <c r="J196" s="264"/>
      <c r="K196" s="260"/>
      <c r="L196" s="260"/>
      <c r="M196" s="265"/>
      <c r="N196" s="266"/>
      <c r="O196" s="267"/>
      <c r="P196" s="267"/>
      <c r="Q196" s="267"/>
      <c r="R196" s="267"/>
      <c r="S196" s="267"/>
      <c r="T196" s="267"/>
      <c r="U196" s="267"/>
      <c r="V196" s="267"/>
      <c r="W196" s="267"/>
      <c r="X196" s="268"/>
      <c r="Y196" s="14"/>
      <c r="Z196" s="14"/>
      <c r="AA196" s="14"/>
      <c r="AB196" s="14"/>
      <c r="AC196" s="14"/>
      <c r="AD196" s="14"/>
      <c r="AE196" s="14"/>
      <c r="AT196" s="269" t="s">
        <v>174</v>
      </c>
      <c r="AU196" s="269" t="s">
        <v>166</v>
      </c>
      <c r="AV196" s="14" t="s">
        <v>165</v>
      </c>
      <c r="AW196" s="14" t="s">
        <v>5</v>
      </c>
      <c r="AX196" s="14" t="s">
        <v>86</v>
      </c>
      <c r="AY196" s="269" t="s">
        <v>161</v>
      </c>
    </row>
    <row r="197" s="2" customFormat="1" ht="44.25" customHeight="1">
      <c r="A197" s="37"/>
      <c r="B197" s="38"/>
      <c r="C197" s="274" t="s">
        <v>350</v>
      </c>
      <c r="D197" s="274" t="s">
        <v>297</v>
      </c>
      <c r="E197" s="275" t="s">
        <v>917</v>
      </c>
      <c r="F197" s="276" t="s">
        <v>918</v>
      </c>
      <c r="G197" s="277" t="s">
        <v>181</v>
      </c>
      <c r="H197" s="278">
        <v>23.103000000000002</v>
      </c>
      <c r="I197" s="279"/>
      <c r="J197" s="280"/>
      <c r="K197" s="281">
        <f>ROUND(P197*H197,2)</f>
        <v>0</v>
      </c>
      <c r="L197" s="280"/>
      <c r="M197" s="282"/>
      <c r="N197" s="283" t="s">
        <v>1</v>
      </c>
      <c r="O197" s="239" t="s">
        <v>42</v>
      </c>
      <c r="P197" s="240">
        <f>I197+J197</f>
        <v>0</v>
      </c>
      <c r="Q197" s="240">
        <f>ROUND(I197*H197,2)</f>
        <v>0</v>
      </c>
      <c r="R197" s="240">
        <f>ROUND(J197*H197,2)</f>
        <v>0</v>
      </c>
      <c r="S197" s="96"/>
      <c r="T197" s="241">
        <f>S197*H197</f>
        <v>0</v>
      </c>
      <c r="U197" s="241">
        <v>0.00165</v>
      </c>
      <c r="V197" s="241">
        <f>U197*H197</f>
        <v>0.03811995</v>
      </c>
      <c r="W197" s="241">
        <v>0</v>
      </c>
      <c r="X197" s="242">
        <f>W197*H197</f>
        <v>0</v>
      </c>
      <c r="Y197" s="37"/>
      <c r="Z197" s="37"/>
      <c r="AA197" s="37"/>
      <c r="AB197" s="37"/>
      <c r="AC197" s="37"/>
      <c r="AD197" s="37"/>
      <c r="AE197" s="37"/>
      <c r="AR197" s="243" t="s">
        <v>300</v>
      </c>
      <c r="AT197" s="243" t="s">
        <v>297</v>
      </c>
      <c r="AU197" s="243" t="s">
        <v>166</v>
      </c>
      <c r="AY197" s="16" t="s">
        <v>161</v>
      </c>
      <c r="BE197" s="244">
        <f>IF(O197="základná",K197,0)</f>
        <v>0</v>
      </c>
      <c r="BF197" s="244">
        <f>IF(O197="znížená",K197,0)</f>
        <v>0</v>
      </c>
      <c r="BG197" s="244">
        <f>IF(O197="zákl. prenesená",K197,0)</f>
        <v>0</v>
      </c>
      <c r="BH197" s="244">
        <f>IF(O197="zníž. prenesená",K197,0)</f>
        <v>0</v>
      </c>
      <c r="BI197" s="244">
        <f>IF(O197="nulová",K197,0)</f>
        <v>0</v>
      </c>
      <c r="BJ197" s="16" t="s">
        <v>166</v>
      </c>
      <c r="BK197" s="244">
        <f>ROUND(P197*H197,2)</f>
        <v>0</v>
      </c>
      <c r="BL197" s="16" t="s">
        <v>242</v>
      </c>
      <c r="BM197" s="243" t="s">
        <v>919</v>
      </c>
    </row>
    <row r="198" s="13" customFormat="1">
      <c r="A198" s="13"/>
      <c r="B198" s="247"/>
      <c r="C198" s="248"/>
      <c r="D198" s="249" t="s">
        <v>174</v>
      </c>
      <c r="E198" s="248"/>
      <c r="F198" s="251" t="s">
        <v>920</v>
      </c>
      <c r="G198" s="248"/>
      <c r="H198" s="252">
        <v>23.103000000000002</v>
      </c>
      <c r="I198" s="253"/>
      <c r="J198" s="253"/>
      <c r="K198" s="248"/>
      <c r="L198" s="248"/>
      <c r="M198" s="254"/>
      <c r="N198" s="255"/>
      <c r="O198" s="256"/>
      <c r="P198" s="256"/>
      <c r="Q198" s="256"/>
      <c r="R198" s="256"/>
      <c r="S198" s="256"/>
      <c r="T198" s="256"/>
      <c r="U198" s="256"/>
      <c r="V198" s="256"/>
      <c r="W198" s="256"/>
      <c r="X198" s="257"/>
      <c r="Y198" s="13"/>
      <c r="Z198" s="13"/>
      <c r="AA198" s="13"/>
      <c r="AB198" s="13"/>
      <c r="AC198" s="13"/>
      <c r="AD198" s="13"/>
      <c r="AE198" s="13"/>
      <c r="AT198" s="258" t="s">
        <v>174</v>
      </c>
      <c r="AU198" s="258" t="s">
        <v>166</v>
      </c>
      <c r="AV198" s="13" t="s">
        <v>166</v>
      </c>
      <c r="AW198" s="13" t="s">
        <v>4</v>
      </c>
      <c r="AX198" s="13" t="s">
        <v>86</v>
      </c>
      <c r="AY198" s="258" t="s">
        <v>161</v>
      </c>
    </row>
    <row r="199" s="2" customFormat="1" ht="21.75" customHeight="1">
      <c r="A199" s="37"/>
      <c r="B199" s="38"/>
      <c r="C199" s="230" t="s">
        <v>355</v>
      </c>
      <c r="D199" s="230" t="s">
        <v>162</v>
      </c>
      <c r="E199" s="231" t="s">
        <v>921</v>
      </c>
      <c r="F199" s="232" t="s">
        <v>922</v>
      </c>
      <c r="G199" s="233" t="s">
        <v>181</v>
      </c>
      <c r="H199" s="234">
        <v>98.680000000000007</v>
      </c>
      <c r="I199" s="235"/>
      <c r="J199" s="235"/>
      <c r="K199" s="236">
        <f>ROUND(P199*H199,2)</f>
        <v>0</v>
      </c>
      <c r="L199" s="237"/>
      <c r="M199" s="43"/>
      <c r="N199" s="238" t="s">
        <v>1</v>
      </c>
      <c r="O199" s="239" t="s">
        <v>42</v>
      </c>
      <c r="P199" s="240">
        <f>I199+J199</f>
        <v>0</v>
      </c>
      <c r="Q199" s="240">
        <f>ROUND(I199*H199,2)</f>
        <v>0</v>
      </c>
      <c r="R199" s="240">
        <f>ROUND(J199*H199,2)</f>
        <v>0</v>
      </c>
      <c r="S199" s="96"/>
      <c r="T199" s="241">
        <f>S199*H199</f>
        <v>0</v>
      </c>
      <c r="U199" s="241">
        <v>0.0040000000000000001</v>
      </c>
      <c r="V199" s="241">
        <f>U199*H199</f>
        <v>0.39472000000000002</v>
      </c>
      <c r="W199" s="241">
        <v>0</v>
      </c>
      <c r="X199" s="242">
        <f>W199*H199</f>
        <v>0</v>
      </c>
      <c r="Y199" s="37"/>
      <c r="Z199" s="37"/>
      <c r="AA199" s="37"/>
      <c r="AB199" s="37"/>
      <c r="AC199" s="37"/>
      <c r="AD199" s="37"/>
      <c r="AE199" s="37"/>
      <c r="AR199" s="243" t="s">
        <v>242</v>
      </c>
      <c r="AT199" s="243" t="s">
        <v>162</v>
      </c>
      <c r="AU199" s="243" t="s">
        <v>166</v>
      </c>
      <c r="AY199" s="16" t="s">
        <v>161</v>
      </c>
      <c r="BE199" s="244">
        <f>IF(O199="základná",K199,0)</f>
        <v>0</v>
      </c>
      <c r="BF199" s="244">
        <f>IF(O199="znížená",K199,0)</f>
        <v>0</v>
      </c>
      <c r="BG199" s="244">
        <f>IF(O199="zákl. prenesená",K199,0)</f>
        <v>0</v>
      </c>
      <c r="BH199" s="244">
        <f>IF(O199="zníž. prenesená",K199,0)</f>
        <v>0</v>
      </c>
      <c r="BI199" s="244">
        <f>IF(O199="nulová",K199,0)</f>
        <v>0</v>
      </c>
      <c r="BJ199" s="16" t="s">
        <v>166</v>
      </c>
      <c r="BK199" s="244">
        <f>ROUND(P199*H199,2)</f>
        <v>0</v>
      </c>
      <c r="BL199" s="16" t="s">
        <v>242</v>
      </c>
      <c r="BM199" s="243" t="s">
        <v>923</v>
      </c>
    </row>
    <row r="200" s="13" customFormat="1">
      <c r="A200" s="13"/>
      <c r="B200" s="247"/>
      <c r="C200" s="248"/>
      <c r="D200" s="249" t="s">
        <v>174</v>
      </c>
      <c r="E200" s="250" t="s">
        <v>1</v>
      </c>
      <c r="F200" s="251" t="s">
        <v>856</v>
      </c>
      <c r="G200" s="248"/>
      <c r="H200" s="252">
        <v>98.680000000000007</v>
      </c>
      <c r="I200" s="253"/>
      <c r="J200" s="253"/>
      <c r="K200" s="248"/>
      <c r="L200" s="248"/>
      <c r="M200" s="254"/>
      <c r="N200" s="255"/>
      <c r="O200" s="256"/>
      <c r="P200" s="256"/>
      <c r="Q200" s="256"/>
      <c r="R200" s="256"/>
      <c r="S200" s="256"/>
      <c r="T200" s="256"/>
      <c r="U200" s="256"/>
      <c r="V200" s="256"/>
      <c r="W200" s="256"/>
      <c r="X200" s="257"/>
      <c r="Y200" s="13"/>
      <c r="Z200" s="13"/>
      <c r="AA200" s="13"/>
      <c r="AB200" s="13"/>
      <c r="AC200" s="13"/>
      <c r="AD200" s="13"/>
      <c r="AE200" s="13"/>
      <c r="AT200" s="258" t="s">
        <v>174</v>
      </c>
      <c r="AU200" s="258" t="s">
        <v>166</v>
      </c>
      <c r="AV200" s="13" t="s">
        <v>166</v>
      </c>
      <c r="AW200" s="13" t="s">
        <v>5</v>
      </c>
      <c r="AX200" s="13" t="s">
        <v>86</v>
      </c>
      <c r="AY200" s="258" t="s">
        <v>161</v>
      </c>
    </row>
    <row r="201" s="2" customFormat="1" ht="44.25" customHeight="1">
      <c r="A201" s="37"/>
      <c r="B201" s="38"/>
      <c r="C201" s="274" t="s">
        <v>359</v>
      </c>
      <c r="D201" s="274" t="s">
        <v>297</v>
      </c>
      <c r="E201" s="275" t="s">
        <v>917</v>
      </c>
      <c r="F201" s="276" t="s">
        <v>918</v>
      </c>
      <c r="G201" s="277" t="s">
        <v>181</v>
      </c>
      <c r="H201" s="278">
        <v>100.654</v>
      </c>
      <c r="I201" s="279"/>
      <c r="J201" s="280"/>
      <c r="K201" s="281">
        <f>ROUND(P201*H201,2)</f>
        <v>0</v>
      </c>
      <c r="L201" s="280"/>
      <c r="M201" s="282"/>
      <c r="N201" s="283" t="s">
        <v>1</v>
      </c>
      <c r="O201" s="239" t="s">
        <v>42</v>
      </c>
      <c r="P201" s="240">
        <f>I201+J201</f>
        <v>0</v>
      </c>
      <c r="Q201" s="240">
        <f>ROUND(I201*H201,2)</f>
        <v>0</v>
      </c>
      <c r="R201" s="240">
        <f>ROUND(J201*H201,2)</f>
        <v>0</v>
      </c>
      <c r="S201" s="96"/>
      <c r="T201" s="241">
        <f>S201*H201</f>
        <v>0</v>
      </c>
      <c r="U201" s="241">
        <v>0.00165</v>
      </c>
      <c r="V201" s="241">
        <f>U201*H201</f>
        <v>0.16607909999999998</v>
      </c>
      <c r="W201" s="241">
        <v>0</v>
      </c>
      <c r="X201" s="242">
        <f>W201*H201</f>
        <v>0</v>
      </c>
      <c r="Y201" s="37"/>
      <c r="Z201" s="37"/>
      <c r="AA201" s="37"/>
      <c r="AB201" s="37"/>
      <c r="AC201" s="37"/>
      <c r="AD201" s="37"/>
      <c r="AE201" s="37"/>
      <c r="AR201" s="243" t="s">
        <v>300</v>
      </c>
      <c r="AT201" s="243" t="s">
        <v>297</v>
      </c>
      <c r="AU201" s="243" t="s">
        <v>166</v>
      </c>
      <c r="AY201" s="16" t="s">
        <v>161</v>
      </c>
      <c r="BE201" s="244">
        <f>IF(O201="základná",K201,0)</f>
        <v>0</v>
      </c>
      <c r="BF201" s="244">
        <f>IF(O201="znížená",K201,0)</f>
        <v>0</v>
      </c>
      <c r="BG201" s="244">
        <f>IF(O201="zákl. prenesená",K201,0)</f>
        <v>0</v>
      </c>
      <c r="BH201" s="244">
        <f>IF(O201="zníž. prenesená",K201,0)</f>
        <v>0</v>
      </c>
      <c r="BI201" s="244">
        <f>IF(O201="nulová",K201,0)</f>
        <v>0</v>
      </c>
      <c r="BJ201" s="16" t="s">
        <v>166</v>
      </c>
      <c r="BK201" s="244">
        <f>ROUND(P201*H201,2)</f>
        <v>0</v>
      </c>
      <c r="BL201" s="16" t="s">
        <v>242</v>
      </c>
      <c r="BM201" s="243" t="s">
        <v>924</v>
      </c>
    </row>
    <row r="202" s="13" customFormat="1">
      <c r="A202" s="13"/>
      <c r="B202" s="247"/>
      <c r="C202" s="248"/>
      <c r="D202" s="249" t="s">
        <v>174</v>
      </c>
      <c r="E202" s="248"/>
      <c r="F202" s="251" t="s">
        <v>925</v>
      </c>
      <c r="G202" s="248"/>
      <c r="H202" s="252">
        <v>100.654</v>
      </c>
      <c r="I202" s="253"/>
      <c r="J202" s="253"/>
      <c r="K202" s="248"/>
      <c r="L202" s="248"/>
      <c r="M202" s="254"/>
      <c r="N202" s="255"/>
      <c r="O202" s="256"/>
      <c r="P202" s="256"/>
      <c r="Q202" s="256"/>
      <c r="R202" s="256"/>
      <c r="S202" s="256"/>
      <c r="T202" s="256"/>
      <c r="U202" s="256"/>
      <c r="V202" s="256"/>
      <c r="W202" s="256"/>
      <c r="X202" s="257"/>
      <c r="Y202" s="13"/>
      <c r="Z202" s="13"/>
      <c r="AA202" s="13"/>
      <c r="AB202" s="13"/>
      <c r="AC202" s="13"/>
      <c r="AD202" s="13"/>
      <c r="AE202" s="13"/>
      <c r="AT202" s="258" t="s">
        <v>174</v>
      </c>
      <c r="AU202" s="258" t="s">
        <v>166</v>
      </c>
      <c r="AV202" s="13" t="s">
        <v>166</v>
      </c>
      <c r="AW202" s="13" t="s">
        <v>4</v>
      </c>
      <c r="AX202" s="13" t="s">
        <v>86</v>
      </c>
      <c r="AY202" s="258" t="s">
        <v>161</v>
      </c>
    </row>
    <row r="203" s="2" customFormat="1" ht="24.15" customHeight="1">
      <c r="A203" s="37"/>
      <c r="B203" s="38"/>
      <c r="C203" s="230" t="s">
        <v>363</v>
      </c>
      <c r="D203" s="230" t="s">
        <v>162</v>
      </c>
      <c r="E203" s="231" t="s">
        <v>319</v>
      </c>
      <c r="F203" s="232" t="s">
        <v>320</v>
      </c>
      <c r="G203" s="233" t="s">
        <v>249</v>
      </c>
      <c r="H203" s="234">
        <v>10.163</v>
      </c>
      <c r="I203" s="235"/>
      <c r="J203" s="235"/>
      <c r="K203" s="236">
        <f>ROUND(P203*H203,2)</f>
        <v>0</v>
      </c>
      <c r="L203" s="237"/>
      <c r="M203" s="43"/>
      <c r="N203" s="238" t="s">
        <v>1</v>
      </c>
      <c r="O203" s="239" t="s">
        <v>42</v>
      </c>
      <c r="P203" s="240">
        <f>I203+J203</f>
        <v>0</v>
      </c>
      <c r="Q203" s="240">
        <f>ROUND(I203*H203,2)</f>
        <v>0</v>
      </c>
      <c r="R203" s="240">
        <f>ROUND(J203*H203,2)</f>
        <v>0</v>
      </c>
      <c r="S203" s="96"/>
      <c r="T203" s="241">
        <f>S203*H203</f>
        <v>0</v>
      </c>
      <c r="U203" s="241">
        <v>0</v>
      </c>
      <c r="V203" s="241">
        <f>U203*H203</f>
        <v>0</v>
      </c>
      <c r="W203" s="241">
        <v>0</v>
      </c>
      <c r="X203" s="242">
        <f>W203*H203</f>
        <v>0</v>
      </c>
      <c r="Y203" s="37"/>
      <c r="Z203" s="37"/>
      <c r="AA203" s="37"/>
      <c r="AB203" s="37"/>
      <c r="AC203" s="37"/>
      <c r="AD203" s="37"/>
      <c r="AE203" s="37"/>
      <c r="AR203" s="243" t="s">
        <v>242</v>
      </c>
      <c r="AT203" s="243" t="s">
        <v>162</v>
      </c>
      <c r="AU203" s="243" t="s">
        <v>166</v>
      </c>
      <c r="AY203" s="16" t="s">
        <v>161</v>
      </c>
      <c r="BE203" s="244">
        <f>IF(O203="základná",K203,0)</f>
        <v>0</v>
      </c>
      <c r="BF203" s="244">
        <f>IF(O203="znížená",K203,0)</f>
        <v>0</v>
      </c>
      <c r="BG203" s="244">
        <f>IF(O203="zákl. prenesená",K203,0)</f>
        <v>0</v>
      </c>
      <c r="BH203" s="244">
        <f>IF(O203="zníž. prenesená",K203,0)</f>
        <v>0</v>
      </c>
      <c r="BI203" s="244">
        <f>IF(O203="nulová",K203,0)</f>
        <v>0</v>
      </c>
      <c r="BJ203" s="16" t="s">
        <v>166</v>
      </c>
      <c r="BK203" s="244">
        <f>ROUND(P203*H203,2)</f>
        <v>0</v>
      </c>
      <c r="BL203" s="16" t="s">
        <v>242</v>
      </c>
      <c r="BM203" s="243" t="s">
        <v>926</v>
      </c>
    </row>
    <row r="204" s="12" customFormat="1" ht="22.8" customHeight="1">
      <c r="A204" s="12"/>
      <c r="B204" s="216"/>
      <c r="C204" s="217"/>
      <c r="D204" s="218" t="s">
        <v>77</v>
      </c>
      <c r="E204" s="245" t="s">
        <v>344</v>
      </c>
      <c r="F204" s="245" t="s">
        <v>345</v>
      </c>
      <c r="G204" s="217"/>
      <c r="H204" s="217"/>
      <c r="I204" s="220"/>
      <c r="J204" s="220"/>
      <c r="K204" s="246">
        <f>BK204</f>
        <v>0</v>
      </c>
      <c r="L204" s="217"/>
      <c r="M204" s="221"/>
      <c r="N204" s="222"/>
      <c r="O204" s="223"/>
      <c r="P204" s="223"/>
      <c r="Q204" s="224">
        <f>SUM(Q205:Q217)</f>
        <v>0</v>
      </c>
      <c r="R204" s="224">
        <f>SUM(R205:R217)</f>
        <v>0</v>
      </c>
      <c r="S204" s="223"/>
      <c r="T204" s="225">
        <f>SUM(T205:T217)</f>
        <v>0</v>
      </c>
      <c r="U204" s="223"/>
      <c r="V204" s="225">
        <f>SUM(V205:V217)</f>
        <v>1.5923371</v>
      </c>
      <c r="W204" s="223"/>
      <c r="X204" s="226">
        <f>SUM(X205:X217)</f>
        <v>0.61310930000000008</v>
      </c>
      <c r="Y204" s="12"/>
      <c r="Z204" s="12"/>
      <c r="AA204" s="12"/>
      <c r="AB204" s="12"/>
      <c r="AC204" s="12"/>
      <c r="AD204" s="12"/>
      <c r="AE204" s="12"/>
      <c r="AR204" s="227" t="s">
        <v>166</v>
      </c>
      <c r="AT204" s="228" t="s">
        <v>77</v>
      </c>
      <c r="AU204" s="228" t="s">
        <v>86</v>
      </c>
      <c r="AY204" s="227" t="s">
        <v>161</v>
      </c>
      <c r="BK204" s="229">
        <f>SUM(BK205:BK217)</f>
        <v>0</v>
      </c>
    </row>
    <row r="205" s="2" customFormat="1" ht="24.15" customHeight="1">
      <c r="A205" s="37"/>
      <c r="B205" s="38"/>
      <c r="C205" s="230" t="s">
        <v>369</v>
      </c>
      <c r="D205" s="230" t="s">
        <v>162</v>
      </c>
      <c r="E205" s="231" t="s">
        <v>927</v>
      </c>
      <c r="F205" s="232" t="s">
        <v>928</v>
      </c>
      <c r="G205" s="233" t="s">
        <v>181</v>
      </c>
      <c r="H205" s="234">
        <v>2.0099999999999998</v>
      </c>
      <c r="I205" s="235"/>
      <c r="J205" s="235"/>
      <c r="K205" s="236">
        <f>ROUND(P205*H205,2)</f>
        <v>0</v>
      </c>
      <c r="L205" s="237"/>
      <c r="M205" s="43"/>
      <c r="N205" s="238" t="s">
        <v>1</v>
      </c>
      <c r="O205" s="239" t="s">
        <v>42</v>
      </c>
      <c r="P205" s="240">
        <f>I205+J205</f>
        <v>0</v>
      </c>
      <c r="Q205" s="240">
        <f>ROUND(I205*H205,2)</f>
        <v>0</v>
      </c>
      <c r="R205" s="240">
        <f>ROUND(J205*H205,2)</f>
        <v>0</v>
      </c>
      <c r="S205" s="96"/>
      <c r="T205" s="241">
        <f>S205*H205</f>
        <v>0</v>
      </c>
      <c r="U205" s="241">
        <v>0</v>
      </c>
      <c r="V205" s="241">
        <f>U205*H205</f>
        <v>0</v>
      </c>
      <c r="W205" s="241">
        <v>0.0075100000000000002</v>
      </c>
      <c r="X205" s="242">
        <f>W205*H205</f>
        <v>0.015095099999999998</v>
      </c>
      <c r="Y205" s="37"/>
      <c r="Z205" s="37"/>
      <c r="AA205" s="37"/>
      <c r="AB205" s="37"/>
      <c r="AC205" s="37"/>
      <c r="AD205" s="37"/>
      <c r="AE205" s="37"/>
      <c r="AR205" s="243" t="s">
        <v>242</v>
      </c>
      <c r="AT205" s="243" t="s">
        <v>162</v>
      </c>
      <c r="AU205" s="243" t="s">
        <v>166</v>
      </c>
      <c r="AY205" s="16" t="s">
        <v>161</v>
      </c>
      <c r="BE205" s="244">
        <f>IF(O205="základná",K205,0)</f>
        <v>0</v>
      </c>
      <c r="BF205" s="244">
        <f>IF(O205="znížená",K205,0)</f>
        <v>0</v>
      </c>
      <c r="BG205" s="244">
        <f>IF(O205="zákl. prenesená",K205,0)</f>
        <v>0</v>
      </c>
      <c r="BH205" s="244">
        <f>IF(O205="zníž. prenesená",K205,0)</f>
        <v>0</v>
      </c>
      <c r="BI205" s="244">
        <f>IF(O205="nulová",K205,0)</f>
        <v>0</v>
      </c>
      <c r="BJ205" s="16" t="s">
        <v>166</v>
      </c>
      <c r="BK205" s="244">
        <f>ROUND(P205*H205,2)</f>
        <v>0</v>
      </c>
      <c r="BL205" s="16" t="s">
        <v>242</v>
      </c>
      <c r="BM205" s="243" t="s">
        <v>929</v>
      </c>
    </row>
    <row r="206" s="2" customFormat="1" ht="33" customHeight="1">
      <c r="A206" s="37"/>
      <c r="B206" s="38"/>
      <c r="C206" s="230" t="s">
        <v>374</v>
      </c>
      <c r="D206" s="230" t="s">
        <v>162</v>
      </c>
      <c r="E206" s="231" t="s">
        <v>930</v>
      </c>
      <c r="F206" s="232" t="s">
        <v>931</v>
      </c>
      <c r="G206" s="233" t="s">
        <v>172</v>
      </c>
      <c r="H206" s="234">
        <v>138.80000000000001</v>
      </c>
      <c r="I206" s="235"/>
      <c r="J206" s="235"/>
      <c r="K206" s="236">
        <f>ROUND(P206*H206,2)</f>
        <v>0</v>
      </c>
      <c r="L206" s="237"/>
      <c r="M206" s="43"/>
      <c r="N206" s="238" t="s">
        <v>1</v>
      </c>
      <c r="O206" s="239" t="s">
        <v>42</v>
      </c>
      <c r="P206" s="240">
        <f>I206+J206</f>
        <v>0</v>
      </c>
      <c r="Q206" s="240">
        <f>ROUND(I206*H206,2)</f>
        <v>0</v>
      </c>
      <c r="R206" s="240">
        <f>ROUND(J206*H206,2)</f>
        <v>0</v>
      </c>
      <c r="S206" s="96"/>
      <c r="T206" s="241">
        <f>S206*H206</f>
        <v>0</v>
      </c>
      <c r="U206" s="241">
        <v>0.0034399999999999999</v>
      </c>
      <c r="V206" s="241">
        <f>U206*H206</f>
        <v>0.47747200000000001</v>
      </c>
      <c r="W206" s="241">
        <v>0</v>
      </c>
      <c r="X206" s="242">
        <f>W206*H206</f>
        <v>0</v>
      </c>
      <c r="Y206" s="37"/>
      <c r="Z206" s="37"/>
      <c r="AA206" s="37"/>
      <c r="AB206" s="37"/>
      <c r="AC206" s="37"/>
      <c r="AD206" s="37"/>
      <c r="AE206" s="37"/>
      <c r="AR206" s="243" t="s">
        <v>242</v>
      </c>
      <c r="AT206" s="243" t="s">
        <v>162</v>
      </c>
      <c r="AU206" s="243" t="s">
        <v>166</v>
      </c>
      <c r="AY206" s="16" t="s">
        <v>161</v>
      </c>
      <c r="BE206" s="244">
        <f>IF(O206="základná",K206,0)</f>
        <v>0</v>
      </c>
      <c r="BF206" s="244">
        <f>IF(O206="znížená",K206,0)</f>
        <v>0</v>
      </c>
      <c r="BG206" s="244">
        <f>IF(O206="zákl. prenesená",K206,0)</f>
        <v>0</v>
      </c>
      <c r="BH206" s="244">
        <f>IF(O206="zníž. prenesená",K206,0)</f>
        <v>0</v>
      </c>
      <c r="BI206" s="244">
        <f>IF(O206="nulová",K206,0)</f>
        <v>0</v>
      </c>
      <c r="BJ206" s="16" t="s">
        <v>166</v>
      </c>
      <c r="BK206" s="244">
        <f>ROUND(P206*H206,2)</f>
        <v>0</v>
      </c>
      <c r="BL206" s="16" t="s">
        <v>242</v>
      </c>
      <c r="BM206" s="243" t="s">
        <v>932</v>
      </c>
    </row>
    <row r="207" s="13" customFormat="1">
      <c r="A207" s="13"/>
      <c r="B207" s="247"/>
      <c r="C207" s="248"/>
      <c r="D207" s="249" t="s">
        <v>174</v>
      </c>
      <c r="E207" s="250" t="s">
        <v>1</v>
      </c>
      <c r="F207" s="251" t="s">
        <v>933</v>
      </c>
      <c r="G207" s="248"/>
      <c r="H207" s="252">
        <v>138.80000000000001</v>
      </c>
      <c r="I207" s="253"/>
      <c r="J207" s="253"/>
      <c r="K207" s="248"/>
      <c r="L207" s="248"/>
      <c r="M207" s="254"/>
      <c r="N207" s="255"/>
      <c r="O207" s="256"/>
      <c r="P207" s="256"/>
      <c r="Q207" s="256"/>
      <c r="R207" s="256"/>
      <c r="S207" s="256"/>
      <c r="T207" s="256"/>
      <c r="U207" s="256"/>
      <c r="V207" s="256"/>
      <c r="W207" s="256"/>
      <c r="X207" s="257"/>
      <c r="Y207" s="13"/>
      <c r="Z207" s="13"/>
      <c r="AA207" s="13"/>
      <c r="AB207" s="13"/>
      <c r="AC207" s="13"/>
      <c r="AD207" s="13"/>
      <c r="AE207" s="13"/>
      <c r="AT207" s="258" t="s">
        <v>174</v>
      </c>
      <c r="AU207" s="258" t="s">
        <v>166</v>
      </c>
      <c r="AV207" s="13" t="s">
        <v>166</v>
      </c>
      <c r="AW207" s="13" t="s">
        <v>5</v>
      </c>
      <c r="AX207" s="13" t="s">
        <v>86</v>
      </c>
      <c r="AY207" s="258" t="s">
        <v>161</v>
      </c>
    </row>
    <row r="208" s="2" customFormat="1" ht="33" customHeight="1">
      <c r="A208" s="37"/>
      <c r="B208" s="38"/>
      <c r="C208" s="230" t="s">
        <v>378</v>
      </c>
      <c r="D208" s="230" t="s">
        <v>162</v>
      </c>
      <c r="E208" s="231" t="s">
        <v>934</v>
      </c>
      <c r="F208" s="232" t="s">
        <v>935</v>
      </c>
      <c r="G208" s="233" t="s">
        <v>172</v>
      </c>
      <c r="H208" s="234">
        <v>54.149999999999999</v>
      </c>
      <c r="I208" s="235"/>
      <c r="J208" s="235"/>
      <c r="K208" s="236">
        <f>ROUND(P208*H208,2)</f>
        <v>0</v>
      </c>
      <c r="L208" s="237"/>
      <c r="M208" s="43"/>
      <c r="N208" s="238" t="s">
        <v>1</v>
      </c>
      <c r="O208" s="239" t="s">
        <v>42</v>
      </c>
      <c r="P208" s="240">
        <f>I208+J208</f>
        <v>0</v>
      </c>
      <c r="Q208" s="240">
        <f>ROUND(I208*H208,2)</f>
        <v>0</v>
      </c>
      <c r="R208" s="240">
        <f>ROUND(J208*H208,2)</f>
        <v>0</v>
      </c>
      <c r="S208" s="96"/>
      <c r="T208" s="241">
        <f>S208*H208</f>
        <v>0</v>
      </c>
      <c r="U208" s="241">
        <v>0.0051200000000000004</v>
      </c>
      <c r="V208" s="241">
        <f>U208*H208</f>
        <v>0.27724799999999999</v>
      </c>
      <c r="W208" s="241">
        <v>0</v>
      </c>
      <c r="X208" s="242">
        <f>W208*H208</f>
        <v>0</v>
      </c>
      <c r="Y208" s="37"/>
      <c r="Z208" s="37"/>
      <c r="AA208" s="37"/>
      <c r="AB208" s="37"/>
      <c r="AC208" s="37"/>
      <c r="AD208" s="37"/>
      <c r="AE208" s="37"/>
      <c r="AR208" s="243" t="s">
        <v>242</v>
      </c>
      <c r="AT208" s="243" t="s">
        <v>162</v>
      </c>
      <c r="AU208" s="243" t="s">
        <v>166</v>
      </c>
      <c r="AY208" s="16" t="s">
        <v>161</v>
      </c>
      <c r="BE208" s="244">
        <f>IF(O208="základná",K208,0)</f>
        <v>0</v>
      </c>
      <c r="BF208" s="244">
        <f>IF(O208="znížená",K208,0)</f>
        <v>0</v>
      </c>
      <c r="BG208" s="244">
        <f>IF(O208="zákl. prenesená",K208,0)</f>
        <v>0</v>
      </c>
      <c r="BH208" s="244">
        <f>IF(O208="zníž. prenesená",K208,0)</f>
        <v>0</v>
      </c>
      <c r="BI208" s="244">
        <f>IF(O208="nulová",K208,0)</f>
        <v>0</v>
      </c>
      <c r="BJ208" s="16" t="s">
        <v>166</v>
      </c>
      <c r="BK208" s="244">
        <f>ROUND(P208*H208,2)</f>
        <v>0</v>
      </c>
      <c r="BL208" s="16" t="s">
        <v>242</v>
      </c>
      <c r="BM208" s="243" t="s">
        <v>936</v>
      </c>
    </row>
    <row r="209" s="2" customFormat="1" ht="33" customHeight="1">
      <c r="A209" s="37"/>
      <c r="B209" s="38"/>
      <c r="C209" s="230" t="s">
        <v>382</v>
      </c>
      <c r="D209" s="230" t="s">
        <v>162</v>
      </c>
      <c r="E209" s="231" t="s">
        <v>937</v>
      </c>
      <c r="F209" s="232" t="s">
        <v>938</v>
      </c>
      <c r="G209" s="233" t="s">
        <v>172</v>
      </c>
      <c r="H209" s="234">
        <v>130.62000000000001</v>
      </c>
      <c r="I209" s="235"/>
      <c r="J209" s="235"/>
      <c r="K209" s="236">
        <f>ROUND(P209*H209,2)</f>
        <v>0</v>
      </c>
      <c r="L209" s="237"/>
      <c r="M209" s="43"/>
      <c r="N209" s="238" t="s">
        <v>1</v>
      </c>
      <c r="O209" s="239" t="s">
        <v>42</v>
      </c>
      <c r="P209" s="240">
        <f>I209+J209</f>
        <v>0</v>
      </c>
      <c r="Q209" s="240">
        <f>ROUND(I209*H209,2)</f>
        <v>0</v>
      </c>
      <c r="R209" s="240">
        <f>ROUND(J209*H209,2)</f>
        <v>0</v>
      </c>
      <c r="S209" s="96"/>
      <c r="T209" s="241">
        <f>S209*H209</f>
        <v>0</v>
      </c>
      <c r="U209" s="241">
        <v>0.0063699999999999998</v>
      </c>
      <c r="V209" s="241">
        <f>U209*H209</f>
        <v>0.83204940000000005</v>
      </c>
      <c r="W209" s="241">
        <v>0</v>
      </c>
      <c r="X209" s="242">
        <f>W209*H209</f>
        <v>0</v>
      </c>
      <c r="Y209" s="37"/>
      <c r="Z209" s="37"/>
      <c r="AA209" s="37"/>
      <c r="AB209" s="37"/>
      <c r="AC209" s="37"/>
      <c r="AD209" s="37"/>
      <c r="AE209" s="37"/>
      <c r="AR209" s="243" t="s">
        <v>242</v>
      </c>
      <c r="AT209" s="243" t="s">
        <v>162</v>
      </c>
      <c r="AU209" s="243" t="s">
        <v>166</v>
      </c>
      <c r="AY209" s="16" t="s">
        <v>161</v>
      </c>
      <c r="BE209" s="244">
        <f>IF(O209="základná",K209,0)</f>
        <v>0</v>
      </c>
      <c r="BF209" s="244">
        <f>IF(O209="znížená",K209,0)</f>
        <v>0</v>
      </c>
      <c r="BG209" s="244">
        <f>IF(O209="zákl. prenesená",K209,0)</f>
        <v>0</v>
      </c>
      <c r="BH209" s="244">
        <f>IF(O209="zníž. prenesená",K209,0)</f>
        <v>0</v>
      </c>
      <c r="BI209" s="244">
        <f>IF(O209="nulová",K209,0)</f>
        <v>0</v>
      </c>
      <c r="BJ209" s="16" t="s">
        <v>166</v>
      </c>
      <c r="BK209" s="244">
        <f>ROUND(P209*H209,2)</f>
        <v>0</v>
      </c>
      <c r="BL209" s="16" t="s">
        <v>242</v>
      </c>
      <c r="BM209" s="243" t="s">
        <v>939</v>
      </c>
    </row>
    <row r="210" s="2" customFormat="1" ht="33" customHeight="1">
      <c r="A210" s="37"/>
      <c r="B210" s="38"/>
      <c r="C210" s="230" t="s">
        <v>387</v>
      </c>
      <c r="D210" s="230" t="s">
        <v>162</v>
      </c>
      <c r="E210" s="231" t="s">
        <v>940</v>
      </c>
      <c r="F210" s="232" t="s">
        <v>941</v>
      </c>
      <c r="G210" s="233" t="s">
        <v>181</v>
      </c>
      <c r="H210" s="234">
        <v>2.0099999999999998</v>
      </c>
      <c r="I210" s="235"/>
      <c r="J210" s="235"/>
      <c r="K210" s="236">
        <f>ROUND(P210*H210,2)</f>
        <v>0</v>
      </c>
      <c r="L210" s="237"/>
      <c r="M210" s="43"/>
      <c r="N210" s="238" t="s">
        <v>1</v>
      </c>
      <c r="O210" s="239" t="s">
        <v>42</v>
      </c>
      <c r="P210" s="240">
        <f>I210+J210</f>
        <v>0</v>
      </c>
      <c r="Q210" s="240">
        <f>ROUND(I210*H210,2)</f>
        <v>0</v>
      </c>
      <c r="R210" s="240">
        <f>ROUND(J210*H210,2)</f>
        <v>0</v>
      </c>
      <c r="S210" s="96"/>
      <c r="T210" s="241">
        <f>S210*H210</f>
        <v>0</v>
      </c>
      <c r="U210" s="241">
        <v>0.0027699999999999999</v>
      </c>
      <c r="V210" s="241">
        <f>U210*H210</f>
        <v>0.0055676999999999992</v>
      </c>
      <c r="W210" s="241">
        <v>0</v>
      </c>
      <c r="X210" s="242">
        <f>W210*H210</f>
        <v>0</v>
      </c>
      <c r="Y210" s="37"/>
      <c r="Z210" s="37"/>
      <c r="AA210" s="37"/>
      <c r="AB210" s="37"/>
      <c r="AC210" s="37"/>
      <c r="AD210" s="37"/>
      <c r="AE210" s="37"/>
      <c r="AR210" s="243" t="s">
        <v>242</v>
      </c>
      <c r="AT210" s="243" t="s">
        <v>162</v>
      </c>
      <c r="AU210" s="243" t="s">
        <v>166</v>
      </c>
      <c r="AY210" s="16" t="s">
        <v>161</v>
      </c>
      <c r="BE210" s="244">
        <f>IF(O210="základná",K210,0)</f>
        <v>0</v>
      </c>
      <c r="BF210" s="244">
        <f>IF(O210="znížená",K210,0)</f>
        <v>0</v>
      </c>
      <c r="BG210" s="244">
        <f>IF(O210="zákl. prenesená",K210,0)</f>
        <v>0</v>
      </c>
      <c r="BH210" s="244">
        <f>IF(O210="zníž. prenesená",K210,0)</f>
        <v>0</v>
      </c>
      <c r="BI210" s="244">
        <f>IF(O210="nulová",K210,0)</f>
        <v>0</v>
      </c>
      <c r="BJ210" s="16" t="s">
        <v>166</v>
      </c>
      <c r="BK210" s="244">
        <f>ROUND(P210*H210,2)</f>
        <v>0</v>
      </c>
      <c r="BL210" s="16" t="s">
        <v>242</v>
      </c>
      <c r="BM210" s="243" t="s">
        <v>942</v>
      </c>
    </row>
    <row r="211" s="2" customFormat="1" ht="24.15" customHeight="1">
      <c r="A211" s="37"/>
      <c r="B211" s="38"/>
      <c r="C211" s="230" t="s">
        <v>392</v>
      </c>
      <c r="D211" s="230" t="s">
        <v>162</v>
      </c>
      <c r="E211" s="231" t="s">
        <v>943</v>
      </c>
      <c r="F211" s="232" t="s">
        <v>944</v>
      </c>
      <c r="G211" s="233" t="s">
        <v>172</v>
      </c>
      <c r="H211" s="234">
        <v>146.05000000000001</v>
      </c>
      <c r="I211" s="235"/>
      <c r="J211" s="235"/>
      <c r="K211" s="236">
        <f>ROUND(P211*H211,2)</f>
        <v>0</v>
      </c>
      <c r="L211" s="237"/>
      <c r="M211" s="43"/>
      <c r="N211" s="238" t="s">
        <v>1</v>
      </c>
      <c r="O211" s="239" t="s">
        <v>42</v>
      </c>
      <c r="P211" s="240">
        <f>I211+J211</f>
        <v>0</v>
      </c>
      <c r="Q211" s="240">
        <f>ROUND(I211*H211,2)</f>
        <v>0</v>
      </c>
      <c r="R211" s="240">
        <f>ROUND(J211*H211,2)</f>
        <v>0</v>
      </c>
      <c r="S211" s="96"/>
      <c r="T211" s="241">
        <f>S211*H211</f>
        <v>0</v>
      </c>
      <c r="U211" s="241">
        <v>0</v>
      </c>
      <c r="V211" s="241">
        <f>U211*H211</f>
        <v>0</v>
      </c>
      <c r="W211" s="241">
        <v>0.00142</v>
      </c>
      <c r="X211" s="242">
        <f>W211*H211</f>
        <v>0.20739100000000002</v>
      </c>
      <c r="Y211" s="37"/>
      <c r="Z211" s="37"/>
      <c r="AA211" s="37"/>
      <c r="AB211" s="37"/>
      <c r="AC211" s="37"/>
      <c r="AD211" s="37"/>
      <c r="AE211" s="37"/>
      <c r="AR211" s="243" t="s">
        <v>242</v>
      </c>
      <c r="AT211" s="243" t="s">
        <v>162</v>
      </c>
      <c r="AU211" s="243" t="s">
        <v>166</v>
      </c>
      <c r="AY211" s="16" t="s">
        <v>161</v>
      </c>
      <c r="BE211" s="244">
        <f>IF(O211="základná",K211,0)</f>
        <v>0</v>
      </c>
      <c r="BF211" s="244">
        <f>IF(O211="znížená",K211,0)</f>
        <v>0</v>
      </c>
      <c r="BG211" s="244">
        <f>IF(O211="zákl. prenesená",K211,0)</f>
        <v>0</v>
      </c>
      <c r="BH211" s="244">
        <f>IF(O211="zníž. prenesená",K211,0)</f>
        <v>0</v>
      </c>
      <c r="BI211" s="244">
        <f>IF(O211="nulová",K211,0)</f>
        <v>0</v>
      </c>
      <c r="BJ211" s="16" t="s">
        <v>166</v>
      </c>
      <c r="BK211" s="244">
        <f>ROUND(P211*H211,2)</f>
        <v>0</v>
      </c>
      <c r="BL211" s="16" t="s">
        <v>242</v>
      </c>
      <c r="BM211" s="243" t="s">
        <v>945</v>
      </c>
    </row>
    <row r="212" s="13" customFormat="1">
      <c r="A212" s="13"/>
      <c r="B212" s="247"/>
      <c r="C212" s="248"/>
      <c r="D212" s="249" t="s">
        <v>174</v>
      </c>
      <c r="E212" s="250" t="s">
        <v>1</v>
      </c>
      <c r="F212" s="251" t="s">
        <v>946</v>
      </c>
      <c r="G212" s="248"/>
      <c r="H212" s="252">
        <v>146.05000000000001</v>
      </c>
      <c r="I212" s="253"/>
      <c r="J212" s="253"/>
      <c r="K212" s="248"/>
      <c r="L212" s="248"/>
      <c r="M212" s="254"/>
      <c r="N212" s="255"/>
      <c r="O212" s="256"/>
      <c r="P212" s="256"/>
      <c r="Q212" s="256"/>
      <c r="R212" s="256"/>
      <c r="S212" s="256"/>
      <c r="T212" s="256"/>
      <c r="U212" s="256"/>
      <c r="V212" s="256"/>
      <c r="W212" s="256"/>
      <c r="X212" s="257"/>
      <c r="Y212" s="13"/>
      <c r="Z212" s="13"/>
      <c r="AA212" s="13"/>
      <c r="AB212" s="13"/>
      <c r="AC212" s="13"/>
      <c r="AD212" s="13"/>
      <c r="AE212" s="13"/>
      <c r="AT212" s="258" t="s">
        <v>174</v>
      </c>
      <c r="AU212" s="258" t="s">
        <v>166</v>
      </c>
      <c r="AV212" s="13" t="s">
        <v>166</v>
      </c>
      <c r="AW212" s="13" t="s">
        <v>5</v>
      </c>
      <c r="AX212" s="13" t="s">
        <v>86</v>
      </c>
      <c r="AY212" s="258" t="s">
        <v>161</v>
      </c>
    </row>
    <row r="213" s="2" customFormat="1" ht="24.15" customHeight="1">
      <c r="A213" s="37"/>
      <c r="B213" s="38"/>
      <c r="C213" s="230" t="s">
        <v>396</v>
      </c>
      <c r="D213" s="230" t="s">
        <v>162</v>
      </c>
      <c r="E213" s="231" t="s">
        <v>947</v>
      </c>
      <c r="F213" s="232" t="s">
        <v>948</v>
      </c>
      <c r="G213" s="233" t="s">
        <v>172</v>
      </c>
      <c r="H213" s="234">
        <v>161.25</v>
      </c>
      <c r="I213" s="235"/>
      <c r="J213" s="235"/>
      <c r="K213" s="236">
        <f>ROUND(P213*H213,2)</f>
        <v>0</v>
      </c>
      <c r="L213" s="237"/>
      <c r="M213" s="43"/>
      <c r="N213" s="238" t="s">
        <v>1</v>
      </c>
      <c r="O213" s="239" t="s">
        <v>42</v>
      </c>
      <c r="P213" s="240">
        <f>I213+J213</f>
        <v>0</v>
      </c>
      <c r="Q213" s="240">
        <f>ROUND(I213*H213,2)</f>
        <v>0</v>
      </c>
      <c r="R213" s="240">
        <f>ROUND(J213*H213,2)</f>
        <v>0</v>
      </c>
      <c r="S213" s="96"/>
      <c r="T213" s="241">
        <f>S213*H213</f>
        <v>0</v>
      </c>
      <c r="U213" s="241">
        <v>0</v>
      </c>
      <c r="V213" s="241">
        <f>U213*H213</f>
        <v>0</v>
      </c>
      <c r="W213" s="241">
        <v>0.0023</v>
      </c>
      <c r="X213" s="242">
        <f>W213*H213</f>
        <v>0.37087500000000001</v>
      </c>
      <c r="Y213" s="37"/>
      <c r="Z213" s="37"/>
      <c r="AA213" s="37"/>
      <c r="AB213" s="37"/>
      <c r="AC213" s="37"/>
      <c r="AD213" s="37"/>
      <c r="AE213" s="37"/>
      <c r="AR213" s="243" t="s">
        <v>242</v>
      </c>
      <c r="AT213" s="243" t="s">
        <v>162</v>
      </c>
      <c r="AU213" s="243" t="s">
        <v>166</v>
      </c>
      <c r="AY213" s="16" t="s">
        <v>161</v>
      </c>
      <c r="BE213" s="244">
        <f>IF(O213="základná",K213,0)</f>
        <v>0</v>
      </c>
      <c r="BF213" s="244">
        <f>IF(O213="znížená",K213,0)</f>
        <v>0</v>
      </c>
      <c r="BG213" s="244">
        <f>IF(O213="zákl. prenesená",K213,0)</f>
        <v>0</v>
      </c>
      <c r="BH213" s="244">
        <f>IF(O213="zníž. prenesená",K213,0)</f>
        <v>0</v>
      </c>
      <c r="BI213" s="244">
        <f>IF(O213="nulová",K213,0)</f>
        <v>0</v>
      </c>
      <c r="BJ213" s="16" t="s">
        <v>166</v>
      </c>
      <c r="BK213" s="244">
        <f>ROUND(P213*H213,2)</f>
        <v>0</v>
      </c>
      <c r="BL213" s="16" t="s">
        <v>242</v>
      </c>
      <c r="BM213" s="243" t="s">
        <v>949</v>
      </c>
    </row>
    <row r="214" s="13" customFormat="1">
      <c r="A214" s="13"/>
      <c r="B214" s="247"/>
      <c r="C214" s="248"/>
      <c r="D214" s="249" t="s">
        <v>174</v>
      </c>
      <c r="E214" s="250" t="s">
        <v>1</v>
      </c>
      <c r="F214" s="251" t="s">
        <v>950</v>
      </c>
      <c r="G214" s="248"/>
      <c r="H214" s="252">
        <v>161.25</v>
      </c>
      <c r="I214" s="253"/>
      <c r="J214" s="253"/>
      <c r="K214" s="248"/>
      <c r="L214" s="248"/>
      <c r="M214" s="254"/>
      <c r="N214" s="255"/>
      <c r="O214" s="256"/>
      <c r="P214" s="256"/>
      <c r="Q214" s="256"/>
      <c r="R214" s="256"/>
      <c r="S214" s="256"/>
      <c r="T214" s="256"/>
      <c r="U214" s="256"/>
      <c r="V214" s="256"/>
      <c r="W214" s="256"/>
      <c r="X214" s="257"/>
      <c r="Y214" s="13"/>
      <c r="Z214" s="13"/>
      <c r="AA214" s="13"/>
      <c r="AB214" s="13"/>
      <c r="AC214" s="13"/>
      <c r="AD214" s="13"/>
      <c r="AE214" s="13"/>
      <c r="AT214" s="258" t="s">
        <v>174</v>
      </c>
      <c r="AU214" s="258" t="s">
        <v>166</v>
      </c>
      <c r="AV214" s="13" t="s">
        <v>166</v>
      </c>
      <c r="AW214" s="13" t="s">
        <v>5</v>
      </c>
      <c r="AX214" s="13" t="s">
        <v>86</v>
      </c>
      <c r="AY214" s="258" t="s">
        <v>161</v>
      </c>
    </row>
    <row r="215" s="2" customFormat="1" ht="24.15" customHeight="1">
      <c r="A215" s="37"/>
      <c r="B215" s="38"/>
      <c r="C215" s="230" t="s">
        <v>402</v>
      </c>
      <c r="D215" s="230" t="s">
        <v>162</v>
      </c>
      <c r="E215" s="231" t="s">
        <v>951</v>
      </c>
      <c r="F215" s="232" t="s">
        <v>952</v>
      </c>
      <c r="G215" s="233" t="s">
        <v>172</v>
      </c>
      <c r="H215" s="234">
        <v>5.8600000000000003</v>
      </c>
      <c r="I215" s="235"/>
      <c r="J215" s="235"/>
      <c r="K215" s="236">
        <f>ROUND(P215*H215,2)</f>
        <v>0</v>
      </c>
      <c r="L215" s="237"/>
      <c r="M215" s="43"/>
      <c r="N215" s="238" t="s">
        <v>1</v>
      </c>
      <c r="O215" s="239" t="s">
        <v>42</v>
      </c>
      <c r="P215" s="240">
        <f>I215+J215</f>
        <v>0</v>
      </c>
      <c r="Q215" s="240">
        <f>ROUND(I215*H215,2)</f>
        <v>0</v>
      </c>
      <c r="R215" s="240">
        <f>ROUND(J215*H215,2)</f>
        <v>0</v>
      </c>
      <c r="S215" s="96"/>
      <c r="T215" s="241">
        <f>S215*H215</f>
        <v>0</v>
      </c>
      <c r="U215" s="241">
        <v>0</v>
      </c>
      <c r="V215" s="241">
        <f>U215*H215</f>
        <v>0</v>
      </c>
      <c r="W215" s="241">
        <v>0.0033700000000000002</v>
      </c>
      <c r="X215" s="242">
        <f>W215*H215</f>
        <v>0.0197482</v>
      </c>
      <c r="Y215" s="37"/>
      <c r="Z215" s="37"/>
      <c r="AA215" s="37"/>
      <c r="AB215" s="37"/>
      <c r="AC215" s="37"/>
      <c r="AD215" s="37"/>
      <c r="AE215" s="37"/>
      <c r="AR215" s="243" t="s">
        <v>242</v>
      </c>
      <c r="AT215" s="243" t="s">
        <v>162</v>
      </c>
      <c r="AU215" s="243" t="s">
        <v>166</v>
      </c>
      <c r="AY215" s="16" t="s">
        <v>161</v>
      </c>
      <c r="BE215" s="244">
        <f>IF(O215="základná",K215,0)</f>
        <v>0</v>
      </c>
      <c r="BF215" s="244">
        <f>IF(O215="znížená",K215,0)</f>
        <v>0</v>
      </c>
      <c r="BG215" s="244">
        <f>IF(O215="zákl. prenesená",K215,0)</f>
        <v>0</v>
      </c>
      <c r="BH215" s="244">
        <f>IF(O215="zníž. prenesená",K215,0)</f>
        <v>0</v>
      </c>
      <c r="BI215" s="244">
        <f>IF(O215="nulová",K215,0)</f>
        <v>0</v>
      </c>
      <c r="BJ215" s="16" t="s">
        <v>166</v>
      </c>
      <c r="BK215" s="244">
        <f>ROUND(P215*H215,2)</f>
        <v>0</v>
      </c>
      <c r="BL215" s="16" t="s">
        <v>242</v>
      </c>
      <c r="BM215" s="243" t="s">
        <v>953</v>
      </c>
    </row>
    <row r="216" s="13" customFormat="1">
      <c r="A216" s="13"/>
      <c r="B216" s="247"/>
      <c r="C216" s="248"/>
      <c r="D216" s="249" t="s">
        <v>174</v>
      </c>
      <c r="E216" s="250" t="s">
        <v>1</v>
      </c>
      <c r="F216" s="251" t="s">
        <v>954</v>
      </c>
      <c r="G216" s="248"/>
      <c r="H216" s="252">
        <v>5.8600000000000003</v>
      </c>
      <c r="I216" s="253"/>
      <c r="J216" s="253"/>
      <c r="K216" s="248"/>
      <c r="L216" s="248"/>
      <c r="M216" s="254"/>
      <c r="N216" s="255"/>
      <c r="O216" s="256"/>
      <c r="P216" s="256"/>
      <c r="Q216" s="256"/>
      <c r="R216" s="256"/>
      <c r="S216" s="256"/>
      <c r="T216" s="256"/>
      <c r="U216" s="256"/>
      <c r="V216" s="256"/>
      <c r="W216" s="256"/>
      <c r="X216" s="257"/>
      <c r="Y216" s="13"/>
      <c r="Z216" s="13"/>
      <c r="AA216" s="13"/>
      <c r="AB216" s="13"/>
      <c r="AC216" s="13"/>
      <c r="AD216" s="13"/>
      <c r="AE216" s="13"/>
      <c r="AT216" s="258" t="s">
        <v>174</v>
      </c>
      <c r="AU216" s="258" t="s">
        <v>166</v>
      </c>
      <c r="AV216" s="13" t="s">
        <v>166</v>
      </c>
      <c r="AW216" s="13" t="s">
        <v>5</v>
      </c>
      <c r="AX216" s="13" t="s">
        <v>86</v>
      </c>
      <c r="AY216" s="258" t="s">
        <v>161</v>
      </c>
    </row>
    <row r="217" s="2" customFormat="1" ht="24.15" customHeight="1">
      <c r="A217" s="37"/>
      <c r="B217" s="38"/>
      <c r="C217" s="230" t="s">
        <v>407</v>
      </c>
      <c r="D217" s="230" t="s">
        <v>162</v>
      </c>
      <c r="E217" s="231" t="s">
        <v>364</v>
      </c>
      <c r="F217" s="232" t="s">
        <v>365</v>
      </c>
      <c r="G217" s="233" t="s">
        <v>249</v>
      </c>
      <c r="H217" s="234">
        <v>1.5920000000000001</v>
      </c>
      <c r="I217" s="235"/>
      <c r="J217" s="235"/>
      <c r="K217" s="236">
        <f>ROUND(P217*H217,2)</f>
        <v>0</v>
      </c>
      <c r="L217" s="237"/>
      <c r="M217" s="43"/>
      <c r="N217" s="238" t="s">
        <v>1</v>
      </c>
      <c r="O217" s="239" t="s">
        <v>42</v>
      </c>
      <c r="P217" s="240">
        <f>I217+J217</f>
        <v>0</v>
      </c>
      <c r="Q217" s="240">
        <f>ROUND(I217*H217,2)</f>
        <v>0</v>
      </c>
      <c r="R217" s="240">
        <f>ROUND(J217*H217,2)</f>
        <v>0</v>
      </c>
      <c r="S217" s="96"/>
      <c r="T217" s="241">
        <f>S217*H217</f>
        <v>0</v>
      </c>
      <c r="U217" s="241">
        <v>0</v>
      </c>
      <c r="V217" s="241">
        <f>U217*H217</f>
        <v>0</v>
      </c>
      <c r="W217" s="241">
        <v>0</v>
      </c>
      <c r="X217" s="242">
        <f>W217*H217</f>
        <v>0</v>
      </c>
      <c r="Y217" s="37"/>
      <c r="Z217" s="37"/>
      <c r="AA217" s="37"/>
      <c r="AB217" s="37"/>
      <c r="AC217" s="37"/>
      <c r="AD217" s="37"/>
      <c r="AE217" s="37"/>
      <c r="AR217" s="243" t="s">
        <v>242</v>
      </c>
      <c r="AT217" s="243" t="s">
        <v>162</v>
      </c>
      <c r="AU217" s="243" t="s">
        <v>166</v>
      </c>
      <c r="AY217" s="16" t="s">
        <v>161</v>
      </c>
      <c r="BE217" s="244">
        <f>IF(O217="základná",K217,0)</f>
        <v>0</v>
      </c>
      <c r="BF217" s="244">
        <f>IF(O217="znížená",K217,0)</f>
        <v>0</v>
      </c>
      <c r="BG217" s="244">
        <f>IF(O217="zákl. prenesená",K217,0)</f>
        <v>0</v>
      </c>
      <c r="BH217" s="244">
        <f>IF(O217="zníž. prenesená",K217,0)</f>
        <v>0</v>
      </c>
      <c r="BI217" s="244">
        <f>IF(O217="nulová",K217,0)</f>
        <v>0</v>
      </c>
      <c r="BJ217" s="16" t="s">
        <v>166</v>
      </c>
      <c r="BK217" s="244">
        <f>ROUND(P217*H217,2)</f>
        <v>0</v>
      </c>
      <c r="BL217" s="16" t="s">
        <v>242</v>
      </c>
      <c r="BM217" s="243" t="s">
        <v>366</v>
      </c>
    </row>
    <row r="218" s="2" customFormat="1" ht="49.92" customHeight="1">
      <c r="A218" s="37"/>
      <c r="B218" s="38"/>
      <c r="C218" s="39"/>
      <c r="D218" s="39"/>
      <c r="E218" s="219" t="s">
        <v>498</v>
      </c>
      <c r="F218" s="219" t="s">
        <v>499</v>
      </c>
      <c r="G218" s="39"/>
      <c r="H218" s="39"/>
      <c r="I218" s="39"/>
      <c r="J218" s="39"/>
      <c r="K218" s="202">
        <f>BK218</f>
        <v>0</v>
      </c>
      <c r="L218" s="39"/>
      <c r="M218" s="43"/>
      <c r="N218" s="272"/>
      <c r="O218" s="273"/>
      <c r="P218" s="96"/>
      <c r="Q218" s="224">
        <f>SUM(Q219:Q223)</f>
        <v>0</v>
      </c>
      <c r="R218" s="224">
        <f>SUM(R219:R223)</f>
        <v>0</v>
      </c>
      <c r="S218" s="96"/>
      <c r="T218" s="96"/>
      <c r="U218" s="96"/>
      <c r="V218" s="96"/>
      <c r="W218" s="96"/>
      <c r="X218" s="97"/>
      <c r="Y218" s="37"/>
      <c r="Z218" s="37"/>
      <c r="AA218" s="37"/>
      <c r="AB218" s="37"/>
      <c r="AC218" s="37"/>
      <c r="AD218" s="37"/>
      <c r="AE218" s="37"/>
      <c r="AT218" s="16" t="s">
        <v>77</v>
      </c>
      <c r="AU218" s="16" t="s">
        <v>78</v>
      </c>
      <c r="AY218" s="16" t="s">
        <v>500</v>
      </c>
      <c r="BK218" s="244">
        <f>SUM(BK219:BK223)</f>
        <v>0</v>
      </c>
    </row>
    <row r="219" s="2" customFormat="1" ht="16.32" customHeight="1">
      <c r="A219" s="37"/>
      <c r="B219" s="38"/>
      <c r="C219" s="284" t="s">
        <v>1</v>
      </c>
      <c r="D219" s="284" t="s">
        <v>162</v>
      </c>
      <c r="E219" s="285" t="s">
        <v>1</v>
      </c>
      <c r="F219" s="286" t="s">
        <v>1</v>
      </c>
      <c r="G219" s="287" t="s">
        <v>1</v>
      </c>
      <c r="H219" s="288"/>
      <c r="I219" s="288"/>
      <c r="J219" s="288"/>
      <c r="K219" s="289">
        <f>BK219</f>
        <v>0</v>
      </c>
      <c r="L219" s="237"/>
      <c r="M219" s="43"/>
      <c r="N219" s="290" t="s">
        <v>1</v>
      </c>
      <c r="O219" s="291" t="s">
        <v>42</v>
      </c>
      <c r="P219" s="292">
        <f>I219+J219</f>
        <v>0</v>
      </c>
      <c r="Q219" s="293">
        <f>I219*H219</f>
        <v>0</v>
      </c>
      <c r="R219" s="293">
        <f>J219*H219</f>
        <v>0</v>
      </c>
      <c r="S219" s="96"/>
      <c r="T219" s="96"/>
      <c r="U219" s="96"/>
      <c r="V219" s="96"/>
      <c r="W219" s="96"/>
      <c r="X219" s="97"/>
      <c r="Y219" s="37"/>
      <c r="Z219" s="37"/>
      <c r="AA219" s="37"/>
      <c r="AB219" s="37"/>
      <c r="AC219" s="37"/>
      <c r="AD219" s="37"/>
      <c r="AE219" s="37"/>
      <c r="AT219" s="16" t="s">
        <v>500</v>
      </c>
      <c r="AU219" s="16" t="s">
        <v>86</v>
      </c>
      <c r="AY219" s="16" t="s">
        <v>500</v>
      </c>
      <c r="BE219" s="244">
        <f>IF(O219="základná",K219,0)</f>
        <v>0</v>
      </c>
      <c r="BF219" s="244">
        <f>IF(O219="znížená",K219,0)</f>
        <v>0</v>
      </c>
      <c r="BG219" s="244">
        <f>IF(O219="zákl. prenesená",K219,0)</f>
        <v>0</v>
      </c>
      <c r="BH219" s="244">
        <f>IF(O219="zníž. prenesená",K219,0)</f>
        <v>0</v>
      </c>
      <c r="BI219" s="244">
        <f>IF(O219="nulová",K219,0)</f>
        <v>0</v>
      </c>
      <c r="BJ219" s="16" t="s">
        <v>166</v>
      </c>
      <c r="BK219" s="244">
        <f>P219*H219</f>
        <v>0</v>
      </c>
    </row>
    <row r="220" s="2" customFormat="1" ht="16.32" customHeight="1">
      <c r="A220" s="37"/>
      <c r="B220" s="38"/>
      <c r="C220" s="284" t="s">
        <v>1</v>
      </c>
      <c r="D220" s="284" t="s">
        <v>162</v>
      </c>
      <c r="E220" s="285" t="s">
        <v>1</v>
      </c>
      <c r="F220" s="286" t="s">
        <v>1</v>
      </c>
      <c r="G220" s="287" t="s">
        <v>1</v>
      </c>
      <c r="H220" s="288"/>
      <c r="I220" s="288"/>
      <c r="J220" s="288"/>
      <c r="K220" s="289">
        <f>BK220</f>
        <v>0</v>
      </c>
      <c r="L220" s="237"/>
      <c r="M220" s="43"/>
      <c r="N220" s="290" t="s">
        <v>1</v>
      </c>
      <c r="O220" s="291" t="s">
        <v>42</v>
      </c>
      <c r="P220" s="292">
        <f>I220+J220</f>
        <v>0</v>
      </c>
      <c r="Q220" s="293">
        <f>I220*H220</f>
        <v>0</v>
      </c>
      <c r="R220" s="293">
        <f>J220*H220</f>
        <v>0</v>
      </c>
      <c r="S220" s="96"/>
      <c r="T220" s="96"/>
      <c r="U220" s="96"/>
      <c r="V220" s="96"/>
      <c r="W220" s="96"/>
      <c r="X220" s="97"/>
      <c r="Y220" s="37"/>
      <c r="Z220" s="37"/>
      <c r="AA220" s="37"/>
      <c r="AB220" s="37"/>
      <c r="AC220" s="37"/>
      <c r="AD220" s="37"/>
      <c r="AE220" s="37"/>
      <c r="AT220" s="16" t="s">
        <v>500</v>
      </c>
      <c r="AU220" s="16" t="s">
        <v>86</v>
      </c>
      <c r="AY220" s="16" t="s">
        <v>500</v>
      </c>
      <c r="BE220" s="244">
        <f>IF(O220="základná",K220,0)</f>
        <v>0</v>
      </c>
      <c r="BF220" s="244">
        <f>IF(O220="znížená",K220,0)</f>
        <v>0</v>
      </c>
      <c r="BG220" s="244">
        <f>IF(O220="zákl. prenesená",K220,0)</f>
        <v>0</v>
      </c>
      <c r="BH220" s="244">
        <f>IF(O220="zníž. prenesená",K220,0)</f>
        <v>0</v>
      </c>
      <c r="BI220" s="244">
        <f>IF(O220="nulová",K220,0)</f>
        <v>0</v>
      </c>
      <c r="BJ220" s="16" t="s">
        <v>166</v>
      </c>
      <c r="BK220" s="244">
        <f>P220*H220</f>
        <v>0</v>
      </c>
    </row>
    <row r="221" s="2" customFormat="1" ht="16.32" customHeight="1">
      <c r="A221" s="37"/>
      <c r="B221" s="38"/>
      <c r="C221" s="284" t="s">
        <v>1</v>
      </c>
      <c r="D221" s="284" t="s">
        <v>162</v>
      </c>
      <c r="E221" s="285" t="s">
        <v>1</v>
      </c>
      <c r="F221" s="286" t="s">
        <v>1</v>
      </c>
      <c r="G221" s="287" t="s">
        <v>1</v>
      </c>
      <c r="H221" s="288"/>
      <c r="I221" s="288"/>
      <c r="J221" s="288"/>
      <c r="K221" s="289">
        <f>BK221</f>
        <v>0</v>
      </c>
      <c r="L221" s="237"/>
      <c r="M221" s="43"/>
      <c r="N221" s="290" t="s">
        <v>1</v>
      </c>
      <c r="O221" s="291" t="s">
        <v>42</v>
      </c>
      <c r="P221" s="292">
        <f>I221+J221</f>
        <v>0</v>
      </c>
      <c r="Q221" s="293">
        <f>I221*H221</f>
        <v>0</v>
      </c>
      <c r="R221" s="293">
        <f>J221*H221</f>
        <v>0</v>
      </c>
      <c r="S221" s="96"/>
      <c r="T221" s="96"/>
      <c r="U221" s="96"/>
      <c r="V221" s="96"/>
      <c r="W221" s="96"/>
      <c r="X221" s="97"/>
      <c r="Y221" s="37"/>
      <c r="Z221" s="37"/>
      <c r="AA221" s="37"/>
      <c r="AB221" s="37"/>
      <c r="AC221" s="37"/>
      <c r="AD221" s="37"/>
      <c r="AE221" s="37"/>
      <c r="AT221" s="16" t="s">
        <v>500</v>
      </c>
      <c r="AU221" s="16" t="s">
        <v>86</v>
      </c>
      <c r="AY221" s="16" t="s">
        <v>500</v>
      </c>
      <c r="BE221" s="244">
        <f>IF(O221="základná",K221,0)</f>
        <v>0</v>
      </c>
      <c r="BF221" s="244">
        <f>IF(O221="znížená",K221,0)</f>
        <v>0</v>
      </c>
      <c r="BG221" s="244">
        <f>IF(O221="zákl. prenesená",K221,0)</f>
        <v>0</v>
      </c>
      <c r="BH221" s="244">
        <f>IF(O221="zníž. prenesená",K221,0)</f>
        <v>0</v>
      </c>
      <c r="BI221" s="244">
        <f>IF(O221="nulová",K221,0)</f>
        <v>0</v>
      </c>
      <c r="BJ221" s="16" t="s">
        <v>166</v>
      </c>
      <c r="BK221" s="244">
        <f>P221*H221</f>
        <v>0</v>
      </c>
    </row>
    <row r="222" s="2" customFormat="1" ht="16.32" customHeight="1">
      <c r="A222" s="37"/>
      <c r="B222" s="38"/>
      <c r="C222" s="284" t="s">
        <v>1</v>
      </c>
      <c r="D222" s="284" t="s">
        <v>162</v>
      </c>
      <c r="E222" s="285" t="s">
        <v>1</v>
      </c>
      <c r="F222" s="286" t="s">
        <v>1</v>
      </c>
      <c r="G222" s="287" t="s">
        <v>1</v>
      </c>
      <c r="H222" s="288"/>
      <c r="I222" s="288"/>
      <c r="J222" s="288"/>
      <c r="K222" s="289">
        <f>BK222</f>
        <v>0</v>
      </c>
      <c r="L222" s="237"/>
      <c r="M222" s="43"/>
      <c r="N222" s="290" t="s">
        <v>1</v>
      </c>
      <c r="O222" s="291" t="s">
        <v>42</v>
      </c>
      <c r="P222" s="292">
        <f>I222+J222</f>
        <v>0</v>
      </c>
      <c r="Q222" s="293">
        <f>I222*H222</f>
        <v>0</v>
      </c>
      <c r="R222" s="293">
        <f>J222*H222</f>
        <v>0</v>
      </c>
      <c r="S222" s="96"/>
      <c r="T222" s="96"/>
      <c r="U222" s="96"/>
      <c r="V222" s="96"/>
      <c r="W222" s="96"/>
      <c r="X222" s="97"/>
      <c r="Y222" s="37"/>
      <c r="Z222" s="37"/>
      <c r="AA222" s="37"/>
      <c r="AB222" s="37"/>
      <c r="AC222" s="37"/>
      <c r="AD222" s="37"/>
      <c r="AE222" s="37"/>
      <c r="AT222" s="16" t="s">
        <v>500</v>
      </c>
      <c r="AU222" s="16" t="s">
        <v>86</v>
      </c>
      <c r="AY222" s="16" t="s">
        <v>500</v>
      </c>
      <c r="BE222" s="244">
        <f>IF(O222="základná",K222,0)</f>
        <v>0</v>
      </c>
      <c r="BF222" s="244">
        <f>IF(O222="znížená",K222,0)</f>
        <v>0</v>
      </c>
      <c r="BG222" s="244">
        <f>IF(O222="zákl. prenesená",K222,0)</f>
        <v>0</v>
      </c>
      <c r="BH222" s="244">
        <f>IF(O222="zníž. prenesená",K222,0)</f>
        <v>0</v>
      </c>
      <c r="BI222" s="244">
        <f>IF(O222="nulová",K222,0)</f>
        <v>0</v>
      </c>
      <c r="BJ222" s="16" t="s">
        <v>166</v>
      </c>
      <c r="BK222" s="244">
        <f>P222*H222</f>
        <v>0</v>
      </c>
    </row>
    <row r="223" s="2" customFormat="1" ht="16.32" customHeight="1">
      <c r="A223" s="37"/>
      <c r="B223" s="38"/>
      <c r="C223" s="284" t="s">
        <v>1</v>
      </c>
      <c r="D223" s="284" t="s">
        <v>162</v>
      </c>
      <c r="E223" s="285" t="s">
        <v>1</v>
      </c>
      <c r="F223" s="286" t="s">
        <v>1</v>
      </c>
      <c r="G223" s="287" t="s">
        <v>1</v>
      </c>
      <c r="H223" s="288"/>
      <c r="I223" s="288"/>
      <c r="J223" s="288"/>
      <c r="K223" s="289">
        <f>BK223</f>
        <v>0</v>
      </c>
      <c r="L223" s="237"/>
      <c r="M223" s="43"/>
      <c r="N223" s="290" t="s">
        <v>1</v>
      </c>
      <c r="O223" s="291" t="s">
        <v>42</v>
      </c>
      <c r="P223" s="294">
        <f>I223+J223</f>
        <v>0</v>
      </c>
      <c r="Q223" s="295">
        <f>I223*H223</f>
        <v>0</v>
      </c>
      <c r="R223" s="295">
        <f>J223*H223</f>
        <v>0</v>
      </c>
      <c r="S223" s="296"/>
      <c r="T223" s="296"/>
      <c r="U223" s="296"/>
      <c r="V223" s="296"/>
      <c r="W223" s="296"/>
      <c r="X223" s="297"/>
      <c r="Y223" s="37"/>
      <c r="Z223" s="37"/>
      <c r="AA223" s="37"/>
      <c r="AB223" s="37"/>
      <c r="AC223" s="37"/>
      <c r="AD223" s="37"/>
      <c r="AE223" s="37"/>
      <c r="AT223" s="16" t="s">
        <v>500</v>
      </c>
      <c r="AU223" s="16" t="s">
        <v>86</v>
      </c>
      <c r="AY223" s="16" t="s">
        <v>500</v>
      </c>
      <c r="BE223" s="244">
        <f>IF(O223="základná",K223,0)</f>
        <v>0</v>
      </c>
      <c r="BF223" s="244">
        <f>IF(O223="znížená",K223,0)</f>
        <v>0</v>
      </c>
      <c r="BG223" s="244">
        <f>IF(O223="zákl. prenesená",K223,0)</f>
        <v>0</v>
      </c>
      <c r="BH223" s="244">
        <f>IF(O223="zníž. prenesená",K223,0)</f>
        <v>0</v>
      </c>
      <c r="BI223" s="244">
        <f>IF(O223="nulová",K223,0)</f>
        <v>0</v>
      </c>
      <c r="BJ223" s="16" t="s">
        <v>166</v>
      </c>
      <c r="BK223" s="244">
        <f>P223*H223</f>
        <v>0</v>
      </c>
    </row>
    <row r="224" s="2" customFormat="1" ht="6.96" customHeight="1">
      <c r="A224" s="37"/>
      <c r="B224" s="71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43"/>
      <c r="N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</row>
  </sheetData>
  <sheetProtection sheet="1" autoFilter="0" formatColumns="0" formatRows="0" objects="1" scenarios="1" spinCount="100000" saltValue="SvEtAl9GLOSTzZc37zqg4KaWu6zGMfXp+NKhVTBJHKPccvbIrOE/aNVZ3vIaeLuaSIN2W7nOFXWCguZykZOXAQ==" hashValue="suQ9EQzon86pQC//M+FiBC65QjROZT+vnWznIRJd5Sx1c+9d4FZcej+KP2tC+y5KerHSL11PF5zrlsuUT2wwKg==" algorithmName="SHA-512" password="CC35"/>
  <autoFilter ref="C123:L223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M2:Z2"/>
  </mergeCells>
  <dataValidations count="2">
    <dataValidation type="list" allowBlank="1" showInputMessage="1" showErrorMessage="1" error="Povolené sú hodnoty K, M." sqref="D219:D224">
      <formula1>"K, M"</formula1>
    </dataValidation>
    <dataValidation type="list" allowBlank="1" showInputMessage="1" showErrorMessage="1" error="Povolené sú hodnoty základná, znížená, nulová." sqref="O219:O224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99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955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33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ROUND(K126,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ROUND((ROUND((SUM(BE126:BE228)),  2) + SUM(BE230:BE234)), 2)</f>
        <v>0</v>
      </c>
      <c r="G35" s="163"/>
      <c r="H35" s="163"/>
      <c r="I35" s="164">
        <v>0.20000000000000001</v>
      </c>
      <c r="J35" s="163"/>
      <c r="K35" s="162">
        <f>ROUND((ROUND(((SUM(BE126:BE228))*I35),  2) + (SUM(BE230:BE234)*I35)),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ROUND((ROUND((SUM(BF126:BF228)),  2) + SUM(BF230:BF234)), 2)</f>
        <v>0</v>
      </c>
      <c r="G36" s="163"/>
      <c r="H36" s="163"/>
      <c r="I36" s="164">
        <v>0.20000000000000001</v>
      </c>
      <c r="J36" s="163"/>
      <c r="K36" s="162">
        <f>ROUND((ROUND(((SUM(BF126:BF228))*I36),  2) + (SUM(BF230:BF234)*I36)),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ROUND((ROUND((SUM(BG126:BG228)),  2) + SUM(BG230:BG234)),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ROUND((ROUND((SUM(BH126:BH228)),  2) + SUM(BH230:BH234)),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ROUND((ROUND((SUM(BI126:BI228)),  2) + SUM(BI230:BI234)),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>A5_OSTATNÉ - Zníženie energetickej náročnosti kultúrneho domu Veľký Kýr 2 - časť Ostatné práce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Dudonová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Q126</f>
        <v>0</v>
      </c>
      <c r="J96" s="115">
        <f>R126</f>
        <v>0</v>
      </c>
      <c r="K96" s="115">
        <f>K126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128</v>
      </c>
      <c r="E97" s="192"/>
      <c r="F97" s="192"/>
      <c r="G97" s="192"/>
      <c r="H97" s="192"/>
      <c r="I97" s="193">
        <f>Q127</f>
        <v>0</v>
      </c>
      <c r="J97" s="193">
        <f>R127</f>
        <v>0</v>
      </c>
      <c r="K97" s="193">
        <f>K127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129</v>
      </c>
      <c r="E98" s="198"/>
      <c r="F98" s="198"/>
      <c r="G98" s="198"/>
      <c r="H98" s="198"/>
      <c r="I98" s="199">
        <f>Q129</f>
        <v>0</v>
      </c>
      <c r="J98" s="199">
        <f>R129</f>
        <v>0</v>
      </c>
      <c r="K98" s="199">
        <f>K129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130</v>
      </c>
      <c r="E99" s="198"/>
      <c r="F99" s="198"/>
      <c r="G99" s="198"/>
      <c r="H99" s="198"/>
      <c r="I99" s="199">
        <f>Q146</f>
        <v>0</v>
      </c>
      <c r="J99" s="199">
        <f>R146</f>
        <v>0</v>
      </c>
      <c r="K99" s="199">
        <f>K146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131</v>
      </c>
      <c r="E100" s="198"/>
      <c r="F100" s="198"/>
      <c r="G100" s="198"/>
      <c r="H100" s="198"/>
      <c r="I100" s="199">
        <f>Q179</f>
        <v>0</v>
      </c>
      <c r="J100" s="199">
        <f>R179</f>
        <v>0</v>
      </c>
      <c r="K100" s="199">
        <f>K179</f>
        <v>0</v>
      </c>
      <c r="L100" s="196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9"/>
      <c r="C101" s="190"/>
      <c r="D101" s="191" t="s">
        <v>132</v>
      </c>
      <c r="E101" s="192"/>
      <c r="F101" s="192"/>
      <c r="G101" s="192"/>
      <c r="H101" s="192"/>
      <c r="I101" s="193">
        <f>Q181</f>
        <v>0</v>
      </c>
      <c r="J101" s="193">
        <f>R181</f>
        <v>0</v>
      </c>
      <c r="K101" s="193">
        <f>K181</f>
        <v>0</v>
      </c>
      <c r="L101" s="190"/>
      <c r="M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96"/>
      <c r="D102" s="197" t="s">
        <v>505</v>
      </c>
      <c r="E102" s="198"/>
      <c r="F102" s="198"/>
      <c r="G102" s="198"/>
      <c r="H102" s="198"/>
      <c r="I102" s="199">
        <f>Q182</f>
        <v>0</v>
      </c>
      <c r="J102" s="199">
        <f>R182</f>
        <v>0</v>
      </c>
      <c r="K102" s="199">
        <f>K182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956</v>
      </c>
      <c r="E103" s="198"/>
      <c r="F103" s="198"/>
      <c r="G103" s="198"/>
      <c r="H103" s="198"/>
      <c r="I103" s="199">
        <f>Q190</f>
        <v>0</v>
      </c>
      <c r="J103" s="199">
        <f>R190</f>
        <v>0</v>
      </c>
      <c r="K103" s="199">
        <f>K190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140</v>
      </c>
      <c r="E104" s="198"/>
      <c r="F104" s="198"/>
      <c r="G104" s="198"/>
      <c r="H104" s="198"/>
      <c r="I104" s="199">
        <f>Q200</f>
        <v>0</v>
      </c>
      <c r="J104" s="199">
        <f>R200</f>
        <v>0</v>
      </c>
      <c r="K104" s="199">
        <f>K200</f>
        <v>0</v>
      </c>
      <c r="L104" s="196"/>
      <c r="M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96"/>
      <c r="D105" s="197" t="s">
        <v>141</v>
      </c>
      <c r="E105" s="198"/>
      <c r="F105" s="198"/>
      <c r="G105" s="198"/>
      <c r="H105" s="198"/>
      <c r="I105" s="199">
        <f>Q209</f>
        <v>0</v>
      </c>
      <c r="J105" s="199">
        <f>R209</f>
        <v>0</v>
      </c>
      <c r="K105" s="199">
        <f>K209</f>
        <v>0</v>
      </c>
      <c r="L105" s="196"/>
      <c r="M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1.84" customHeight="1">
      <c r="A106" s="9"/>
      <c r="B106" s="189"/>
      <c r="C106" s="190"/>
      <c r="D106" s="201" t="s">
        <v>142</v>
      </c>
      <c r="E106" s="190"/>
      <c r="F106" s="190"/>
      <c r="G106" s="190"/>
      <c r="H106" s="190"/>
      <c r="I106" s="202">
        <f>Q229</f>
        <v>0</v>
      </c>
      <c r="J106" s="202">
        <f>R229</f>
        <v>0</v>
      </c>
      <c r="K106" s="202">
        <f>K229</f>
        <v>0</v>
      </c>
      <c r="L106" s="190"/>
      <c r="M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143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184" t="str">
        <f>E7</f>
        <v>Zníženie energetickej náročnosti kultúrneho domu Veľký Kýr 2</v>
      </c>
      <c r="F116" s="31"/>
      <c r="G116" s="31"/>
      <c r="H116" s="31"/>
      <c r="I116" s="39"/>
      <c r="J116" s="39"/>
      <c r="K116" s="39"/>
      <c r="L116" s="39"/>
      <c r="M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116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30" customHeight="1">
      <c r="A118" s="37"/>
      <c r="B118" s="38"/>
      <c r="C118" s="39"/>
      <c r="D118" s="39"/>
      <c r="E118" s="81" t="str">
        <f>E9</f>
        <v>A5_OSTATNÉ - Zníženie energetickej náročnosti kultúrneho domu Veľký Kýr 2 - časť Ostatné práce</v>
      </c>
      <c r="F118" s="39"/>
      <c r="G118" s="39"/>
      <c r="H118" s="39"/>
      <c r="I118" s="39"/>
      <c r="J118" s="39"/>
      <c r="K118" s="39"/>
      <c r="L118" s="39"/>
      <c r="M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F12</f>
        <v>Nám. sv. Jána 2, Veľký Kýr</v>
      </c>
      <c r="G120" s="39"/>
      <c r="H120" s="39"/>
      <c r="I120" s="31" t="s">
        <v>22</v>
      </c>
      <c r="J120" s="84" t="str">
        <f>IF(J12="","",J12)</f>
        <v>8. 4. 2022</v>
      </c>
      <c r="K120" s="39"/>
      <c r="L120" s="39"/>
      <c r="M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40.05" customHeight="1">
      <c r="A122" s="37"/>
      <c r="B122" s="38"/>
      <c r="C122" s="31" t="s">
        <v>24</v>
      </c>
      <c r="D122" s="39"/>
      <c r="E122" s="39"/>
      <c r="F122" s="26" t="str">
        <f>E15</f>
        <v>Obec Veľký Kýr</v>
      </c>
      <c r="G122" s="39"/>
      <c r="H122" s="39"/>
      <c r="I122" s="31" t="s">
        <v>30</v>
      </c>
      <c r="J122" s="35" t="str">
        <f>E21</f>
        <v>spix, s.r.o., Záhradnícka 58/A, Bratislava</v>
      </c>
      <c r="K122" s="39"/>
      <c r="L122" s="39"/>
      <c r="M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28</v>
      </c>
      <c r="D123" s="39"/>
      <c r="E123" s="39"/>
      <c r="F123" s="26" t="str">
        <f>IF(E18="","",E18)</f>
        <v>Vyplň údaj</v>
      </c>
      <c r="G123" s="39"/>
      <c r="H123" s="39"/>
      <c r="I123" s="31" t="s">
        <v>32</v>
      </c>
      <c r="J123" s="35" t="str">
        <f>E24</f>
        <v>Dudonová</v>
      </c>
      <c r="K123" s="39"/>
      <c r="L123" s="39"/>
      <c r="M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203"/>
      <c r="B125" s="204"/>
      <c r="C125" s="205" t="s">
        <v>144</v>
      </c>
      <c r="D125" s="206" t="s">
        <v>61</v>
      </c>
      <c r="E125" s="206" t="s">
        <v>57</v>
      </c>
      <c r="F125" s="206" t="s">
        <v>58</v>
      </c>
      <c r="G125" s="206" t="s">
        <v>145</v>
      </c>
      <c r="H125" s="206" t="s">
        <v>146</v>
      </c>
      <c r="I125" s="206" t="s">
        <v>147</v>
      </c>
      <c r="J125" s="206" t="s">
        <v>148</v>
      </c>
      <c r="K125" s="207" t="s">
        <v>125</v>
      </c>
      <c r="L125" s="208" t="s">
        <v>149</v>
      </c>
      <c r="M125" s="209"/>
      <c r="N125" s="105" t="s">
        <v>1</v>
      </c>
      <c r="O125" s="106" t="s">
        <v>40</v>
      </c>
      <c r="P125" s="106" t="s">
        <v>150</v>
      </c>
      <c r="Q125" s="106" t="s">
        <v>151</v>
      </c>
      <c r="R125" s="106" t="s">
        <v>152</v>
      </c>
      <c r="S125" s="106" t="s">
        <v>153</v>
      </c>
      <c r="T125" s="106" t="s">
        <v>154</v>
      </c>
      <c r="U125" s="106" t="s">
        <v>155</v>
      </c>
      <c r="V125" s="106" t="s">
        <v>156</v>
      </c>
      <c r="W125" s="106" t="s">
        <v>157</v>
      </c>
      <c r="X125" s="107" t="s">
        <v>158</v>
      </c>
      <c r="Y125" s="203"/>
      <c r="Z125" s="203"/>
      <c r="AA125" s="203"/>
      <c r="AB125" s="203"/>
      <c r="AC125" s="203"/>
      <c r="AD125" s="203"/>
      <c r="AE125" s="203"/>
    </row>
    <row r="126" s="2" customFormat="1" ht="22.8" customHeight="1">
      <c r="A126" s="37"/>
      <c r="B126" s="38"/>
      <c r="C126" s="112" t="s">
        <v>126</v>
      </c>
      <c r="D126" s="39"/>
      <c r="E126" s="39"/>
      <c r="F126" s="39"/>
      <c r="G126" s="39"/>
      <c r="H126" s="39"/>
      <c r="I126" s="39"/>
      <c r="J126" s="39"/>
      <c r="K126" s="210">
        <f>BK126</f>
        <v>0</v>
      </c>
      <c r="L126" s="39"/>
      <c r="M126" s="43"/>
      <c r="N126" s="108"/>
      <c r="O126" s="211"/>
      <c r="P126" s="109"/>
      <c r="Q126" s="212">
        <f>Q127+Q181+Q229</f>
        <v>0</v>
      </c>
      <c r="R126" s="212">
        <f>R127+R181+R229</f>
        <v>0</v>
      </c>
      <c r="S126" s="109"/>
      <c r="T126" s="213">
        <f>T127+T181+T229</f>
        <v>0</v>
      </c>
      <c r="U126" s="109"/>
      <c r="V126" s="213">
        <f>V127+V181+V229</f>
        <v>73.980992099999995</v>
      </c>
      <c r="W126" s="109"/>
      <c r="X126" s="214">
        <f>X127+X181+X229</f>
        <v>67.389300000000006</v>
      </c>
      <c r="Y126" s="37"/>
      <c r="Z126" s="37"/>
      <c r="AA126" s="37"/>
      <c r="AB126" s="37"/>
      <c r="AC126" s="37"/>
      <c r="AD126" s="37"/>
      <c r="AE126" s="37"/>
      <c r="AT126" s="16" t="s">
        <v>77</v>
      </c>
      <c r="AU126" s="16" t="s">
        <v>127</v>
      </c>
      <c r="BK126" s="215">
        <f>BK127+BK181+BK229</f>
        <v>0</v>
      </c>
    </row>
    <row r="127" s="12" customFormat="1" ht="25.92" customHeight="1">
      <c r="A127" s="12"/>
      <c r="B127" s="216"/>
      <c r="C127" s="217"/>
      <c r="D127" s="218" t="s">
        <v>77</v>
      </c>
      <c r="E127" s="219" t="s">
        <v>159</v>
      </c>
      <c r="F127" s="219" t="s">
        <v>160</v>
      </c>
      <c r="G127" s="217"/>
      <c r="H127" s="217"/>
      <c r="I127" s="220"/>
      <c r="J127" s="220"/>
      <c r="K127" s="202">
        <f>BK127</f>
        <v>0</v>
      </c>
      <c r="L127" s="217"/>
      <c r="M127" s="221"/>
      <c r="N127" s="222"/>
      <c r="O127" s="223"/>
      <c r="P127" s="223"/>
      <c r="Q127" s="224">
        <f>Q128+Q129+Q146+Q179</f>
        <v>0</v>
      </c>
      <c r="R127" s="224">
        <f>R128+R129+R146+R179</f>
        <v>0</v>
      </c>
      <c r="S127" s="223"/>
      <c r="T127" s="225">
        <f>T128+T129+T146+T179</f>
        <v>0</v>
      </c>
      <c r="U127" s="223"/>
      <c r="V127" s="225">
        <f>V128+V129+V146+V179</f>
        <v>65.057820199999995</v>
      </c>
      <c r="W127" s="223"/>
      <c r="X127" s="226">
        <f>X128+X129+X146+X179</f>
        <v>67.389300000000006</v>
      </c>
      <c r="Y127" s="12"/>
      <c r="Z127" s="12"/>
      <c r="AA127" s="12"/>
      <c r="AB127" s="12"/>
      <c r="AC127" s="12"/>
      <c r="AD127" s="12"/>
      <c r="AE127" s="12"/>
      <c r="AR127" s="227" t="s">
        <v>86</v>
      </c>
      <c r="AT127" s="228" t="s">
        <v>77</v>
      </c>
      <c r="AU127" s="228" t="s">
        <v>78</v>
      </c>
      <c r="AY127" s="227" t="s">
        <v>161</v>
      </c>
      <c r="BK127" s="229">
        <f>BK128+BK129+BK146+BK179</f>
        <v>0</v>
      </c>
    </row>
    <row r="128" s="2" customFormat="1" ht="24.15" customHeight="1">
      <c r="A128" s="37"/>
      <c r="B128" s="38"/>
      <c r="C128" s="230" t="s">
        <v>86</v>
      </c>
      <c r="D128" s="230" t="s">
        <v>162</v>
      </c>
      <c r="E128" s="231" t="s">
        <v>163</v>
      </c>
      <c r="F128" s="232" t="s">
        <v>164</v>
      </c>
      <c r="G128" s="233" t="s">
        <v>1</v>
      </c>
      <c r="H128" s="234">
        <v>0</v>
      </c>
      <c r="I128" s="235"/>
      <c r="J128" s="235"/>
      <c r="K128" s="236">
        <f>ROUND(P128*H128,2)</f>
        <v>0</v>
      </c>
      <c r="L128" s="237"/>
      <c r="M128" s="43"/>
      <c r="N128" s="238" t="s">
        <v>1</v>
      </c>
      <c r="O128" s="239" t="s">
        <v>42</v>
      </c>
      <c r="P128" s="240">
        <f>I128+J128</f>
        <v>0</v>
      </c>
      <c r="Q128" s="240">
        <f>ROUND(I128*H128,2)</f>
        <v>0</v>
      </c>
      <c r="R128" s="240">
        <f>ROUND(J128*H128,2)</f>
        <v>0</v>
      </c>
      <c r="S128" s="96"/>
      <c r="T128" s="241">
        <f>S128*H128</f>
        <v>0</v>
      </c>
      <c r="U128" s="241">
        <v>0</v>
      </c>
      <c r="V128" s="241">
        <f>U128*H128</f>
        <v>0</v>
      </c>
      <c r="W128" s="241">
        <v>0</v>
      </c>
      <c r="X128" s="242">
        <f>W128*H128</f>
        <v>0</v>
      </c>
      <c r="Y128" s="37"/>
      <c r="Z128" s="37"/>
      <c r="AA128" s="37"/>
      <c r="AB128" s="37"/>
      <c r="AC128" s="37"/>
      <c r="AD128" s="37"/>
      <c r="AE128" s="37"/>
      <c r="AR128" s="243" t="s">
        <v>165</v>
      </c>
      <c r="AT128" s="243" t="s">
        <v>162</v>
      </c>
      <c r="AU128" s="243" t="s">
        <v>86</v>
      </c>
      <c r="AY128" s="16" t="s">
        <v>161</v>
      </c>
      <c r="BE128" s="244">
        <f>IF(O128="základná",K128,0)</f>
        <v>0</v>
      </c>
      <c r="BF128" s="244">
        <f>IF(O128="znížená",K128,0)</f>
        <v>0</v>
      </c>
      <c r="BG128" s="244">
        <f>IF(O128="zákl. prenesená",K128,0)</f>
        <v>0</v>
      </c>
      <c r="BH128" s="244">
        <f>IF(O128="zníž. prenesená",K128,0)</f>
        <v>0</v>
      </c>
      <c r="BI128" s="244">
        <f>IF(O128="nulová",K128,0)</f>
        <v>0</v>
      </c>
      <c r="BJ128" s="16" t="s">
        <v>166</v>
      </c>
      <c r="BK128" s="244">
        <f>ROUND(P128*H128,2)</f>
        <v>0</v>
      </c>
      <c r="BL128" s="16" t="s">
        <v>165</v>
      </c>
      <c r="BM128" s="243" t="s">
        <v>167</v>
      </c>
    </row>
    <row r="129" s="12" customFormat="1" ht="22.8" customHeight="1">
      <c r="A129" s="12"/>
      <c r="B129" s="216"/>
      <c r="C129" s="217"/>
      <c r="D129" s="218" t="s">
        <v>77</v>
      </c>
      <c r="E129" s="245" t="s">
        <v>168</v>
      </c>
      <c r="F129" s="245" t="s">
        <v>169</v>
      </c>
      <c r="G129" s="217"/>
      <c r="H129" s="217"/>
      <c r="I129" s="220"/>
      <c r="J129" s="220"/>
      <c r="K129" s="246">
        <f>BK129</f>
        <v>0</v>
      </c>
      <c r="L129" s="217"/>
      <c r="M129" s="221"/>
      <c r="N129" s="222"/>
      <c r="O129" s="223"/>
      <c r="P129" s="223"/>
      <c r="Q129" s="224">
        <f>SUM(Q130:Q145)</f>
        <v>0</v>
      </c>
      <c r="R129" s="224">
        <f>SUM(R130:R145)</f>
        <v>0</v>
      </c>
      <c r="S129" s="223"/>
      <c r="T129" s="225">
        <f>SUM(T130:T145)</f>
        <v>0</v>
      </c>
      <c r="U129" s="223"/>
      <c r="V129" s="225">
        <f>SUM(V130:V145)</f>
        <v>61.567860199999998</v>
      </c>
      <c r="W129" s="223"/>
      <c r="X129" s="226">
        <f>SUM(X130:X145)</f>
        <v>0</v>
      </c>
      <c r="Y129" s="12"/>
      <c r="Z129" s="12"/>
      <c r="AA129" s="12"/>
      <c r="AB129" s="12"/>
      <c r="AC129" s="12"/>
      <c r="AD129" s="12"/>
      <c r="AE129" s="12"/>
      <c r="AR129" s="227" t="s">
        <v>86</v>
      </c>
      <c r="AT129" s="228" t="s">
        <v>77</v>
      </c>
      <c r="AU129" s="228" t="s">
        <v>86</v>
      </c>
      <c r="AY129" s="227" t="s">
        <v>161</v>
      </c>
      <c r="BK129" s="229">
        <f>SUM(BK130:BK145)</f>
        <v>0</v>
      </c>
    </row>
    <row r="130" s="2" customFormat="1" ht="37.8" customHeight="1">
      <c r="A130" s="37"/>
      <c r="B130" s="38"/>
      <c r="C130" s="230" t="s">
        <v>166</v>
      </c>
      <c r="D130" s="230" t="s">
        <v>162</v>
      </c>
      <c r="E130" s="231" t="s">
        <v>957</v>
      </c>
      <c r="F130" s="232" t="s">
        <v>958</v>
      </c>
      <c r="G130" s="233" t="s">
        <v>181</v>
      </c>
      <c r="H130" s="234">
        <v>1698.1700000000001</v>
      </c>
      <c r="I130" s="235"/>
      <c r="J130" s="235"/>
      <c r="K130" s="236">
        <f>ROUND(P130*H130,2)</f>
        <v>0</v>
      </c>
      <c r="L130" s="237"/>
      <c r="M130" s="43"/>
      <c r="N130" s="238" t="s">
        <v>1</v>
      </c>
      <c r="O130" s="239" t="s">
        <v>42</v>
      </c>
      <c r="P130" s="240">
        <f>I130+J130</f>
        <v>0</v>
      </c>
      <c r="Q130" s="240">
        <f>ROUND(I130*H130,2)</f>
        <v>0</v>
      </c>
      <c r="R130" s="240">
        <f>ROUND(J130*H130,2)</f>
        <v>0</v>
      </c>
      <c r="S130" s="96"/>
      <c r="T130" s="241">
        <f>S130*H130</f>
        <v>0</v>
      </c>
      <c r="U130" s="241">
        <v>0.01098</v>
      </c>
      <c r="V130" s="241">
        <f>U130*H130</f>
        <v>18.6459066</v>
      </c>
      <c r="W130" s="241">
        <v>0</v>
      </c>
      <c r="X130" s="242">
        <f>W130*H130</f>
        <v>0</v>
      </c>
      <c r="Y130" s="37"/>
      <c r="Z130" s="37"/>
      <c r="AA130" s="37"/>
      <c r="AB130" s="37"/>
      <c r="AC130" s="37"/>
      <c r="AD130" s="37"/>
      <c r="AE130" s="37"/>
      <c r="AR130" s="243" t="s">
        <v>165</v>
      </c>
      <c r="AT130" s="243" t="s">
        <v>162</v>
      </c>
      <c r="AU130" s="243" t="s">
        <v>166</v>
      </c>
      <c r="AY130" s="16" t="s">
        <v>161</v>
      </c>
      <c r="BE130" s="244">
        <f>IF(O130="základná",K130,0)</f>
        <v>0</v>
      </c>
      <c r="BF130" s="244">
        <f>IF(O130="znížená",K130,0)</f>
        <v>0</v>
      </c>
      <c r="BG130" s="244">
        <f>IF(O130="zákl. prenesená",K130,0)</f>
        <v>0</v>
      </c>
      <c r="BH130" s="244">
        <f>IF(O130="zníž. prenesená",K130,0)</f>
        <v>0</v>
      </c>
      <c r="BI130" s="244">
        <f>IF(O130="nulová",K130,0)</f>
        <v>0</v>
      </c>
      <c r="BJ130" s="16" t="s">
        <v>166</v>
      </c>
      <c r="BK130" s="244">
        <f>ROUND(P130*H130,2)</f>
        <v>0</v>
      </c>
      <c r="BL130" s="16" t="s">
        <v>165</v>
      </c>
      <c r="BM130" s="243" t="s">
        <v>959</v>
      </c>
    </row>
    <row r="131" s="13" customFormat="1">
      <c r="A131" s="13"/>
      <c r="B131" s="247"/>
      <c r="C131" s="248"/>
      <c r="D131" s="249" t="s">
        <v>174</v>
      </c>
      <c r="E131" s="250" t="s">
        <v>1</v>
      </c>
      <c r="F131" s="251" t="s">
        <v>960</v>
      </c>
      <c r="G131" s="248"/>
      <c r="H131" s="252">
        <v>799.26999999999998</v>
      </c>
      <c r="I131" s="253"/>
      <c r="J131" s="253"/>
      <c r="K131" s="248"/>
      <c r="L131" s="248"/>
      <c r="M131" s="254"/>
      <c r="N131" s="255"/>
      <c r="O131" s="256"/>
      <c r="P131" s="256"/>
      <c r="Q131" s="256"/>
      <c r="R131" s="256"/>
      <c r="S131" s="256"/>
      <c r="T131" s="256"/>
      <c r="U131" s="256"/>
      <c r="V131" s="256"/>
      <c r="W131" s="256"/>
      <c r="X131" s="257"/>
      <c r="Y131" s="13"/>
      <c r="Z131" s="13"/>
      <c r="AA131" s="13"/>
      <c r="AB131" s="13"/>
      <c r="AC131" s="13"/>
      <c r="AD131" s="13"/>
      <c r="AE131" s="13"/>
      <c r="AT131" s="258" t="s">
        <v>174</v>
      </c>
      <c r="AU131" s="258" t="s">
        <v>166</v>
      </c>
      <c r="AV131" s="13" t="s">
        <v>166</v>
      </c>
      <c r="AW131" s="13" t="s">
        <v>5</v>
      </c>
      <c r="AX131" s="13" t="s">
        <v>78</v>
      </c>
      <c r="AY131" s="258" t="s">
        <v>161</v>
      </c>
    </row>
    <row r="132" s="13" customFormat="1">
      <c r="A132" s="13"/>
      <c r="B132" s="247"/>
      <c r="C132" s="248"/>
      <c r="D132" s="249" t="s">
        <v>174</v>
      </c>
      <c r="E132" s="250" t="s">
        <v>1</v>
      </c>
      <c r="F132" s="251" t="s">
        <v>961</v>
      </c>
      <c r="G132" s="248"/>
      <c r="H132" s="252">
        <v>525.79999999999995</v>
      </c>
      <c r="I132" s="253"/>
      <c r="J132" s="253"/>
      <c r="K132" s="248"/>
      <c r="L132" s="248"/>
      <c r="M132" s="254"/>
      <c r="N132" s="255"/>
      <c r="O132" s="256"/>
      <c r="P132" s="256"/>
      <c r="Q132" s="256"/>
      <c r="R132" s="256"/>
      <c r="S132" s="256"/>
      <c r="T132" s="256"/>
      <c r="U132" s="256"/>
      <c r="V132" s="256"/>
      <c r="W132" s="256"/>
      <c r="X132" s="257"/>
      <c r="Y132" s="13"/>
      <c r="Z132" s="13"/>
      <c r="AA132" s="13"/>
      <c r="AB132" s="13"/>
      <c r="AC132" s="13"/>
      <c r="AD132" s="13"/>
      <c r="AE132" s="13"/>
      <c r="AT132" s="258" t="s">
        <v>174</v>
      </c>
      <c r="AU132" s="258" t="s">
        <v>166</v>
      </c>
      <c r="AV132" s="13" t="s">
        <v>166</v>
      </c>
      <c r="AW132" s="13" t="s">
        <v>5</v>
      </c>
      <c r="AX132" s="13" t="s">
        <v>78</v>
      </c>
      <c r="AY132" s="258" t="s">
        <v>161</v>
      </c>
    </row>
    <row r="133" s="13" customFormat="1">
      <c r="A133" s="13"/>
      <c r="B133" s="247"/>
      <c r="C133" s="248"/>
      <c r="D133" s="249" t="s">
        <v>174</v>
      </c>
      <c r="E133" s="250" t="s">
        <v>1</v>
      </c>
      <c r="F133" s="251" t="s">
        <v>962</v>
      </c>
      <c r="G133" s="248"/>
      <c r="H133" s="252">
        <v>373.10000000000002</v>
      </c>
      <c r="I133" s="253"/>
      <c r="J133" s="253"/>
      <c r="K133" s="248"/>
      <c r="L133" s="248"/>
      <c r="M133" s="254"/>
      <c r="N133" s="255"/>
      <c r="O133" s="256"/>
      <c r="P133" s="256"/>
      <c r="Q133" s="256"/>
      <c r="R133" s="256"/>
      <c r="S133" s="256"/>
      <c r="T133" s="256"/>
      <c r="U133" s="256"/>
      <c r="V133" s="256"/>
      <c r="W133" s="256"/>
      <c r="X133" s="257"/>
      <c r="Y133" s="13"/>
      <c r="Z133" s="13"/>
      <c r="AA133" s="13"/>
      <c r="AB133" s="13"/>
      <c r="AC133" s="13"/>
      <c r="AD133" s="13"/>
      <c r="AE133" s="13"/>
      <c r="AT133" s="258" t="s">
        <v>174</v>
      </c>
      <c r="AU133" s="258" t="s">
        <v>166</v>
      </c>
      <c r="AV133" s="13" t="s">
        <v>166</v>
      </c>
      <c r="AW133" s="13" t="s">
        <v>5</v>
      </c>
      <c r="AX133" s="13" t="s">
        <v>78</v>
      </c>
      <c r="AY133" s="258" t="s">
        <v>161</v>
      </c>
    </row>
    <row r="134" s="14" customFormat="1">
      <c r="A134" s="14"/>
      <c r="B134" s="259"/>
      <c r="C134" s="260"/>
      <c r="D134" s="249" t="s">
        <v>174</v>
      </c>
      <c r="E134" s="261" t="s">
        <v>1</v>
      </c>
      <c r="F134" s="262" t="s">
        <v>177</v>
      </c>
      <c r="G134" s="260"/>
      <c r="H134" s="263">
        <v>1698.1700000000001</v>
      </c>
      <c r="I134" s="264"/>
      <c r="J134" s="264"/>
      <c r="K134" s="260"/>
      <c r="L134" s="260"/>
      <c r="M134" s="265"/>
      <c r="N134" s="266"/>
      <c r="O134" s="267"/>
      <c r="P134" s="267"/>
      <c r="Q134" s="267"/>
      <c r="R134" s="267"/>
      <c r="S134" s="267"/>
      <c r="T134" s="267"/>
      <c r="U134" s="267"/>
      <c r="V134" s="267"/>
      <c r="W134" s="267"/>
      <c r="X134" s="268"/>
      <c r="Y134" s="14"/>
      <c r="Z134" s="14"/>
      <c r="AA134" s="14"/>
      <c r="AB134" s="14"/>
      <c r="AC134" s="14"/>
      <c r="AD134" s="14"/>
      <c r="AE134" s="14"/>
      <c r="AT134" s="269" t="s">
        <v>174</v>
      </c>
      <c r="AU134" s="269" t="s">
        <v>166</v>
      </c>
      <c r="AV134" s="14" t="s">
        <v>165</v>
      </c>
      <c r="AW134" s="14" t="s">
        <v>5</v>
      </c>
      <c r="AX134" s="14" t="s">
        <v>86</v>
      </c>
      <c r="AY134" s="269" t="s">
        <v>161</v>
      </c>
    </row>
    <row r="135" s="2" customFormat="1" ht="33" customHeight="1">
      <c r="A135" s="37"/>
      <c r="B135" s="38"/>
      <c r="C135" s="230" t="s">
        <v>178</v>
      </c>
      <c r="D135" s="230" t="s">
        <v>162</v>
      </c>
      <c r="E135" s="231" t="s">
        <v>963</v>
      </c>
      <c r="F135" s="232" t="s">
        <v>964</v>
      </c>
      <c r="G135" s="233" t="s">
        <v>181</v>
      </c>
      <c r="H135" s="234">
        <v>3918.7600000000002</v>
      </c>
      <c r="I135" s="235"/>
      <c r="J135" s="235"/>
      <c r="K135" s="236">
        <f>ROUND(P135*H135,2)</f>
        <v>0</v>
      </c>
      <c r="L135" s="237"/>
      <c r="M135" s="43"/>
      <c r="N135" s="238" t="s">
        <v>1</v>
      </c>
      <c r="O135" s="239" t="s">
        <v>42</v>
      </c>
      <c r="P135" s="240">
        <f>I135+J135</f>
        <v>0</v>
      </c>
      <c r="Q135" s="240">
        <f>ROUND(I135*H135,2)</f>
        <v>0</v>
      </c>
      <c r="R135" s="240">
        <f>ROUND(J135*H135,2)</f>
        <v>0</v>
      </c>
      <c r="S135" s="96"/>
      <c r="T135" s="241">
        <f>S135*H135</f>
        <v>0</v>
      </c>
      <c r="U135" s="241">
        <v>0.010880000000000001</v>
      </c>
      <c r="V135" s="241">
        <f>U135*H135</f>
        <v>42.636108800000002</v>
      </c>
      <c r="W135" s="241">
        <v>0</v>
      </c>
      <c r="X135" s="242">
        <f>W135*H135</f>
        <v>0</v>
      </c>
      <c r="Y135" s="37"/>
      <c r="Z135" s="37"/>
      <c r="AA135" s="37"/>
      <c r="AB135" s="37"/>
      <c r="AC135" s="37"/>
      <c r="AD135" s="37"/>
      <c r="AE135" s="37"/>
      <c r="AR135" s="243" t="s">
        <v>165</v>
      </c>
      <c r="AT135" s="243" t="s">
        <v>162</v>
      </c>
      <c r="AU135" s="243" t="s">
        <v>166</v>
      </c>
      <c r="AY135" s="16" t="s">
        <v>161</v>
      </c>
      <c r="BE135" s="244">
        <f>IF(O135="základná",K135,0)</f>
        <v>0</v>
      </c>
      <c r="BF135" s="244">
        <f>IF(O135="znížená",K135,0)</f>
        <v>0</v>
      </c>
      <c r="BG135" s="244">
        <f>IF(O135="zákl. prenesená",K135,0)</f>
        <v>0</v>
      </c>
      <c r="BH135" s="244">
        <f>IF(O135="zníž. prenesená",K135,0)</f>
        <v>0</v>
      </c>
      <c r="BI135" s="244">
        <f>IF(O135="nulová",K135,0)</f>
        <v>0</v>
      </c>
      <c r="BJ135" s="16" t="s">
        <v>166</v>
      </c>
      <c r="BK135" s="244">
        <f>ROUND(P135*H135,2)</f>
        <v>0</v>
      </c>
      <c r="BL135" s="16" t="s">
        <v>165</v>
      </c>
      <c r="BM135" s="243" t="s">
        <v>965</v>
      </c>
    </row>
    <row r="136" s="13" customFormat="1">
      <c r="A136" s="13"/>
      <c r="B136" s="247"/>
      <c r="C136" s="248"/>
      <c r="D136" s="249" t="s">
        <v>174</v>
      </c>
      <c r="E136" s="250" t="s">
        <v>1</v>
      </c>
      <c r="F136" s="251" t="s">
        <v>966</v>
      </c>
      <c r="G136" s="248"/>
      <c r="H136" s="252">
        <v>2185.0799999999999</v>
      </c>
      <c r="I136" s="253"/>
      <c r="J136" s="253"/>
      <c r="K136" s="248"/>
      <c r="L136" s="248"/>
      <c r="M136" s="254"/>
      <c r="N136" s="255"/>
      <c r="O136" s="256"/>
      <c r="P136" s="256"/>
      <c r="Q136" s="256"/>
      <c r="R136" s="256"/>
      <c r="S136" s="256"/>
      <c r="T136" s="256"/>
      <c r="U136" s="256"/>
      <c r="V136" s="256"/>
      <c r="W136" s="256"/>
      <c r="X136" s="257"/>
      <c r="Y136" s="13"/>
      <c r="Z136" s="13"/>
      <c r="AA136" s="13"/>
      <c r="AB136" s="13"/>
      <c r="AC136" s="13"/>
      <c r="AD136" s="13"/>
      <c r="AE136" s="13"/>
      <c r="AT136" s="258" t="s">
        <v>174</v>
      </c>
      <c r="AU136" s="258" t="s">
        <v>166</v>
      </c>
      <c r="AV136" s="13" t="s">
        <v>166</v>
      </c>
      <c r="AW136" s="13" t="s">
        <v>5</v>
      </c>
      <c r="AX136" s="13" t="s">
        <v>78</v>
      </c>
      <c r="AY136" s="258" t="s">
        <v>161</v>
      </c>
    </row>
    <row r="137" s="13" customFormat="1">
      <c r="A137" s="13"/>
      <c r="B137" s="247"/>
      <c r="C137" s="248"/>
      <c r="D137" s="249" t="s">
        <v>174</v>
      </c>
      <c r="E137" s="250" t="s">
        <v>1</v>
      </c>
      <c r="F137" s="251" t="s">
        <v>967</v>
      </c>
      <c r="G137" s="248"/>
      <c r="H137" s="252">
        <v>1064.03</v>
      </c>
      <c r="I137" s="253"/>
      <c r="J137" s="253"/>
      <c r="K137" s="248"/>
      <c r="L137" s="248"/>
      <c r="M137" s="254"/>
      <c r="N137" s="255"/>
      <c r="O137" s="256"/>
      <c r="P137" s="256"/>
      <c r="Q137" s="256"/>
      <c r="R137" s="256"/>
      <c r="S137" s="256"/>
      <c r="T137" s="256"/>
      <c r="U137" s="256"/>
      <c r="V137" s="256"/>
      <c r="W137" s="256"/>
      <c r="X137" s="257"/>
      <c r="Y137" s="13"/>
      <c r="Z137" s="13"/>
      <c r="AA137" s="13"/>
      <c r="AB137" s="13"/>
      <c r="AC137" s="13"/>
      <c r="AD137" s="13"/>
      <c r="AE137" s="13"/>
      <c r="AT137" s="258" t="s">
        <v>174</v>
      </c>
      <c r="AU137" s="258" t="s">
        <v>166</v>
      </c>
      <c r="AV137" s="13" t="s">
        <v>166</v>
      </c>
      <c r="AW137" s="13" t="s">
        <v>5</v>
      </c>
      <c r="AX137" s="13" t="s">
        <v>78</v>
      </c>
      <c r="AY137" s="258" t="s">
        <v>161</v>
      </c>
    </row>
    <row r="138" s="13" customFormat="1">
      <c r="A138" s="13"/>
      <c r="B138" s="247"/>
      <c r="C138" s="248"/>
      <c r="D138" s="249" t="s">
        <v>174</v>
      </c>
      <c r="E138" s="250" t="s">
        <v>1</v>
      </c>
      <c r="F138" s="251" t="s">
        <v>968</v>
      </c>
      <c r="G138" s="248"/>
      <c r="H138" s="252">
        <v>669.64999999999998</v>
      </c>
      <c r="I138" s="253"/>
      <c r="J138" s="253"/>
      <c r="K138" s="248"/>
      <c r="L138" s="248"/>
      <c r="M138" s="254"/>
      <c r="N138" s="255"/>
      <c r="O138" s="256"/>
      <c r="P138" s="256"/>
      <c r="Q138" s="256"/>
      <c r="R138" s="256"/>
      <c r="S138" s="256"/>
      <c r="T138" s="256"/>
      <c r="U138" s="256"/>
      <c r="V138" s="256"/>
      <c r="W138" s="256"/>
      <c r="X138" s="257"/>
      <c r="Y138" s="13"/>
      <c r="Z138" s="13"/>
      <c r="AA138" s="13"/>
      <c r="AB138" s="13"/>
      <c r="AC138" s="13"/>
      <c r="AD138" s="13"/>
      <c r="AE138" s="13"/>
      <c r="AT138" s="258" t="s">
        <v>174</v>
      </c>
      <c r="AU138" s="258" t="s">
        <v>166</v>
      </c>
      <c r="AV138" s="13" t="s">
        <v>166</v>
      </c>
      <c r="AW138" s="13" t="s">
        <v>5</v>
      </c>
      <c r="AX138" s="13" t="s">
        <v>78</v>
      </c>
      <c r="AY138" s="258" t="s">
        <v>161</v>
      </c>
    </row>
    <row r="139" s="14" customFormat="1">
      <c r="A139" s="14"/>
      <c r="B139" s="259"/>
      <c r="C139" s="260"/>
      <c r="D139" s="249" t="s">
        <v>174</v>
      </c>
      <c r="E139" s="261" t="s">
        <v>1</v>
      </c>
      <c r="F139" s="262" t="s">
        <v>177</v>
      </c>
      <c r="G139" s="260"/>
      <c r="H139" s="263">
        <v>3918.7600000000002</v>
      </c>
      <c r="I139" s="264"/>
      <c r="J139" s="264"/>
      <c r="K139" s="260"/>
      <c r="L139" s="260"/>
      <c r="M139" s="265"/>
      <c r="N139" s="266"/>
      <c r="O139" s="267"/>
      <c r="P139" s="267"/>
      <c r="Q139" s="267"/>
      <c r="R139" s="267"/>
      <c r="S139" s="267"/>
      <c r="T139" s="267"/>
      <c r="U139" s="267"/>
      <c r="V139" s="267"/>
      <c r="W139" s="267"/>
      <c r="X139" s="268"/>
      <c r="Y139" s="14"/>
      <c r="Z139" s="14"/>
      <c r="AA139" s="14"/>
      <c r="AB139" s="14"/>
      <c r="AC139" s="14"/>
      <c r="AD139" s="14"/>
      <c r="AE139" s="14"/>
      <c r="AT139" s="269" t="s">
        <v>174</v>
      </c>
      <c r="AU139" s="269" t="s">
        <v>166</v>
      </c>
      <c r="AV139" s="14" t="s">
        <v>165</v>
      </c>
      <c r="AW139" s="14" t="s">
        <v>5</v>
      </c>
      <c r="AX139" s="14" t="s">
        <v>86</v>
      </c>
      <c r="AY139" s="269" t="s">
        <v>161</v>
      </c>
    </row>
    <row r="140" s="2" customFormat="1" ht="24.15" customHeight="1">
      <c r="A140" s="37"/>
      <c r="B140" s="38"/>
      <c r="C140" s="230" t="s">
        <v>165</v>
      </c>
      <c r="D140" s="230" t="s">
        <v>162</v>
      </c>
      <c r="E140" s="231" t="s">
        <v>185</v>
      </c>
      <c r="F140" s="232" t="s">
        <v>186</v>
      </c>
      <c r="G140" s="233" t="s">
        <v>181</v>
      </c>
      <c r="H140" s="234">
        <v>272.11200000000002</v>
      </c>
      <c r="I140" s="235"/>
      <c r="J140" s="235"/>
      <c r="K140" s="236">
        <f>ROUND(P140*H140,2)</f>
        <v>0</v>
      </c>
      <c r="L140" s="237"/>
      <c r="M140" s="43"/>
      <c r="N140" s="238" t="s">
        <v>1</v>
      </c>
      <c r="O140" s="239" t="s">
        <v>42</v>
      </c>
      <c r="P140" s="240">
        <f>I140+J140</f>
        <v>0</v>
      </c>
      <c r="Q140" s="240">
        <f>ROUND(I140*H140,2)</f>
        <v>0</v>
      </c>
      <c r="R140" s="240">
        <f>ROUND(J140*H140,2)</f>
        <v>0</v>
      </c>
      <c r="S140" s="96"/>
      <c r="T140" s="241">
        <f>S140*H140</f>
        <v>0</v>
      </c>
      <c r="U140" s="241">
        <v>0.00040000000000000002</v>
      </c>
      <c r="V140" s="241">
        <f>U140*H140</f>
        <v>0.10884480000000002</v>
      </c>
      <c r="W140" s="241">
        <v>0</v>
      </c>
      <c r="X140" s="242">
        <f>W140*H140</f>
        <v>0</v>
      </c>
      <c r="Y140" s="37"/>
      <c r="Z140" s="37"/>
      <c r="AA140" s="37"/>
      <c r="AB140" s="37"/>
      <c r="AC140" s="37"/>
      <c r="AD140" s="37"/>
      <c r="AE140" s="37"/>
      <c r="AR140" s="243" t="s">
        <v>165</v>
      </c>
      <c r="AT140" s="243" t="s">
        <v>162</v>
      </c>
      <c r="AU140" s="243" t="s">
        <v>166</v>
      </c>
      <c r="AY140" s="16" t="s">
        <v>161</v>
      </c>
      <c r="BE140" s="244">
        <f>IF(O140="základná",K140,0)</f>
        <v>0</v>
      </c>
      <c r="BF140" s="244">
        <f>IF(O140="znížená",K140,0)</f>
        <v>0</v>
      </c>
      <c r="BG140" s="244">
        <f>IF(O140="zákl. prenesená",K140,0)</f>
        <v>0</v>
      </c>
      <c r="BH140" s="244">
        <f>IF(O140="zníž. prenesená",K140,0)</f>
        <v>0</v>
      </c>
      <c r="BI140" s="244">
        <f>IF(O140="nulová",K140,0)</f>
        <v>0</v>
      </c>
      <c r="BJ140" s="16" t="s">
        <v>166</v>
      </c>
      <c r="BK140" s="244">
        <f>ROUND(P140*H140,2)</f>
        <v>0</v>
      </c>
      <c r="BL140" s="16" t="s">
        <v>165</v>
      </c>
      <c r="BM140" s="243" t="s">
        <v>969</v>
      </c>
    </row>
    <row r="141" s="13" customFormat="1">
      <c r="A141" s="13"/>
      <c r="B141" s="247"/>
      <c r="C141" s="248"/>
      <c r="D141" s="249" t="s">
        <v>174</v>
      </c>
      <c r="E141" s="250" t="s">
        <v>1</v>
      </c>
      <c r="F141" s="251" t="s">
        <v>970</v>
      </c>
      <c r="G141" s="248"/>
      <c r="H141" s="252">
        <v>206.25</v>
      </c>
      <c r="I141" s="253"/>
      <c r="J141" s="253"/>
      <c r="K141" s="248"/>
      <c r="L141" s="248"/>
      <c r="M141" s="254"/>
      <c r="N141" s="255"/>
      <c r="O141" s="256"/>
      <c r="P141" s="256"/>
      <c r="Q141" s="256"/>
      <c r="R141" s="256"/>
      <c r="S141" s="256"/>
      <c r="T141" s="256"/>
      <c r="U141" s="256"/>
      <c r="V141" s="256"/>
      <c r="W141" s="256"/>
      <c r="X141" s="257"/>
      <c r="Y141" s="13"/>
      <c r="Z141" s="13"/>
      <c r="AA141" s="13"/>
      <c r="AB141" s="13"/>
      <c r="AC141" s="13"/>
      <c r="AD141" s="13"/>
      <c r="AE141" s="13"/>
      <c r="AT141" s="258" t="s">
        <v>174</v>
      </c>
      <c r="AU141" s="258" t="s">
        <v>166</v>
      </c>
      <c r="AV141" s="13" t="s">
        <v>166</v>
      </c>
      <c r="AW141" s="13" t="s">
        <v>5</v>
      </c>
      <c r="AX141" s="13" t="s">
        <v>78</v>
      </c>
      <c r="AY141" s="258" t="s">
        <v>161</v>
      </c>
    </row>
    <row r="142" s="13" customFormat="1">
      <c r="A142" s="13"/>
      <c r="B142" s="247"/>
      <c r="C142" s="248"/>
      <c r="D142" s="249" t="s">
        <v>174</v>
      </c>
      <c r="E142" s="250" t="s">
        <v>1</v>
      </c>
      <c r="F142" s="251" t="s">
        <v>971</v>
      </c>
      <c r="G142" s="248"/>
      <c r="H142" s="252">
        <v>65.861999999999995</v>
      </c>
      <c r="I142" s="253"/>
      <c r="J142" s="253"/>
      <c r="K142" s="248"/>
      <c r="L142" s="248"/>
      <c r="M142" s="254"/>
      <c r="N142" s="255"/>
      <c r="O142" s="256"/>
      <c r="P142" s="256"/>
      <c r="Q142" s="256"/>
      <c r="R142" s="256"/>
      <c r="S142" s="256"/>
      <c r="T142" s="256"/>
      <c r="U142" s="256"/>
      <c r="V142" s="256"/>
      <c r="W142" s="256"/>
      <c r="X142" s="257"/>
      <c r="Y142" s="13"/>
      <c r="Z142" s="13"/>
      <c r="AA142" s="13"/>
      <c r="AB142" s="13"/>
      <c r="AC142" s="13"/>
      <c r="AD142" s="13"/>
      <c r="AE142" s="13"/>
      <c r="AT142" s="258" t="s">
        <v>174</v>
      </c>
      <c r="AU142" s="258" t="s">
        <v>166</v>
      </c>
      <c r="AV142" s="13" t="s">
        <v>166</v>
      </c>
      <c r="AW142" s="13" t="s">
        <v>5</v>
      </c>
      <c r="AX142" s="13" t="s">
        <v>78</v>
      </c>
      <c r="AY142" s="258" t="s">
        <v>161</v>
      </c>
    </row>
    <row r="143" s="14" customFormat="1">
      <c r="A143" s="14"/>
      <c r="B143" s="259"/>
      <c r="C143" s="260"/>
      <c r="D143" s="249" t="s">
        <v>174</v>
      </c>
      <c r="E143" s="261" t="s">
        <v>1</v>
      </c>
      <c r="F143" s="262" t="s">
        <v>177</v>
      </c>
      <c r="G143" s="260"/>
      <c r="H143" s="263">
        <v>272.11200000000002</v>
      </c>
      <c r="I143" s="264"/>
      <c r="J143" s="264"/>
      <c r="K143" s="260"/>
      <c r="L143" s="260"/>
      <c r="M143" s="265"/>
      <c r="N143" s="266"/>
      <c r="O143" s="267"/>
      <c r="P143" s="267"/>
      <c r="Q143" s="267"/>
      <c r="R143" s="267"/>
      <c r="S143" s="267"/>
      <c r="T143" s="267"/>
      <c r="U143" s="267"/>
      <c r="V143" s="267"/>
      <c r="W143" s="267"/>
      <c r="X143" s="268"/>
      <c r="Y143" s="14"/>
      <c r="Z143" s="14"/>
      <c r="AA143" s="14"/>
      <c r="AB143" s="14"/>
      <c r="AC143" s="14"/>
      <c r="AD143" s="14"/>
      <c r="AE143" s="14"/>
      <c r="AT143" s="269" t="s">
        <v>174</v>
      </c>
      <c r="AU143" s="269" t="s">
        <v>166</v>
      </c>
      <c r="AV143" s="14" t="s">
        <v>165</v>
      </c>
      <c r="AW143" s="14" t="s">
        <v>5</v>
      </c>
      <c r="AX143" s="14" t="s">
        <v>86</v>
      </c>
      <c r="AY143" s="269" t="s">
        <v>161</v>
      </c>
    </row>
    <row r="144" s="2" customFormat="1" ht="33" customHeight="1">
      <c r="A144" s="37"/>
      <c r="B144" s="38"/>
      <c r="C144" s="230" t="s">
        <v>188</v>
      </c>
      <c r="D144" s="230" t="s">
        <v>162</v>
      </c>
      <c r="E144" s="231" t="s">
        <v>972</v>
      </c>
      <c r="F144" s="232" t="s">
        <v>973</v>
      </c>
      <c r="G144" s="233" t="s">
        <v>172</v>
      </c>
      <c r="H144" s="234">
        <v>100</v>
      </c>
      <c r="I144" s="235"/>
      <c r="J144" s="235"/>
      <c r="K144" s="236">
        <f>ROUND(P144*H144,2)</f>
        <v>0</v>
      </c>
      <c r="L144" s="237"/>
      <c r="M144" s="43"/>
      <c r="N144" s="238" t="s">
        <v>1</v>
      </c>
      <c r="O144" s="239" t="s">
        <v>42</v>
      </c>
      <c r="P144" s="240">
        <f>I144+J144</f>
        <v>0</v>
      </c>
      <c r="Q144" s="240">
        <f>ROUND(I144*H144,2)</f>
        <v>0</v>
      </c>
      <c r="R144" s="240">
        <f>ROUND(J144*H144,2)</f>
        <v>0</v>
      </c>
      <c r="S144" s="96"/>
      <c r="T144" s="241">
        <f>S144*H144</f>
        <v>0</v>
      </c>
      <c r="U144" s="241">
        <v>0.0017700000000000001</v>
      </c>
      <c r="V144" s="241">
        <f>U144*H144</f>
        <v>0.17700000000000002</v>
      </c>
      <c r="W144" s="241">
        <v>0</v>
      </c>
      <c r="X144" s="242">
        <f>W144*H144</f>
        <v>0</v>
      </c>
      <c r="Y144" s="37"/>
      <c r="Z144" s="37"/>
      <c r="AA144" s="37"/>
      <c r="AB144" s="37"/>
      <c r="AC144" s="37"/>
      <c r="AD144" s="37"/>
      <c r="AE144" s="37"/>
      <c r="AR144" s="243" t="s">
        <v>165</v>
      </c>
      <c r="AT144" s="243" t="s">
        <v>162</v>
      </c>
      <c r="AU144" s="243" t="s">
        <v>166</v>
      </c>
      <c r="AY144" s="16" t="s">
        <v>161</v>
      </c>
      <c r="BE144" s="244">
        <f>IF(O144="základná",K144,0)</f>
        <v>0</v>
      </c>
      <c r="BF144" s="244">
        <f>IF(O144="znížená",K144,0)</f>
        <v>0</v>
      </c>
      <c r="BG144" s="244">
        <f>IF(O144="zákl. prenesená",K144,0)</f>
        <v>0</v>
      </c>
      <c r="BH144" s="244">
        <f>IF(O144="zníž. prenesená",K144,0)</f>
        <v>0</v>
      </c>
      <c r="BI144" s="244">
        <f>IF(O144="nulová",K144,0)</f>
        <v>0</v>
      </c>
      <c r="BJ144" s="16" t="s">
        <v>166</v>
      </c>
      <c r="BK144" s="244">
        <f>ROUND(P144*H144,2)</f>
        <v>0</v>
      </c>
      <c r="BL144" s="16" t="s">
        <v>165</v>
      </c>
      <c r="BM144" s="243" t="s">
        <v>974</v>
      </c>
    </row>
    <row r="145" s="13" customFormat="1">
      <c r="A145" s="13"/>
      <c r="B145" s="247"/>
      <c r="C145" s="248"/>
      <c r="D145" s="249" t="s">
        <v>174</v>
      </c>
      <c r="E145" s="250" t="s">
        <v>1</v>
      </c>
      <c r="F145" s="251" t="s">
        <v>975</v>
      </c>
      <c r="G145" s="248"/>
      <c r="H145" s="252">
        <v>100</v>
      </c>
      <c r="I145" s="253"/>
      <c r="J145" s="253"/>
      <c r="K145" s="248"/>
      <c r="L145" s="248"/>
      <c r="M145" s="254"/>
      <c r="N145" s="255"/>
      <c r="O145" s="256"/>
      <c r="P145" s="256"/>
      <c r="Q145" s="256"/>
      <c r="R145" s="256"/>
      <c r="S145" s="256"/>
      <c r="T145" s="256"/>
      <c r="U145" s="256"/>
      <c r="V145" s="256"/>
      <c r="W145" s="256"/>
      <c r="X145" s="257"/>
      <c r="Y145" s="13"/>
      <c r="Z145" s="13"/>
      <c r="AA145" s="13"/>
      <c r="AB145" s="13"/>
      <c r="AC145" s="13"/>
      <c r="AD145" s="13"/>
      <c r="AE145" s="13"/>
      <c r="AT145" s="258" t="s">
        <v>174</v>
      </c>
      <c r="AU145" s="258" t="s">
        <v>166</v>
      </c>
      <c r="AV145" s="13" t="s">
        <v>166</v>
      </c>
      <c r="AW145" s="13" t="s">
        <v>5</v>
      </c>
      <c r="AX145" s="13" t="s">
        <v>86</v>
      </c>
      <c r="AY145" s="258" t="s">
        <v>161</v>
      </c>
    </row>
    <row r="146" s="12" customFormat="1" ht="22.8" customHeight="1">
      <c r="A146" s="12"/>
      <c r="B146" s="216"/>
      <c r="C146" s="217"/>
      <c r="D146" s="218" t="s">
        <v>77</v>
      </c>
      <c r="E146" s="245" t="s">
        <v>197</v>
      </c>
      <c r="F146" s="245" t="s">
        <v>198</v>
      </c>
      <c r="G146" s="217"/>
      <c r="H146" s="217"/>
      <c r="I146" s="220"/>
      <c r="J146" s="220"/>
      <c r="K146" s="246">
        <f>BK146</f>
        <v>0</v>
      </c>
      <c r="L146" s="217"/>
      <c r="M146" s="221"/>
      <c r="N146" s="222"/>
      <c r="O146" s="223"/>
      <c r="P146" s="223"/>
      <c r="Q146" s="224">
        <f>SUM(Q147:Q178)</f>
        <v>0</v>
      </c>
      <c r="R146" s="224">
        <f>SUM(R147:R178)</f>
        <v>0</v>
      </c>
      <c r="S146" s="223"/>
      <c r="T146" s="225">
        <f>SUM(T147:T178)</f>
        <v>0</v>
      </c>
      <c r="U146" s="223"/>
      <c r="V146" s="225">
        <f>SUM(V147:V178)</f>
        <v>3.48996</v>
      </c>
      <c r="W146" s="223"/>
      <c r="X146" s="226">
        <f>SUM(X147:X178)</f>
        <v>67.389300000000006</v>
      </c>
      <c r="Y146" s="12"/>
      <c r="Z146" s="12"/>
      <c r="AA146" s="12"/>
      <c r="AB146" s="12"/>
      <c r="AC146" s="12"/>
      <c r="AD146" s="12"/>
      <c r="AE146" s="12"/>
      <c r="AR146" s="227" t="s">
        <v>86</v>
      </c>
      <c r="AT146" s="228" t="s">
        <v>77</v>
      </c>
      <c r="AU146" s="228" t="s">
        <v>86</v>
      </c>
      <c r="AY146" s="227" t="s">
        <v>161</v>
      </c>
      <c r="BK146" s="229">
        <f>SUM(BK147:BK178)</f>
        <v>0</v>
      </c>
    </row>
    <row r="147" s="2" customFormat="1" ht="24.15" customHeight="1">
      <c r="A147" s="37"/>
      <c r="B147" s="38"/>
      <c r="C147" s="230" t="s">
        <v>168</v>
      </c>
      <c r="D147" s="230" t="s">
        <v>162</v>
      </c>
      <c r="E147" s="231" t="s">
        <v>976</v>
      </c>
      <c r="F147" s="232" t="s">
        <v>977</v>
      </c>
      <c r="G147" s="233" t="s">
        <v>181</v>
      </c>
      <c r="H147" s="234">
        <v>700</v>
      </c>
      <c r="I147" s="235"/>
      <c r="J147" s="235"/>
      <c r="K147" s="236">
        <f>ROUND(P147*H147,2)</f>
        <v>0</v>
      </c>
      <c r="L147" s="237"/>
      <c r="M147" s="43"/>
      <c r="N147" s="238" t="s">
        <v>1</v>
      </c>
      <c r="O147" s="239" t="s">
        <v>42</v>
      </c>
      <c r="P147" s="240">
        <f>I147+J147</f>
        <v>0</v>
      </c>
      <c r="Q147" s="240">
        <f>ROUND(I147*H147,2)</f>
        <v>0</v>
      </c>
      <c r="R147" s="240">
        <f>ROUND(J147*H147,2)</f>
        <v>0</v>
      </c>
      <c r="S147" s="96"/>
      <c r="T147" s="241">
        <f>S147*H147</f>
        <v>0</v>
      </c>
      <c r="U147" s="241">
        <v>0.0015299999999999999</v>
      </c>
      <c r="V147" s="241">
        <f>U147*H147</f>
        <v>1.071</v>
      </c>
      <c r="W147" s="241">
        <v>0</v>
      </c>
      <c r="X147" s="242">
        <f>W147*H147</f>
        <v>0</v>
      </c>
      <c r="Y147" s="37"/>
      <c r="Z147" s="37"/>
      <c r="AA147" s="37"/>
      <c r="AB147" s="37"/>
      <c r="AC147" s="37"/>
      <c r="AD147" s="37"/>
      <c r="AE147" s="37"/>
      <c r="AR147" s="243" t="s">
        <v>165</v>
      </c>
      <c r="AT147" s="243" t="s">
        <v>162</v>
      </c>
      <c r="AU147" s="243" t="s">
        <v>166</v>
      </c>
      <c r="AY147" s="16" t="s">
        <v>161</v>
      </c>
      <c r="BE147" s="244">
        <f>IF(O147="základná",K147,0)</f>
        <v>0</v>
      </c>
      <c r="BF147" s="244">
        <f>IF(O147="znížená",K147,0)</f>
        <v>0</v>
      </c>
      <c r="BG147" s="244">
        <f>IF(O147="zákl. prenesená",K147,0)</f>
        <v>0</v>
      </c>
      <c r="BH147" s="244">
        <f>IF(O147="zníž. prenesená",K147,0)</f>
        <v>0</v>
      </c>
      <c r="BI147" s="244">
        <f>IF(O147="nulová",K147,0)</f>
        <v>0</v>
      </c>
      <c r="BJ147" s="16" t="s">
        <v>166</v>
      </c>
      <c r="BK147" s="244">
        <f>ROUND(P147*H147,2)</f>
        <v>0</v>
      </c>
      <c r="BL147" s="16" t="s">
        <v>165</v>
      </c>
      <c r="BM147" s="243" t="s">
        <v>978</v>
      </c>
    </row>
    <row r="148" s="13" customFormat="1">
      <c r="A148" s="13"/>
      <c r="B148" s="247"/>
      <c r="C148" s="248"/>
      <c r="D148" s="249" t="s">
        <v>174</v>
      </c>
      <c r="E148" s="250" t="s">
        <v>1</v>
      </c>
      <c r="F148" s="251" t="s">
        <v>979</v>
      </c>
      <c r="G148" s="248"/>
      <c r="H148" s="252">
        <v>700</v>
      </c>
      <c r="I148" s="253"/>
      <c r="J148" s="253"/>
      <c r="K148" s="248"/>
      <c r="L148" s="248"/>
      <c r="M148" s="254"/>
      <c r="N148" s="255"/>
      <c r="O148" s="256"/>
      <c r="P148" s="256"/>
      <c r="Q148" s="256"/>
      <c r="R148" s="256"/>
      <c r="S148" s="256"/>
      <c r="T148" s="256"/>
      <c r="U148" s="256"/>
      <c r="V148" s="256"/>
      <c r="W148" s="256"/>
      <c r="X148" s="257"/>
      <c r="Y148" s="13"/>
      <c r="Z148" s="13"/>
      <c r="AA148" s="13"/>
      <c r="AB148" s="13"/>
      <c r="AC148" s="13"/>
      <c r="AD148" s="13"/>
      <c r="AE148" s="13"/>
      <c r="AT148" s="258" t="s">
        <v>174</v>
      </c>
      <c r="AU148" s="258" t="s">
        <v>166</v>
      </c>
      <c r="AV148" s="13" t="s">
        <v>166</v>
      </c>
      <c r="AW148" s="13" t="s">
        <v>5</v>
      </c>
      <c r="AX148" s="13" t="s">
        <v>86</v>
      </c>
      <c r="AY148" s="258" t="s">
        <v>161</v>
      </c>
    </row>
    <row r="149" s="2" customFormat="1" ht="24.15" customHeight="1">
      <c r="A149" s="37"/>
      <c r="B149" s="38"/>
      <c r="C149" s="230" t="s">
        <v>199</v>
      </c>
      <c r="D149" s="230" t="s">
        <v>162</v>
      </c>
      <c r="E149" s="231" t="s">
        <v>980</v>
      </c>
      <c r="F149" s="232" t="s">
        <v>981</v>
      </c>
      <c r="G149" s="233" t="s">
        <v>181</v>
      </c>
      <c r="H149" s="234">
        <v>835</v>
      </c>
      <c r="I149" s="235"/>
      <c r="J149" s="235"/>
      <c r="K149" s="236">
        <f>ROUND(P149*H149,2)</f>
        <v>0</v>
      </c>
      <c r="L149" s="237"/>
      <c r="M149" s="43"/>
      <c r="N149" s="238" t="s">
        <v>1</v>
      </c>
      <c r="O149" s="239" t="s">
        <v>42</v>
      </c>
      <c r="P149" s="240">
        <f>I149+J149</f>
        <v>0</v>
      </c>
      <c r="Q149" s="240">
        <f>ROUND(I149*H149,2)</f>
        <v>0</v>
      </c>
      <c r="R149" s="240">
        <f>ROUND(J149*H149,2)</f>
        <v>0</v>
      </c>
      <c r="S149" s="96"/>
      <c r="T149" s="241">
        <f>S149*H149</f>
        <v>0</v>
      </c>
      <c r="U149" s="241">
        <v>0.0019200000000000001</v>
      </c>
      <c r="V149" s="241">
        <f>U149*H149</f>
        <v>1.6032</v>
      </c>
      <c r="W149" s="241">
        <v>0</v>
      </c>
      <c r="X149" s="242">
        <f>W149*H149</f>
        <v>0</v>
      </c>
      <c r="Y149" s="37"/>
      <c r="Z149" s="37"/>
      <c r="AA149" s="37"/>
      <c r="AB149" s="37"/>
      <c r="AC149" s="37"/>
      <c r="AD149" s="37"/>
      <c r="AE149" s="37"/>
      <c r="AR149" s="243" t="s">
        <v>242</v>
      </c>
      <c r="AT149" s="243" t="s">
        <v>162</v>
      </c>
      <c r="AU149" s="243" t="s">
        <v>166</v>
      </c>
      <c r="AY149" s="16" t="s">
        <v>161</v>
      </c>
      <c r="BE149" s="244">
        <f>IF(O149="základná",K149,0)</f>
        <v>0</v>
      </c>
      <c r="BF149" s="244">
        <f>IF(O149="znížená",K149,0)</f>
        <v>0</v>
      </c>
      <c r="BG149" s="244">
        <f>IF(O149="zákl. prenesená",K149,0)</f>
        <v>0</v>
      </c>
      <c r="BH149" s="244">
        <f>IF(O149="zníž. prenesená",K149,0)</f>
        <v>0</v>
      </c>
      <c r="BI149" s="244">
        <f>IF(O149="nulová",K149,0)</f>
        <v>0</v>
      </c>
      <c r="BJ149" s="16" t="s">
        <v>166</v>
      </c>
      <c r="BK149" s="244">
        <f>ROUND(P149*H149,2)</f>
        <v>0</v>
      </c>
      <c r="BL149" s="16" t="s">
        <v>242</v>
      </c>
      <c r="BM149" s="243" t="s">
        <v>982</v>
      </c>
    </row>
    <row r="150" s="13" customFormat="1">
      <c r="A150" s="13"/>
      <c r="B150" s="247"/>
      <c r="C150" s="248"/>
      <c r="D150" s="249" t="s">
        <v>174</v>
      </c>
      <c r="E150" s="250" t="s">
        <v>1</v>
      </c>
      <c r="F150" s="251" t="s">
        <v>983</v>
      </c>
      <c r="G150" s="248"/>
      <c r="H150" s="252">
        <v>98</v>
      </c>
      <c r="I150" s="253"/>
      <c r="J150" s="253"/>
      <c r="K150" s="248"/>
      <c r="L150" s="248"/>
      <c r="M150" s="254"/>
      <c r="N150" s="255"/>
      <c r="O150" s="256"/>
      <c r="P150" s="256"/>
      <c r="Q150" s="256"/>
      <c r="R150" s="256"/>
      <c r="S150" s="256"/>
      <c r="T150" s="256"/>
      <c r="U150" s="256"/>
      <c r="V150" s="256"/>
      <c r="W150" s="256"/>
      <c r="X150" s="257"/>
      <c r="Y150" s="13"/>
      <c r="Z150" s="13"/>
      <c r="AA150" s="13"/>
      <c r="AB150" s="13"/>
      <c r="AC150" s="13"/>
      <c r="AD150" s="13"/>
      <c r="AE150" s="13"/>
      <c r="AT150" s="258" t="s">
        <v>174</v>
      </c>
      <c r="AU150" s="258" t="s">
        <v>166</v>
      </c>
      <c r="AV150" s="13" t="s">
        <v>166</v>
      </c>
      <c r="AW150" s="13" t="s">
        <v>5</v>
      </c>
      <c r="AX150" s="13" t="s">
        <v>78</v>
      </c>
      <c r="AY150" s="258" t="s">
        <v>161</v>
      </c>
    </row>
    <row r="151" s="13" customFormat="1">
      <c r="A151" s="13"/>
      <c r="B151" s="247"/>
      <c r="C151" s="248"/>
      <c r="D151" s="249" t="s">
        <v>174</v>
      </c>
      <c r="E151" s="250" t="s">
        <v>1</v>
      </c>
      <c r="F151" s="251" t="s">
        <v>984</v>
      </c>
      <c r="G151" s="248"/>
      <c r="H151" s="252">
        <v>380</v>
      </c>
      <c r="I151" s="253"/>
      <c r="J151" s="253"/>
      <c r="K151" s="248"/>
      <c r="L151" s="248"/>
      <c r="M151" s="254"/>
      <c r="N151" s="255"/>
      <c r="O151" s="256"/>
      <c r="P151" s="256"/>
      <c r="Q151" s="256"/>
      <c r="R151" s="256"/>
      <c r="S151" s="256"/>
      <c r="T151" s="256"/>
      <c r="U151" s="256"/>
      <c r="V151" s="256"/>
      <c r="W151" s="256"/>
      <c r="X151" s="257"/>
      <c r="Y151" s="13"/>
      <c r="Z151" s="13"/>
      <c r="AA151" s="13"/>
      <c r="AB151" s="13"/>
      <c r="AC151" s="13"/>
      <c r="AD151" s="13"/>
      <c r="AE151" s="13"/>
      <c r="AT151" s="258" t="s">
        <v>174</v>
      </c>
      <c r="AU151" s="258" t="s">
        <v>166</v>
      </c>
      <c r="AV151" s="13" t="s">
        <v>166</v>
      </c>
      <c r="AW151" s="13" t="s">
        <v>5</v>
      </c>
      <c r="AX151" s="13" t="s">
        <v>78</v>
      </c>
      <c r="AY151" s="258" t="s">
        <v>161</v>
      </c>
    </row>
    <row r="152" s="13" customFormat="1">
      <c r="A152" s="13"/>
      <c r="B152" s="247"/>
      <c r="C152" s="248"/>
      <c r="D152" s="249" t="s">
        <v>174</v>
      </c>
      <c r="E152" s="250" t="s">
        <v>1</v>
      </c>
      <c r="F152" s="251" t="s">
        <v>985</v>
      </c>
      <c r="G152" s="248"/>
      <c r="H152" s="252">
        <v>357</v>
      </c>
      <c r="I152" s="253"/>
      <c r="J152" s="253"/>
      <c r="K152" s="248"/>
      <c r="L152" s="248"/>
      <c r="M152" s="254"/>
      <c r="N152" s="255"/>
      <c r="O152" s="256"/>
      <c r="P152" s="256"/>
      <c r="Q152" s="256"/>
      <c r="R152" s="256"/>
      <c r="S152" s="256"/>
      <c r="T152" s="256"/>
      <c r="U152" s="256"/>
      <c r="V152" s="256"/>
      <c r="W152" s="256"/>
      <c r="X152" s="257"/>
      <c r="Y152" s="13"/>
      <c r="Z152" s="13"/>
      <c r="AA152" s="13"/>
      <c r="AB152" s="13"/>
      <c r="AC152" s="13"/>
      <c r="AD152" s="13"/>
      <c r="AE152" s="13"/>
      <c r="AT152" s="258" t="s">
        <v>174</v>
      </c>
      <c r="AU152" s="258" t="s">
        <v>166</v>
      </c>
      <c r="AV152" s="13" t="s">
        <v>166</v>
      </c>
      <c r="AW152" s="13" t="s">
        <v>5</v>
      </c>
      <c r="AX152" s="13" t="s">
        <v>78</v>
      </c>
      <c r="AY152" s="258" t="s">
        <v>161</v>
      </c>
    </row>
    <row r="153" s="14" customFormat="1">
      <c r="A153" s="14"/>
      <c r="B153" s="259"/>
      <c r="C153" s="260"/>
      <c r="D153" s="249" t="s">
        <v>174</v>
      </c>
      <c r="E153" s="261" t="s">
        <v>1</v>
      </c>
      <c r="F153" s="262" t="s">
        <v>177</v>
      </c>
      <c r="G153" s="260"/>
      <c r="H153" s="263">
        <v>835</v>
      </c>
      <c r="I153" s="264"/>
      <c r="J153" s="264"/>
      <c r="K153" s="260"/>
      <c r="L153" s="260"/>
      <c r="M153" s="265"/>
      <c r="N153" s="266"/>
      <c r="O153" s="267"/>
      <c r="P153" s="267"/>
      <c r="Q153" s="267"/>
      <c r="R153" s="267"/>
      <c r="S153" s="267"/>
      <c r="T153" s="267"/>
      <c r="U153" s="267"/>
      <c r="V153" s="267"/>
      <c r="W153" s="267"/>
      <c r="X153" s="268"/>
      <c r="Y153" s="14"/>
      <c r="Z153" s="14"/>
      <c r="AA153" s="14"/>
      <c r="AB153" s="14"/>
      <c r="AC153" s="14"/>
      <c r="AD153" s="14"/>
      <c r="AE153" s="14"/>
      <c r="AT153" s="269" t="s">
        <v>174</v>
      </c>
      <c r="AU153" s="269" t="s">
        <v>166</v>
      </c>
      <c r="AV153" s="14" t="s">
        <v>165</v>
      </c>
      <c r="AW153" s="14" t="s">
        <v>5</v>
      </c>
      <c r="AX153" s="14" t="s">
        <v>86</v>
      </c>
      <c r="AY153" s="269" t="s">
        <v>161</v>
      </c>
    </row>
    <row r="154" s="2" customFormat="1" ht="24.15" customHeight="1">
      <c r="A154" s="37"/>
      <c r="B154" s="38"/>
      <c r="C154" s="230" t="s">
        <v>204</v>
      </c>
      <c r="D154" s="230" t="s">
        <v>162</v>
      </c>
      <c r="E154" s="231" t="s">
        <v>986</v>
      </c>
      <c r="F154" s="232" t="s">
        <v>987</v>
      </c>
      <c r="G154" s="233" t="s">
        <v>181</v>
      </c>
      <c r="H154" s="234">
        <v>132</v>
      </c>
      <c r="I154" s="235"/>
      <c r="J154" s="235"/>
      <c r="K154" s="236">
        <f>ROUND(P154*H154,2)</f>
        <v>0</v>
      </c>
      <c r="L154" s="237"/>
      <c r="M154" s="43"/>
      <c r="N154" s="238" t="s">
        <v>1</v>
      </c>
      <c r="O154" s="239" t="s">
        <v>42</v>
      </c>
      <c r="P154" s="240">
        <f>I154+J154</f>
        <v>0</v>
      </c>
      <c r="Q154" s="240">
        <f>ROUND(I154*H154,2)</f>
        <v>0</v>
      </c>
      <c r="R154" s="240">
        <f>ROUND(J154*H154,2)</f>
        <v>0</v>
      </c>
      <c r="S154" s="96"/>
      <c r="T154" s="241">
        <f>S154*H154</f>
        <v>0</v>
      </c>
      <c r="U154" s="241">
        <v>0.0061799999999999997</v>
      </c>
      <c r="V154" s="241">
        <f>U154*H154</f>
        <v>0.81575999999999993</v>
      </c>
      <c r="W154" s="241">
        <v>0</v>
      </c>
      <c r="X154" s="242">
        <f>W154*H154</f>
        <v>0</v>
      </c>
      <c r="Y154" s="37"/>
      <c r="Z154" s="37"/>
      <c r="AA154" s="37"/>
      <c r="AB154" s="37"/>
      <c r="AC154" s="37"/>
      <c r="AD154" s="37"/>
      <c r="AE154" s="37"/>
      <c r="AR154" s="243" t="s">
        <v>165</v>
      </c>
      <c r="AT154" s="243" t="s">
        <v>162</v>
      </c>
      <c r="AU154" s="243" t="s">
        <v>166</v>
      </c>
      <c r="AY154" s="16" t="s">
        <v>161</v>
      </c>
      <c r="BE154" s="244">
        <f>IF(O154="základná",K154,0)</f>
        <v>0</v>
      </c>
      <c r="BF154" s="244">
        <f>IF(O154="znížená",K154,0)</f>
        <v>0</v>
      </c>
      <c r="BG154" s="244">
        <f>IF(O154="zákl. prenesená",K154,0)</f>
        <v>0</v>
      </c>
      <c r="BH154" s="244">
        <f>IF(O154="zníž. prenesená",K154,0)</f>
        <v>0</v>
      </c>
      <c r="BI154" s="244">
        <f>IF(O154="nulová",K154,0)</f>
        <v>0</v>
      </c>
      <c r="BJ154" s="16" t="s">
        <v>166</v>
      </c>
      <c r="BK154" s="244">
        <f>ROUND(P154*H154,2)</f>
        <v>0</v>
      </c>
      <c r="BL154" s="16" t="s">
        <v>165</v>
      </c>
      <c r="BM154" s="243" t="s">
        <v>988</v>
      </c>
    </row>
    <row r="155" s="13" customFormat="1">
      <c r="A155" s="13"/>
      <c r="B155" s="247"/>
      <c r="C155" s="248"/>
      <c r="D155" s="249" t="s">
        <v>174</v>
      </c>
      <c r="E155" s="250" t="s">
        <v>1</v>
      </c>
      <c r="F155" s="251" t="s">
        <v>989</v>
      </c>
      <c r="G155" s="248"/>
      <c r="H155" s="252">
        <v>132</v>
      </c>
      <c r="I155" s="253"/>
      <c r="J155" s="253"/>
      <c r="K155" s="248"/>
      <c r="L155" s="248"/>
      <c r="M155" s="254"/>
      <c r="N155" s="255"/>
      <c r="O155" s="256"/>
      <c r="P155" s="256"/>
      <c r="Q155" s="256"/>
      <c r="R155" s="256"/>
      <c r="S155" s="256"/>
      <c r="T155" s="256"/>
      <c r="U155" s="256"/>
      <c r="V155" s="256"/>
      <c r="W155" s="256"/>
      <c r="X155" s="257"/>
      <c r="Y155" s="13"/>
      <c r="Z155" s="13"/>
      <c r="AA155" s="13"/>
      <c r="AB155" s="13"/>
      <c r="AC155" s="13"/>
      <c r="AD155" s="13"/>
      <c r="AE155" s="13"/>
      <c r="AT155" s="258" t="s">
        <v>174</v>
      </c>
      <c r="AU155" s="258" t="s">
        <v>166</v>
      </c>
      <c r="AV155" s="13" t="s">
        <v>166</v>
      </c>
      <c r="AW155" s="13" t="s">
        <v>5</v>
      </c>
      <c r="AX155" s="13" t="s">
        <v>86</v>
      </c>
      <c r="AY155" s="258" t="s">
        <v>161</v>
      </c>
    </row>
    <row r="156" s="2" customFormat="1" ht="24.15" customHeight="1">
      <c r="A156" s="37"/>
      <c r="B156" s="38"/>
      <c r="C156" s="230" t="s">
        <v>197</v>
      </c>
      <c r="D156" s="230" t="s">
        <v>162</v>
      </c>
      <c r="E156" s="231" t="s">
        <v>990</v>
      </c>
      <c r="F156" s="232" t="s">
        <v>991</v>
      </c>
      <c r="G156" s="233" t="s">
        <v>181</v>
      </c>
      <c r="H156" s="234">
        <v>1667</v>
      </c>
      <c r="I156" s="235"/>
      <c r="J156" s="235"/>
      <c r="K156" s="236">
        <f>ROUND(P156*H156,2)</f>
        <v>0</v>
      </c>
      <c r="L156" s="237"/>
      <c r="M156" s="43"/>
      <c r="N156" s="238" t="s">
        <v>1</v>
      </c>
      <c r="O156" s="239" t="s">
        <v>42</v>
      </c>
      <c r="P156" s="240">
        <f>I156+J156</f>
        <v>0</v>
      </c>
      <c r="Q156" s="240">
        <f>ROUND(I156*H156,2)</f>
        <v>0</v>
      </c>
      <c r="R156" s="240">
        <f>ROUND(J156*H156,2)</f>
        <v>0</v>
      </c>
      <c r="S156" s="96"/>
      <c r="T156" s="241">
        <f>S156*H156</f>
        <v>0</v>
      </c>
      <c r="U156" s="241">
        <v>0</v>
      </c>
      <c r="V156" s="241">
        <f>U156*H156</f>
        <v>0</v>
      </c>
      <c r="W156" s="241">
        <v>0</v>
      </c>
      <c r="X156" s="242">
        <f>W156*H156</f>
        <v>0</v>
      </c>
      <c r="Y156" s="37"/>
      <c r="Z156" s="37"/>
      <c r="AA156" s="37"/>
      <c r="AB156" s="37"/>
      <c r="AC156" s="37"/>
      <c r="AD156" s="37"/>
      <c r="AE156" s="37"/>
      <c r="AR156" s="243" t="s">
        <v>165</v>
      </c>
      <c r="AT156" s="243" t="s">
        <v>162</v>
      </c>
      <c r="AU156" s="243" t="s">
        <v>166</v>
      </c>
      <c r="AY156" s="16" t="s">
        <v>161</v>
      </c>
      <c r="BE156" s="244">
        <f>IF(O156="základná",K156,0)</f>
        <v>0</v>
      </c>
      <c r="BF156" s="244">
        <f>IF(O156="znížená",K156,0)</f>
        <v>0</v>
      </c>
      <c r="BG156" s="244">
        <f>IF(O156="zákl. prenesená",K156,0)</f>
        <v>0</v>
      </c>
      <c r="BH156" s="244">
        <f>IF(O156="zníž. prenesená",K156,0)</f>
        <v>0</v>
      </c>
      <c r="BI156" s="244">
        <f>IF(O156="nulová",K156,0)</f>
        <v>0</v>
      </c>
      <c r="BJ156" s="16" t="s">
        <v>166</v>
      </c>
      <c r="BK156" s="244">
        <f>ROUND(P156*H156,2)</f>
        <v>0</v>
      </c>
      <c r="BL156" s="16" t="s">
        <v>165</v>
      </c>
      <c r="BM156" s="243" t="s">
        <v>992</v>
      </c>
    </row>
    <row r="157" s="13" customFormat="1">
      <c r="A157" s="13"/>
      <c r="B157" s="247"/>
      <c r="C157" s="248"/>
      <c r="D157" s="249" t="s">
        <v>174</v>
      </c>
      <c r="E157" s="250" t="s">
        <v>1</v>
      </c>
      <c r="F157" s="251" t="s">
        <v>993</v>
      </c>
      <c r="G157" s="248"/>
      <c r="H157" s="252">
        <v>1667</v>
      </c>
      <c r="I157" s="253"/>
      <c r="J157" s="253"/>
      <c r="K157" s="248"/>
      <c r="L157" s="248"/>
      <c r="M157" s="254"/>
      <c r="N157" s="255"/>
      <c r="O157" s="256"/>
      <c r="P157" s="256"/>
      <c r="Q157" s="256"/>
      <c r="R157" s="256"/>
      <c r="S157" s="256"/>
      <c r="T157" s="256"/>
      <c r="U157" s="256"/>
      <c r="V157" s="256"/>
      <c r="W157" s="256"/>
      <c r="X157" s="257"/>
      <c r="Y157" s="13"/>
      <c r="Z157" s="13"/>
      <c r="AA157" s="13"/>
      <c r="AB157" s="13"/>
      <c r="AC157" s="13"/>
      <c r="AD157" s="13"/>
      <c r="AE157" s="13"/>
      <c r="AT157" s="258" t="s">
        <v>174</v>
      </c>
      <c r="AU157" s="258" t="s">
        <v>166</v>
      </c>
      <c r="AV157" s="13" t="s">
        <v>166</v>
      </c>
      <c r="AW157" s="13" t="s">
        <v>5</v>
      </c>
      <c r="AX157" s="13" t="s">
        <v>86</v>
      </c>
      <c r="AY157" s="258" t="s">
        <v>161</v>
      </c>
    </row>
    <row r="158" s="2" customFormat="1" ht="33" customHeight="1">
      <c r="A158" s="37"/>
      <c r="B158" s="38"/>
      <c r="C158" s="230" t="s">
        <v>214</v>
      </c>
      <c r="D158" s="230" t="s">
        <v>162</v>
      </c>
      <c r="E158" s="231" t="s">
        <v>994</v>
      </c>
      <c r="F158" s="232" t="s">
        <v>995</v>
      </c>
      <c r="G158" s="233" t="s">
        <v>181</v>
      </c>
      <c r="H158" s="234">
        <v>1698.1700000000001</v>
      </c>
      <c r="I158" s="235"/>
      <c r="J158" s="235"/>
      <c r="K158" s="236">
        <f>ROUND(P158*H158,2)</f>
        <v>0</v>
      </c>
      <c r="L158" s="237"/>
      <c r="M158" s="43"/>
      <c r="N158" s="238" t="s">
        <v>1</v>
      </c>
      <c r="O158" s="239" t="s">
        <v>42</v>
      </c>
      <c r="P158" s="240">
        <f>I158+J158</f>
        <v>0</v>
      </c>
      <c r="Q158" s="240">
        <f>ROUND(I158*H158,2)</f>
        <v>0</v>
      </c>
      <c r="R158" s="240">
        <f>ROUND(J158*H158,2)</f>
        <v>0</v>
      </c>
      <c r="S158" s="96"/>
      <c r="T158" s="241">
        <f>S158*H158</f>
        <v>0</v>
      </c>
      <c r="U158" s="241">
        <v>0</v>
      </c>
      <c r="V158" s="241">
        <f>U158*H158</f>
        <v>0</v>
      </c>
      <c r="W158" s="241">
        <v>0.01</v>
      </c>
      <c r="X158" s="242">
        <f>W158*H158</f>
        <v>16.9817</v>
      </c>
      <c r="Y158" s="37"/>
      <c r="Z158" s="37"/>
      <c r="AA158" s="37"/>
      <c r="AB158" s="37"/>
      <c r="AC158" s="37"/>
      <c r="AD158" s="37"/>
      <c r="AE158" s="37"/>
      <c r="AR158" s="243" t="s">
        <v>165</v>
      </c>
      <c r="AT158" s="243" t="s">
        <v>162</v>
      </c>
      <c r="AU158" s="243" t="s">
        <v>166</v>
      </c>
      <c r="AY158" s="16" t="s">
        <v>161</v>
      </c>
      <c r="BE158" s="244">
        <f>IF(O158="základná",K158,0)</f>
        <v>0</v>
      </c>
      <c r="BF158" s="244">
        <f>IF(O158="znížená",K158,0)</f>
        <v>0</v>
      </c>
      <c r="BG158" s="244">
        <f>IF(O158="zákl. prenesená",K158,0)</f>
        <v>0</v>
      </c>
      <c r="BH158" s="244">
        <f>IF(O158="zníž. prenesená",K158,0)</f>
        <v>0</v>
      </c>
      <c r="BI158" s="244">
        <f>IF(O158="nulová",K158,0)</f>
        <v>0</v>
      </c>
      <c r="BJ158" s="16" t="s">
        <v>166</v>
      </c>
      <c r="BK158" s="244">
        <f>ROUND(P158*H158,2)</f>
        <v>0</v>
      </c>
      <c r="BL158" s="16" t="s">
        <v>165</v>
      </c>
      <c r="BM158" s="243" t="s">
        <v>996</v>
      </c>
    </row>
    <row r="159" s="13" customFormat="1">
      <c r="A159" s="13"/>
      <c r="B159" s="247"/>
      <c r="C159" s="248"/>
      <c r="D159" s="249" t="s">
        <v>174</v>
      </c>
      <c r="E159" s="250" t="s">
        <v>1</v>
      </c>
      <c r="F159" s="251" t="s">
        <v>960</v>
      </c>
      <c r="G159" s="248"/>
      <c r="H159" s="252">
        <v>799.26999999999998</v>
      </c>
      <c r="I159" s="253"/>
      <c r="J159" s="253"/>
      <c r="K159" s="248"/>
      <c r="L159" s="248"/>
      <c r="M159" s="254"/>
      <c r="N159" s="255"/>
      <c r="O159" s="256"/>
      <c r="P159" s="256"/>
      <c r="Q159" s="256"/>
      <c r="R159" s="256"/>
      <c r="S159" s="256"/>
      <c r="T159" s="256"/>
      <c r="U159" s="256"/>
      <c r="V159" s="256"/>
      <c r="W159" s="256"/>
      <c r="X159" s="257"/>
      <c r="Y159" s="13"/>
      <c r="Z159" s="13"/>
      <c r="AA159" s="13"/>
      <c r="AB159" s="13"/>
      <c r="AC159" s="13"/>
      <c r="AD159" s="13"/>
      <c r="AE159" s="13"/>
      <c r="AT159" s="258" t="s">
        <v>174</v>
      </c>
      <c r="AU159" s="258" t="s">
        <v>166</v>
      </c>
      <c r="AV159" s="13" t="s">
        <v>166</v>
      </c>
      <c r="AW159" s="13" t="s">
        <v>5</v>
      </c>
      <c r="AX159" s="13" t="s">
        <v>78</v>
      </c>
      <c r="AY159" s="258" t="s">
        <v>161</v>
      </c>
    </row>
    <row r="160" s="13" customFormat="1">
      <c r="A160" s="13"/>
      <c r="B160" s="247"/>
      <c r="C160" s="248"/>
      <c r="D160" s="249" t="s">
        <v>174</v>
      </c>
      <c r="E160" s="250" t="s">
        <v>1</v>
      </c>
      <c r="F160" s="251" t="s">
        <v>961</v>
      </c>
      <c r="G160" s="248"/>
      <c r="H160" s="252">
        <v>525.79999999999995</v>
      </c>
      <c r="I160" s="253"/>
      <c r="J160" s="253"/>
      <c r="K160" s="248"/>
      <c r="L160" s="248"/>
      <c r="M160" s="254"/>
      <c r="N160" s="255"/>
      <c r="O160" s="256"/>
      <c r="P160" s="256"/>
      <c r="Q160" s="256"/>
      <c r="R160" s="256"/>
      <c r="S160" s="256"/>
      <c r="T160" s="256"/>
      <c r="U160" s="256"/>
      <c r="V160" s="256"/>
      <c r="W160" s="256"/>
      <c r="X160" s="257"/>
      <c r="Y160" s="13"/>
      <c r="Z160" s="13"/>
      <c r="AA160" s="13"/>
      <c r="AB160" s="13"/>
      <c r="AC160" s="13"/>
      <c r="AD160" s="13"/>
      <c r="AE160" s="13"/>
      <c r="AT160" s="258" t="s">
        <v>174</v>
      </c>
      <c r="AU160" s="258" t="s">
        <v>166</v>
      </c>
      <c r="AV160" s="13" t="s">
        <v>166</v>
      </c>
      <c r="AW160" s="13" t="s">
        <v>5</v>
      </c>
      <c r="AX160" s="13" t="s">
        <v>78</v>
      </c>
      <c r="AY160" s="258" t="s">
        <v>161</v>
      </c>
    </row>
    <row r="161" s="13" customFormat="1">
      <c r="A161" s="13"/>
      <c r="B161" s="247"/>
      <c r="C161" s="248"/>
      <c r="D161" s="249" t="s">
        <v>174</v>
      </c>
      <c r="E161" s="250" t="s">
        <v>1</v>
      </c>
      <c r="F161" s="251" t="s">
        <v>962</v>
      </c>
      <c r="G161" s="248"/>
      <c r="H161" s="252">
        <v>373.10000000000002</v>
      </c>
      <c r="I161" s="253"/>
      <c r="J161" s="253"/>
      <c r="K161" s="248"/>
      <c r="L161" s="248"/>
      <c r="M161" s="254"/>
      <c r="N161" s="255"/>
      <c r="O161" s="256"/>
      <c r="P161" s="256"/>
      <c r="Q161" s="256"/>
      <c r="R161" s="256"/>
      <c r="S161" s="256"/>
      <c r="T161" s="256"/>
      <c r="U161" s="256"/>
      <c r="V161" s="256"/>
      <c r="W161" s="256"/>
      <c r="X161" s="257"/>
      <c r="Y161" s="13"/>
      <c r="Z161" s="13"/>
      <c r="AA161" s="13"/>
      <c r="AB161" s="13"/>
      <c r="AC161" s="13"/>
      <c r="AD161" s="13"/>
      <c r="AE161" s="13"/>
      <c r="AT161" s="258" t="s">
        <v>174</v>
      </c>
      <c r="AU161" s="258" t="s">
        <v>166</v>
      </c>
      <c r="AV161" s="13" t="s">
        <v>166</v>
      </c>
      <c r="AW161" s="13" t="s">
        <v>5</v>
      </c>
      <c r="AX161" s="13" t="s">
        <v>78</v>
      </c>
      <c r="AY161" s="258" t="s">
        <v>161</v>
      </c>
    </row>
    <row r="162" s="14" customFormat="1">
      <c r="A162" s="14"/>
      <c r="B162" s="259"/>
      <c r="C162" s="260"/>
      <c r="D162" s="249" t="s">
        <v>174</v>
      </c>
      <c r="E162" s="261" t="s">
        <v>1</v>
      </c>
      <c r="F162" s="262" t="s">
        <v>177</v>
      </c>
      <c r="G162" s="260"/>
      <c r="H162" s="263">
        <v>1698.1700000000001</v>
      </c>
      <c r="I162" s="264"/>
      <c r="J162" s="264"/>
      <c r="K162" s="260"/>
      <c r="L162" s="260"/>
      <c r="M162" s="265"/>
      <c r="N162" s="266"/>
      <c r="O162" s="267"/>
      <c r="P162" s="267"/>
      <c r="Q162" s="267"/>
      <c r="R162" s="267"/>
      <c r="S162" s="267"/>
      <c r="T162" s="267"/>
      <c r="U162" s="267"/>
      <c r="V162" s="267"/>
      <c r="W162" s="267"/>
      <c r="X162" s="268"/>
      <c r="Y162" s="14"/>
      <c r="Z162" s="14"/>
      <c r="AA162" s="14"/>
      <c r="AB162" s="14"/>
      <c r="AC162" s="14"/>
      <c r="AD162" s="14"/>
      <c r="AE162" s="14"/>
      <c r="AT162" s="269" t="s">
        <v>174</v>
      </c>
      <c r="AU162" s="269" t="s">
        <v>166</v>
      </c>
      <c r="AV162" s="14" t="s">
        <v>165</v>
      </c>
      <c r="AW162" s="14" t="s">
        <v>5</v>
      </c>
      <c r="AX162" s="14" t="s">
        <v>86</v>
      </c>
      <c r="AY162" s="269" t="s">
        <v>161</v>
      </c>
    </row>
    <row r="163" s="2" customFormat="1" ht="33" customHeight="1">
      <c r="A163" s="37"/>
      <c r="B163" s="38"/>
      <c r="C163" s="230" t="s">
        <v>218</v>
      </c>
      <c r="D163" s="230" t="s">
        <v>162</v>
      </c>
      <c r="E163" s="231" t="s">
        <v>997</v>
      </c>
      <c r="F163" s="232" t="s">
        <v>998</v>
      </c>
      <c r="G163" s="233" t="s">
        <v>181</v>
      </c>
      <c r="H163" s="234">
        <v>3918.7600000000002</v>
      </c>
      <c r="I163" s="235"/>
      <c r="J163" s="235"/>
      <c r="K163" s="236">
        <f>ROUND(P163*H163,2)</f>
        <v>0</v>
      </c>
      <c r="L163" s="237"/>
      <c r="M163" s="43"/>
      <c r="N163" s="238" t="s">
        <v>1</v>
      </c>
      <c r="O163" s="239" t="s">
        <v>42</v>
      </c>
      <c r="P163" s="240">
        <f>I163+J163</f>
        <v>0</v>
      </c>
      <c r="Q163" s="240">
        <f>ROUND(I163*H163,2)</f>
        <v>0</v>
      </c>
      <c r="R163" s="240">
        <f>ROUND(J163*H163,2)</f>
        <v>0</v>
      </c>
      <c r="S163" s="96"/>
      <c r="T163" s="241">
        <f>S163*H163</f>
        <v>0</v>
      </c>
      <c r="U163" s="241">
        <v>0</v>
      </c>
      <c r="V163" s="241">
        <f>U163*H163</f>
        <v>0</v>
      </c>
      <c r="W163" s="241">
        <v>0.01</v>
      </c>
      <c r="X163" s="242">
        <f>W163*H163</f>
        <v>39.187600000000003</v>
      </c>
      <c r="Y163" s="37"/>
      <c r="Z163" s="37"/>
      <c r="AA163" s="37"/>
      <c r="AB163" s="37"/>
      <c r="AC163" s="37"/>
      <c r="AD163" s="37"/>
      <c r="AE163" s="37"/>
      <c r="AR163" s="243" t="s">
        <v>165</v>
      </c>
      <c r="AT163" s="243" t="s">
        <v>162</v>
      </c>
      <c r="AU163" s="243" t="s">
        <v>166</v>
      </c>
      <c r="AY163" s="16" t="s">
        <v>161</v>
      </c>
      <c r="BE163" s="244">
        <f>IF(O163="základná",K163,0)</f>
        <v>0</v>
      </c>
      <c r="BF163" s="244">
        <f>IF(O163="znížená",K163,0)</f>
        <v>0</v>
      </c>
      <c r="BG163" s="244">
        <f>IF(O163="zákl. prenesená",K163,0)</f>
        <v>0</v>
      </c>
      <c r="BH163" s="244">
        <f>IF(O163="zníž. prenesená",K163,0)</f>
        <v>0</v>
      </c>
      <c r="BI163" s="244">
        <f>IF(O163="nulová",K163,0)</f>
        <v>0</v>
      </c>
      <c r="BJ163" s="16" t="s">
        <v>166</v>
      </c>
      <c r="BK163" s="244">
        <f>ROUND(P163*H163,2)</f>
        <v>0</v>
      </c>
      <c r="BL163" s="16" t="s">
        <v>165</v>
      </c>
      <c r="BM163" s="243" t="s">
        <v>999</v>
      </c>
    </row>
    <row r="164" s="13" customFormat="1">
      <c r="A164" s="13"/>
      <c r="B164" s="247"/>
      <c r="C164" s="248"/>
      <c r="D164" s="249" t="s">
        <v>174</v>
      </c>
      <c r="E164" s="250" t="s">
        <v>1</v>
      </c>
      <c r="F164" s="251" t="s">
        <v>966</v>
      </c>
      <c r="G164" s="248"/>
      <c r="H164" s="252">
        <v>2185.0799999999999</v>
      </c>
      <c r="I164" s="253"/>
      <c r="J164" s="253"/>
      <c r="K164" s="248"/>
      <c r="L164" s="248"/>
      <c r="M164" s="254"/>
      <c r="N164" s="255"/>
      <c r="O164" s="256"/>
      <c r="P164" s="256"/>
      <c r="Q164" s="256"/>
      <c r="R164" s="256"/>
      <c r="S164" s="256"/>
      <c r="T164" s="256"/>
      <c r="U164" s="256"/>
      <c r="V164" s="256"/>
      <c r="W164" s="256"/>
      <c r="X164" s="257"/>
      <c r="Y164" s="13"/>
      <c r="Z164" s="13"/>
      <c r="AA164" s="13"/>
      <c r="AB164" s="13"/>
      <c r="AC164" s="13"/>
      <c r="AD164" s="13"/>
      <c r="AE164" s="13"/>
      <c r="AT164" s="258" t="s">
        <v>174</v>
      </c>
      <c r="AU164" s="258" t="s">
        <v>166</v>
      </c>
      <c r="AV164" s="13" t="s">
        <v>166</v>
      </c>
      <c r="AW164" s="13" t="s">
        <v>5</v>
      </c>
      <c r="AX164" s="13" t="s">
        <v>78</v>
      </c>
      <c r="AY164" s="258" t="s">
        <v>161</v>
      </c>
    </row>
    <row r="165" s="13" customFormat="1">
      <c r="A165" s="13"/>
      <c r="B165" s="247"/>
      <c r="C165" s="248"/>
      <c r="D165" s="249" t="s">
        <v>174</v>
      </c>
      <c r="E165" s="250" t="s">
        <v>1</v>
      </c>
      <c r="F165" s="251" t="s">
        <v>967</v>
      </c>
      <c r="G165" s="248"/>
      <c r="H165" s="252">
        <v>1064.03</v>
      </c>
      <c r="I165" s="253"/>
      <c r="J165" s="253"/>
      <c r="K165" s="248"/>
      <c r="L165" s="248"/>
      <c r="M165" s="254"/>
      <c r="N165" s="255"/>
      <c r="O165" s="256"/>
      <c r="P165" s="256"/>
      <c r="Q165" s="256"/>
      <c r="R165" s="256"/>
      <c r="S165" s="256"/>
      <c r="T165" s="256"/>
      <c r="U165" s="256"/>
      <c r="V165" s="256"/>
      <c r="W165" s="256"/>
      <c r="X165" s="257"/>
      <c r="Y165" s="13"/>
      <c r="Z165" s="13"/>
      <c r="AA165" s="13"/>
      <c r="AB165" s="13"/>
      <c r="AC165" s="13"/>
      <c r="AD165" s="13"/>
      <c r="AE165" s="13"/>
      <c r="AT165" s="258" t="s">
        <v>174</v>
      </c>
      <c r="AU165" s="258" t="s">
        <v>166</v>
      </c>
      <c r="AV165" s="13" t="s">
        <v>166</v>
      </c>
      <c r="AW165" s="13" t="s">
        <v>5</v>
      </c>
      <c r="AX165" s="13" t="s">
        <v>78</v>
      </c>
      <c r="AY165" s="258" t="s">
        <v>161</v>
      </c>
    </row>
    <row r="166" s="13" customFormat="1">
      <c r="A166" s="13"/>
      <c r="B166" s="247"/>
      <c r="C166" s="248"/>
      <c r="D166" s="249" t="s">
        <v>174</v>
      </c>
      <c r="E166" s="250" t="s">
        <v>1</v>
      </c>
      <c r="F166" s="251" t="s">
        <v>968</v>
      </c>
      <c r="G166" s="248"/>
      <c r="H166" s="252">
        <v>669.64999999999998</v>
      </c>
      <c r="I166" s="253"/>
      <c r="J166" s="253"/>
      <c r="K166" s="248"/>
      <c r="L166" s="248"/>
      <c r="M166" s="254"/>
      <c r="N166" s="255"/>
      <c r="O166" s="256"/>
      <c r="P166" s="256"/>
      <c r="Q166" s="256"/>
      <c r="R166" s="256"/>
      <c r="S166" s="256"/>
      <c r="T166" s="256"/>
      <c r="U166" s="256"/>
      <c r="V166" s="256"/>
      <c r="W166" s="256"/>
      <c r="X166" s="257"/>
      <c r="Y166" s="13"/>
      <c r="Z166" s="13"/>
      <c r="AA166" s="13"/>
      <c r="AB166" s="13"/>
      <c r="AC166" s="13"/>
      <c r="AD166" s="13"/>
      <c r="AE166" s="13"/>
      <c r="AT166" s="258" t="s">
        <v>174</v>
      </c>
      <c r="AU166" s="258" t="s">
        <v>166</v>
      </c>
      <c r="AV166" s="13" t="s">
        <v>166</v>
      </c>
      <c r="AW166" s="13" t="s">
        <v>5</v>
      </c>
      <c r="AX166" s="13" t="s">
        <v>78</v>
      </c>
      <c r="AY166" s="258" t="s">
        <v>161</v>
      </c>
    </row>
    <row r="167" s="14" customFormat="1">
      <c r="A167" s="14"/>
      <c r="B167" s="259"/>
      <c r="C167" s="260"/>
      <c r="D167" s="249" t="s">
        <v>174</v>
      </c>
      <c r="E167" s="261" t="s">
        <v>1</v>
      </c>
      <c r="F167" s="262" t="s">
        <v>177</v>
      </c>
      <c r="G167" s="260"/>
      <c r="H167" s="263">
        <v>3918.7600000000002</v>
      </c>
      <c r="I167" s="264"/>
      <c r="J167" s="264"/>
      <c r="K167" s="260"/>
      <c r="L167" s="260"/>
      <c r="M167" s="265"/>
      <c r="N167" s="266"/>
      <c r="O167" s="267"/>
      <c r="P167" s="267"/>
      <c r="Q167" s="267"/>
      <c r="R167" s="267"/>
      <c r="S167" s="267"/>
      <c r="T167" s="267"/>
      <c r="U167" s="267"/>
      <c r="V167" s="267"/>
      <c r="W167" s="267"/>
      <c r="X167" s="268"/>
      <c r="Y167" s="14"/>
      <c r="Z167" s="14"/>
      <c r="AA167" s="14"/>
      <c r="AB167" s="14"/>
      <c r="AC167" s="14"/>
      <c r="AD167" s="14"/>
      <c r="AE167" s="14"/>
      <c r="AT167" s="269" t="s">
        <v>174</v>
      </c>
      <c r="AU167" s="269" t="s">
        <v>166</v>
      </c>
      <c r="AV167" s="14" t="s">
        <v>165</v>
      </c>
      <c r="AW167" s="14" t="s">
        <v>5</v>
      </c>
      <c r="AX167" s="14" t="s">
        <v>86</v>
      </c>
      <c r="AY167" s="269" t="s">
        <v>161</v>
      </c>
    </row>
    <row r="168" s="2" customFormat="1" ht="37.8" customHeight="1">
      <c r="A168" s="37"/>
      <c r="B168" s="38"/>
      <c r="C168" s="230" t="s">
        <v>223</v>
      </c>
      <c r="D168" s="230" t="s">
        <v>162</v>
      </c>
      <c r="E168" s="231" t="s">
        <v>1000</v>
      </c>
      <c r="F168" s="232" t="s">
        <v>1001</v>
      </c>
      <c r="G168" s="233" t="s">
        <v>181</v>
      </c>
      <c r="H168" s="234">
        <v>165</v>
      </c>
      <c r="I168" s="235"/>
      <c r="J168" s="235"/>
      <c r="K168" s="236">
        <f>ROUND(P168*H168,2)</f>
        <v>0</v>
      </c>
      <c r="L168" s="237"/>
      <c r="M168" s="43"/>
      <c r="N168" s="238" t="s">
        <v>1</v>
      </c>
      <c r="O168" s="239" t="s">
        <v>42</v>
      </c>
      <c r="P168" s="240">
        <f>I168+J168</f>
        <v>0</v>
      </c>
      <c r="Q168" s="240">
        <f>ROUND(I168*H168,2)</f>
        <v>0</v>
      </c>
      <c r="R168" s="240">
        <f>ROUND(J168*H168,2)</f>
        <v>0</v>
      </c>
      <c r="S168" s="96"/>
      <c r="T168" s="241">
        <f>S168*H168</f>
        <v>0</v>
      </c>
      <c r="U168" s="241">
        <v>0</v>
      </c>
      <c r="V168" s="241">
        <f>U168*H168</f>
        <v>0</v>
      </c>
      <c r="W168" s="241">
        <v>0.068000000000000005</v>
      </c>
      <c r="X168" s="242">
        <f>W168*H168</f>
        <v>11.220000000000001</v>
      </c>
      <c r="Y168" s="37"/>
      <c r="Z168" s="37"/>
      <c r="AA168" s="37"/>
      <c r="AB168" s="37"/>
      <c r="AC168" s="37"/>
      <c r="AD168" s="37"/>
      <c r="AE168" s="37"/>
      <c r="AR168" s="243" t="s">
        <v>165</v>
      </c>
      <c r="AT168" s="243" t="s">
        <v>162</v>
      </c>
      <c r="AU168" s="243" t="s">
        <v>166</v>
      </c>
      <c r="AY168" s="16" t="s">
        <v>161</v>
      </c>
      <c r="BE168" s="244">
        <f>IF(O168="základná",K168,0)</f>
        <v>0</v>
      </c>
      <c r="BF168" s="244">
        <f>IF(O168="znížená",K168,0)</f>
        <v>0</v>
      </c>
      <c r="BG168" s="244">
        <f>IF(O168="zákl. prenesená",K168,0)</f>
        <v>0</v>
      </c>
      <c r="BH168" s="244">
        <f>IF(O168="zníž. prenesená",K168,0)</f>
        <v>0</v>
      </c>
      <c r="BI168" s="244">
        <f>IF(O168="nulová",K168,0)</f>
        <v>0</v>
      </c>
      <c r="BJ168" s="16" t="s">
        <v>166</v>
      </c>
      <c r="BK168" s="244">
        <f>ROUND(P168*H168,2)</f>
        <v>0</v>
      </c>
      <c r="BL168" s="16" t="s">
        <v>165</v>
      </c>
      <c r="BM168" s="243" t="s">
        <v>1002</v>
      </c>
    </row>
    <row r="169" s="13" customFormat="1">
      <c r="A169" s="13"/>
      <c r="B169" s="247"/>
      <c r="C169" s="248"/>
      <c r="D169" s="249" t="s">
        <v>174</v>
      </c>
      <c r="E169" s="250" t="s">
        <v>1</v>
      </c>
      <c r="F169" s="251" t="s">
        <v>1003</v>
      </c>
      <c r="G169" s="248"/>
      <c r="H169" s="252">
        <v>103.2</v>
      </c>
      <c r="I169" s="253"/>
      <c r="J169" s="253"/>
      <c r="K169" s="248"/>
      <c r="L169" s="248"/>
      <c r="M169" s="254"/>
      <c r="N169" s="255"/>
      <c r="O169" s="256"/>
      <c r="P169" s="256"/>
      <c r="Q169" s="256"/>
      <c r="R169" s="256"/>
      <c r="S169" s="256"/>
      <c r="T169" s="256"/>
      <c r="U169" s="256"/>
      <c r="V169" s="256"/>
      <c r="W169" s="256"/>
      <c r="X169" s="257"/>
      <c r="Y169" s="13"/>
      <c r="Z169" s="13"/>
      <c r="AA169" s="13"/>
      <c r="AB169" s="13"/>
      <c r="AC169" s="13"/>
      <c r="AD169" s="13"/>
      <c r="AE169" s="13"/>
      <c r="AT169" s="258" t="s">
        <v>174</v>
      </c>
      <c r="AU169" s="258" t="s">
        <v>166</v>
      </c>
      <c r="AV169" s="13" t="s">
        <v>166</v>
      </c>
      <c r="AW169" s="13" t="s">
        <v>5</v>
      </c>
      <c r="AX169" s="13" t="s">
        <v>78</v>
      </c>
      <c r="AY169" s="258" t="s">
        <v>161</v>
      </c>
    </row>
    <row r="170" s="13" customFormat="1">
      <c r="A170" s="13"/>
      <c r="B170" s="247"/>
      <c r="C170" s="248"/>
      <c r="D170" s="249" t="s">
        <v>174</v>
      </c>
      <c r="E170" s="250" t="s">
        <v>1</v>
      </c>
      <c r="F170" s="251" t="s">
        <v>1004</v>
      </c>
      <c r="G170" s="248"/>
      <c r="H170" s="252">
        <v>61.799999999999997</v>
      </c>
      <c r="I170" s="253"/>
      <c r="J170" s="253"/>
      <c r="K170" s="248"/>
      <c r="L170" s="248"/>
      <c r="M170" s="254"/>
      <c r="N170" s="255"/>
      <c r="O170" s="256"/>
      <c r="P170" s="256"/>
      <c r="Q170" s="256"/>
      <c r="R170" s="256"/>
      <c r="S170" s="256"/>
      <c r="T170" s="256"/>
      <c r="U170" s="256"/>
      <c r="V170" s="256"/>
      <c r="W170" s="256"/>
      <c r="X170" s="257"/>
      <c r="Y170" s="13"/>
      <c r="Z170" s="13"/>
      <c r="AA170" s="13"/>
      <c r="AB170" s="13"/>
      <c r="AC170" s="13"/>
      <c r="AD170" s="13"/>
      <c r="AE170" s="13"/>
      <c r="AT170" s="258" t="s">
        <v>174</v>
      </c>
      <c r="AU170" s="258" t="s">
        <v>166</v>
      </c>
      <c r="AV170" s="13" t="s">
        <v>166</v>
      </c>
      <c r="AW170" s="13" t="s">
        <v>5</v>
      </c>
      <c r="AX170" s="13" t="s">
        <v>78</v>
      </c>
      <c r="AY170" s="258" t="s">
        <v>161</v>
      </c>
    </row>
    <row r="171" s="14" customFormat="1">
      <c r="A171" s="14"/>
      <c r="B171" s="259"/>
      <c r="C171" s="260"/>
      <c r="D171" s="249" t="s">
        <v>174</v>
      </c>
      <c r="E171" s="261" t="s">
        <v>1</v>
      </c>
      <c r="F171" s="262" t="s">
        <v>177</v>
      </c>
      <c r="G171" s="260"/>
      <c r="H171" s="263">
        <v>165</v>
      </c>
      <c r="I171" s="264"/>
      <c r="J171" s="264"/>
      <c r="K171" s="260"/>
      <c r="L171" s="260"/>
      <c r="M171" s="265"/>
      <c r="N171" s="266"/>
      <c r="O171" s="267"/>
      <c r="P171" s="267"/>
      <c r="Q171" s="267"/>
      <c r="R171" s="267"/>
      <c r="S171" s="267"/>
      <c r="T171" s="267"/>
      <c r="U171" s="267"/>
      <c r="V171" s="267"/>
      <c r="W171" s="267"/>
      <c r="X171" s="268"/>
      <c r="Y171" s="14"/>
      <c r="Z171" s="14"/>
      <c r="AA171" s="14"/>
      <c r="AB171" s="14"/>
      <c r="AC171" s="14"/>
      <c r="AD171" s="14"/>
      <c r="AE171" s="14"/>
      <c r="AT171" s="269" t="s">
        <v>174</v>
      </c>
      <c r="AU171" s="269" t="s">
        <v>166</v>
      </c>
      <c r="AV171" s="14" t="s">
        <v>165</v>
      </c>
      <c r="AW171" s="14" t="s">
        <v>5</v>
      </c>
      <c r="AX171" s="14" t="s">
        <v>86</v>
      </c>
      <c r="AY171" s="269" t="s">
        <v>161</v>
      </c>
    </row>
    <row r="172" s="2" customFormat="1" ht="21.75" customHeight="1">
      <c r="A172" s="37"/>
      <c r="B172" s="38"/>
      <c r="C172" s="230" t="s">
        <v>228</v>
      </c>
      <c r="D172" s="230" t="s">
        <v>162</v>
      </c>
      <c r="E172" s="231" t="s">
        <v>247</v>
      </c>
      <c r="F172" s="232" t="s">
        <v>248</v>
      </c>
      <c r="G172" s="233" t="s">
        <v>249</v>
      </c>
      <c r="H172" s="234">
        <v>67.388999999999996</v>
      </c>
      <c r="I172" s="235"/>
      <c r="J172" s="235"/>
      <c r="K172" s="236">
        <f>ROUND(P172*H172,2)</f>
        <v>0</v>
      </c>
      <c r="L172" s="237"/>
      <c r="M172" s="43"/>
      <c r="N172" s="238" t="s">
        <v>1</v>
      </c>
      <c r="O172" s="239" t="s">
        <v>42</v>
      </c>
      <c r="P172" s="240">
        <f>I172+J172</f>
        <v>0</v>
      </c>
      <c r="Q172" s="240">
        <f>ROUND(I172*H172,2)</f>
        <v>0</v>
      </c>
      <c r="R172" s="240">
        <f>ROUND(J172*H172,2)</f>
        <v>0</v>
      </c>
      <c r="S172" s="96"/>
      <c r="T172" s="241">
        <f>S172*H172</f>
        <v>0</v>
      </c>
      <c r="U172" s="241">
        <v>0</v>
      </c>
      <c r="V172" s="241">
        <f>U172*H172</f>
        <v>0</v>
      </c>
      <c r="W172" s="241">
        <v>0</v>
      </c>
      <c r="X172" s="242">
        <f>W172*H172</f>
        <v>0</v>
      </c>
      <c r="Y172" s="37"/>
      <c r="Z172" s="37"/>
      <c r="AA172" s="37"/>
      <c r="AB172" s="37"/>
      <c r="AC172" s="37"/>
      <c r="AD172" s="37"/>
      <c r="AE172" s="37"/>
      <c r="AR172" s="243" t="s">
        <v>165</v>
      </c>
      <c r="AT172" s="243" t="s">
        <v>162</v>
      </c>
      <c r="AU172" s="243" t="s">
        <v>166</v>
      </c>
      <c r="AY172" s="16" t="s">
        <v>161</v>
      </c>
      <c r="BE172" s="244">
        <f>IF(O172="základná",K172,0)</f>
        <v>0</v>
      </c>
      <c r="BF172" s="244">
        <f>IF(O172="znížená",K172,0)</f>
        <v>0</v>
      </c>
      <c r="BG172" s="244">
        <f>IF(O172="zákl. prenesená",K172,0)</f>
        <v>0</v>
      </c>
      <c r="BH172" s="244">
        <f>IF(O172="zníž. prenesená",K172,0)</f>
        <v>0</v>
      </c>
      <c r="BI172" s="244">
        <f>IF(O172="nulová",K172,0)</f>
        <v>0</v>
      </c>
      <c r="BJ172" s="16" t="s">
        <v>166</v>
      </c>
      <c r="BK172" s="244">
        <f>ROUND(P172*H172,2)</f>
        <v>0</v>
      </c>
      <c r="BL172" s="16" t="s">
        <v>165</v>
      </c>
      <c r="BM172" s="243" t="s">
        <v>1005</v>
      </c>
    </row>
    <row r="173" s="2" customFormat="1" ht="21.75" customHeight="1">
      <c r="A173" s="37"/>
      <c r="B173" s="38"/>
      <c r="C173" s="230" t="s">
        <v>233</v>
      </c>
      <c r="D173" s="230" t="s">
        <v>162</v>
      </c>
      <c r="E173" s="231" t="s">
        <v>252</v>
      </c>
      <c r="F173" s="232" t="s">
        <v>253</v>
      </c>
      <c r="G173" s="233" t="s">
        <v>249</v>
      </c>
      <c r="H173" s="234">
        <v>67.388999999999996</v>
      </c>
      <c r="I173" s="235"/>
      <c r="J173" s="235"/>
      <c r="K173" s="236">
        <f>ROUND(P173*H173,2)</f>
        <v>0</v>
      </c>
      <c r="L173" s="237"/>
      <c r="M173" s="43"/>
      <c r="N173" s="238" t="s">
        <v>1</v>
      </c>
      <c r="O173" s="239" t="s">
        <v>42</v>
      </c>
      <c r="P173" s="240">
        <f>I173+J173</f>
        <v>0</v>
      </c>
      <c r="Q173" s="240">
        <f>ROUND(I173*H173,2)</f>
        <v>0</v>
      </c>
      <c r="R173" s="240">
        <f>ROUND(J173*H173,2)</f>
        <v>0</v>
      </c>
      <c r="S173" s="96"/>
      <c r="T173" s="241">
        <f>S173*H173</f>
        <v>0</v>
      </c>
      <c r="U173" s="241">
        <v>0</v>
      </c>
      <c r="V173" s="241">
        <f>U173*H173</f>
        <v>0</v>
      </c>
      <c r="W173" s="241">
        <v>0</v>
      </c>
      <c r="X173" s="242">
        <f>W173*H173</f>
        <v>0</v>
      </c>
      <c r="Y173" s="37"/>
      <c r="Z173" s="37"/>
      <c r="AA173" s="37"/>
      <c r="AB173" s="37"/>
      <c r="AC173" s="37"/>
      <c r="AD173" s="37"/>
      <c r="AE173" s="37"/>
      <c r="AR173" s="243" t="s">
        <v>165</v>
      </c>
      <c r="AT173" s="243" t="s">
        <v>162</v>
      </c>
      <c r="AU173" s="243" t="s">
        <v>166</v>
      </c>
      <c r="AY173" s="16" t="s">
        <v>161</v>
      </c>
      <c r="BE173" s="244">
        <f>IF(O173="základná",K173,0)</f>
        <v>0</v>
      </c>
      <c r="BF173" s="244">
        <f>IF(O173="znížená",K173,0)</f>
        <v>0</v>
      </c>
      <c r="BG173" s="244">
        <f>IF(O173="zákl. prenesená",K173,0)</f>
        <v>0</v>
      </c>
      <c r="BH173" s="244">
        <f>IF(O173="zníž. prenesená",K173,0)</f>
        <v>0</v>
      </c>
      <c r="BI173" s="244">
        <f>IF(O173="nulová",K173,0)</f>
        <v>0</v>
      </c>
      <c r="BJ173" s="16" t="s">
        <v>166</v>
      </c>
      <c r="BK173" s="244">
        <f>ROUND(P173*H173,2)</f>
        <v>0</v>
      </c>
      <c r="BL173" s="16" t="s">
        <v>165</v>
      </c>
      <c r="BM173" s="243" t="s">
        <v>254</v>
      </c>
    </row>
    <row r="174" s="2" customFormat="1" ht="24.15" customHeight="1">
      <c r="A174" s="37"/>
      <c r="B174" s="38"/>
      <c r="C174" s="230" t="s">
        <v>237</v>
      </c>
      <c r="D174" s="230" t="s">
        <v>162</v>
      </c>
      <c r="E174" s="231" t="s">
        <v>256</v>
      </c>
      <c r="F174" s="232" t="s">
        <v>257</v>
      </c>
      <c r="G174" s="233" t="s">
        <v>249</v>
      </c>
      <c r="H174" s="234">
        <v>1280.3910000000001</v>
      </c>
      <c r="I174" s="235"/>
      <c r="J174" s="235"/>
      <c r="K174" s="236">
        <f>ROUND(P174*H174,2)</f>
        <v>0</v>
      </c>
      <c r="L174" s="237"/>
      <c r="M174" s="43"/>
      <c r="N174" s="238" t="s">
        <v>1</v>
      </c>
      <c r="O174" s="239" t="s">
        <v>42</v>
      </c>
      <c r="P174" s="240">
        <f>I174+J174</f>
        <v>0</v>
      </c>
      <c r="Q174" s="240">
        <f>ROUND(I174*H174,2)</f>
        <v>0</v>
      </c>
      <c r="R174" s="240">
        <f>ROUND(J174*H174,2)</f>
        <v>0</v>
      </c>
      <c r="S174" s="96"/>
      <c r="T174" s="241">
        <f>S174*H174</f>
        <v>0</v>
      </c>
      <c r="U174" s="241">
        <v>0</v>
      </c>
      <c r="V174" s="241">
        <f>U174*H174</f>
        <v>0</v>
      </c>
      <c r="W174" s="241">
        <v>0</v>
      </c>
      <c r="X174" s="242">
        <f>W174*H174</f>
        <v>0</v>
      </c>
      <c r="Y174" s="37"/>
      <c r="Z174" s="37"/>
      <c r="AA174" s="37"/>
      <c r="AB174" s="37"/>
      <c r="AC174" s="37"/>
      <c r="AD174" s="37"/>
      <c r="AE174" s="37"/>
      <c r="AR174" s="243" t="s">
        <v>165</v>
      </c>
      <c r="AT174" s="243" t="s">
        <v>162</v>
      </c>
      <c r="AU174" s="243" t="s">
        <v>166</v>
      </c>
      <c r="AY174" s="16" t="s">
        <v>161</v>
      </c>
      <c r="BE174" s="244">
        <f>IF(O174="základná",K174,0)</f>
        <v>0</v>
      </c>
      <c r="BF174" s="244">
        <f>IF(O174="znížená",K174,0)</f>
        <v>0</v>
      </c>
      <c r="BG174" s="244">
        <f>IF(O174="zákl. prenesená",K174,0)</f>
        <v>0</v>
      </c>
      <c r="BH174" s="244">
        <f>IF(O174="zníž. prenesená",K174,0)</f>
        <v>0</v>
      </c>
      <c r="BI174" s="244">
        <f>IF(O174="nulová",K174,0)</f>
        <v>0</v>
      </c>
      <c r="BJ174" s="16" t="s">
        <v>166</v>
      </c>
      <c r="BK174" s="244">
        <f>ROUND(P174*H174,2)</f>
        <v>0</v>
      </c>
      <c r="BL174" s="16" t="s">
        <v>165</v>
      </c>
      <c r="BM174" s="243" t="s">
        <v>258</v>
      </c>
    </row>
    <row r="175" s="2" customFormat="1">
      <c r="A175" s="37"/>
      <c r="B175" s="38"/>
      <c r="C175" s="39"/>
      <c r="D175" s="249" t="s">
        <v>259</v>
      </c>
      <c r="E175" s="39"/>
      <c r="F175" s="270" t="s">
        <v>260</v>
      </c>
      <c r="G175" s="39"/>
      <c r="H175" s="39"/>
      <c r="I175" s="271"/>
      <c r="J175" s="271"/>
      <c r="K175" s="39"/>
      <c r="L175" s="39"/>
      <c r="M175" s="43"/>
      <c r="N175" s="272"/>
      <c r="O175" s="273"/>
      <c r="P175" s="96"/>
      <c r="Q175" s="96"/>
      <c r="R175" s="96"/>
      <c r="S175" s="96"/>
      <c r="T175" s="96"/>
      <c r="U175" s="96"/>
      <c r="V175" s="96"/>
      <c r="W175" s="96"/>
      <c r="X175" s="97"/>
      <c r="Y175" s="37"/>
      <c r="Z175" s="37"/>
      <c r="AA175" s="37"/>
      <c r="AB175" s="37"/>
      <c r="AC175" s="37"/>
      <c r="AD175" s="37"/>
      <c r="AE175" s="37"/>
      <c r="AT175" s="16" t="s">
        <v>259</v>
      </c>
      <c r="AU175" s="16" t="s">
        <v>166</v>
      </c>
    </row>
    <row r="176" s="13" customFormat="1">
      <c r="A176" s="13"/>
      <c r="B176" s="247"/>
      <c r="C176" s="248"/>
      <c r="D176" s="249" t="s">
        <v>174</v>
      </c>
      <c r="E176" s="248"/>
      <c r="F176" s="251" t="s">
        <v>1006</v>
      </c>
      <c r="G176" s="248"/>
      <c r="H176" s="252">
        <v>1280.3910000000001</v>
      </c>
      <c r="I176" s="253"/>
      <c r="J176" s="253"/>
      <c r="K176" s="248"/>
      <c r="L176" s="248"/>
      <c r="M176" s="254"/>
      <c r="N176" s="255"/>
      <c r="O176" s="256"/>
      <c r="P176" s="256"/>
      <c r="Q176" s="256"/>
      <c r="R176" s="256"/>
      <c r="S176" s="256"/>
      <c r="T176" s="256"/>
      <c r="U176" s="256"/>
      <c r="V176" s="256"/>
      <c r="W176" s="256"/>
      <c r="X176" s="257"/>
      <c r="Y176" s="13"/>
      <c r="Z176" s="13"/>
      <c r="AA176" s="13"/>
      <c r="AB176" s="13"/>
      <c r="AC176" s="13"/>
      <c r="AD176" s="13"/>
      <c r="AE176" s="13"/>
      <c r="AT176" s="258" t="s">
        <v>174</v>
      </c>
      <c r="AU176" s="258" t="s">
        <v>166</v>
      </c>
      <c r="AV176" s="13" t="s">
        <v>166</v>
      </c>
      <c r="AW176" s="13" t="s">
        <v>4</v>
      </c>
      <c r="AX176" s="13" t="s">
        <v>86</v>
      </c>
      <c r="AY176" s="258" t="s">
        <v>161</v>
      </c>
    </row>
    <row r="177" s="2" customFormat="1" ht="24.15" customHeight="1">
      <c r="A177" s="37"/>
      <c r="B177" s="38"/>
      <c r="C177" s="230" t="s">
        <v>242</v>
      </c>
      <c r="D177" s="230" t="s">
        <v>162</v>
      </c>
      <c r="E177" s="231" t="s">
        <v>262</v>
      </c>
      <c r="F177" s="232" t="s">
        <v>263</v>
      </c>
      <c r="G177" s="233" t="s">
        <v>249</v>
      </c>
      <c r="H177" s="234">
        <v>67.388999999999996</v>
      </c>
      <c r="I177" s="235"/>
      <c r="J177" s="235"/>
      <c r="K177" s="236">
        <f>ROUND(P177*H177,2)</f>
        <v>0</v>
      </c>
      <c r="L177" s="237"/>
      <c r="M177" s="43"/>
      <c r="N177" s="238" t="s">
        <v>1</v>
      </c>
      <c r="O177" s="239" t="s">
        <v>42</v>
      </c>
      <c r="P177" s="240">
        <f>I177+J177</f>
        <v>0</v>
      </c>
      <c r="Q177" s="240">
        <f>ROUND(I177*H177,2)</f>
        <v>0</v>
      </c>
      <c r="R177" s="240">
        <f>ROUND(J177*H177,2)</f>
        <v>0</v>
      </c>
      <c r="S177" s="96"/>
      <c r="T177" s="241">
        <f>S177*H177</f>
        <v>0</v>
      </c>
      <c r="U177" s="241">
        <v>0</v>
      </c>
      <c r="V177" s="241">
        <f>U177*H177</f>
        <v>0</v>
      </c>
      <c r="W177" s="241">
        <v>0</v>
      </c>
      <c r="X177" s="242">
        <f>W177*H177</f>
        <v>0</v>
      </c>
      <c r="Y177" s="37"/>
      <c r="Z177" s="37"/>
      <c r="AA177" s="37"/>
      <c r="AB177" s="37"/>
      <c r="AC177" s="37"/>
      <c r="AD177" s="37"/>
      <c r="AE177" s="37"/>
      <c r="AR177" s="243" t="s">
        <v>165</v>
      </c>
      <c r="AT177" s="243" t="s">
        <v>162</v>
      </c>
      <c r="AU177" s="243" t="s">
        <v>166</v>
      </c>
      <c r="AY177" s="16" t="s">
        <v>161</v>
      </c>
      <c r="BE177" s="244">
        <f>IF(O177="základná",K177,0)</f>
        <v>0</v>
      </c>
      <c r="BF177" s="244">
        <f>IF(O177="znížená",K177,0)</f>
        <v>0</v>
      </c>
      <c r="BG177" s="244">
        <f>IF(O177="zákl. prenesená",K177,0)</f>
        <v>0</v>
      </c>
      <c r="BH177" s="244">
        <f>IF(O177="zníž. prenesená",K177,0)</f>
        <v>0</v>
      </c>
      <c r="BI177" s="244">
        <f>IF(O177="nulová",K177,0)</f>
        <v>0</v>
      </c>
      <c r="BJ177" s="16" t="s">
        <v>166</v>
      </c>
      <c r="BK177" s="244">
        <f>ROUND(P177*H177,2)</f>
        <v>0</v>
      </c>
      <c r="BL177" s="16" t="s">
        <v>165</v>
      </c>
      <c r="BM177" s="243" t="s">
        <v>264</v>
      </c>
    </row>
    <row r="178" s="2" customFormat="1" ht="24.15" customHeight="1">
      <c r="A178" s="37"/>
      <c r="B178" s="38"/>
      <c r="C178" s="230" t="s">
        <v>246</v>
      </c>
      <c r="D178" s="230" t="s">
        <v>162</v>
      </c>
      <c r="E178" s="231" t="s">
        <v>278</v>
      </c>
      <c r="F178" s="232" t="s">
        <v>279</v>
      </c>
      <c r="G178" s="233" t="s">
        <v>249</v>
      </c>
      <c r="H178" s="234">
        <v>67.388999999999996</v>
      </c>
      <c r="I178" s="235"/>
      <c r="J178" s="235"/>
      <c r="K178" s="236">
        <f>ROUND(P178*H178,2)</f>
        <v>0</v>
      </c>
      <c r="L178" s="237"/>
      <c r="M178" s="43"/>
      <c r="N178" s="238" t="s">
        <v>1</v>
      </c>
      <c r="O178" s="239" t="s">
        <v>42</v>
      </c>
      <c r="P178" s="240">
        <f>I178+J178</f>
        <v>0</v>
      </c>
      <c r="Q178" s="240">
        <f>ROUND(I178*H178,2)</f>
        <v>0</v>
      </c>
      <c r="R178" s="240">
        <f>ROUND(J178*H178,2)</f>
        <v>0</v>
      </c>
      <c r="S178" s="96"/>
      <c r="T178" s="241">
        <f>S178*H178</f>
        <v>0</v>
      </c>
      <c r="U178" s="241">
        <v>0</v>
      </c>
      <c r="V178" s="241">
        <f>U178*H178</f>
        <v>0</v>
      </c>
      <c r="W178" s="241">
        <v>0</v>
      </c>
      <c r="X178" s="242">
        <f>W178*H178</f>
        <v>0</v>
      </c>
      <c r="Y178" s="37"/>
      <c r="Z178" s="37"/>
      <c r="AA178" s="37"/>
      <c r="AB178" s="37"/>
      <c r="AC178" s="37"/>
      <c r="AD178" s="37"/>
      <c r="AE178" s="37"/>
      <c r="AR178" s="243" t="s">
        <v>165</v>
      </c>
      <c r="AT178" s="243" t="s">
        <v>162</v>
      </c>
      <c r="AU178" s="243" t="s">
        <v>166</v>
      </c>
      <c r="AY178" s="16" t="s">
        <v>161</v>
      </c>
      <c r="BE178" s="244">
        <f>IF(O178="základná",K178,0)</f>
        <v>0</v>
      </c>
      <c r="BF178" s="244">
        <f>IF(O178="znížená",K178,0)</f>
        <v>0</v>
      </c>
      <c r="BG178" s="244">
        <f>IF(O178="zákl. prenesená",K178,0)</f>
        <v>0</v>
      </c>
      <c r="BH178" s="244">
        <f>IF(O178="zníž. prenesená",K178,0)</f>
        <v>0</v>
      </c>
      <c r="BI178" s="244">
        <f>IF(O178="nulová",K178,0)</f>
        <v>0</v>
      </c>
      <c r="BJ178" s="16" t="s">
        <v>166</v>
      </c>
      <c r="BK178" s="244">
        <f>ROUND(P178*H178,2)</f>
        <v>0</v>
      </c>
      <c r="BL178" s="16" t="s">
        <v>165</v>
      </c>
      <c r="BM178" s="243" t="s">
        <v>280</v>
      </c>
    </row>
    <row r="179" s="12" customFormat="1" ht="22.8" customHeight="1">
      <c r="A179" s="12"/>
      <c r="B179" s="216"/>
      <c r="C179" s="217"/>
      <c r="D179" s="218" t="s">
        <v>77</v>
      </c>
      <c r="E179" s="245" t="s">
        <v>281</v>
      </c>
      <c r="F179" s="245" t="s">
        <v>282</v>
      </c>
      <c r="G179" s="217"/>
      <c r="H179" s="217"/>
      <c r="I179" s="220"/>
      <c r="J179" s="220"/>
      <c r="K179" s="246">
        <f>BK179</f>
        <v>0</v>
      </c>
      <c r="L179" s="217"/>
      <c r="M179" s="221"/>
      <c r="N179" s="222"/>
      <c r="O179" s="223"/>
      <c r="P179" s="223"/>
      <c r="Q179" s="224">
        <f>Q180</f>
        <v>0</v>
      </c>
      <c r="R179" s="224">
        <f>R180</f>
        <v>0</v>
      </c>
      <c r="S179" s="223"/>
      <c r="T179" s="225">
        <f>T180</f>
        <v>0</v>
      </c>
      <c r="U179" s="223"/>
      <c r="V179" s="225">
        <f>V180</f>
        <v>0</v>
      </c>
      <c r="W179" s="223"/>
      <c r="X179" s="226">
        <f>X180</f>
        <v>0</v>
      </c>
      <c r="Y179" s="12"/>
      <c r="Z179" s="12"/>
      <c r="AA179" s="12"/>
      <c r="AB179" s="12"/>
      <c r="AC179" s="12"/>
      <c r="AD179" s="12"/>
      <c r="AE179" s="12"/>
      <c r="AR179" s="227" t="s">
        <v>86</v>
      </c>
      <c r="AT179" s="228" t="s">
        <v>77</v>
      </c>
      <c r="AU179" s="228" t="s">
        <v>86</v>
      </c>
      <c r="AY179" s="227" t="s">
        <v>161</v>
      </c>
      <c r="BK179" s="229">
        <f>BK180</f>
        <v>0</v>
      </c>
    </row>
    <row r="180" s="2" customFormat="1" ht="24.15" customHeight="1">
      <c r="A180" s="37"/>
      <c r="B180" s="38"/>
      <c r="C180" s="230" t="s">
        <v>251</v>
      </c>
      <c r="D180" s="230" t="s">
        <v>162</v>
      </c>
      <c r="E180" s="231" t="s">
        <v>284</v>
      </c>
      <c r="F180" s="232" t="s">
        <v>285</v>
      </c>
      <c r="G180" s="233" t="s">
        <v>249</v>
      </c>
      <c r="H180" s="234">
        <v>63.454999999999998</v>
      </c>
      <c r="I180" s="235"/>
      <c r="J180" s="235"/>
      <c r="K180" s="236">
        <f>ROUND(P180*H180,2)</f>
        <v>0</v>
      </c>
      <c r="L180" s="237"/>
      <c r="M180" s="43"/>
      <c r="N180" s="238" t="s">
        <v>1</v>
      </c>
      <c r="O180" s="239" t="s">
        <v>42</v>
      </c>
      <c r="P180" s="240">
        <f>I180+J180</f>
        <v>0</v>
      </c>
      <c r="Q180" s="240">
        <f>ROUND(I180*H180,2)</f>
        <v>0</v>
      </c>
      <c r="R180" s="240">
        <f>ROUND(J180*H180,2)</f>
        <v>0</v>
      </c>
      <c r="S180" s="96"/>
      <c r="T180" s="241">
        <f>S180*H180</f>
        <v>0</v>
      </c>
      <c r="U180" s="241">
        <v>0</v>
      </c>
      <c r="V180" s="241">
        <f>U180*H180</f>
        <v>0</v>
      </c>
      <c r="W180" s="241">
        <v>0</v>
      </c>
      <c r="X180" s="242">
        <f>W180*H180</f>
        <v>0</v>
      </c>
      <c r="Y180" s="37"/>
      <c r="Z180" s="37"/>
      <c r="AA180" s="37"/>
      <c r="AB180" s="37"/>
      <c r="AC180" s="37"/>
      <c r="AD180" s="37"/>
      <c r="AE180" s="37"/>
      <c r="AR180" s="243" t="s">
        <v>165</v>
      </c>
      <c r="AT180" s="243" t="s">
        <v>162</v>
      </c>
      <c r="AU180" s="243" t="s">
        <v>166</v>
      </c>
      <c r="AY180" s="16" t="s">
        <v>161</v>
      </c>
      <c r="BE180" s="244">
        <f>IF(O180="základná",K180,0)</f>
        <v>0</v>
      </c>
      <c r="BF180" s="244">
        <f>IF(O180="znížená",K180,0)</f>
        <v>0</v>
      </c>
      <c r="BG180" s="244">
        <f>IF(O180="zákl. prenesená",K180,0)</f>
        <v>0</v>
      </c>
      <c r="BH180" s="244">
        <f>IF(O180="zníž. prenesená",K180,0)</f>
        <v>0</v>
      </c>
      <c r="BI180" s="244">
        <f>IF(O180="nulová",K180,0)</f>
        <v>0</v>
      </c>
      <c r="BJ180" s="16" t="s">
        <v>166</v>
      </c>
      <c r="BK180" s="244">
        <f>ROUND(P180*H180,2)</f>
        <v>0</v>
      </c>
      <c r="BL180" s="16" t="s">
        <v>165</v>
      </c>
      <c r="BM180" s="243" t="s">
        <v>286</v>
      </c>
    </row>
    <row r="181" s="12" customFormat="1" ht="25.92" customHeight="1">
      <c r="A181" s="12"/>
      <c r="B181" s="216"/>
      <c r="C181" s="217"/>
      <c r="D181" s="218" t="s">
        <v>77</v>
      </c>
      <c r="E181" s="219" t="s">
        <v>287</v>
      </c>
      <c r="F181" s="219" t="s">
        <v>288</v>
      </c>
      <c r="G181" s="217"/>
      <c r="H181" s="217"/>
      <c r="I181" s="220"/>
      <c r="J181" s="220"/>
      <c r="K181" s="202">
        <f>BK181</f>
        <v>0</v>
      </c>
      <c r="L181" s="217"/>
      <c r="M181" s="221"/>
      <c r="N181" s="222"/>
      <c r="O181" s="223"/>
      <c r="P181" s="223"/>
      <c r="Q181" s="224">
        <f>Q182+Q190+Q200+Q209</f>
        <v>0</v>
      </c>
      <c r="R181" s="224">
        <f>R182+R190+R200+R209</f>
        <v>0</v>
      </c>
      <c r="S181" s="223"/>
      <c r="T181" s="225">
        <f>T182+T190+T200+T209</f>
        <v>0</v>
      </c>
      <c r="U181" s="223"/>
      <c r="V181" s="225">
        <f>V182+V190+V200+V209</f>
        <v>8.9231718999999998</v>
      </c>
      <c r="W181" s="223"/>
      <c r="X181" s="226">
        <f>X182+X190+X200+X209</f>
        <v>0</v>
      </c>
      <c r="Y181" s="12"/>
      <c r="Z181" s="12"/>
      <c r="AA181" s="12"/>
      <c r="AB181" s="12"/>
      <c r="AC181" s="12"/>
      <c r="AD181" s="12"/>
      <c r="AE181" s="12"/>
      <c r="AR181" s="227" t="s">
        <v>166</v>
      </c>
      <c r="AT181" s="228" t="s">
        <v>77</v>
      </c>
      <c r="AU181" s="228" t="s">
        <v>78</v>
      </c>
      <c r="AY181" s="227" t="s">
        <v>161</v>
      </c>
      <c r="BK181" s="229">
        <f>BK182+BK190+BK200+BK209</f>
        <v>0</v>
      </c>
    </row>
    <row r="182" s="12" customFormat="1" ht="22.8" customHeight="1">
      <c r="A182" s="12"/>
      <c r="B182" s="216"/>
      <c r="C182" s="217"/>
      <c r="D182" s="218" t="s">
        <v>77</v>
      </c>
      <c r="E182" s="245" t="s">
        <v>696</v>
      </c>
      <c r="F182" s="245" t="s">
        <v>697</v>
      </c>
      <c r="G182" s="217"/>
      <c r="H182" s="217"/>
      <c r="I182" s="220"/>
      <c r="J182" s="220"/>
      <c r="K182" s="246">
        <f>BK182</f>
        <v>0</v>
      </c>
      <c r="L182" s="217"/>
      <c r="M182" s="221"/>
      <c r="N182" s="222"/>
      <c r="O182" s="223"/>
      <c r="P182" s="223"/>
      <c r="Q182" s="224">
        <f>SUM(Q183:Q189)</f>
        <v>0</v>
      </c>
      <c r="R182" s="224">
        <f>SUM(R183:R189)</f>
        <v>0</v>
      </c>
      <c r="S182" s="223"/>
      <c r="T182" s="225">
        <f>SUM(T183:T189)</f>
        <v>0</v>
      </c>
      <c r="U182" s="223"/>
      <c r="V182" s="225">
        <f>SUM(V183:V189)</f>
        <v>0.36735099999999998</v>
      </c>
      <c r="W182" s="223"/>
      <c r="X182" s="226">
        <f>SUM(X183:X189)</f>
        <v>0</v>
      </c>
      <c r="Y182" s="12"/>
      <c r="Z182" s="12"/>
      <c r="AA182" s="12"/>
      <c r="AB182" s="12"/>
      <c r="AC182" s="12"/>
      <c r="AD182" s="12"/>
      <c r="AE182" s="12"/>
      <c r="AR182" s="227" t="s">
        <v>166</v>
      </c>
      <c r="AT182" s="228" t="s">
        <v>77</v>
      </c>
      <c r="AU182" s="228" t="s">
        <v>86</v>
      </c>
      <c r="AY182" s="227" t="s">
        <v>161</v>
      </c>
      <c r="BK182" s="229">
        <f>SUM(BK183:BK189)</f>
        <v>0</v>
      </c>
    </row>
    <row r="183" s="2" customFormat="1" ht="24.15" customHeight="1">
      <c r="A183" s="37"/>
      <c r="B183" s="38"/>
      <c r="C183" s="230" t="s">
        <v>255</v>
      </c>
      <c r="D183" s="230" t="s">
        <v>162</v>
      </c>
      <c r="E183" s="231" t="s">
        <v>1007</v>
      </c>
      <c r="F183" s="232" t="s">
        <v>1008</v>
      </c>
      <c r="G183" s="233" t="s">
        <v>181</v>
      </c>
      <c r="H183" s="234">
        <v>272.11200000000002</v>
      </c>
      <c r="I183" s="235"/>
      <c r="J183" s="235"/>
      <c r="K183" s="236">
        <f>ROUND(P183*H183,2)</f>
        <v>0</v>
      </c>
      <c r="L183" s="237"/>
      <c r="M183" s="43"/>
      <c r="N183" s="238" t="s">
        <v>1</v>
      </c>
      <c r="O183" s="239" t="s">
        <v>42</v>
      </c>
      <c r="P183" s="240">
        <f>I183+J183</f>
        <v>0</v>
      </c>
      <c r="Q183" s="240">
        <f>ROUND(I183*H183,2)</f>
        <v>0</v>
      </c>
      <c r="R183" s="240">
        <f>ROUND(J183*H183,2)</f>
        <v>0</v>
      </c>
      <c r="S183" s="96"/>
      <c r="T183" s="241">
        <f>S183*H183</f>
        <v>0</v>
      </c>
      <c r="U183" s="241">
        <v>0</v>
      </c>
      <c r="V183" s="241">
        <f>U183*H183</f>
        <v>0</v>
      </c>
      <c r="W183" s="241">
        <v>0</v>
      </c>
      <c r="X183" s="242">
        <f>W183*H183</f>
        <v>0</v>
      </c>
      <c r="Y183" s="37"/>
      <c r="Z183" s="37"/>
      <c r="AA183" s="37"/>
      <c r="AB183" s="37"/>
      <c r="AC183" s="37"/>
      <c r="AD183" s="37"/>
      <c r="AE183" s="37"/>
      <c r="AR183" s="243" t="s">
        <v>242</v>
      </c>
      <c r="AT183" s="243" t="s">
        <v>162</v>
      </c>
      <c r="AU183" s="243" t="s">
        <v>166</v>
      </c>
      <c r="AY183" s="16" t="s">
        <v>161</v>
      </c>
      <c r="BE183" s="244">
        <f>IF(O183="základná",K183,0)</f>
        <v>0</v>
      </c>
      <c r="BF183" s="244">
        <f>IF(O183="znížená",K183,0)</f>
        <v>0</v>
      </c>
      <c r="BG183" s="244">
        <f>IF(O183="zákl. prenesená",K183,0)</f>
        <v>0</v>
      </c>
      <c r="BH183" s="244">
        <f>IF(O183="zníž. prenesená",K183,0)</f>
        <v>0</v>
      </c>
      <c r="BI183" s="244">
        <f>IF(O183="nulová",K183,0)</f>
        <v>0</v>
      </c>
      <c r="BJ183" s="16" t="s">
        <v>166</v>
      </c>
      <c r="BK183" s="244">
        <f>ROUND(P183*H183,2)</f>
        <v>0</v>
      </c>
      <c r="BL183" s="16" t="s">
        <v>242</v>
      </c>
      <c r="BM183" s="243" t="s">
        <v>1009</v>
      </c>
    </row>
    <row r="184" s="13" customFormat="1">
      <c r="A184" s="13"/>
      <c r="B184" s="247"/>
      <c r="C184" s="248"/>
      <c r="D184" s="249" t="s">
        <v>174</v>
      </c>
      <c r="E184" s="250" t="s">
        <v>1</v>
      </c>
      <c r="F184" s="251" t="s">
        <v>970</v>
      </c>
      <c r="G184" s="248"/>
      <c r="H184" s="252">
        <v>206.25</v>
      </c>
      <c r="I184" s="253"/>
      <c r="J184" s="253"/>
      <c r="K184" s="248"/>
      <c r="L184" s="248"/>
      <c r="M184" s="254"/>
      <c r="N184" s="255"/>
      <c r="O184" s="256"/>
      <c r="P184" s="256"/>
      <c r="Q184" s="256"/>
      <c r="R184" s="256"/>
      <c r="S184" s="256"/>
      <c r="T184" s="256"/>
      <c r="U184" s="256"/>
      <c r="V184" s="256"/>
      <c r="W184" s="256"/>
      <c r="X184" s="257"/>
      <c r="Y184" s="13"/>
      <c r="Z184" s="13"/>
      <c r="AA184" s="13"/>
      <c r="AB184" s="13"/>
      <c r="AC184" s="13"/>
      <c r="AD184" s="13"/>
      <c r="AE184" s="13"/>
      <c r="AT184" s="258" t="s">
        <v>174</v>
      </c>
      <c r="AU184" s="258" t="s">
        <v>166</v>
      </c>
      <c r="AV184" s="13" t="s">
        <v>166</v>
      </c>
      <c r="AW184" s="13" t="s">
        <v>5</v>
      </c>
      <c r="AX184" s="13" t="s">
        <v>78</v>
      </c>
      <c r="AY184" s="258" t="s">
        <v>161</v>
      </c>
    </row>
    <row r="185" s="13" customFormat="1">
      <c r="A185" s="13"/>
      <c r="B185" s="247"/>
      <c r="C185" s="248"/>
      <c r="D185" s="249" t="s">
        <v>174</v>
      </c>
      <c r="E185" s="250" t="s">
        <v>1</v>
      </c>
      <c r="F185" s="251" t="s">
        <v>971</v>
      </c>
      <c r="G185" s="248"/>
      <c r="H185" s="252">
        <v>65.861999999999995</v>
      </c>
      <c r="I185" s="253"/>
      <c r="J185" s="253"/>
      <c r="K185" s="248"/>
      <c r="L185" s="248"/>
      <c r="M185" s="254"/>
      <c r="N185" s="255"/>
      <c r="O185" s="256"/>
      <c r="P185" s="256"/>
      <c r="Q185" s="256"/>
      <c r="R185" s="256"/>
      <c r="S185" s="256"/>
      <c r="T185" s="256"/>
      <c r="U185" s="256"/>
      <c r="V185" s="256"/>
      <c r="W185" s="256"/>
      <c r="X185" s="257"/>
      <c r="Y185" s="13"/>
      <c r="Z185" s="13"/>
      <c r="AA185" s="13"/>
      <c r="AB185" s="13"/>
      <c r="AC185" s="13"/>
      <c r="AD185" s="13"/>
      <c r="AE185" s="13"/>
      <c r="AT185" s="258" t="s">
        <v>174</v>
      </c>
      <c r="AU185" s="258" t="s">
        <v>166</v>
      </c>
      <c r="AV185" s="13" t="s">
        <v>166</v>
      </c>
      <c r="AW185" s="13" t="s">
        <v>5</v>
      </c>
      <c r="AX185" s="13" t="s">
        <v>78</v>
      </c>
      <c r="AY185" s="258" t="s">
        <v>161</v>
      </c>
    </row>
    <row r="186" s="14" customFormat="1">
      <c r="A186" s="14"/>
      <c r="B186" s="259"/>
      <c r="C186" s="260"/>
      <c r="D186" s="249" t="s">
        <v>174</v>
      </c>
      <c r="E186" s="261" t="s">
        <v>1</v>
      </c>
      <c r="F186" s="262" t="s">
        <v>177</v>
      </c>
      <c r="G186" s="260"/>
      <c r="H186" s="263">
        <v>272.11200000000002</v>
      </c>
      <c r="I186" s="264"/>
      <c r="J186" s="264"/>
      <c r="K186" s="260"/>
      <c r="L186" s="260"/>
      <c r="M186" s="265"/>
      <c r="N186" s="266"/>
      <c r="O186" s="267"/>
      <c r="P186" s="267"/>
      <c r="Q186" s="267"/>
      <c r="R186" s="267"/>
      <c r="S186" s="267"/>
      <c r="T186" s="267"/>
      <c r="U186" s="267"/>
      <c r="V186" s="267"/>
      <c r="W186" s="267"/>
      <c r="X186" s="268"/>
      <c r="Y186" s="14"/>
      <c r="Z186" s="14"/>
      <c r="AA186" s="14"/>
      <c r="AB186" s="14"/>
      <c r="AC186" s="14"/>
      <c r="AD186" s="14"/>
      <c r="AE186" s="14"/>
      <c r="AT186" s="269" t="s">
        <v>174</v>
      </c>
      <c r="AU186" s="269" t="s">
        <v>166</v>
      </c>
      <c r="AV186" s="14" t="s">
        <v>165</v>
      </c>
      <c r="AW186" s="14" t="s">
        <v>5</v>
      </c>
      <c r="AX186" s="14" t="s">
        <v>86</v>
      </c>
      <c r="AY186" s="269" t="s">
        <v>161</v>
      </c>
    </row>
    <row r="187" s="2" customFormat="1" ht="24.15" customHeight="1">
      <c r="A187" s="37"/>
      <c r="B187" s="38"/>
      <c r="C187" s="274" t="s">
        <v>8</v>
      </c>
      <c r="D187" s="274" t="s">
        <v>297</v>
      </c>
      <c r="E187" s="275" t="s">
        <v>797</v>
      </c>
      <c r="F187" s="276" t="s">
        <v>798</v>
      </c>
      <c r="G187" s="277" t="s">
        <v>799</v>
      </c>
      <c r="H187" s="278">
        <v>367.351</v>
      </c>
      <c r="I187" s="279"/>
      <c r="J187" s="280"/>
      <c r="K187" s="281">
        <f>ROUND(P187*H187,2)</f>
        <v>0</v>
      </c>
      <c r="L187" s="280"/>
      <c r="M187" s="282"/>
      <c r="N187" s="283" t="s">
        <v>1</v>
      </c>
      <c r="O187" s="239" t="s">
        <v>42</v>
      </c>
      <c r="P187" s="240">
        <f>I187+J187</f>
        <v>0</v>
      </c>
      <c r="Q187" s="240">
        <f>ROUND(I187*H187,2)</f>
        <v>0</v>
      </c>
      <c r="R187" s="240">
        <f>ROUND(J187*H187,2)</f>
        <v>0</v>
      </c>
      <c r="S187" s="96"/>
      <c r="T187" s="241">
        <f>S187*H187</f>
        <v>0</v>
      </c>
      <c r="U187" s="241">
        <v>0.001</v>
      </c>
      <c r="V187" s="241">
        <f>U187*H187</f>
        <v>0.36735099999999998</v>
      </c>
      <c r="W187" s="241">
        <v>0</v>
      </c>
      <c r="X187" s="242">
        <f>W187*H187</f>
        <v>0</v>
      </c>
      <c r="Y187" s="37"/>
      <c r="Z187" s="37"/>
      <c r="AA187" s="37"/>
      <c r="AB187" s="37"/>
      <c r="AC187" s="37"/>
      <c r="AD187" s="37"/>
      <c r="AE187" s="37"/>
      <c r="AR187" s="243" t="s">
        <v>300</v>
      </c>
      <c r="AT187" s="243" t="s">
        <v>297</v>
      </c>
      <c r="AU187" s="243" t="s">
        <v>166</v>
      </c>
      <c r="AY187" s="16" t="s">
        <v>161</v>
      </c>
      <c r="BE187" s="244">
        <f>IF(O187="základná",K187,0)</f>
        <v>0</v>
      </c>
      <c r="BF187" s="244">
        <f>IF(O187="znížená",K187,0)</f>
        <v>0</v>
      </c>
      <c r="BG187" s="244">
        <f>IF(O187="zákl. prenesená",K187,0)</f>
        <v>0</v>
      </c>
      <c r="BH187" s="244">
        <f>IF(O187="zníž. prenesená",K187,0)</f>
        <v>0</v>
      </c>
      <c r="BI187" s="244">
        <f>IF(O187="nulová",K187,0)</f>
        <v>0</v>
      </c>
      <c r="BJ187" s="16" t="s">
        <v>166</v>
      </c>
      <c r="BK187" s="244">
        <f>ROUND(P187*H187,2)</f>
        <v>0</v>
      </c>
      <c r="BL187" s="16" t="s">
        <v>242</v>
      </c>
      <c r="BM187" s="243" t="s">
        <v>1010</v>
      </c>
    </row>
    <row r="188" s="13" customFormat="1">
      <c r="A188" s="13"/>
      <c r="B188" s="247"/>
      <c r="C188" s="248"/>
      <c r="D188" s="249" t="s">
        <v>174</v>
      </c>
      <c r="E188" s="248"/>
      <c r="F188" s="251" t="s">
        <v>1011</v>
      </c>
      <c r="G188" s="248"/>
      <c r="H188" s="252">
        <v>367.351</v>
      </c>
      <c r="I188" s="253"/>
      <c r="J188" s="253"/>
      <c r="K188" s="248"/>
      <c r="L188" s="248"/>
      <c r="M188" s="254"/>
      <c r="N188" s="255"/>
      <c r="O188" s="256"/>
      <c r="P188" s="256"/>
      <c r="Q188" s="256"/>
      <c r="R188" s="256"/>
      <c r="S188" s="256"/>
      <c r="T188" s="256"/>
      <c r="U188" s="256"/>
      <c r="V188" s="256"/>
      <c r="W188" s="256"/>
      <c r="X188" s="257"/>
      <c r="Y188" s="13"/>
      <c r="Z188" s="13"/>
      <c r="AA188" s="13"/>
      <c r="AB188" s="13"/>
      <c r="AC188" s="13"/>
      <c r="AD188" s="13"/>
      <c r="AE188" s="13"/>
      <c r="AT188" s="258" t="s">
        <v>174</v>
      </c>
      <c r="AU188" s="258" t="s">
        <v>166</v>
      </c>
      <c r="AV188" s="13" t="s">
        <v>166</v>
      </c>
      <c r="AW188" s="13" t="s">
        <v>4</v>
      </c>
      <c r="AX188" s="13" t="s">
        <v>86</v>
      </c>
      <c r="AY188" s="258" t="s">
        <v>161</v>
      </c>
    </row>
    <row r="189" s="2" customFormat="1" ht="24.15" customHeight="1">
      <c r="A189" s="37"/>
      <c r="B189" s="38"/>
      <c r="C189" s="230" t="s">
        <v>265</v>
      </c>
      <c r="D189" s="230" t="s">
        <v>162</v>
      </c>
      <c r="E189" s="231" t="s">
        <v>1012</v>
      </c>
      <c r="F189" s="232" t="s">
        <v>1013</v>
      </c>
      <c r="G189" s="233" t="s">
        <v>249</v>
      </c>
      <c r="H189" s="234">
        <v>0.36699999999999999</v>
      </c>
      <c r="I189" s="235"/>
      <c r="J189" s="235"/>
      <c r="K189" s="236">
        <f>ROUND(P189*H189,2)</f>
        <v>0</v>
      </c>
      <c r="L189" s="237"/>
      <c r="M189" s="43"/>
      <c r="N189" s="238" t="s">
        <v>1</v>
      </c>
      <c r="O189" s="239" t="s">
        <v>42</v>
      </c>
      <c r="P189" s="240">
        <f>I189+J189</f>
        <v>0</v>
      </c>
      <c r="Q189" s="240">
        <f>ROUND(I189*H189,2)</f>
        <v>0</v>
      </c>
      <c r="R189" s="240">
        <f>ROUND(J189*H189,2)</f>
        <v>0</v>
      </c>
      <c r="S189" s="96"/>
      <c r="T189" s="241">
        <f>S189*H189</f>
        <v>0</v>
      </c>
      <c r="U189" s="241">
        <v>0</v>
      </c>
      <c r="V189" s="241">
        <f>U189*H189</f>
        <v>0</v>
      </c>
      <c r="W189" s="241">
        <v>0</v>
      </c>
      <c r="X189" s="242">
        <f>W189*H189</f>
        <v>0</v>
      </c>
      <c r="Y189" s="37"/>
      <c r="Z189" s="37"/>
      <c r="AA189" s="37"/>
      <c r="AB189" s="37"/>
      <c r="AC189" s="37"/>
      <c r="AD189" s="37"/>
      <c r="AE189" s="37"/>
      <c r="AR189" s="243" t="s">
        <v>242</v>
      </c>
      <c r="AT189" s="243" t="s">
        <v>162</v>
      </c>
      <c r="AU189" s="243" t="s">
        <v>166</v>
      </c>
      <c r="AY189" s="16" t="s">
        <v>161</v>
      </c>
      <c r="BE189" s="244">
        <f>IF(O189="základná",K189,0)</f>
        <v>0</v>
      </c>
      <c r="BF189" s="244">
        <f>IF(O189="znížená",K189,0)</f>
        <v>0</v>
      </c>
      <c r="BG189" s="244">
        <f>IF(O189="zákl. prenesená",K189,0)</f>
        <v>0</v>
      </c>
      <c r="BH189" s="244">
        <f>IF(O189="zníž. prenesená",K189,0)</f>
        <v>0</v>
      </c>
      <c r="BI189" s="244">
        <f>IF(O189="nulová",K189,0)</f>
        <v>0</v>
      </c>
      <c r="BJ189" s="16" t="s">
        <v>166</v>
      </c>
      <c r="BK189" s="244">
        <f>ROUND(P189*H189,2)</f>
        <v>0</v>
      </c>
      <c r="BL189" s="16" t="s">
        <v>242</v>
      </c>
      <c r="BM189" s="243" t="s">
        <v>1014</v>
      </c>
    </row>
    <row r="190" s="12" customFormat="1" ht="22.8" customHeight="1">
      <c r="A190" s="12"/>
      <c r="B190" s="216"/>
      <c r="C190" s="217"/>
      <c r="D190" s="218" t="s">
        <v>77</v>
      </c>
      <c r="E190" s="245" t="s">
        <v>1015</v>
      </c>
      <c r="F190" s="245" t="s">
        <v>1016</v>
      </c>
      <c r="G190" s="217"/>
      <c r="H190" s="217"/>
      <c r="I190" s="220"/>
      <c r="J190" s="220"/>
      <c r="K190" s="246">
        <f>BK190</f>
        <v>0</v>
      </c>
      <c r="L190" s="217"/>
      <c r="M190" s="221"/>
      <c r="N190" s="222"/>
      <c r="O190" s="223"/>
      <c r="P190" s="223"/>
      <c r="Q190" s="224">
        <f>SUM(Q191:Q199)</f>
        <v>0</v>
      </c>
      <c r="R190" s="224">
        <f>SUM(R191:R199)</f>
        <v>0</v>
      </c>
      <c r="S190" s="223"/>
      <c r="T190" s="225">
        <f>SUM(T191:T199)</f>
        <v>0</v>
      </c>
      <c r="U190" s="223"/>
      <c r="V190" s="225">
        <f>SUM(V191:V199)</f>
        <v>6.7270368000000005</v>
      </c>
      <c r="W190" s="223"/>
      <c r="X190" s="226">
        <f>SUM(X191:X199)</f>
        <v>0</v>
      </c>
      <c r="Y190" s="12"/>
      <c r="Z190" s="12"/>
      <c r="AA190" s="12"/>
      <c r="AB190" s="12"/>
      <c r="AC190" s="12"/>
      <c r="AD190" s="12"/>
      <c r="AE190" s="12"/>
      <c r="AR190" s="227" t="s">
        <v>166</v>
      </c>
      <c r="AT190" s="228" t="s">
        <v>77</v>
      </c>
      <c r="AU190" s="228" t="s">
        <v>86</v>
      </c>
      <c r="AY190" s="227" t="s">
        <v>161</v>
      </c>
      <c r="BK190" s="229">
        <f>SUM(BK191:BK199)</f>
        <v>0</v>
      </c>
    </row>
    <row r="191" s="2" customFormat="1" ht="24.15" customHeight="1">
      <c r="A191" s="37"/>
      <c r="B191" s="38"/>
      <c r="C191" s="230" t="s">
        <v>269</v>
      </c>
      <c r="D191" s="230" t="s">
        <v>162</v>
      </c>
      <c r="E191" s="231" t="s">
        <v>1017</v>
      </c>
      <c r="F191" s="232" t="s">
        <v>1018</v>
      </c>
      <c r="G191" s="233" t="s">
        <v>181</v>
      </c>
      <c r="H191" s="234">
        <v>206.25</v>
      </c>
      <c r="I191" s="235"/>
      <c r="J191" s="235"/>
      <c r="K191" s="236">
        <f>ROUND(P191*H191,2)</f>
        <v>0</v>
      </c>
      <c r="L191" s="237"/>
      <c r="M191" s="43"/>
      <c r="N191" s="238" t="s">
        <v>1</v>
      </c>
      <c r="O191" s="239" t="s">
        <v>42</v>
      </c>
      <c r="P191" s="240">
        <f>I191+J191</f>
        <v>0</v>
      </c>
      <c r="Q191" s="240">
        <f>ROUND(I191*H191,2)</f>
        <v>0</v>
      </c>
      <c r="R191" s="240">
        <f>ROUND(J191*H191,2)</f>
        <v>0</v>
      </c>
      <c r="S191" s="96"/>
      <c r="T191" s="241">
        <f>S191*H191</f>
        <v>0</v>
      </c>
      <c r="U191" s="241">
        <v>0.0033500000000000001</v>
      </c>
      <c r="V191" s="241">
        <f>U191*H191</f>
        <v>0.69093749999999998</v>
      </c>
      <c r="W191" s="241">
        <v>0</v>
      </c>
      <c r="X191" s="242">
        <f>W191*H191</f>
        <v>0</v>
      </c>
      <c r="Y191" s="37"/>
      <c r="Z191" s="37"/>
      <c r="AA191" s="37"/>
      <c r="AB191" s="37"/>
      <c r="AC191" s="37"/>
      <c r="AD191" s="37"/>
      <c r="AE191" s="37"/>
      <c r="AR191" s="243" t="s">
        <v>242</v>
      </c>
      <c r="AT191" s="243" t="s">
        <v>162</v>
      </c>
      <c r="AU191" s="243" t="s">
        <v>166</v>
      </c>
      <c r="AY191" s="16" t="s">
        <v>161</v>
      </c>
      <c r="BE191" s="244">
        <f>IF(O191="základná",K191,0)</f>
        <v>0</v>
      </c>
      <c r="BF191" s="244">
        <f>IF(O191="znížená",K191,0)</f>
        <v>0</v>
      </c>
      <c r="BG191" s="244">
        <f>IF(O191="zákl. prenesená",K191,0)</f>
        <v>0</v>
      </c>
      <c r="BH191" s="244">
        <f>IF(O191="zníž. prenesená",K191,0)</f>
        <v>0</v>
      </c>
      <c r="BI191" s="244">
        <f>IF(O191="nulová",K191,0)</f>
        <v>0</v>
      </c>
      <c r="BJ191" s="16" t="s">
        <v>166</v>
      </c>
      <c r="BK191" s="244">
        <f>ROUND(P191*H191,2)</f>
        <v>0</v>
      </c>
      <c r="BL191" s="16" t="s">
        <v>242</v>
      </c>
      <c r="BM191" s="243" t="s">
        <v>1019</v>
      </c>
    </row>
    <row r="192" s="13" customFormat="1">
      <c r="A192" s="13"/>
      <c r="B192" s="247"/>
      <c r="C192" s="248"/>
      <c r="D192" s="249" t="s">
        <v>174</v>
      </c>
      <c r="E192" s="250" t="s">
        <v>1</v>
      </c>
      <c r="F192" s="251" t="s">
        <v>970</v>
      </c>
      <c r="G192" s="248"/>
      <c r="H192" s="252">
        <v>206.25</v>
      </c>
      <c r="I192" s="253"/>
      <c r="J192" s="253"/>
      <c r="K192" s="248"/>
      <c r="L192" s="248"/>
      <c r="M192" s="254"/>
      <c r="N192" s="255"/>
      <c r="O192" s="256"/>
      <c r="P192" s="256"/>
      <c r="Q192" s="256"/>
      <c r="R192" s="256"/>
      <c r="S192" s="256"/>
      <c r="T192" s="256"/>
      <c r="U192" s="256"/>
      <c r="V192" s="256"/>
      <c r="W192" s="256"/>
      <c r="X192" s="257"/>
      <c r="Y192" s="13"/>
      <c r="Z192" s="13"/>
      <c r="AA192" s="13"/>
      <c r="AB192" s="13"/>
      <c r="AC192" s="13"/>
      <c r="AD192" s="13"/>
      <c r="AE192" s="13"/>
      <c r="AT192" s="258" t="s">
        <v>174</v>
      </c>
      <c r="AU192" s="258" t="s">
        <v>166</v>
      </c>
      <c r="AV192" s="13" t="s">
        <v>166</v>
      </c>
      <c r="AW192" s="13" t="s">
        <v>5</v>
      </c>
      <c r="AX192" s="13" t="s">
        <v>86</v>
      </c>
      <c r="AY192" s="258" t="s">
        <v>161</v>
      </c>
    </row>
    <row r="193" s="2" customFormat="1" ht="24.15" customHeight="1">
      <c r="A193" s="37"/>
      <c r="B193" s="38"/>
      <c r="C193" s="274" t="s">
        <v>273</v>
      </c>
      <c r="D193" s="274" t="s">
        <v>297</v>
      </c>
      <c r="E193" s="275" t="s">
        <v>1020</v>
      </c>
      <c r="F193" s="276" t="s">
        <v>1021</v>
      </c>
      <c r="G193" s="277" t="s">
        <v>181</v>
      </c>
      <c r="H193" s="278">
        <v>210.375</v>
      </c>
      <c r="I193" s="279"/>
      <c r="J193" s="280"/>
      <c r="K193" s="281">
        <f>ROUND(P193*H193,2)</f>
        <v>0</v>
      </c>
      <c r="L193" s="280"/>
      <c r="M193" s="282"/>
      <c r="N193" s="283" t="s">
        <v>1</v>
      </c>
      <c r="O193" s="239" t="s">
        <v>42</v>
      </c>
      <c r="P193" s="240">
        <f>I193+J193</f>
        <v>0</v>
      </c>
      <c r="Q193" s="240">
        <f>ROUND(I193*H193,2)</f>
        <v>0</v>
      </c>
      <c r="R193" s="240">
        <f>ROUND(J193*H193,2)</f>
        <v>0</v>
      </c>
      <c r="S193" s="96"/>
      <c r="T193" s="241">
        <f>S193*H193</f>
        <v>0</v>
      </c>
      <c r="U193" s="241">
        <v>0.021000000000000001</v>
      </c>
      <c r="V193" s="241">
        <f>U193*H193</f>
        <v>4.4178750000000004</v>
      </c>
      <c r="W193" s="241">
        <v>0</v>
      </c>
      <c r="X193" s="242">
        <f>W193*H193</f>
        <v>0</v>
      </c>
      <c r="Y193" s="37"/>
      <c r="Z193" s="37"/>
      <c r="AA193" s="37"/>
      <c r="AB193" s="37"/>
      <c r="AC193" s="37"/>
      <c r="AD193" s="37"/>
      <c r="AE193" s="37"/>
      <c r="AR193" s="243" t="s">
        <v>300</v>
      </c>
      <c r="AT193" s="243" t="s">
        <v>297</v>
      </c>
      <c r="AU193" s="243" t="s">
        <v>166</v>
      </c>
      <c r="AY193" s="16" t="s">
        <v>161</v>
      </c>
      <c r="BE193" s="244">
        <f>IF(O193="základná",K193,0)</f>
        <v>0</v>
      </c>
      <c r="BF193" s="244">
        <f>IF(O193="znížená",K193,0)</f>
        <v>0</v>
      </c>
      <c r="BG193" s="244">
        <f>IF(O193="zákl. prenesená",K193,0)</f>
        <v>0</v>
      </c>
      <c r="BH193" s="244">
        <f>IF(O193="zníž. prenesená",K193,0)</f>
        <v>0</v>
      </c>
      <c r="BI193" s="244">
        <f>IF(O193="nulová",K193,0)</f>
        <v>0</v>
      </c>
      <c r="BJ193" s="16" t="s">
        <v>166</v>
      </c>
      <c r="BK193" s="244">
        <f>ROUND(P193*H193,2)</f>
        <v>0</v>
      </c>
      <c r="BL193" s="16" t="s">
        <v>242</v>
      </c>
      <c r="BM193" s="243" t="s">
        <v>1022</v>
      </c>
    </row>
    <row r="194" s="13" customFormat="1">
      <c r="A194" s="13"/>
      <c r="B194" s="247"/>
      <c r="C194" s="248"/>
      <c r="D194" s="249" t="s">
        <v>174</v>
      </c>
      <c r="E194" s="248"/>
      <c r="F194" s="251" t="s">
        <v>1023</v>
      </c>
      <c r="G194" s="248"/>
      <c r="H194" s="252">
        <v>210.375</v>
      </c>
      <c r="I194" s="253"/>
      <c r="J194" s="253"/>
      <c r="K194" s="248"/>
      <c r="L194" s="248"/>
      <c r="M194" s="254"/>
      <c r="N194" s="255"/>
      <c r="O194" s="256"/>
      <c r="P194" s="256"/>
      <c r="Q194" s="256"/>
      <c r="R194" s="256"/>
      <c r="S194" s="256"/>
      <c r="T194" s="256"/>
      <c r="U194" s="256"/>
      <c r="V194" s="256"/>
      <c r="W194" s="256"/>
      <c r="X194" s="257"/>
      <c r="Y194" s="13"/>
      <c r="Z194" s="13"/>
      <c r="AA194" s="13"/>
      <c r="AB194" s="13"/>
      <c r="AC194" s="13"/>
      <c r="AD194" s="13"/>
      <c r="AE194" s="13"/>
      <c r="AT194" s="258" t="s">
        <v>174</v>
      </c>
      <c r="AU194" s="258" t="s">
        <v>166</v>
      </c>
      <c r="AV194" s="13" t="s">
        <v>166</v>
      </c>
      <c r="AW194" s="13" t="s">
        <v>4</v>
      </c>
      <c r="AX194" s="13" t="s">
        <v>86</v>
      </c>
      <c r="AY194" s="258" t="s">
        <v>161</v>
      </c>
    </row>
    <row r="195" s="2" customFormat="1" ht="24.15" customHeight="1">
      <c r="A195" s="37"/>
      <c r="B195" s="38"/>
      <c r="C195" s="230" t="s">
        <v>277</v>
      </c>
      <c r="D195" s="230" t="s">
        <v>162</v>
      </c>
      <c r="E195" s="231" t="s">
        <v>1024</v>
      </c>
      <c r="F195" s="232" t="s">
        <v>1025</v>
      </c>
      <c r="G195" s="233" t="s">
        <v>181</v>
      </c>
      <c r="H195" s="234">
        <v>65.861999999999995</v>
      </c>
      <c r="I195" s="235"/>
      <c r="J195" s="235"/>
      <c r="K195" s="236">
        <f>ROUND(P195*H195,2)</f>
        <v>0</v>
      </c>
      <c r="L195" s="237"/>
      <c r="M195" s="43"/>
      <c r="N195" s="238" t="s">
        <v>1</v>
      </c>
      <c r="O195" s="239" t="s">
        <v>42</v>
      </c>
      <c r="P195" s="240">
        <f>I195+J195</f>
        <v>0</v>
      </c>
      <c r="Q195" s="240">
        <f>ROUND(I195*H195,2)</f>
        <v>0</v>
      </c>
      <c r="R195" s="240">
        <f>ROUND(J195*H195,2)</f>
        <v>0</v>
      </c>
      <c r="S195" s="96"/>
      <c r="T195" s="241">
        <f>S195*H195</f>
        <v>0</v>
      </c>
      <c r="U195" s="241">
        <v>0.00315</v>
      </c>
      <c r="V195" s="241">
        <f>U195*H195</f>
        <v>0.20746529999999999</v>
      </c>
      <c r="W195" s="241">
        <v>0</v>
      </c>
      <c r="X195" s="242">
        <f>W195*H195</f>
        <v>0</v>
      </c>
      <c r="Y195" s="37"/>
      <c r="Z195" s="37"/>
      <c r="AA195" s="37"/>
      <c r="AB195" s="37"/>
      <c r="AC195" s="37"/>
      <c r="AD195" s="37"/>
      <c r="AE195" s="37"/>
      <c r="AR195" s="243" t="s">
        <v>242</v>
      </c>
      <c r="AT195" s="243" t="s">
        <v>162</v>
      </c>
      <c r="AU195" s="243" t="s">
        <v>166</v>
      </c>
      <c r="AY195" s="16" t="s">
        <v>161</v>
      </c>
      <c r="BE195" s="244">
        <f>IF(O195="základná",K195,0)</f>
        <v>0</v>
      </c>
      <c r="BF195" s="244">
        <f>IF(O195="znížená",K195,0)</f>
        <v>0</v>
      </c>
      <c r="BG195" s="244">
        <f>IF(O195="zákl. prenesená",K195,0)</f>
        <v>0</v>
      </c>
      <c r="BH195" s="244">
        <f>IF(O195="zníž. prenesená",K195,0)</f>
        <v>0</v>
      </c>
      <c r="BI195" s="244">
        <f>IF(O195="nulová",K195,0)</f>
        <v>0</v>
      </c>
      <c r="BJ195" s="16" t="s">
        <v>166</v>
      </c>
      <c r="BK195" s="244">
        <f>ROUND(P195*H195,2)</f>
        <v>0</v>
      </c>
      <c r="BL195" s="16" t="s">
        <v>242</v>
      </c>
      <c r="BM195" s="243" t="s">
        <v>1026</v>
      </c>
    </row>
    <row r="196" s="13" customFormat="1">
      <c r="A196" s="13"/>
      <c r="B196" s="247"/>
      <c r="C196" s="248"/>
      <c r="D196" s="249" t="s">
        <v>174</v>
      </c>
      <c r="E196" s="250" t="s">
        <v>1</v>
      </c>
      <c r="F196" s="251" t="s">
        <v>971</v>
      </c>
      <c r="G196" s="248"/>
      <c r="H196" s="252">
        <v>65.861999999999995</v>
      </c>
      <c r="I196" s="253"/>
      <c r="J196" s="253"/>
      <c r="K196" s="248"/>
      <c r="L196" s="248"/>
      <c r="M196" s="254"/>
      <c r="N196" s="255"/>
      <c r="O196" s="256"/>
      <c r="P196" s="256"/>
      <c r="Q196" s="256"/>
      <c r="R196" s="256"/>
      <c r="S196" s="256"/>
      <c r="T196" s="256"/>
      <c r="U196" s="256"/>
      <c r="V196" s="256"/>
      <c r="W196" s="256"/>
      <c r="X196" s="257"/>
      <c r="Y196" s="13"/>
      <c r="Z196" s="13"/>
      <c r="AA196" s="13"/>
      <c r="AB196" s="13"/>
      <c r="AC196" s="13"/>
      <c r="AD196" s="13"/>
      <c r="AE196" s="13"/>
      <c r="AT196" s="258" t="s">
        <v>174</v>
      </c>
      <c r="AU196" s="258" t="s">
        <v>166</v>
      </c>
      <c r="AV196" s="13" t="s">
        <v>166</v>
      </c>
      <c r="AW196" s="13" t="s">
        <v>5</v>
      </c>
      <c r="AX196" s="13" t="s">
        <v>86</v>
      </c>
      <c r="AY196" s="258" t="s">
        <v>161</v>
      </c>
    </row>
    <row r="197" s="2" customFormat="1" ht="24.15" customHeight="1">
      <c r="A197" s="37"/>
      <c r="B197" s="38"/>
      <c r="C197" s="274" t="s">
        <v>283</v>
      </c>
      <c r="D197" s="274" t="s">
        <v>297</v>
      </c>
      <c r="E197" s="275" t="s">
        <v>1020</v>
      </c>
      <c r="F197" s="276" t="s">
        <v>1021</v>
      </c>
      <c r="G197" s="277" t="s">
        <v>181</v>
      </c>
      <c r="H197" s="278">
        <v>67.179000000000002</v>
      </c>
      <c r="I197" s="279"/>
      <c r="J197" s="280"/>
      <c r="K197" s="281">
        <f>ROUND(P197*H197,2)</f>
        <v>0</v>
      </c>
      <c r="L197" s="280"/>
      <c r="M197" s="282"/>
      <c r="N197" s="283" t="s">
        <v>1</v>
      </c>
      <c r="O197" s="239" t="s">
        <v>42</v>
      </c>
      <c r="P197" s="240">
        <f>I197+J197</f>
        <v>0</v>
      </c>
      <c r="Q197" s="240">
        <f>ROUND(I197*H197,2)</f>
        <v>0</v>
      </c>
      <c r="R197" s="240">
        <f>ROUND(J197*H197,2)</f>
        <v>0</v>
      </c>
      <c r="S197" s="96"/>
      <c r="T197" s="241">
        <f>S197*H197</f>
        <v>0</v>
      </c>
      <c r="U197" s="241">
        <v>0.021000000000000001</v>
      </c>
      <c r="V197" s="241">
        <f>U197*H197</f>
        <v>1.4107590000000001</v>
      </c>
      <c r="W197" s="241">
        <v>0</v>
      </c>
      <c r="X197" s="242">
        <f>W197*H197</f>
        <v>0</v>
      </c>
      <c r="Y197" s="37"/>
      <c r="Z197" s="37"/>
      <c r="AA197" s="37"/>
      <c r="AB197" s="37"/>
      <c r="AC197" s="37"/>
      <c r="AD197" s="37"/>
      <c r="AE197" s="37"/>
      <c r="AR197" s="243" t="s">
        <v>300</v>
      </c>
      <c r="AT197" s="243" t="s">
        <v>297</v>
      </c>
      <c r="AU197" s="243" t="s">
        <v>166</v>
      </c>
      <c r="AY197" s="16" t="s">
        <v>161</v>
      </c>
      <c r="BE197" s="244">
        <f>IF(O197="základná",K197,0)</f>
        <v>0</v>
      </c>
      <c r="BF197" s="244">
        <f>IF(O197="znížená",K197,0)</f>
        <v>0</v>
      </c>
      <c r="BG197" s="244">
        <f>IF(O197="zákl. prenesená",K197,0)</f>
        <v>0</v>
      </c>
      <c r="BH197" s="244">
        <f>IF(O197="zníž. prenesená",K197,0)</f>
        <v>0</v>
      </c>
      <c r="BI197" s="244">
        <f>IF(O197="nulová",K197,0)</f>
        <v>0</v>
      </c>
      <c r="BJ197" s="16" t="s">
        <v>166</v>
      </c>
      <c r="BK197" s="244">
        <f>ROUND(P197*H197,2)</f>
        <v>0</v>
      </c>
      <c r="BL197" s="16" t="s">
        <v>242</v>
      </c>
      <c r="BM197" s="243" t="s">
        <v>1027</v>
      </c>
    </row>
    <row r="198" s="13" customFormat="1">
      <c r="A198" s="13"/>
      <c r="B198" s="247"/>
      <c r="C198" s="248"/>
      <c r="D198" s="249" t="s">
        <v>174</v>
      </c>
      <c r="E198" s="248"/>
      <c r="F198" s="251" t="s">
        <v>1028</v>
      </c>
      <c r="G198" s="248"/>
      <c r="H198" s="252">
        <v>67.179000000000002</v>
      </c>
      <c r="I198" s="253"/>
      <c r="J198" s="253"/>
      <c r="K198" s="248"/>
      <c r="L198" s="248"/>
      <c r="M198" s="254"/>
      <c r="N198" s="255"/>
      <c r="O198" s="256"/>
      <c r="P198" s="256"/>
      <c r="Q198" s="256"/>
      <c r="R198" s="256"/>
      <c r="S198" s="256"/>
      <c r="T198" s="256"/>
      <c r="U198" s="256"/>
      <c r="V198" s="256"/>
      <c r="W198" s="256"/>
      <c r="X198" s="257"/>
      <c r="Y198" s="13"/>
      <c r="Z198" s="13"/>
      <c r="AA198" s="13"/>
      <c r="AB198" s="13"/>
      <c r="AC198" s="13"/>
      <c r="AD198" s="13"/>
      <c r="AE198" s="13"/>
      <c r="AT198" s="258" t="s">
        <v>174</v>
      </c>
      <c r="AU198" s="258" t="s">
        <v>166</v>
      </c>
      <c r="AV198" s="13" t="s">
        <v>166</v>
      </c>
      <c r="AW198" s="13" t="s">
        <v>4</v>
      </c>
      <c r="AX198" s="13" t="s">
        <v>86</v>
      </c>
      <c r="AY198" s="258" t="s">
        <v>161</v>
      </c>
    </row>
    <row r="199" s="2" customFormat="1" ht="24.15" customHeight="1">
      <c r="A199" s="37"/>
      <c r="B199" s="38"/>
      <c r="C199" s="230" t="s">
        <v>291</v>
      </c>
      <c r="D199" s="230" t="s">
        <v>162</v>
      </c>
      <c r="E199" s="231" t="s">
        <v>1029</v>
      </c>
      <c r="F199" s="232" t="s">
        <v>1030</v>
      </c>
      <c r="G199" s="233" t="s">
        <v>249</v>
      </c>
      <c r="H199" s="234">
        <v>6.7270000000000003</v>
      </c>
      <c r="I199" s="235"/>
      <c r="J199" s="235"/>
      <c r="K199" s="236">
        <f>ROUND(P199*H199,2)</f>
        <v>0</v>
      </c>
      <c r="L199" s="237"/>
      <c r="M199" s="43"/>
      <c r="N199" s="238" t="s">
        <v>1</v>
      </c>
      <c r="O199" s="239" t="s">
        <v>42</v>
      </c>
      <c r="P199" s="240">
        <f>I199+J199</f>
        <v>0</v>
      </c>
      <c r="Q199" s="240">
        <f>ROUND(I199*H199,2)</f>
        <v>0</v>
      </c>
      <c r="R199" s="240">
        <f>ROUND(J199*H199,2)</f>
        <v>0</v>
      </c>
      <c r="S199" s="96"/>
      <c r="T199" s="241">
        <f>S199*H199</f>
        <v>0</v>
      </c>
      <c r="U199" s="241">
        <v>0</v>
      </c>
      <c r="V199" s="241">
        <f>U199*H199</f>
        <v>0</v>
      </c>
      <c r="W199" s="241">
        <v>0</v>
      </c>
      <c r="X199" s="242">
        <f>W199*H199</f>
        <v>0</v>
      </c>
      <c r="Y199" s="37"/>
      <c r="Z199" s="37"/>
      <c r="AA199" s="37"/>
      <c r="AB199" s="37"/>
      <c r="AC199" s="37"/>
      <c r="AD199" s="37"/>
      <c r="AE199" s="37"/>
      <c r="AR199" s="243" t="s">
        <v>242</v>
      </c>
      <c r="AT199" s="243" t="s">
        <v>162</v>
      </c>
      <c r="AU199" s="243" t="s">
        <v>166</v>
      </c>
      <c r="AY199" s="16" t="s">
        <v>161</v>
      </c>
      <c r="BE199" s="244">
        <f>IF(O199="základná",K199,0)</f>
        <v>0</v>
      </c>
      <c r="BF199" s="244">
        <f>IF(O199="znížená",K199,0)</f>
        <v>0</v>
      </c>
      <c r="BG199" s="244">
        <f>IF(O199="zákl. prenesená",K199,0)</f>
        <v>0</v>
      </c>
      <c r="BH199" s="244">
        <f>IF(O199="zníž. prenesená",K199,0)</f>
        <v>0</v>
      </c>
      <c r="BI199" s="244">
        <f>IF(O199="nulová",K199,0)</f>
        <v>0</v>
      </c>
      <c r="BJ199" s="16" t="s">
        <v>166</v>
      </c>
      <c r="BK199" s="244">
        <f>ROUND(P199*H199,2)</f>
        <v>0</v>
      </c>
      <c r="BL199" s="16" t="s">
        <v>242</v>
      </c>
      <c r="BM199" s="243" t="s">
        <v>1031</v>
      </c>
    </row>
    <row r="200" s="12" customFormat="1" ht="22.8" customHeight="1">
      <c r="A200" s="12"/>
      <c r="B200" s="216"/>
      <c r="C200" s="217"/>
      <c r="D200" s="218" t="s">
        <v>77</v>
      </c>
      <c r="E200" s="245" t="s">
        <v>462</v>
      </c>
      <c r="F200" s="245" t="s">
        <v>463</v>
      </c>
      <c r="G200" s="217"/>
      <c r="H200" s="217"/>
      <c r="I200" s="220"/>
      <c r="J200" s="220"/>
      <c r="K200" s="246">
        <f>BK200</f>
        <v>0</v>
      </c>
      <c r="L200" s="217"/>
      <c r="M200" s="221"/>
      <c r="N200" s="222"/>
      <c r="O200" s="223"/>
      <c r="P200" s="223"/>
      <c r="Q200" s="224">
        <f>SUM(Q201:Q208)</f>
        <v>0</v>
      </c>
      <c r="R200" s="224">
        <f>SUM(R201:R208)</f>
        <v>0</v>
      </c>
      <c r="S200" s="223"/>
      <c r="T200" s="225">
        <f>SUM(T201:T208)</f>
        <v>0</v>
      </c>
      <c r="U200" s="223"/>
      <c r="V200" s="225">
        <f>SUM(V201:V208)</f>
        <v>0.95487810000000006</v>
      </c>
      <c r="W200" s="223"/>
      <c r="X200" s="226">
        <f>SUM(X201:X208)</f>
        <v>0</v>
      </c>
      <c r="Y200" s="12"/>
      <c r="Z200" s="12"/>
      <c r="AA200" s="12"/>
      <c r="AB200" s="12"/>
      <c r="AC200" s="12"/>
      <c r="AD200" s="12"/>
      <c r="AE200" s="12"/>
      <c r="AR200" s="227" t="s">
        <v>166</v>
      </c>
      <c r="AT200" s="228" t="s">
        <v>77</v>
      </c>
      <c r="AU200" s="228" t="s">
        <v>86</v>
      </c>
      <c r="AY200" s="227" t="s">
        <v>161</v>
      </c>
      <c r="BK200" s="229">
        <f>SUM(BK201:BK208)</f>
        <v>0</v>
      </c>
    </row>
    <row r="201" s="2" customFormat="1" ht="24.15" customHeight="1">
      <c r="A201" s="37"/>
      <c r="B201" s="38"/>
      <c r="C201" s="230" t="s">
        <v>296</v>
      </c>
      <c r="D201" s="230" t="s">
        <v>162</v>
      </c>
      <c r="E201" s="231" t="s">
        <v>470</v>
      </c>
      <c r="F201" s="232" t="s">
        <v>471</v>
      </c>
      <c r="G201" s="233" t="s">
        <v>181</v>
      </c>
      <c r="H201" s="234">
        <v>5616.9300000000003</v>
      </c>
      <c r="I201" s="235"/>
      <c r="J201" s="235"/>
      <c r="K201" s="236">
        <f>ROUND(P201*H201,2)</f>
        <v>0</v>
      </c>
      <c r="L201" s="237"/>
      <c r="M201" s="43"/>
      <c r="N201" s="238" t="s">
        <v>1</v>
      </c>
      <c r="O201" s="239" t="s">
        <v>42</v>
      </c>
      <c r="P201" s="240">
        <f>I201+J201</f>
        <v>0</v>
      </c>
      <c r="Q201" s="240">
        <f>ROUND(I201*H201,2)</f>
        <v>0</v>
      </c>
      <c r="R201" s="240">
        <f>ROUND(J201*H201,2)</f>
        <v>0</v>
      </c>
      <c r="S201" s="96"/>
      <c r="T201" s="241">
        <f>S201*H201</f>
        <v>0</v>
      </c>
      <c r="U201" s="241">
        <v>0.00017000000000000001</v>
      </c>
      <c r="V201" s="241">
        <f>U201*H201</f>
        <v>0.95487810000000006</v>
      </c>
      <c r="W201" s="241">
        <v>0</v>
      </c>
      <c r="X201" s="242">
        <f>W201*H201</f>
        <v>0</v>
      </c>
      <c r="Y201" s="37"/>
      <c r="Z201" s="37"/>
      <c r="AA201" s="37"/>
      <c r="AB201" s="37"/>
      <c r="AC201" s="37"/>
      <c r="AD201" s="37"/>
      <c r="AE201" s="37"/>
      <c r="AR201" s="243" t="s">
        <v>242</v>
      </c>
      <c r="AT201" s="243" t="s">
        <v>162</v>
      </c>
      <c r="AU201" s="243" t="s">
        <v>166</v>
      </c>
      <c r="AY201" s="16" t="s">
        <v>161</v>
      </c>
      <c r="BE201" s="244">
        <f>IF(O201="základná",K201,0)</f>
        <v>0</v>
      </c>
      <c r="BF201" s="244">
        <f>IF(O201="znížená",K201,0)</f>
        <v>0</v>
      </c>
      <c r="BG201" s="244">
        <f>IF(O201="zákl. prenesená",K201,0)</f>
        <v>0</v>
      </c>
      <c r="BH201" s="244">
        <f>IF(O201="zníž. prenesená",K201,0)</f>
        <v>0</v>
      </c>
      <c r="BI201" s="244">
        <f>IF(O201="nulová",K201,0)</f>
        <v>0</v>
      </c>
      <c r="BJ201" s="16" t="s">
        <v>166</v>
      </c>
      <c r="BK201" s="244">
        <f>ROUND(P201*H201,2)</f>
        <v>0</v>
      </c>
      <c r="BL201" s="16" t="s">
        <v>242</v>
      </c>
      <c r="BM201" s="243" t="s">
        <v>472</v>
      </c>
    </row>
    <row r="202" s="13" customFormat="1">
      <c r="A202" s="13"/>
      <c r="B202" s="247"/>
      <c r="C202" s="248"/>
      <c r="D202" s="249" t="s">
        <v>174</v>
      </c>
      <c r="E202" s="250" t="s">
        <v>1</v>
      </c>
      <c r="F202" s="251" t="s">
        <v>960</v>
      </c>
      <c r="G202" s="248"/>
      <c r="H202" s="252">
        <v>799.26999999999998</v>
      </c>
      <c r="I202" s="253"/>
      <c r="J202" s="253"/>
      <c r="K202" s="248"/>
      <c r="L202" s="248"/>
      <c r="M202" s="254"/>
      <c r="N202" s="255"/>
      <c r="O202" s="256"/>
      <c r="P202" s="256"/>
      <c r="Q202" s="256"/>
      <c r="R202" s="256"/>
      <c r="S202" s="256"/>
      <c r="T202" s="256"/>
      <c r="U202" s="256"/>
      <c r="V202" s="256"/>
      <c r="W202" s="256"/>
      <c r="X202" s="257"/>
      <c r="Y202" s="13"/>
      <c r="Z202" s="13"/>
      <c r="AA202" s="13"/>
      <c r="AB202" s="13"/>
      <c r="AC202" s="13"/>
      <c r="AD202" s="13"/>
      <c r="AE202" s="13"/>
      <c r="AT202" s="258" t="s">
        <v>174</v>
      </c>
      <c r="AU202" s="258" t="s">
        <v>166</v>
      </c>
      <c r="AV202" s="13" t="s">
        <v>166</v>
      </c>
      <c r="AW202" s="13" t="s">
        <v>5</v>
      </c>
      <c r="AX202" s="13" t="s">
        <v>78</v>
      </c>
      <c r="AY202" s="258" t="s">
        <v>161</v>
      </c>
    </row>
    <row r="203" s="13" customFormat="1">
      <c r="A203" s="13"/>
      <c r="B203" s="247"/>
      <c r="C203" s="248"/>
      <c r="D203" s="249" t="s">
        <v>174</v>
      </c>
      <c r="E203" s="250" t="s">
        <v>1</v>
      </c>
      <c r="F203" s="251" t="s">
        <v>961</v>
      </c>
      <c r="G203" s="248"/>
      <c r="H203" s="252">
        <v>525.79999999999995</v>
      </c>
      <c r="I203" s="253"/>
      <c r="J203" s="253"/>
      <c r="K203" s="248"/>
      <c r="L203" s="248"/>
      <c r="M203" s="254"/>
      <c r="N203" s="255"/>
      <c r="O203" s="256"/>
      <c r="P203" s="256"/>
      <c r="Q203" s="256"/>
      <c r="R203" s="256"/>
      <c r="S203" s="256"/>
      <c r="T203" s="256"/>
      <c r="U203" s="256"/>
      <c r="V203" s="256"/>
      <c r="W203" s="256"/>
      <c r="X203" s="257"/>
      <c r="Y203" s="13"/>
      <c r="Z203" s="13"/>
      <c r="AA203" s="13"/>
      <c r="AB203" s="13"/>
      <c r="AC203" s="13"/>
      <c r="AD203" s="13"/>
      <c r="AE203" s="13"/>
      <c r="AT203" s="258" t="s">
        <v>174</v>
      </c>
      <c r="AU203" s="258" t="s">
        <v>166</v>
      </c>
      <c r="AV203" s="13" t="s">
        <v>166</v>
      </c>
      <c r="AW203" s="13" t="s">
        <v>5</v>
      </c>
      <c r="AX203" s="13" t="s">
        <v>78</v>
      </c>
      <c r="AY203" s="258" t="s">
        <v>161</v>
      </c>
    </row>
    <row r="204" s="13" customFormat="1">
      <c r="A204" s="13"/>
      <c r="B204" s="247"/>
      <c r="C204" s="248"/>
      <c r="D204" s="249" t="s">
        <v>174</v>
      </c>
      <c r="E204" s="250" t="s">
        <v>1</v>
      </c>
      <c r="F204" s="251" t="s">
        <v>962</v>
      </c>
      <c r="G204" s="248"/>
      <c r="H204" s="252">
        <v>373.10000000000002</v>
      </c>
      <c r="I204" s="253"/>
      <c r="J204" s="253"/>
      <c r="K204" s="248"/>
      <c r="L204" s="248"/>
      <c r="M204" s="254"/>
      <c r="N204" s="255"/>
      <c r="O204" s="256"/>
      <c r="P204" s="256"/>
      <c r="Q204" s="256"/>
      <c r="R204" s="256"/>
      <c r="S204" s="256"/>
      <c r="T204" s="256"/>
      <c r="U204" s="256"/>
      <c r="V204" s="256"/>
      <c r="W204" s="256"/>
      <c r="X204" s="257"/>
      <c r="Y204" s="13"/>
      <c r="Z204" s="13"/>
      <c r="AA204" s="13"/>
      <c r="AB204" s="13"/>
      <c r="AC204" s="13"/>
      <c r="AD204" s="13"/>
      <c r="AE204" s="13"/>
      <c r="AT204" s="258" t="s">
        <v>174</v>
      </c>
      <c r="AU204" s="258" t="s">
        <v>166</v>
      </c>
      <c r="AV204" s="13" t="s">
        <v>166</v>
      </c>
      <c r="AW204" s="13" t="s">
        <v>5</v>
      </c>
      <c r="AX204" s="13" t="s">
        <v>78</v>
      </c>
      <c r="AY204" s="258" t="s">
        <v>161</v>
      </c>
    </row>
    <row r="205" s="13" customFormat="1">
      <c r="A205" s="13"/>
      <c r="B205" s="247"/>
      <c r="C205" s="248"/>
      <c r="D205" s="249" t="s">
        <v>174</v>
      </c>
      <c r="E205" s="250" t="s">
        <v>1</v>
      </c>
      <c r="F205" s="251" t="s">
        <v>966</v>
      </c>
      <c r="G205" s="248"/>
      <c r="H205" s="252">
        <v>2185.0799999999999</v>
      </c>
      <c r="I205" s="253"/>
      <c r="J205" s="253"/>
      <c r="K205" s="248"/>
      <c r="L205" s="248"/>
      <c r="M205" s="254"/>
      <c r="N205" s="255"/>
      <c r="O205" s="256"/>
      <c r="P205" s="256"/>
      <c r="Q205" s="256"/>
      <c r="R205" s="256"/>
      <c r="S205" s="256"/>
      <c r="T205" s="256"/>
      <c r="U205" s="256"/>
      <c r="V205" s="256"/>
      <c r="W205" s="256"/>
      <c r="X205" s="257"/>
      <c r="Y205" s="13"/>
      <c r="Z205" s="13"/>
      <c r="AA205" s="13"/>
      <c r="AB205" s="13"/>
      <c r="AC205" s="13"/>
      <c r="AD205" s="13"/>
      <c r="AE205" s="13"/>
      <c r="AT205" s="258" t="s">
        <v>174</v>
      </c>
      <c r="AU205" s="258" t="s">
        <v>166</v>
      </c>
      <c r="AV205" s="13" t="s">
        <v>166</v>
      </c>
      <c r="AW205" s="13" t="s">
        <v>5</v>
      </c>
      <c r="AX205" s="13" t="s">
        <v>78</v>
      </c>
      <c r="AY205" s="258" t="s">
        <v>161</v>
      </c>
    </row>
    <row r="206" s="13" customFormat="1">
      <c r="A206" s="13"/>
      <c r="B206" s="247"/>
      <c r="C206" s="248"/>
      <c r="D206" s="249" t="s">
        <v>174</v>
      </c>
      <c r="E206" s="250" t="s">
        <v>1</v>
      </c>
      <c r="F206" s="251" t="s">
        <v>967</v>
      </c>
      <c r="G206" s="248"/>
      <c r="H206" s="252">
        <v>1064.03</v>
      </c>
      <c r="I206" s="253"/>
      <c r="J206" s="253"/>
      <c r="K206" s="248"/>
      <c r="L206" s="248"/>
      <c r="M206" s="254"/>
      <c r="N206" s="255"/>
      <c r="O206" s="256"/>
      <c r="P206" s="256"/>
      <c r="Q206" s="256"/>
      <c r="R206" s="256"/>
      <c r="S206" s="256"/>
      <c r="T206" s="256"/>
      <c r="U206" s="256"/>
      <c r="V206" s="256"/>
      <c r="W206" s="256"/>
      <c r="X206" s="257"/>
      <c r="Y206" s="13"/>
      <c r="Z206" s="13"/>
      <c r="AA206" s="13"/>
      <c r="AB206" s="13"/>
      <c r="AC206" s="13"/>
      <c r="AD206" s="13"/>
      <c r="AE206" s="13"/>
      <c r="AT206" s="258" t="s">
        <v>174</v>
      </c>
      <c r="AU206" s="258" t="s">
        <v>166</v>
      </c>
      <c r="AV206" s="13" t="s">
        <v>166</v>
      </c>
      <c r="AW206" s="13" t="s">
        <v>5</v>
      </c>
      <c r="AX206" s="13" t="s">
        <v>78</v>
      </c>
      <c r="AY206" s="258" t="s">
        <v>161</v>
      </c>
    </row>
    <row r="207" s="13" customFormat="1">
      <c r="A207" s="13"/>
      <c r="B207" s="247"/>
      <c r="C207" s="248"/>
      <c r="D207" s="249" t="s">
        <v>174</v>
      </c>
      <c r="E207" s="250" t="s">
        <v>1</v>
      </c>
      <c r="F207" s="251" t="s">
        <v>968</v>
      </c>
      <c r="G207" s="248"/>
      <c r="H207" s="252">
        <v>669.64999999999998</v>
      </c>
      <c r="I207" s="253"/>
      <c r="J207" s="253"/>
      <c r="K207" s="248"/>
      <c r="L207" s="248"/>
      <c r="M207" s="254"/>
      <c r="N207" s="255"/>
      <c r="O207" s="256"/>
      <c r="P207" s="256"/>
      <c r="Q207" s="256"/>
      <c r="R207" s="256"/>
      <c r="S207" s="256"/>
      <c r="T207" s="256"/>
      <c r="U207" s="256"/>
      <c r="V207" s="256"/>
      <c r="W207" s="256"/>
      <c r="X207" s="257"/>
      <c r="Y207" s="13"/>
      <c r="Z207" s="13"/>
      <c r="AA207" s="13"/>
      <c r="AB207" s="13"/>
      <c r="AC207" s="13"/>
      <c r="AD207" s="13"/>
      <c r="AE207" s="13"/>
      <c r="AT207" s="258" t="s">
        <v>174</v>
      </c>
      <c r="AU207" s="258" t="s">
        <v>166</v>
      </c>
      <c r="AV207" s="13" t="s">
        <v>166</v>
      </c>
      <c r="AW207" s="13" t="s">
        <v>5</v>
      </c>
      <c r="AX207" s="13" t="s">
        <v>78</v>
      </c>
      <c r="AY207" s="258" t="s">
        <v>161</v>
      </c>
    </row>
    <row r="208" s="14" customFormat="1">
      <c r="A208" s="14"/>
      <c r="B208" s="259"/>
      <c r="C208" s="260"/>
      <c r="D208" s="249" t="s">
        <v>174</v>
      </c>
      <c r="E208" s="261" t="s">
        <v>1</v>
      </c>
      <c r="F208" s="262" t="s">
        <v>177</v>
      </c>
      <c r="G208" s="260"/>
      <c r="H208" s="263">
        <v>5616.9300000000003</v>
      </c>
      <c r="I208" s="264"/>
      <c r="J208" s="264"/>
      <c r="K208" s="260"/>
      <c r="L208" s="260"/>
      <c r="M208" s="265"/>
      <c r="N208" s="266"/>
      <c r="O208" s="267"/>
      <c r="P208" s="267"/>
      <c r="Q208" s="267"/>
      <c r="R208" s="267"/>
      <c r="S208" s="267"/>
      <c r="T208" s="267"/>
      <c r="U208" s="267"/>
      <c r="V208" s="267"/>
      <c r="W208" s="267"/>
      <c r="X208" s="268"/>
      <c r="Y208" s="14"/>
      <c r="Z208" s="14"/>
      <c r="AA208" s="14"/>
      <c r="AB208" s="14"/>
      <c r="AC208" s="14"/>
      <c r="AD208" s="14"/>
      <c r="AE208" s="14"/>
      <c r="AT208" s="269" t="s">
        <v>174</v>
      </c>
      <c r="AU208" s="269" t="s">
        <v>166</v>
      </c>
      <c r="AV208" s="14" t="s">
        <v>165</v>
      </c>
      <c r="AW208" s="14" t="s">
        <v>5</v>
      </c>
      <c r="AX208" s="14" t="s">
        <v>86</v>
      </c>
      <c r="AY208" s="269" t="s">
        <v>161</v>
      </c>
    </row>
    <row r="209" s="12" customFormat="1" ht="22.8" customHeight="1">
      <c r="A209" s="12"/>
      <c r="B209" s="216"/>
      <c r="C209" s="217"/>
      <c r="D209" s="218" t="s">
        <v>77</v>
      </c>
      <c r="E209" s="245" t="s">
        <v>486</v>
      </c>
      <c r="F209" s="245" t="s">
        <v>487</v>
      </c>
      <c r="G209" s="217"/>
      <c r="H209" s="217"/>
      <c r="I209" s="220"/>
      <c r="J209" s="220"/>
      <c r="K209" s="246">
        <f>BK209</f>
        <v>0</v>
      </c>
      <c r="L209" s="217"/>
      <c r="M209" s="221"/>
      <c r="N209" s="222"/>
      <c r="O209" s="223"/>
      <c r="P209" s="223"/>
      <c r="Q209" s="224">
        <f>SUM(Q210:Q228)</f>
        <v>0</v>
      </c>
      <c r="R209" s="224">
        <f>SUM(R210:R228)</f>
        <v>0</v>
      </c>
      <c r="S209" s="223"/>
      <c r="T209" s="225">
        <f>SUM(T210:T228)</f>
        <v>0</v>
      </c>
      <c r="U209" s="223"/>
      <c r="V209" s="225">
        <f>SUM(V210:V228)</f>
        <v>0.87390599999999996</v>
      </c>
      <c r="W209" s="223"/>
      <c r="X209" s="226">
        <f>SUM(X210:X228)</f>
        <v>0</v>
      </c>
      <c r="Y209" s="12"/>
      <c r="Z209" s="12"/>
      <c r="AA209" s="12"/>
      <c r="AB209" s="12"/>
      <c r="AC209" s="12"/>
      <c r="AD209" s="12"/>
      <c r="AE209" s="12"/>
      <c r="AR209" s="227" t="s">
        <v>166</v>
      </c>
      <c r="AT209" s="228" t="s">
        <v>77</v>
      </c>
      <c r="AU209" s="228" t="s">
        <v>86</v>
      </c>
      <c r="AY209" s="227" t="s">
        <v>161</v>
      </c>
      <c r="BK209" s="229">
        <f>SUM(BK210:BK228)</f>
        <v>0</v>
      </c>
    </row>
    <row r="210" s="2" customFormat="1" ht="21.75" customHeight="1">
      <c r="A210" s="37"/>
      <c r="B210" s="38"/>
      <c r="C210" s="230" t="s">
        <v>303</v>
      </c>
      <c r="D210" s="230" t="s">
        <v>162</v>
      </c>
      <c r="E210" s="231" t="s">
        <v>1032</v>
      </c>
      <c r="F210" s="232" t="s">
        <v>1033</v>
      </c>
      <c r="G210" s="233" t="s">
        <v>202</v>
      </c>
      <c r="H210" s="234">
        <v>216</v>
      </c>
      <c r="I210" s="235"/>
      <c r="J210" s="235"/>
      <c r="K210" s="236">
        <f>ROUND(P210*H210,2)</f>
        <v>0</v>
      </c>
      <c r="L210" s="237"/>
      <c r="M210" s="43"/>
      <c r="N210" s="238" t="s">
        <v>1</v>
      </c>
      <c r="O210" s="239" t="s">
        <v>42</v>
      </c>
      <c r="P210" s="240">
        <f>I210+J210</f>
        <v>0</v>
      </c>
      <c r="Q210" s="240">
        <f>ROUND(I210*H210,2)</f>
        <v>0</v>
      </c>
      <c r="R210" s="240">
        <f>ROUND(J210*H210,2)</f>
        <v>0</v>
      </c>
      <c r="S210" s="96"/>
      <c r="T210" s="241">
        <f>S210*H210</f>
        <v>0</v>
      </c>
      <c r="U210" s="241">
        <v>0</v>
      </c>
      <c r="V210" s="241">
        <f>U210*H210</f>
        <v>0</v>
      </c>
      <c r="W210" s="241">
        <v>0</v>
      </c>
      <c r="X210" s="242">
        <f>W210*H210</f>
        <v>0</v>
      </c>
      <c r="Y210" s="37"/>
      <c r="Z210" s="37"/>
      <c r="AA210" s="37"/>
      <c r="AB210" s="37"/>
      <c r="AC210" s="37"/>
      <c r="AD210" s="37"/>
      <c r="AE210" s="37"/>
      <c r="AR210" s="243" t="s">
        <v>242</v>
      </c>
      <c r="AT210" s="243" t="s">
        <v>162</v>
      </c>
      <c r="AU210" s="243" t="s">
        <v>166</v>
      </c>
      <c r="AY210" s="16" t="s">
        <v>161</v>
      </c>
      <c r="BE210" s="244">
        <f>IF(O210="základná",K210,0)</f>
        <v>0</v>
      </c>
      <c r="BF210" s="244">
        <f>IF(O210="znížená",K210,0)</f>
        <v>0</v>
      </c>
      <c r="BG210" s="244">
        <f>IF(O210="zákl. prenesená",K210,0)</f>
        <v>0</v>
      </c>
      <c r="BH210" s="244">
        <f>IF(O210="zníž. prenesená",K210,0)</f>
        <v>0</v>
      </c>
      <c r="BI210" s="244">
        <f>IF(O210="nulová",K210,0)</f>
        <v>0</v>
      </c>
      <c r="BJ210" s="16" t="s">
        <v>166</v>
      </c>
      <c r="BK210" s="244">
        <f>ROUND(P210*H210,2)</f>
        <v>0</v>
      </c>
      <c r="BL210" s="16" t="s">
        <v>242</v>
      </c>
      <c r="BM210" s="243" t="s">
        <v>1034</v>
      </c>
    </row>
    <row r="211" s="2" customFormat="1" ht="24.15" customHeight="1">
      <c r="A211" s="37"/>
      <c r="B211" s="38"/>
      <c r="C211" s="230" t="s">
        <v>309</v>
      </c>
      <c r="D211" s="230" t="s">
        <v>162</v>
      </c>
      <c r="E211" s="231" t="s">
        <v>1035</v>
      </c>
      <c r="F211" s="232" t="s">
        <v>1036</v>
      </c>
      <c r="G211" s="233" t="s">
        <v>172</v>
      </c>
      <c r="H211" s="234">
        <v>1380</v>
      </c>
      <c r="I211" s="235"/>
      <c r="J211" s="235"/>
      <c r="K211" s="236">
        <f>ROUND(P211*H211,2)</f>
        <v>0</v>
      </c>
      <c r="L211" s="237"/>
      <c r="M211" s="43"/>
      <c r="N211" s="238" t="s">
        <v>1</v>
      </c>
      <c r="O211" s="239" t="s">
        <v>42</v>
      </c>
      <c r="P211" s="240">
        <f>I211+J211</f>
        <v>0</v>
      </c>
      <c r="Q211" s="240">
        <f>ROUND(I211*H211,2)</f>
        <v>0</v>
      </c>
      <c r="R211" s="240">
        <f>ROUND(J211*H211,2)</f>
        <v>0</v>
      </c>
      <c r="S211" s="96"/>
      <c r="T211" s="241">
        <f>S211*H211</f>
        <v>0</v>
      </c>
      <c r="U211" s="241">
        <v>0</v>
      </c>
      <c r="V211" s="241">
        <f>U211*H211</f>
        <v>0</v>
      </c>
      <c r="W211" s="241">
        <v>0</v>
      </c>
      <c r="X211" s="242">
        <f>W211*H211</f>
        <v>0</v>
      </c>
      <c r="Y211" s="37"/>
      <c r="Z211" s="37"/>
      <c r="AA211" s="37"/>
      <c r="AB211" s="37"/>
      <c r="AC211" s="37"/>
      <c r="AD211" s="37"/>
      <c r="AE211" s="37"/>
      <c r="AR211" s="243" t="s">
        <v>242</v>
      </c>
      <c r="AT211" s="243" t="s">
        <v>162</v>
      </c>
      <c r="AU211" s="243" t="s">
        <v>166</v>
      </c>
      <c r="AY211" s="16" t="s">
        <v>161</v>
      </c>
      <c r="BE211" s="244">
        <f>IF(O211="základná",K211,0)</f>
        <v>0</v>
      </c>
      <c r="BF211" s="244">
        <f>IF(O211="znížená",K211,0)</f>
        <v>0</v>
      </c>
      <c r="BG211" s="244">
        <f>IF(O211="zákl. prenesená",K211,0)</f>
        <v>0</v>
      </c>
      <c r="BH211" s="244">
        <f>IF(O211="zníž. prenesená",K211,0)</f>
        <v>0</v>
      </c>
      <c r="BI211" s="244">
        <f>IF(O211="nulová",K211,0)</f>
        <v>0</v>
      </c>
      <c r="BJ211" s="16" t="s">
        <v>166</v>
      </c>
      <c r="BK211" s="244">
        <f>ROUND(P211*H211,2)</f>
        <v>0</v>
      </c>
      <c r="BL211" s="16" t="s">
        <v>242</v>
      </c>
      <c r="BM211" s="243" t="s">
        <v>1037</v>
      </c>
    </row>
    <row r="212" s="13" customFormat="1">
      <c r="A212" s="13"/>
      <c r="B212" s="247"/>
      <c r="C212" s="248"/>
      <c r="D212" s="249" t="s">
        <v>174</v>
      </c>
      <c r="E212" s="250" t="s">
        <v>1</v>
      </c>
      <c r="F212" s="251" t="s">
        <v>1038</v>
      </c>
      <c r="G212" s="248"/>
      <c r="H212" s="252">
        <v>1380</v>
      </c>
      <c r="I212" s="253"/>
      <c r="J212" s="253"/>
      <c r="K212" s="248"/>
      <c r="L212" s="248"/>
      <c r="M212" s="254"/>
      <c r="N212" s="255"/>
      <c r="O212" s="256"/>
      <c r="P212" s="256"/>
      <c r="Q212" s="256"/>
      <c r="R212" s="256"/>
      <c r="S212" s="256"/>
      <c r="T212" s="256"/>
      <c r="U212" s="256"/>
      <c r="V212" s="256"/>
      <c r="W212" s="256"/>
      <c r="X212" s="257"/>
      <c r="Y212" s="13"/>
      <c r="Z212" s="13"/>
      <c r="AA212" s="13"/>
      <c r="AB212" s="13"/>
      <c r="AC212" s="13"/>
      <c r="AD212" s="13"/>
      <c r="AE212" s="13"/>
      <c r="AT212" s="258" t="s">
        <v>174</v>
      </c>
      <c r="AU212" s="258" t="s">
        <v>166</v>
      </c>
      <c r="AV212" s="13" t="s">
        <v>166</v>
      </c>
      <c r="AW212" s="13" t="s">
        <v>5</v>
      </c>
      <c r="AX212" s="13" t="s">
        <v>86</v>
      </c>
      <c r="AY212" s="258" t="s">
        <v>161</v>
      </c>
    </row>
    <row r="213" s="2" customFormat="1" ht="24.15" customHeight="1">
      <c r="A213" s="37"/>
      <c r="B213" s="38"/>
      <c r="C213" s="230" t="s">
        <v>313</v>
      </c>
      <c r="D213" s="230" t="s">
        <v>162</v>
      </c>
      <c r="E213" s="231" t="s">
        <v>489</v>
      </c>
      <c r="F213" s="232" t="s">
        <v>490</v>
      </c>
      <c r="G213" s="233" t="s">
        <v>181</v>
      </c>
      <c r="H213" s="234">
        <v>5396.2600000000002</v>
      </c>
      <c r="I213" s="235"/>
      <c r="J213" s="235"/>
      <c r="K213" s="236">
        <f>ROUND(P213*H213,2)</f>
        <v>0</v>
      </c>
      <c r="L213" s="237"/>
      <c r="M213" s="43"/>
      <c r="N213" s="238" t="s">
        <v>1</v>
      </c>
      <c r="O213" s="239" t="s">
        <v>42</v>
      </c>
      <c r="P213" s="240">
        <f>I213+J213</f>
        <v>0</v>
      </c>
      <c r="Q213" s="240">
        <f>ROUND(I213*H213,2)</f>
        <v>0</v>
      </c>
      <c r="R213" s="240">
        <f>ROUND(J213*H213,2)</f>
        <v>0</v>
      </c>
      <c r="S213" s="96"/>
      <c r="T213" s="241">
        <f>S213*H213</f>
        <v>0</v>
      </c>
      <c r="U213" s="241">
        <v>0.00010000000000000001</v>
      </c>
      <c r="V213" s="241">
        <f>U213*H213</f>
        <v>0.53962600000000005</v>
      </c>
      <c r="W213" s="241">
        <v>0</v>
      </c>
      <c r="X213" s="242">
        <f>W213*H213</f>
        <v>0</v>
      </c>
      <c r="Y213" s="37"/>
      <c r="Z213" s="37"/>
      <c r="AA213" s="37"/>
      <c r="AB213" s="37"/>
      <c r="AC213" s="37"/>
      <c r="AD213" s="37"/>
      <c r="AE213" s="37"/>
      <c r="AR213" s="243" t="s">
        <v>242</v>
      </c>
      <c r="AT213" s="243" t="s">
        <v>162</v>
      </c>
      <c r="AU213" s="243" t="s">
        <v>166</v>
      </c>
      <c r="AY213" s="16" t="s">
        <v>161</v>
      </c>
      <c r="BE213" s="244">
        <f>IF(O213="základná",K213,0)</f>
        <v>0</v>
      </c>
      <c r="BF213" s="244">
        <f>IF(O213="znížená",K213,0)</f>
        <v>0</v>
      </c>
      <c r="BG213" s="244">
        <f>IF(O213="zákl. prenesená",K213,0)</f>
        <v>0</v>
      </c>
      <c r="BH213" s="244">
        <f>IF(O213="zníž. prenesená",K213,0)</f>
        <v>0</v>
      </c>
      <c r="BI213" s="244">
        <f>IF(O213="nulová",K213,0)</f>
        <v>0</v>
      </c>
      <c r="BJ213" s="16" t="s">
        <v>166</v>
      </c>
      <c r="BK213" s="244">
        <f>ROUND(P213*H213,2)</f>
        <v>0</v>
      </c>
      <c r="BL213" s="16" t="s">
        <v>242</v>
      </c>
      <c r="BM213" s="243" t="s">
        <v>1039</v>
      </c>
    </row>
    <row r="214" s="13" customFormat="1">
      <c r="A214" s="13"/>
      <c r="B214" s="247"/>
      <c r="C214" s="248"/>
      <c r="D214" s="249" t="s">
        <v>174</v>
      </c>
      <c r="E214" s="250" t="s">
        <v>1</v>
      </c>
      <c r="F214" s="251" t="s">
        <v>960</v>
      </c>
      <c r="G214" s="248"/>
      <c r="H214" s="252">
        <v>799.26999999999998</v>
      </c>
      <c r="I214" s="253"/>
      <c r="J214" s="253"/>
      <c r="K214" s="248"/>
      <c r="L214" s="248"/>
      <c r="M214" s="254"/>
      <c r="N214" s="255"/>
      <c r="O214" s="256"/>
      <c r="P214" s="256"/>
      <c r="Q214" s="256"/>
      <c r="R214" s="256"/>
      <c r="S214" s="256"/>
      <c r="T214" s="256"/>
      <c r="U214" s="256"/>
      <c r="V214" s="256"/>
      <c r="W214" s="256"/>
      <c r="X214" s="257"/>
      <c r="Y214" s="13"/>
      <c r="Z214" s="13"/>
      <c r="AA214" s="13"/>
      <c r="AB214" s="13"/>
      <c r="AC214" s="13"/>
      <c r="AD214" s="13"/>
      <c r="AE214" s="13"/>
      <c r="AT214" s="258" t="s">
        <v>174</v>
      </c>
      <c r="AU214" s="258" t="s">
        <v>166</v>
      </c>
      <c r="AV214" s="13" t="s">
        <v>166</v>
      </c>
      <c r="AW214" s="13" t="s">
        <v>5</v>
      </c>
      <c r="AX214" s="13" t="s">
        <v>78</v>
      </c>
      <c r="AY214" s="258" t="s">
        <v>161</v>
      </c>
    </row>
    <row r="215" s="13" customFormat="1">
      <c r="A215" s="13"/>
      <c r="B215" s="247"/>
      <c r="C215" s="248"/>
      <c r="D215" s="249" t="s">
        <v>174</v>
      </c>
      <c r="E215" s="250" t="s">
        <v>1</v>
      </c>
      <c r="F215" s="251" t="s">
        <v>961</v>
      </c>
      <c r="G215" s="248"/>
      <c r="H215" s="252">
        <v>525.79999999999995</v>
      </c>
      <c r="I215" s="253"/>
      <c r="J215" s="253"/>
      <c r="K215" s="248"/>
      <c r="L215" s="248"/>
      <c r="M215" s="254"/>
      <c r="N215" s="255"/>
      <c r="O215" s="256"/>
      <c r="P215" s="256"/>
      <c r="Q215" s="256"/>
      <c r="R215" s="256"/>
      <c r="S215" s="256"/>
      <c r="T215" s="256"/>
      <c r="U215" s="256"/>
      <c r="V215" s="256"/>
      <c r="W215" s="256"/>
      <c r="X215" s="257"/>
      <c r="Y215" s="13"/>
      <c r="Z215" s="13"/>
      <c r="AA215" s="13"/>
      <c r="AB215" s="13"/>
      <c r="AC215" s="13"/>
      <c r="AD215" s="13"/>
      <c r="AE215" s="13"/>
      <c r="AT215" s="258" t="s">
        <v>174</v>
      </c>
      <c r="AU215" s="258" t="s">
        <v>166</v>
      </c>
      <c r="AV215" s="13" t="s">
        <v>166</v>
      </c>
      <c r="AW215" s="13" t="s">
        <v>5</v>
      </c>
      <c r="AX215" s="13" t="s">
        <v>78</v>
      </c>
      <c r="AY215" s="258" t="s">
        <v>161</v>
      </c>
    </row>
    <row r="216" s="13" customFormat="1">
      <c r="A216" s="13"/>
      <c r="B216" s="247"/>
      <c r="C216" s="248"/>
      <c r="D216" s="249" t="s">
        <v>174</v>
      </c>
      <c r="E216" s="250" t="s">
        <v>1</v>
      </c>
      <c r="F216" s="251" t="s">
        <v>962</v>
      </c>
      <c r="G216" s="248"/>
      <c r="H216" s="252">
        <v>373.10000000000002</v>
      </c>
      <c r="I216" s="253"/>
      <c r="J216" s="253"/>
      <c r="K216" s="248"/>
      <c r="L216" s="248"/>
      <c r="M216" s="254"/>
      <c r="N216" s="255"/>
      <c r="O216" s="256"/>
      <c r="P216" s="256"/>
      <c r="Q216" s="256"/>
      <c r="R216" s="256"/>
      <c r="S216" s="256"/>
      <c r="T216" s="256"/>
      <c r="U216" s="256"/>
      <c r="V216" s="256"/>
      <c r="W216" s="256"/>
      <c r="X216" s="257"/>
      <c r="Y216" s="13"/>
      <c r="Z216" s="13"/>
      <c r="AA216" s="13"/>
      <c r="AB216" s="13"/>
      <c r="AC216" s="13"/>
      <c r="AD216" s="13"/>
      <c r="AE216" s="13"/>
      <c r="AT216" s="258" t="s">
        <v>174</v>
      </c>
      <c r="AU216" s="258" t="s">
        <v>166</v>
      </c>
      <c r="AV216" s="13" t="s">
        <v>166</v>
      </c>
      <c r="AW216" s="13" t="s">
        <v>5</v>
      </c>
      <c r="AX216" s="13" t="s">
        <v>78</v>
      </c>
      <c r="AY216" s="258" t="s">
        <v>161</v>
      </c>
    </row>
    <row r="217" s="13" customFormat="1">
      <c r="A217" s="13"/>
      <c r="B217" s="247"/>
      <c r="C217" s="248"/>
      <c r="D217" s="249" t="s">
        <v>174</v>
      </c>
      <c r="E217" s="250" t="s">
        <v>1</v>
      </c>
      <c r="F217" s="251" t="s">
        <v>1040</v>
      </c>
      <c r="G217" s="248"/>
      <c r="H217" s="252">
        <v>2096.0100000000002</v>
      </c>
      <c r="I217" s="253"/>
      <c r="J217" s="253"/>
      <c r="K217" s="248"/>
      <c r="L217" s="248"/>
      <c r="M217" s="254"/>
      <c r="N217" s="255"/>
      <c r="O217" s="256"/>
      <c r="P217" s="256"/>
      <c r="Q217" s="256"/>
      <c r="R217" s="256"/>
      <c r="S217" s="256"/>
      <c r="T217" s="256"/>
      <c r="U217" s="256"/>
      <c r="V217" s="256"/>
      <c r="W217" s="256"/>
      <c r="X217" s="257"/>
      <c r="Y217" s="13"/>
      <c r="Z217" s="13"/>
      <c r="AA217" s="13"/>
      <c r="AB217" s="13"/>
      <c r="AC217" s="13"/>
      <c r="AD217" s="13"/>
      <c r="AE217" s="13"/>
      <c r="AT217" s="258" t="s">
        <v>174</v>
      </c>
      <c r="AU217" s="258" t="s">
        <v>166</v>
      </c>
      <c r="AV217" s="13" t="s">
        <v>166</v>
      </c>
      <c r="AW217" s="13" t="s">
        <v>5</v>
      </c>
      <c r="AX217" s="13" t="s">
        <v>78</v>
      </c>
      <c r="AY217" s="258" t="s">
        <v>161</v>
      </c>
    </row>
    <row r="218" s="13" customFormat="1">
      <c r="A218" s="13"/>
      <c r="B218" s="247"/>
      <c r="C218" s="248"/>
      <c r="D218" s="249" t="s">
        <v>174</v>
      </c>
      <c r="E218" s="250" t="s">
        <v>1</v>
      </c>
      <c r="F218" s="251" t="s">
        <v>1041</v>
      </c>
      <c r="G218" s="248"/>
      <c r="H218" s="252">
        <v>932.42999999999995</v>
      </c>
      <c r="I218" s="253"/>
      <c r="J218" s="253"/>
      <c r="K218" s="248"/>
      <c r="L218" s="248"/>
      <c r="M218" s="254"/>
      <c r="N218" s="255"/>
      <c r="O218" s="256"/>
      <c r="P218" s="256"/>
      <c r="Q218" s="256"/>
      <c r="R218" s="256"/>
      <c r="S218" s="256"/>
      <c r="T218" s="256"/>
      <c r="U218" s="256"/>
      <c r="V218" s="256"/>
      <c r="W218" s="256"/>
      <c r="X218" s="257"/>
      <c r="Y218" s="13"/>
      <c r="Z218" s="13"/>
      <c r="AA218" s="13"/>
      <c r="AB218" s="13"/>
      <c r="AC218" s="13"/>
      <c r="AD218" s="13"/>
      <c r="AE218" s="13"/>
      <c r="AT218" s="258" t="s">
        <v>174</v>
      </c>
      <c r="AU218" s="258" t="s">
        <v>166</v>
      </c>
      <c r="AV218" s="13" t="s">
        <v>166</v>
      </c>
      <c r="AW218" s="13" t="s">
        <v>5</v>
      </c>
      <c r="AX218" s="13" t="s">
        <v>78</v>
      </c>
      <c r="AY218" s="258" t="s">
        <v>161</v>
      </c>
    </row>
    <row r="219" s="13" customFormat="1">
      <c r="A219" s="13"/>
      <c r="B219" s="247"/>
      <c r="C219" s="248"/>
      <c r="D219" s="249" t="s">
        <v>174</v>
      </c>
      <c r="E219" s="250" t="s">
        <v>1</v>
      </c>
      <c r="F219" s="251" t="s">
        <v>968</v>
      </c>
      <c r="G219" s="248"/>
      <c r="H219" s="252">
        <v>669.64999999999998</v>
      </c>
      <c r="I219" s="253"/>
      <c r="J219" s="253"/>
      <c r="K219" s="248"/>
      <c r="L219" s="248"/>
      <c r="M219" s="254"/>
      <c r="N219" s="255"/>
      <c r="O219" s="256"/>
      <c r="P219" s="256"/>
      <c r="Q219" s="256"/>
      <c r="R219" s="256"/>
      <c r="S219" s="256"/>
      <c r="T219" s="256"/>
      <c r="U219" s="256"/>
      <c r="V219" s="256"/>
      <c r="W219" s="256"/>
      <c r="X219" s="257"/>
      <c r="Y219" s="13"/>
      <c r="Z219" s="13"/>
      <c r="AA219" s="13"/>
      <c r="AB219" s="13"/>
      <c r="AC219" s="13"/>
      <c r="AD219" s="13"/>
      <c r="AE219" s="13"/>
      <c r="AT219" s="258" t="s">
        <v>174</v>
      </c>
      <c r="AU219" s="258" t="s">
        <v>166</v>
      </c>
      <c r="AV219" s="13" t="s">
        <v>166</v>
      </c>
      <c r="AW219" s="13" t="s">
        <v>5</v>
      </c>
      <c r="AX219" s="13" t="s">
        <v>78</v>
      </c>
      <c r="AY219" s="258" t="s">
        <v>161</v>
      </c>
    </row>
    <row r="220" s="14" customFormat="1">
      <c r="A220" s="14"/>
      <c r="B220" s="259"/>
      <c r="C220" s="260"/>
      <c r="D220" s="249" t="s">
        <v>174</v>
      </c>
      <c r="E220" s="261" t="s">
        <v>1</v>
      </c>
      <c r="F220" s="262" t="s">
        <v>177</v>
      </c>
      <c r="G220" s="260"/>
      <c r="H220" s="263">
        <v>5396.2600000000002</v>
      </c>
      <c r="I220" s="264"/>
      <c r="J220" s="264"/>
      <c r="K220" s="260"/>
      <c r="L220" s="260"/>
      <c r="M220" s="265"/>
      <c r="N220" s="266"/>
      <c r="O220" s="267"/>
      <c r="P220" s="267"/>
      <c r="Q220" s="267"/>
      <c r="R220" s="267"/>
      <c r="S220" s="267"/>
      <c r="T220" s="267"/>
      <c r="U220" s="267"/>
      <c r="V220" s="267"/>
      <c r="W220" s="267"/>
      <c r="X220" s="268"/>
      <c r="Y220" s="14"/>
      <c r="Z220" s="14"/>
      <c r="AA220" s="14"/>
      <c r="AB220" s="14"/>
      <c r="AC220" s="14"/>
      <c r="AD220" s="14"/>
      <c r="AE220" s="14"/>
      <c r="AT220" s="269" t="s">
        <v>174</v>
      </c>
      <c r="AU220" s="269" t="s">
        <v>166</v>
      </c>
      <c r="AV220" s="14" t="s">
        <v>165</v>
      </c>
      <c r="AW220" s="14" t="s">
        <v>5</v>
      </c>
      <c r="AX220" s="14" t="s">
        <v>86</v>
      </c>
      <c r="AY220" s="269" t="s">
        <v>161</v>
      </c>
    </row>
    <row r="221" s="2" customFormat="1" ht="24.15" customHeight="1">
      <c r="A221" s="37"/>
      <c r="B221" s="38"/>
      <c r="C221" s="230" t="s">
        <v>318</v>
      </c>
      <c r="D221" s="230" t="s">
        <v>162</v>
      </c>
      <c r="E221" s="231" t="s">
        <v>1042</v>
      </c>
      <c r="F221" s="232" t="s">
        <v>1043</v>
      </c>
      <c r="G221" s="233" t="s">
        <v>181</v>
      </c>
      <c r="H221" s="234">
        <v>220.66999999999999</v>
      </c>
      <c r="I221" s="235"/>
      <c r="J221" s="235"/>
      <c r="K221" s="236">
        <f>ROUND(P221*H221,2)</f>
        <v>0</v>
      </c>
      <c r="L221" s="237"/>
      <c r="M221" s="43"/>
      <c r="N221" s="238" t="s">
        <v>1</v>
      </c>
      <c r="O221" s="239" t="s">
        <v>42</v>
      </c>
      <c r="P221" s="240">
        <f>I221+J221</f>
        <v>0</v>
      </c>
      <c r="Q221" s="240">
        <f>ROUND(I221*H221,2)</f>
        <v>0</v>
      </c>
      <c r="R221" s="240">
        <f>ROUND(J221*H221,2)</f>
        <v>0</v>
      </c>
      <c r="S221" s="96"/>
      <c r="T221" s="241">
        <f>S221*H221</f>
        <v>0</v>
      </c>
      <c r="U221" s="241">
        <v>0.00010000000000000001</v>
      </c>
      <c r="V221" s="241">
        <f>U221*H221</f>
        <v>0.022067</v>
      </c>
      <c r="W221" s="241">
        <v>0</v>
      </c>
      <c r="X221" s="242">
        <f>W221*H221</f>
        <v>0</v>
      </c>
      <c r="Y221" s="37"/>
      <c r="Z221" s="37"/>
      <c r="AA221" s="37"/>
      <c r="AB221" s="37"/>
      <c r="AC221" s="37"/>
      <c r="AD221" s="37"/>
      <c r="AE221" s="37"/>
      <c r="AR221" s="243" t="s">
        <v>242</v>
      </c>
      <c r="AT221" s="243" t="s">
        <v>162</v>
      </c>
      <c r="AU221" s="243" t="s">
        <v>166</v>
      </c>
      <c r="AY221" s="16" t="s">
        <v>161</v>
      </c>
      <c r="BE221" s="244">
        <f>IF(O221="základná",K221,0)</f>
        <v>0</v>
      </c>
      <c r="BF221" s="244">
        <f>IF(O221="znížená",K221,0)</f>
        <v>0</v>
      </c>
      <c r="BG221" s="244">
        <f>IF(O221="zákl. prenesená",K221,0)</f>
        <v>0</v>
      </c>
      <c r="BH221" s="244">
        <f>IF(O221="zníž. prenesená",K221,0)</f>
        <v>0</v>
      </c>
      <c r="BI221" s="244">
        <f>IF(O221="nulová",K221,0)</f>
        <v>0</v>
      </c>
      <c r="BJ221" s="16" t="s">
        <v>166</v>
      </c>
      <c r="BK221" s="244">
        <f>ROUND(P221*H221,2)</f>
        <v>0</v>
      </c>
      <c r="BL221" s="16" t="s">
        <v>242</v>
      </c>
      <c r="BM221" s="243" t="s">
        <v>1044</v>
      </c>
    </row>
    <row r="222" s="13" customFormat="1">
      <c r="A222" s="13"/>
      <c r="B222" s="247"/>
      <c r="C222" s="248"/>
      <c r="D222" s="249" t="s">
        <v>174</v>
      </c>
      <c r="E222" s="250" t="s">
        <v>1</v>
      </c>
      <c r="F222" s="251" t="s">
        <v>1045</v>
      </c>
      <c r="G222" s="248"/>
      <c r="H222" s="252">
        <v>89.069999999999993</v>
      </c>
      <c r="I222" s="253"/>
      <c r="J222" s="253"/>
      <c r="K222" s="248"/>
      <c r="L222" s="248"/>
      <c r="M222" s="254"/>
      <c r="N222" s="255"/>
      <c r="O222" s="256"/>
      <c r="P222" s="256"/>
      <c r="Q222" s="256"/>
      <c r="R222" s="256"/>
      <c r="S222" s="256"/>
      <c r="T222" s="256"/>
      <c r="U222" s="256"/>
      <c r="V222" s="256"/>
      <c r="W222" s="256"/>
      <c r="X222" s="257"/>
      <c r="Y222" s="13"/>
      <c r="Z222" s="13"/>
      <c r="AA222" s="13"/>
      <c r="AB222" s="13"/>
      <c r="AC222" s="13"/>
      <c r="AD222" s="13"/>
      <c r="AE222" s="13"/>
      <c r="AT222" s="258" t="s">
        <v>174</v>
      </c>
      <c r="AU222" s="258" t="s">
        <v>166</v>
      </c>
      <c r="AV222" s="13" t="s">
        <v>166</v>
      </c>
      <c r="AW222" s="13" t="s">
        <v>5</v>
      </c>
      <c r="AX222" s="13" t="s">
        <v>78</v>
      </c>
      <c r="AY222" s="258" t="s">
        <v>161</v>
      </c>
    </row>
    <row r="223" s="13" customFormat="1">
      <c r="A223" s="13"/>
      <c r="B223" s="247"/>
      <c r="C223" s="248"/>
      <c r="D223" s="249" t="s">
        <v>174</v>
      </c>
      <c r="E223" s="250" t="s">
        <v>1</v>
      </c>
      <c r="F223" s="251" t="s">
        <v>1046</v>
      </c>
      <c r="G223" s="248"/>
      <c r="H223" s="252">
        <v>131.59999999999999</v>
      </c>
      <c r="I223" s="253"/>
      <c r="J223" s="253"/>
      <c r="K223" s="248"/>
      <c r="L223" s="248"/>
      <c r="M223" s="254"/>
      <c r="N223" s="255"/>
      <c r="O223" s="256"/>
      <c r="P223" s="256"/>
      <c r="Q223" s="256"/>
      <c r="R223" s="256"/>
      <c r="S223" s="256"/>
      <c r="T223" s="256"/>
      <c r="U223" s="256"/>
      <c r="V223" s="256"/>
      <c r="W223" s="256"/>
      <c r="X223" s="257"/>
      <c r="Y223" s="13"/>
      <c r="Z223" s="13"/>
      <c r="AA223" s="13"/>
      <c r="AB223" s="13"/>
      <c r="AC223" s="13"/>
      <c r="AD223" s="13"/>
      <c r="AE223" s="13"/>
      <c r="AT223" s="258" t="s">
        <v>174</v>
      </c>
      <c r="AU223" s="258" t="s">
        <v>166</v>
      </c>
      <c r="AV223" s="13" t="s">
        <v>166</v>
      </c>
      <c r="AW223" s="13" t="s">
        <v>5</v>
      </c>
      <c r="AX223" s="13" t="s">
        <v>78</v>
      </c>
      <c r="AY223" s="258" t="s">
        <v>161</v>
      </c>
    </row>
    <row r="224" s="14" customFormat="1">
      <c r="A224" s="14"/>
      <c r="B224" s="259"/>
      <c r="C224" s="260"/>
      <c r="D224" s="249" t="s">
        <v>174</v>
      </c>
      <c r="E224" s="261" t="s">
        <v>1</v>
      </c>
      <c r="F224" s="262" t="s">
        <v>177</v>
      </c>
      <c r="G224" s="260"/>
      <c r="H224" s="263">
        <v>220.66999999999999</v>
      </c>
      <c r="I224" s="264"/>
      <c r="J224" s="264"/>
      <c r="K224" s="260"/>
      <c r="L224" s="260"/>
      <c r="M224" s="265"/>
      <c r="N224" s="266"/>
      <c r="O224" s="267"/>
      <c r="P224" s="267"/>
      <c r="Q224" s="267"/>
      <c r="R224" s="267"/>
      <c r="S224" s="267"/>
      <c r="T224" s="267"/>
      <c r="U224" s="267"/>
      <c r="V224" s="267"/>
      <c r="W224" s="267"/>
      <c r="X224" s="268"/>
      <c r="Y224" s="14"/>
      <c r="Z224" s="14"/>
      <c r="AA224" s="14"/>
      <c r="AB224" s="14"/>
      <c r="AC224" s="14"/>
      <c r="AD224" s="14"/>
      <c r="AE224" s="14"/>
      <c r="AT224" s="269" t="s">
        <v>174</v>
      </c>
      <c r="AU224" s="269" t="s">
        <v>166</v>
      </c>
      <c r="AV224" s="14" t="s">
        <v>165</v>
      </c>
      <c r="AW224" s="14" t="s">
        <v>5</v>
      </c>
      <c r="AX224" s="14" t="s">
        <v>86</v>
      </c>
      <c r="AY224" s="269" t="s">
        <v>161</v>
      </c>
    </row>
    <row r="225" s="2" customFormat="1" ht="24.15" customHeight="1">
      <c r="A225" s="37"/>
      <c r="B225" s="38"/>
      <c r="C225" s="230" t="s">
        <v>300</v>
      </c>
      <c r="D225" s="230" t="s">
        <v>162</v>
      </c>
      <c r="E225" s="231" t="s">
        <v>493</v>
      </c>
      <c r="F225" s="232" t="s">
        <v>494</v>
      </c>
      <c r="G225" s="233" t="s">
        <v>181</v>
      </c>
      <c r="H225" s="234">
        <v>2081.4200000000001</v>
      </c>
      <c r="I225" s="235"/>
      <c r="J225" s="235"/>
      <c r="K225" s="236">
        <f>ROUND(P225*H225,2)</f>
        <v>0</v>
      </c>
      <c r="L225" s="237"/>
      <c r="M225" s="43"/>
      <c r="N225" s="238" t="s">
        <v>1</v>
      </c>
      <c r="O225" s="239" t="s">
        <v>42</v>
      </c>
      <c r="P225" s="240">
        <f>I225+J225</f>
        <v>0</v>
      </c>
      <c r="Q225" s="240">
        <f>ROUND(I225*H225,2)</f>
        <v>0</v>
      </c>
      <c r="R225" s="240">
        <f>ROUND(J225*H225,2)</f>
        <v>0</v>
      </c>
      <c r="S225" s="96"/>
      <c r="T225" s="241">
        <f>S225*H225</f>
        <v>0</v>
      </c>
      <c r="U225" s="241">
        <v>0.00014999999999999999</v>
      </c>
      <c r="V225" s="241">
        <f>U225*H225</f>
        <v>0.31221299999999996</v>
      </c>
      <c r="W225" s="241">
        <v>0</v>
      </c>
      <c r="X225" s="242">
        <f>W225*H225</f>
        <v>0</v>
      </c>
      <c r="Y225" s="37"/>
      <c r="Z225" s="37"/>
      <c r="AA225" s="37"/>
      <c r="AB225" s="37"/>
      <c r="AC225" s="37"/>
      <c r="AD225" s="37"/>
      <c r="AE225" s="37"/>
      <c r="AR225" s="243" t="s">
        <v>242</v>
      </c>
      <c r="AT225" s="243" t="s">
        <v>162</v>
      </c>
      <c r="AU225" s="243" t="s">
        <v>166</v>
      </c>
      <c r="AY225" s="16" t="s">
        <v>161</v>
      </c>
      <c r="BE225" s="244">
        <f>IF(O225="základná",K225,0)</f>
        <v>0</v>
      </c>
      <c r="BF225" s="244">
        <f>IF(O225="znížená",K225,0)</f>
        <v>0</v>
      </c>
      <c r="BG225" s="244">
        <f>IF(O225="zákl. prenesená",K225,0)</f>
        <v>0</v>
      </c>
      <c r="BH225" s="244">
        <f>IF(O225="zníž. prenesená",K225,0)</f>
        <v>0</v>
      </c>
      <c r="BI225" s="244">
        <f>IF(O225="nulová",K225,0)</f>
        <v>0</v>
      </c>
      <c r="BJ225" s="16" t="s">
        <v>166</v>
      </c>
      <c r="BK225" s="244">
        <f>ROUND(P225*H225,2)</f>
        <v>0</v>
      </c>
      <c r="BL225" s="16" t="s">
        <v>242</v>
      </c>
      <c r="BM225" s="243" t="s">
        <v>1047</v>
      </c>
    </row>
    <row r="226" s="13" customFormat="1">
      <c r="A226" s="13"/>
      <c r="B226" s="247"/>
      <c r="C226" s="248"/>
      <c r="D226" s="249" t="s">
        <v>174</v>
      </c>
      <c r="E226" s="250" t="s">
        <v>1</v>
      </c>
      <c r="F226" s="251" t="s">
        <v>1048</v>
      </c>
      <c r="G226" s="248"/>
      <c r="H226" s="252">
        <v>414.42000000000002</v>
      </c>
      <c r="I226" s="253"/>
      <c r="J226" s="253"/>
      <c r="K226" s="248"/>
      <c r="L226" s="248"/>
      <c r="M226" s="254"/>
      <c r="N226" s="255"/>
      <c r="O226" s="256"/>
      <c r="P226" s="256"/>
      <c r="Q226" s="256"/>
      <c r="R226" s="256"/>
      <c r="S226" s="256"/>
      <c r="T226" s="256"/>
      <c r="U226" s="256"/>
      <c r="V226" s="256"/>
      <c r="W226" s="256"/>
      <c r="X226" s="257"/>
      <c r="Y226" s="13"/>
      <c r="Z226" s="13"/>
      <c r="AA226" s="13"/>
      <c r="AB226" s="13"/>
      <c r="AC226" s="13"/>
      <c r="AD226" s="13"/>
      <c r="AE226" s="13"/>
      <c r="AT226" s="258" t="s">
        <v>174</v>
      </c>
      <c r="AU226" s="258" t="s">
        <v>166</v>
      </c>
      <c r="AV226" s="13" t="s">
        <v>166</v>
      </c>
      <c r="AW226" s="13" t="s">
        <v>5</v>
      </c>
      <c r="AX226" s="13" t="s">
        <v>78</v>
      </c>
      <c r="AY226" s="258" t="s">
        <v>161</v>
      </c>
    </row>
    <row r="227" s="13" customFormat="1">
      <c r="A227" s="13"/>
      <c r="B227" s="247"/>
      <c r="C227" s="248"/>
      <c r="D227" s="249" t="s">
        <v>174</v>
      </c>
      <c r="E227" s="250" t="s">
        <v>1</v>
      </c>
      <c r="F227" s="251" t="s">
        <v>1049</v>
      </c>
      <c r="G227" s="248"/>
      <c r="H227" s="252">
        <v>1667</v>
      </c>
      <c r="I227" s="253"/>
      <c r="J227" s="253"/>
      <c r="K227" s="248"/>
      <c r="L227" s="248"/>
      <c r="M227" s="254"/>
      <c r="N227" s="255"/>
      <c r="O227" s="256"/>
      <c r="P227" s="256"/>
      <c r="Q227" s="256"/>
      <c r="R227" s="256"/>
      <c r="S227" s="256"/>
      <c r="T227" s="256"/>
      <c r="U227" s="256"/>
      <c r="V227" s="256"/>
      <c r="W227" s="256"/>
      <c r="X227" s="257"/>
      <c r="Y227" s="13"/>
      <c r="Z227" s="13"/>
      <c r="AA227" s="13"/>
      <c r="AB227" s="13"/>
      <c r="AC227" s="13"/>
      <c r="AD227" s="13"/>
      <c r="AE227" s="13"/>
      <c r="AT227" s="258" t="s">
        <v>174</v>
      </c>
      <c r="AU227" s="258" t="s">
        <v>166</v>
      </c>
      <c r="AV227" s="13" t="s">
        <v>166</v>
      </c>
      <c r="AW227" s="13" t="s">
        <v>5</v>
      </c>
      <c r="AX227" s="13" t="s">
        <v>78</v>
      </c>
      <c r="AY227" s="258" t="s">
        <v>161</v>
      </c>
    </row>
    <row r="228" s="14" customFormat="1">
      <c r="A228" s="14"/>
      <c r="B228" s="259"/>
      <c r="C228" s="260"/>
      <c r="D228" s="249" t="s">
        <v>174</v>
      </c>
      <c r="E228" s="261" t="s">
        <v>1</v>
      </c>
      <c r="F228" s="262" t="s">
        <v>177</v>
      </c>
      <c r="G228" s="260"/>
      <c r="H228" s="263">
        <v>2081.4200000000001</v>
      </c>
      <c r="I228" s="264"/>
      <c r="J228" s="264"/>
      <c r="K228" s="260"/>
      <c r="L228" s="260"/>
      <c r="M228" s="265"/>
      <c r="N228" s="266"/>
      <c r="O228" s="267"/>
      <c r="P228" s="267"/>
      <c r="Q228" s="267"/>
      <c r="R228" s="267"/>
      <c r="S228" s="267"/>
      <c r="T228" s="267"/>
      <c r="U228" s="267"/>
      <c r="V228" s="267"/>
      <c r="W228" s="267"/>
      <c r="X228" s="268"/>
      <c r="Y228" s="14"/>
      <c r="Z228" s="14"/>
      <c r="AA228" s="14"/>
      <c r="AB228" s="14"/>
      <c r="AC228" s="14"/>
      <c r="AD228" s="14"/>
      <c r="AE228" s="14"/>
      <c r="AT228" s="269" t="s">
        <v>174</v>
      </c>
      <c r="AU228" s="269" t="s">
        <v>166</v>
      </c>
      <c r="AV228" s="14" t="s">
        <v>165</v>
      </c>
      <c r="AW228" s="14" t="s">
        <v>5</v>
      </c>
      <c r="AX228" s="14" t="s">
        <v>86</v>
      </c>
      <c r="AY228" s="269" t="s">
        <v>161</v>
      </c>
    </row>
    <row r="229" s="2" customFormat="1" ht="49.92" customHeight="1">
      <c r="A229" s="37"/>
      <c r="B229" s="38"/>
      <c r="C229" s="39"/>
      <c r="D229" s="39"/>
      <c r="E229" s="219" t="s">
        <v>498</v>
      </c>
      <c r="F229" s="219" t="s">
        <v>499</v>
      </c>
      <c r="G229" s="39"/>
      <c r="H229" s="39"/>
      <c r="I229" s="39"/>
      <c r="J229" s="39"/>
      <c r="K229" s="202">
        <f>BK229</f>
        <v>0</v>
      </c>
      <c r="L229" s="39"/>
      <c r="M229" s="43"/>
      <c r="N229" s="272"/>
      <c r="O229" s="273"/>
      <c r="P229" s="96"/>
      <c r="Q229" s="224">
        <f>SUM(Q230:Q234)</f>
        <v>0</v>
      </c>
      <c r="R229" s="224">
        <f>SUM(R230:R234)</f>
        <v>0</v>
      </c>
      <c r="S229" s="96"/>
      <c r="T229" s="96"/>
      <c r="U229" s="96"/>
      <c r="V229" s="96"/>
      <c r="W229" s="96"/>
      <c r="X229" s="97"/>
      <c r="Y229" s="37"/>
      <c r="Z229" s="37"/>
      <c r="AA229" s="37"/>
      <c r="AB229" s="37"/>
      <c r="AC229" s="37"/>
      <c r="AD229" s="37"/>
      <c r="AE229" s="37"/>
      <c r="AT229" s="16" t="s">
        <v>77</v>
      </c>
      <c r="AU229" s="16" t="s">
        <v>78</v>
      </c>
      <c r="AY229" s="16" t="s">
        <v>500</v>
      </c>
      <c r="BK229" s="244">
        <f>SUM(BK230:BK234)</f>
        <v>0</v>
      </c>
    </row>
    <row r="230" s="2" customFormat="1" ht="16.32" customHeight="1">
      <c r="A230" s="37"/>
      <c r="B230" s="38"/>
      <c r="C230" s="284" t="s">
        <v>1</v>
      </c>
      <c r="D230" s="284" t="s">
        <v>162</v>
      </c>
      <c r="E230" s="285" t="s">
        <v>1</v>
      </c>
      <c r="F230" s="286" t="s">
        <v>1</v>
      </c>
      <c r="G230" s="287" t="s">
        <v>1</v>
      </c>
      <c r="H230" s="288"/>
      <c r="I230" s="288"/>
      <c r="J230" s="288"/>
      <c r="K230" s="289">
        <f>BK230</f>
        <v>0</v>
      </c>
      <c r="L230" s="237"/>
      <c r="M230" s="43"/>
      <c r="N230" s="290" t="s">
        <v>1</v>
      </c>
      <c r="O230" s="291" t="s">
        <v>42</v>
      </c>
      <c r="P230" s="292">
        <f>I230+J230</f>
        <v>0</v>
      </c>
      <c r="Q230" s="293">
        <f>I230*H230</f>
        <v>0</v>
      </c>
      <c r="R230" s="293">
        <f>J230*H230</f>
        <v>0</v>
      </c>
      <c r="S230" s="96"/>
      <c r="T230" s="96"/>
      <c r="U230" s="96"/>
      <c r="V230" s="96"/>
      <c r="W230" s="96"/>
      <c r="X230" s="97"/>
      <c r="Y230" s="37"/>
      <c r="Z230" s="37"/>
      <c r="AA230" s="37"/>
      <c r="AB230" s="37"/>
      <c r="AC230" s="37"/>
      <c r="AD230" s="37"/>
      <c r="AE230" s="37"/>
      <c r="AT230" s="16" t="s">
        <v>500</v>
      </c>
      <c r="AU230" s="16" t="s">
        <v>86</v>
      </c>
      <c r="AY230" s="16" t="s">
        <v>500</v>
      </c>
      <c r="BE230" s="244">
        <f>IF(O230="základná",K230,0)</f>
        <v>0</v>
      </c>
      <c r="BF230" s="244">
        <f>IF(O230="znížená",K230,0)</f>
        <v>0</v>
      </c>
      <c r="BG230" s="244">
        <f>IF(O230="zákl. prenesená",K230,0)</f>
        <v>0</v>
      </c>
      <c r="BH230" s="244">
        <f>IF(O230="zníž. prenesená",K230,0)</f>
        <v>0</v>
      </c>
      <c r="BI230" s="244">
        <f>IF(O230="nulová",K230,0)</f>
        <v>0</v>
      </c>
      <c r="BJ230" s="16" t="s">
        <v>166</v>
      </c>
      <c r="BK230" s="244">
        <f>P230*H230</f>
        <v>0</v>
      </c>
    </row>
    <row r="231" s="2" customFormat="1" ht="16.32" customHeight="1">
      <c r="A231" s="37"/>
      <c r="B231" s="38"/>
      <c r="C231" s="284" t="s">
        <v>1</v>
      </c>
      <c r="D231" s="284" t="s">
        <v>162</v>
      </c>
      <c r="E231" s="285" t="s">
        <v>1</v>
      </c>
      <c r="F231" s="286" t="s">
        <v>1</v>
      </c>
      <c r="G231" s="287" t="s">
        <v>1</v>
      </c>
      <c r="H231" s="288"/>
      <c r="I231" s="288"/>
      <c r="J231" s="288"/>
      <c r="K231" s="289">
        <f>BK231</f>
        <v>0</v>
      </c>
      <c r="L231" s="237"/>
      <c r="M231" s="43"/>
      <c r="N231" s="290" t="s">
        <v>1</v>
      </c>
      <c r="O231" s="291" t="s">
        <v>42</v>
      </c>
      <c r="P231" s="292">
        <f>I231+J231</f>
        <v>0</v>
      </c>
      <c r="Q231" s="293">
        <f>I231*H231</f>
        <v>0</v>
      </c>
      <c r="R231" s="293">
        <f>J231*H231</f>
        <v>0</v>
      </c>
      <c r="S231" s="96"/>
      <c r="T231" s="96"/>
      <c r="U231" s="96"/>
      <c r="V231" s="96"/>
      <c r="W231" s="96"/>
      <c r="X231" s="97"/>
      <c r="Y231" s="37"/>
      <c r="Z231" s="37"/>
      <c r="AA231" s="37"/>
      <c r="AB231" s="37"/>
      <c r="AC231" s="37"/>
      <c r="AD231" s="37"/>
      <c r="AE231" s="37"/>
      <c r="AT231" s="16" t="s">
        <v>500</v>
      </c>
      <c r="AU231" s="16" t="s">
        <v>86</v>
      </c>
      <c r="AY231" s="16" t="s">
        <v>500</v>
      </c>
      <c r="BE231" s="244">
        <f>IF(O231="základná",K231,0)</f>
        <v>0</v>
      </c>
      <c r="BF231" s="244">
        <f>IF(O231="znížená",K231,0)</f>
        <v>0</v>
      </c>
      <c r="BG231" s="244">
        <f>IF(O231="zákl. prenesená",K231,0)</f>
        <v>0</v>
      </c>
      <c r="BH231" s="244">
        <f>IF(O231="zníž. prenesená",K231,0)</f>
        <v>0</v>
      </c>
      <c r="BI231" s="244">
        <f>IF(O231="nulová",K231,0)</f>
        <v>0</v>
      </c>
      <c r="BJ231" s="16" t="s">
        <v>166</v>
      </c>
      <c r="BK231" s="244">
        <f>P231*H231</f>
        <v>0</v>
      </c>
    </row>
    <row r="232" s="2" customFormat="1" ht="16.32" customHeight="1">
      <c r="A232" s="37"/>
      <c r="B232" s="38"/>
      <c r="C232" s="284" t="s">
        <v>1</v>
      </c>
      <c r="D232" s="284" t="s">
        <v>162</v>
      </c>
      <c r="E232" s="285" t="s">
        <v>1</v>
      </c>
      <c r="F232" s="286" t="s">
        <v>1</v>
      </c>
      <c r="G232" s="287" t="s">
        <v>1</v>
      </c>
      <c r="H232" s="288"/>
      <c r="I232" s="288"/>
      <c r="J232" s="288"/>
      <c r="K232" s="289">
        <f>BK232</f>
        <v>0</v>
      </c>
      <c r="L232" s="237"/>
      <c r="M232" s="43"/>
      <c r="N232" s="290" t="s">
        <v>1</v>
      </c>
      <c r="O232" s="291" t="s">
        <v>42</v>
      </c>
      <c r="P232" s="292">
        <f>I232+J232</f>
        <v>0</v>
      </c>
      <c r="Q232" s="293">
        <f>I232*H232</f>
        <v>0</v>
      </c>
      <c r="R232" s="293">
        <f>J232*H232</f>
        <v>0</v>
      </c>
      <c r="S232" s="96"/>
      <c r="T232" s="96"/>
      <c r="U232" s="96"/>
      <c r="V232" s="96"/>
      <c r="W232" s="96"/>
      <c r="X232" s="97"/>
      <c r="Y232" s="37"/>
      <c r="Z232" s="37"/>
      <c r="AA232" s="37"/>
      <c r="AB232" s="37"/>
      <c r="AC232" s="37"/>
      <c r="AD232" s="37"/>
      <c r="AE232" s="37"/>
      <c r="AT232" s="16" t="s">
        <v>500</v>
      </c>
      <c r="AU232" s="16" t="s">
        <v>86</v>
      </c>
      <c r="AY232" s="16" t="s">
        <v>500</v>
      </c>
      <c r="BE232" s="244">
        <f>IF(O232="základná",K232,0)</f>
        <v>0</v>
      </c>
      <c r="BF232" s="244">
        <f>IF(O232="znížená",K232,0)</f>
        <v>0</v>
      </c>
      <c r="BG232" s="244">
        <f>IF(O232="zákl. prenesená",K232,0)</f>
        <v>0</v>
      </c>
      <c r="BH232" s="244">
        <f>IF(O232="zníž. prenesená",K232,0)</f>
        <v>0</v>
      </c>
      <c r="BI232" s="244">
        <f>IF(O232="nulová",K232,0)</f>
        <v>0</v>
      </c>
      <c r="BJ232" s="16" t="s">
        <v>166</v>
      </c>
      <c r="BK232" s="244">
        <f>P232*H232</f>
        <v>0</v>
      </c>
    </row>
    <row r="233" s="2" customFormat="1" ht="16.32" customHeight="1">
      <c r="A233" s="37"/>
      <c r="B233" s="38"/>
      <c r="C233" s="284" t="s">
        <v>1</v>
      </c>
      <c r="D233" s="284" t="s">
        <v>162</v>
      </c>
      <c r="E233" s="285" t="s">
        <v>1</v>
      </c>
      <c r="F233" s="286" t="s">
        <v>1</v>
      </c>
      <c r="G233" s="287" t="s">
        <v>1</v>
      </c>
      <c r="H233" s="288"/>
      <c r="I233" s="288"/>
      <c r="J233" s="288"/>
      <c r="K233" s="289">
        <f>BK233</f>
        <v>0</v>
      </c>
      <c r="L233" s="237"/>
      <c r="M233" s="43"/>
      <c r="N233" s="290" t="s">
        <v>1</v>
      </c>
      <c r="O233" s="291" t="s">
        <v>42</v>
      </c>
      <c r="P233" s="292">
        <f>I233+J233</f>
        <v>0</v>
      </c>
      <c r="Q233" s="293">
        <f>I233*H233</f>
        <v>0</v>
      </c>
      <c r="R233" s="293">
        <f>J233*H233</f>
        <v>0</v>
      </c>
      <c r="S233" s="96"/>
      <c r="T233" s="96"/>
      <c r="U233" s="96"/>
      <c r="V233" s="96"/>
      <c r="W233" s="96"/>
      <c r="X233" s="97"/>
      <c r="Y233" s="37"/>
      <c r="Z233" s="37"/>
      <c r="AA233" s="37"/>
      <c r="AB233" s="37"/>
      <c r="AC233" s="37"/>
      <c r="AD233" s="37"/>
      <c r="AE233" s="37"/>
      <c r="AT233" s="16" t="s">
        <v>500</v>
      </c>
      <c r="AU233" s="16" t="s">
        <v>86</v>
      </c>
      <c r="AY233" s="16" t="s">
        <v>500</v>
      </c>
      <c r="BE233" s="244">
        <f>IF(O233="základná",K233,0)</f>
        <v>0</v>
      </c>
      <c r="BF233" s="244">
        <f>IF(O233="znížená",K233,0)</f>
        <v>0</v>
      </c>
      <c r="BG233" s="244">
        <f>IF(O233="zákl. prenesená",K233,0)</f>
        <v>0</v>
      </c>
      <c r="BH233" s="244">
        <f>IF(O233="zníž. prenesená",K233,0)</f>
        <v>0</v>
      </c>
      <c r="BI233" s="244">
        <f>IF(O233="nulová",K233,0)</f>
        <v>0</v>
      </c>
      <c r="BJ233" s="16" t="s">
        <v>166</v>
      </c>
      <c r="BK233" s="244">
        <f>P233*H233</f>
        <v>0</v>
      </c>
    </row>
    <row r="234" s="2" customFormat="1" ht="16.32" customHeight="1">
      <c r="A234" s="37"/>
      <c r="B234" s="38"/>
      <c r="C234" s="284" t="s">
        <v>1</v>
      </c>
      <c r="D234" s="284" t="s">
        <v>162</v>
      </c>
      <c r="E234" s="285" t="s">
        <v>1</v>
      </c>
      <c r="F234" s="286" t="s">
        <v>1</v>
      </c>
      <c r="G234" s="287" t="s">
        <v>1</v>
      </c>
      <c r="H234" s="288"/>
      <c r="I234" s="288"/>
      <c r="J234" s="288"/>
      <c r="K234" s="289">
        <f>BK234</f>
        <v>0</v>
      </c>
      <c r="L234" s="237"/>
      <c r="M234" s="43"/>
      <c r="N234" s="290" t="s">
        <v>1</v>
      </c>
      <c r="O234" s="291" t="s">
        <v>42</v>
      </c>
      <c r="P234" s="294">
        <f>I234+J234</f>
        <v>0</v>
      </c>
      <c r="Q234" s="295">
        <f>I234*H234</f>
        <v>0</v>
      </c>
      <c r="R234" s="295">
        <f>J234*H234</f>
        <v>0</v>
      </c>
      <c r="S234" s="296"/>
      <c r="T234" s="296"/>
      <c r="U234" s="296"/>
      <c r="V234" s="296"/>
      <c r="W234" s="296"/>
      <c r="X234" s="297"/>
      <c r="Y234" s="37"/>
      <c r="Z234" s="37"/>
      <c r="AA234" s="37"/>
      <c r="AB234" s="37"/>
      <c r="AC234" s="37"/>
      <c r="AD234" s="37"/>
      <c r="AE234" s="37"/>
      <c r="AT234" s="16" t="s">
        <v>500</v>
      </c>
      <c r="AU234" s="16" t="s">
        <v>86</v>
      </c>
      <c r="AY234" s="16" t="s">
        <v>500</v>
      </c>
      <c r="BE234" s="244">
        <f>IF(O234="základná",K234,0)</f>
        <v>0</v>
      </c>
      <c r="BF234" s="244">
        <f>IF(O234="znížená",K234,0)</f>
        <v>0</v>
      </c>
      <c r="BG234" s="244">
        <f>IF(O234="zákl. prenesená",K234,0)</f>
        <v>0</v>
      </c>
      <c r="BH234" s="244">
        <f>IF(O234="zníž. prenesená",K234,0)</f>
        <v>0</v>
      </c>
      <c r="BI234" s="244">
        <f>IF(O234="nulová",K234,0)</f>
        <v>0</v>
      </c>
      <c r="BJ234" s="16" t="s">
        <v>166</v>
      </c>
      <c r="BK234" s="244">
        <f>P234*H234</f>
        <v>0</v>
      </c>
    </row>
    <row r="235" s="2" customFormat="1" ht="6.96" customHeight="1">
      <c r="A235" s="37"/>
      <c r="B235" s="71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43"/>
      <c r="N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</row>
  </sheetData>
  <sheetProtection sheet="1" autoFilter="0" formatColumns="0" formatRows="0" objects="1" scenarios="1" spinCount="100000" saltValue="WdemQLZtMsCi07BJzLOB/HQgHolHqvmvop9bel9jSTv8n8FHjduM43DzioVTJfI1g20Z1+KzXbqsO6Wqx+KX0w==" hashValue="tJehhVhHnvn8CygajcGPT+7dfwmL2LZInVHG3FiLB7vhM6uCuYEX8EYHsv5Wfi+BHDJd2WCRl6+zO0FIAA8Hyg==" algorithmName="SHA-512" password="CC35"/>
  <autoFilter ref="C125:L234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M2:Z2"/>
  </mergeCells>
  <dataValidations count="2">
    <dataValidation type="list" allowBlank="1" showInputMessage="1" showErrorMessage="1" error="Povolené sú hodnoty K, M." sqref="D230:D235">
      <formula1>"K, M"</formula1>
    </dataValidation>
    <dataValidation type="list" allowBlank="1" showInputMessage="1" showErrorMessage="1" error="Povolené sú hodnoty základná, znížená, nulová." sqref="O230:O235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102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1050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1051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ROUND(K118,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ROUND((ROUND((SUM(BE118:BE125)),  2) + SUM(BE127:BE131)), 2)</f>
        <v>0</v>
      </c>
      <c r="G35" s="163"/>
      <c r="H35" s="163"/>
      <c r="I35" s="164">
        <v>0.20000000000000001</v>
      </c>
      <c r="J35" s="163"/>
      <c r="K35" s="162">
        <f>ROUND((ROUND(((SUM(BE118:BE125))*I35),  2) + (SUM(BE127:BE131)*I35)),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ROUND((ROUND((SUM(BF118:BF125)),  2) + SUM(BF127:BF131)), 2)</f>
        <v>0</v>
      </c>
      <c r="G36" s="163"/>
      <c r="H36" s="163"/>
      <c r="I36" s="164">
        <v>0.20000000000000001</v>
      </c>
      <c r="J36" s="163"/>
      <c r="K36" s="162">
        <f>ROUND((ROUND(((SUM(BF118:BF125))*I36),  2) + (SUM(BF127:BF131)*I36)),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ROUND((ROUND((SUM(BG118:BG125)),  2) + SUM(BG127:BG131)),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ROUND((ROUND((SUM(BH118:BH125)),  2) + SUM(BH127:BH131)),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ROUND((ROUND((SUM(BI118:BI125)),  2) + SUM(BI127:BI131)),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 xml:space="preserve">E_F - Zníženie energetickej náročnosti kultúrneho domu Veľký Kýr 2 -  časť Fotovoltaika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Zvolenský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Q118</f>
        <v>0</v>
      </c>
      <c r="J96" s="115">
        <f>R118</f>
        <v>0</v>
      </c>
      <c r="K96" s="115">
        <f>K118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1052</v>
      </c>
      <c r="E97" s="192"/>
      <c r="F97" s="192"/>
      <c r="G97" s="192"/>
      <c r="H97" s="192"/>
      <c r="I97" s="193">
        <f>Q119</f>
        <v>0</v>
      </c>
      <c r="J97" s="193">
        <f>R119</f>
        <v>0</v>
      </c>
      <c r="K97" s="193">
        <f>K119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1.84" customHeight="1">
      <c r="A98" s="9"/>
      <c r="B98" s="189"/>
      <c r="C98" s="190"/>
      <c r="D98" s="201" t="s">
        <v>142</v>
      </c>
      <c r="E98" s="190"/>
      <c r="F98" s="190"/>
      <c r="G98" s="190"/>
      <c r="H98" s="190"/>
      <c r="I98" s="202">
        <f>Q126</f>
        <v>0</v>
      </c>
      <c r="J98" s="202">
        <f>R126</f>
        <v>0</v>
      </c>
      <c r="K98" s="202">
        <f>K126</f>
        <v>0</v>
      </c>
      <c r="L98" s="190"/>
      <c r="M98" s="19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68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71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68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68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143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68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39"/>
      <c r="M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184" t="str">
        <f>E7</f>
        <v>Zníženie energetickej náročnosti kultúrneho domu Veľký Kýr 2</v>
      </c>
      <c r="F108" s="31"/>
      <c r="G108" s="31"/>
      <c r="H108" s="31"/>
      <c r="I108" s="39"/>
      <c r="J108" s="39"/>
      <c r="K108" s="39"/>
      <c r="L108" s="39"/>
      <c r="M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116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68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30" customHeight="1">
      <c r="A110" s="37"/>
      <c r="B110" s="38"/>
      <c r="C110" s="39"/>
      <c r="D110" s="39"/>
      <c r="E110" s="81" t="str">
        <f>E9</f>
        <v xml:space="preserve">E_F - Zníženie energetickej náročnosti kultúrneho domu Veľký Kýr 2 -  časť Fotovoltaika</v>
      </c>
      <c r="F110" s="39"/>
      <c r="G110" s="39"/>
      <c r="H110" s="39"/>
      <c r="I110" s="39"/>
      <c r="J110" s="39"/>
      <c r="K110" s="39"/>
      <c r="L110" s="39"/>
      <c r="M110" s="68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>Nám. sv. Jána 2, Veľký Kýr</v>
      </c>
      <c r="G112" s="39"/>
      <c r="H112" s="39"/>
      <c r="I112" s="31" t="s">
        <v>22</v>
      </c>
      <c r="J112" s="84" t="str">
        <f>IF(J12="","",J12)</f>
        <v>8. 4. 2022</v>
      </c>
      <c r="K112" s="39"/>
      <c r="L112" s="39"/>
      <c r="M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40.05" customHeight="1">
      <c r="A114" s="37"/>
      <c r="B114" s="38"/>
      <c r="C114" s="31" t="s">
        <v>24</v>
      </c>
      <c r="D114" s="39"/>
      <c r="E114" s="39"/>
      <c r="F114" s="26" t="str">
        <f>E15</f>
        <v>Obec Veľký Kýr</v>
      </c>
      <c r="G114" s="39"/>
      <c r="H114" s="39"/>
      <c r="I114" s="31" t="s">
        <v>30</v>
      </c>
      <c r="J114" s="35" t="str">
        <f>E21</f>
        <v>spix, s.r.o., Záhradnícka 58/A, Bratislava</v>
      </c>
      <c r="K114" s="39"/>
      <c r="L114" s="39"/>
      <c r="M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28</v>
      </c>
      <c r="D115" s="39"/>
      <c r="E115" s="39"/>
      <c r="F115" s="26" t="str">
        <f>IF(E18="","",E18)</f>
        <v>Vyplň údaj</v>
      </c>
      <c r="G115" s="39"/>
      <c r="H115" s="39"/>
      <c r="I115" s="31" t="s">
        <v>32</v>
      </c>
      <c r="J115" s="35" t="str">
        <f>E24</f>
        <v>Zvolenský</v>
      </c>
      <c r="K115" s="39"/>
      <c r="L115" s="39"/>
      <c r="M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203"/>
      <c r="B117" s="204"/>
      <c r="C117" s="205" t="s">
        <v>144</v>
      </c>
      <c r="D117" s="206" t="s">
        <v>61</v>
      </c>
      <c r="E117" s="206" t="s">
        <v>57</v>
      </c>
      <c r="F117" s="206" t="s">
        <v>58</v>
      </c>
      <c r="G117" s="206" t="s">
        <v>145</v>
      </c>
      <c r="H117" s="206" t="s">
        <v>146</v>
      </c>
      <c r="I117" s="206" t="s">
        <v>147</v>
      </c>
      <c r="J117" s="206" t="s">
        <v>148</v>
      </c>
      <c r="K117" s="207" t="s">
        <v>125</v>
      </c>
      <c r="L117" s="208" t="s">
        <v>149</v>
      </c>
      <c r="M117" s="209"/>
      <c r="N117" s="105" t="s">
        <v>1</v>
      </c>
      <c r="O117" s="106" t="s">
        <v>40</v>
      </c>
      <c r="P117" s="106" t="s">
        <v>150</v>
      </c>
      <c r="Q117" s="106" t="s">
        <v>151</v>
      </c>
      <c r="R117" s="106" t="s">
        <v>152</v>
      </c>
      <c r="S117" s="106" t="s">
        <v>153</v>
      </c>
      <c r="T117" s="106" t="s">
        <v>154</v>
      </c>
      <c r="U117" s="106" t="s">
        <v>155</v>
      </c>
      <c r="V117" s="106" t="s">
        <v>156</v>
      </c>
      <c r="W117" s="106" t="s">
        <v>157</v>
      </c>
      <c r="X117" s="107" t="s">
        <v>158</v>
      </c>
      <c r="Y117" s="203"/>
      <c r="Z117" s="203"/>
      <c r="AA117" s="203"/>
      <c r="AB117" s="203"/>
      <c r="AC117" s="203"/>
      <c r="AD117" s="203"/>
      <c r="AE117" s="203"/>
    </row>
    <row r="118" s="2" customFormat="1" ht="22.8" customHeight="1">
      <c r="A118" s="37"/>
      <c r="B118" s="38"/>
      <c r="C118" s="112" t="s">
        <v>126</v>
      </c>
      <c r="D118" s="39"/>
      <c r="E118" s="39"/>
      <c r="F118" s="39"/>
      <c r="G118" s="39"/>
      <c r="H118" s="39"/>
      <c r="I118" s="39"/>
      <c r="J118" s="39"/>
      <c r="K118" s="210">
        <f>BK118</f>
        <v>0</v>
      </c>
      <c r="L118" s="39"/>
      <c r="M118" s="43"/>
      <c r="N118" s="108"/>
      <c r="O118" s="211"/>
      <c r="P118" s="109"/>
      <c r="Q118" s="212">
        <f>Q119+Q126</f>
        <v>0</v>
      </c>
      <c r="R118" s="212">
        <f>R119+R126</f>
        <v>0</v>
      </c>
      <c r="S118" s="109"/>
      <c r="T118" s="213">
        <f>T119+T126</f>
        <v>0</v>
      </c>
      <c r="U118" s="109"/>
      <c r="V118" s="213">
        <f>V119+V126</f>
        <v>0</v>
      </c>
      <c r="W118" s="109"/>
      <c r="X118" s="214">
        <f>X119+X126</f>
        <v>0</v>
      </c>
      <c r="Y118" s="37"/>
      <c r="Z118" s="37"/>
      <c r="AA118" s="37"/>
      <c r="AB118" s="37"/>
      <c r="AC118" s="37"/>
      <c r="AD118" s="37"/>
      <c r="AE118" s="37"/>
      <c r="AT118" s="16" t="s">
        <v>77</v>
      </c>
      <c r="AU118" s="16" t="s">
        <v>127</v>
      </c>
      <c r="BK118" s="215">
        <f>BK119+BK126</f>
        <v>0</v>
      </c>
    </row>
    <row r="119" s="12" customFormat="1" ht="25.92" customHeight="1">
      <c r="A119" s="12"/>
      <c r="B119" s="216"/>
      <c r="C119" s="217"/>
      <c r="D119" s="218" t="s">
        <v>77</v>
      </c>
      <c r="E119" s="219" t="s">
        <v>1053</v>
      </c>
      <c r="F119" s="219" t="s">
        <v>1054</v>
      </c>
      <c r="G119" s="217"/>
      <c r="H119" s="217"/>
      <c r="I119" s="220"/>
      <c r="J119" s="220"/>
      <c r="K119" s="202">
        <f>BK119</f>
        <v>0</v>
      </c>
      <c r="L119" s="217"/>
      <c r="M119" s="221"/>
      <c r="N119" s="222"/>
      <c r="O119" s="223"/>
      <c r="P119" s="223"/>
      <c r="Q119" s="224">
        <f>SUM(Q120:Q125)</f>
        <v>0</v>
      </c>
      <c r="R119" s="224">
        <f>SUM(R120:R125)</f>
        <v>0</v>
      </c>
      <c r="S119" s="223"/>
      <c r="T119" s="225">
        <f>SUM(T120:T125)</f>
        <v>0</v>
      </c>
      <c r="U119" s="223"/>
      <c r="V119" s="225">
        <f>SUM(V120:V125)</f>
        <v>0</v>
      </c>
      <c r="W119" s="223"/>
      <c r="X119" s="226">
        <f>SUM(X120:X125)</f>
        <v>0</v>
      </c>
      <c r="Y119" s="12"/>
      <c r="Z119" s="12"/>
      <c r="AA119" s="12"/>
      <c r="AB119" s="12"/>
      <c r="AC119" s="12"/>
      <c r="AD119" s="12"/>
      <c r="AE119" s="12"/>
      <c r="AR119" s="227" t="s">
        <v>178</v>
      </c>
      <c r="AT119" s="228" t="s">
        <v>77</v>
      </c>
      <c r="AU119" s="228" t="s">
        <v>78</v>
      </c>
      <c r="AY119" s="227" t="s">
        <v>161</v>
      </c>
      <c r="BK119" s="229">
        <f>SUM(BK120:BK125)</f>
        <v>0</v>
      </c>
    </row>
    <row r="120" s="2" customFormat="1" ht="16.5" customHeight="1">
      <c r="A120" s="37"/>
      <c r="B120" s="38"/>
      <c r="C120" s="230" t="s">
        <v>86</v>
      </c>
      <c r="D120" s="230" t="s">
        <v>162</v>
      </c>
      <c r="E120" s="231" t="s">
        <v>1055</v>
      </c>
      <c r="F120" s="232" t="s">
        <v>1056</v>
      </c>
      <c r="G120" s="233" t="s">
        <v>737</v>
      </c>
      <c r="H120" s="234">
        <v>1</v>
      </c>
      <c r="I120" s="235"/>
      <c r="J120" s="235"/>
      <c r="K120" s="236">
        <f>ROUND(P120*H120,2)</f>
        <v>0</v>
      </c>
      <c r="L120" s="237"/>
      <c r="M120" s="43"/>
      <c r="N120" s="238" t="s">
        <v>1</v>
      </c>
      <c r="O120" s="239" t="s">
        <v>42</v>
      </c>
      <c r="P120" s="240">
        <f>I120+J120</f>
        <v>0</v>
      </c>
      <c r="Q120" s="240">
        <f>ROUND(I120*H120,2)</f>
        <v>0</v>
      </c>
      <c r="R120" s="240">
        <f>ROUND(J120*H120,2)</f>
        <v>0</v>
      </c>
      <c r="S120" s="96"/>
      <c r="T120" s="241">
        <f>S120*H120</f>
        <v>0</v>
      </c>
      <c r="U120" s="241">
        <v>0</v>
      </c>
      <c r="V120" s="241">
        <f>U120*H120</f>
        <v>0</v>
      </c>
      <c r="W120" s="241">
        <v>0</v>
      </c>
      <c r="X120" s="242">
        <f>W120*H120</f>
        <v>0</v>
      </c>
      <c r="Y120" s="37"/>
      <c r="Z120" s="37"/>
      <c r="AA120" s="37"/>
      <c r="AB120" s="37"/>
      <c r="AC120" s="37"/>
      <c r="AD120" s="37"/>
      <c r="AE120" s="37"/>
      <c r="AR120" s="243" t="s">
        <v>474</v>
      </c>
      <c r="AT120" s="243" t="s">
        <v>162</v>
      </c>
      <c r="AU120" s="243" t="s">
        <v>86</v>
      </c>
      <c r="AY120" s="16" t="s">
        <v>161</v>
      </c>
      <c r="BE120" s="244">
        <f>IF(O120="základná",K120,0)</f>
        <v>0</v>
      </c>
      <c r="BF120" s="244">
        <f>IF(O120="znížená",K120,0)</f>
        <v>0</v>
      </c>
      <c r="BG120" s="244">
        <f>IF(O120="zákl. prenesená",K120,0)</f>
        <v>0</v>
      </c>
      <c r="BH120" s="244">
        <f>IF(O120="zníž. prenesená",K120,0)</f>
        <v>0</v>
      </c>
      <c r="BI120" s="244">
        <f>IF(O120="nulová",K120,0)</f>
        <v>0</v>
      </c>
      <c r="BJ120" s="16" t="s">
        <v>166</v>
      </c>
      <c r="BK120" s="244">
        <f>ROUND(P120*H120,2)</f>
        <v>0</v>
      </c>
      <c r="BL120" s="16" t="s">
        <v>474</v>
      </c>
      <c r="BM120" s="243" t="s">
        <v>1057</v>
      </c>
    </row>
    <row r="121" s="2" customFormat="1" ht="24.15" customHeight="1">
      <c r="A121" s="37"/>
      <c r="B121" s="38"/>
      <c r="C121" s="274" t="s">
        <v>166</v>
      </c>
      <c r="D121" s="274" t="s">
        <v>297</v>
      </c>
      <c r="E121" s="275" t="s">
        <v>1058</v>
      </c>
      <c r="F121" s="276" t="s">
        <v>1059</v>
      </c>
      <c r="G121" s="277" t="s">
        <v>737</v>
      </c>
      <c r="H121" s="278">
        <v>1</v>
      </c>
      <c r="I121" s="279"/>
      <c r="J121" s="280"/>
      <c r="K121" s="281">
        <f>ROUND(P121*H121,2)</f>
        <v>0</v>
      </c>
      <c r="L121" s="280"/>
      <c r="M121" s="282"/>
      <c r="N121" s="283" t="s">
        <v>1</v>
      </c>
      <c r="O121" s="239" t="s">
        <v>42</v>
      </c>
      <c r="P121" s="240">
        <f>I121+J121</f>
        <v>0</v>
      </c>
      <c r="Q121" s="240">
        <f>ROUND(I121*H121,2)</f>
        <v>0</v>
      </c>
      <c r="R121" s="240">
        <f>ROUND(J121*H121,2)</f>
        <v>0</v>
      </c>
      <c r="S121" s="96"/>
      <c r="T121" s="241">
        <f>S121*H121</f>
        <v>0</v>
      </c>
      <c r="U121" s="241">
        <v>0</v>
      </c>
      <c r="V121" s="241">
        <f>U121*H121</f>
        <v>0</v>
      </c>
      <c r="W121" s="241">
        <v>0</v>
      </c>
      <c r="X121" s="242">
        <f>W121*H121</f>
        <v>0</v>
      </c>
      <c r="Y121" s="37"/>
      <c r="Z121" s="37"/>
      <c r="AA121" s="37"/>
      <c r="AB121" s="37"/>
      <c r="AC121" s="37"/>
      <c r="AD121" s="37"/>
      <c r="AE121" s="37"/>
      <c r="AR121" s="243" t="s">
        <v>1060</v>
      </c>
      <c r="AT121" s="243" t="s">
        <v>297</v>
      </c>
      <c r="AU121" s="243" t="s">
        <v>86</v>
      </c>
      <c r="AY121" s="16" t="s">
        <v>161</v>
      </c>
      <c r="BE121" s="244">
        <f>IF(O121="základná",K121,0)</f>
        <v>0</v>
      </c>
      <c r="BF121" s="244">
        <f>IF(O121="znížená",K121,0)</f>
        <v>0</v>
      </c>
      <c r="BG121" s="244">
        <f>IF(O121="zákl. prenesená",K121,0)</f>
        <v>0</v>
      </c>
      <c r="BH121" s="244">
        <f>IF(O121="zníž. prenesená",K121,0)</f>
        <v>0</v>
      </c>
      <c r="BI121" s="244">
        <f>IF(O121="nulová",K121,0)</f>
        <v>0</v>
      </c>
      <c r="BJ121" s="16" t="s">
        <v>166</v>
      </c>
      <c r="BK121" s="244">
        <f>ROUND(P121*H121,2)</f>
        <v>0</v>
      </c>
      <c r="BL121" s="16" t="s">
        <v>474</v>
      </c>
      <c r="BM121" s="243" t="s">
        <v>1061</v>
      </c>
    </row>
    <row r="122" s="2" customFormat="1" ht="16.5" customHeight="1">
      <c r="A122" s="37"/>
      <c r="B122" s="38"/>
      <c r="C122" s="274" t="s">
        <v>178</v>
      </c>
      <c r="D122" s="274" t="s">
        <v>297</v>
      </c>
      <c r="E122" s="275" t="s">
        <v>1062</v>
      </c>
      <c r="F122" s="276" t="s">
        <v>1063</v>
      </c>
      <c r="G122" s="277" t="s">
        <v>737</v>
      </c>
      <c r="H122" s="278">
        <v>1</v>
      </c>
      <c r="I122" s="279"/>
      <c r="J122" s="280"/>
      <c r="K122" s="281">
        <f>ROUND(P122*H122,2)</f>
        <v>0</v>
      </c>
      <c r="L122" s="280"/>
      <c r="M122" s="282"/>
      <c r="N122" s="283" t="s">
        <v>1</v>
      </c>
      <c r="O122" s="239" t="s">
        <v>42</v>
      </c>
      <c r="P122" s="240">
        <f>I122+J122</f>
        <v>0</v>
      </c>
      <c r="Q122" s="240">
        <f>ROUND(I122*H122,2)</f>
        <v>0</v>
      </c>
      <c r="R122" s="240">
        <f>ROUND(J122*H122,2)</f>
        <v>0</v>
      </c>
      <c r="S122" s="96"/>
      <c r="T122" s="241">
        <f>S122*H122</f>
        <v>0</v>
      </c>
      <c r="U122" s="241">
        <v>0</v>
      </c>
      <c r="V122" s="241">
        <f>U122*H122</f>
        <v>0</v>
      </c>
      <c r="W122" s="241">
        <v>0</v>
      </c>
      <c r="X122" s="242">
        <f>W122*H122</f>
        <v>0</v>
      </c>
      <c r="Y122" s="37"/>
      <c r="Z122" s="37"/>
      <c r="AA122" s="37"/>
      <c r="AB122" s="37"/>
      <c r="AC122" s="37"/>
      <c r="AD122" s="37"/>
      <c r="AE122" s="37"/>
      <c r="AR122" s="243" t="s">
        <v>1060</v>
      </c>
      <c r="AT122" s="243" t="s">
        <v>297</v>
      </c>
      <c r="AU122" s="243" t="s">
        <v>86</v>
      </c>
      <c r="AY122" s="16" t="s">
        <v>161</v>
      </c>
      <c r="BE122" s="244">
        <f>IF(O122="základná",K122,0)</f>
        <v>0</v>
      </c>
      <c r="BF122" s="244">
        <f>IF(O122="znížená",K122,0)</f>
        <v>0</v>
      </c>
      <c r="BG122" s="244">
        <f>IF(O122="zákl. prenesená",K122,0)</f>
        <v>0</v>
      </c>
      <c r="BH122" s="244">
        <f>IF(O122="zníž. prenesená",K122,0)</f>
        <v>0</v>
      </c>
      <c r="BI122" s="244">
        <f>IF(O122="nulová",K122,0)</f>
        <v>0</v>
      </c>
      <c r="BJ122" s="16" t="s">
        <v>166</v>
      </c>
      <c r="BK122" s="244">
        <f>ROUND(P122*H122,2)</f>
        <v>0</v>
      </c>
      <c r="BL122" s="16" t="s">
        <v>474</v>
      </c>
      <c r="BM122" s="243" t="s">
        <v>1064</v>
      </c>
    </row>
    <row r="123" s="2" customFormat="1" ht="16.5" customHeight="1">
      <c r="A123" s="37"/>
      <c r="B123" s="38"/>
      <c r="C123" s="274" t="s">
        <v>165</v>
      </c>
      <c r="D123" s="274" t="s">
        <v>297</v>
      </c>
      <c r="E123" s="275" t="s">
        <v>1065</v>
      </c>
      <c r="F123" s="276" t="s">
        <v>1066</v>
      </c>
      <c r="G123" s="277" t="s">
        <v>737</v>
      </c>
      <c r="H123" s="278">
        <v>1</v>
      </c>
      <c r="I123" s="279"/>
      <c r="J123" s="280"/>
      <c r="K123" s="281">
        <f>ROUND(P123*H123,2)</f>
        <v>0</v>
      </c>
      <c r="L123" s="280"/>
      <c r="M123" s="282"/>
      <c r="N123" s="283" t="s">
        <v>1</v>
      </c>
      <c r="O123" s="239" t="s">
        <v>42</v>
      </c>
      <c r="P123" s="240">
        <f>I123+J123</f>
        <v>0</v>
      </c>
      <c r="Q123" s="240">
        <f>ROUND(I123*H123,2)</f>
        <v>0</v>
      </c>
      <c r="R123" s="240">
        <f>ROUND(J123*H123,2)</f>
        <v>0</v>
      </c>
      <c r="S123" s="96"/>
      <c r="T123" s="241">
        <f>S123*H123</f>
        <v>0</v>
      </c>
      <c r="U123" s="241">
        <v>0</v>
      </c>
      <c r="V123" s="241">
        <f>U123*H123</f>
        <v>0</v>
      </c>
      <c r="W123" s="241">
        <v>0</v>
      </c>
      <c r="X123" s="242">
        <f>W123*H123</f>
        <v>0</v>
      </c>
      <c r="Y123" s="37"/>
      <c r="Z123" s="37"/>
      <c r="AA123" s="37"/>
      <c r="AB123" s="37"/>
      <c r="AC123" s="37"/>
      <c r="AD123" s="37"/>
      <c r="AE123" s="37"/>
      <c r="AR123" s="243" t="s">
        <v>1060</v>
      </c>
      <c r="AT123" s="243" t="s">
        <v>297</v>
      </c>
      <c r="AU123" s="243" t="s">
        <v>86</v>
      </c>
      <c r="AY123" s="16" t="s">
        <v>161</v>
      </c>
      <c r="BE123" s="244">
        <f>IF(O123="základná",K123,0)</f>
        <v>0</v>
      </c>
      <c r="BF123" s="244">
        <f>IF(O123="znížená",K123,0)</f>
        <v>0</v>
      </c>
      <c r="BG123" s="244">
        <f>IF(O123="zákl. prenesená",K123,0)</f>
        <v>0</v>
      </c>
      <c r="BH123" s="244">
        <f>IF(O123="zníž. prenesená",K123,0)</f>
        <v>0</v>
      </c>
      <c r="BI123" s="244">
        <f>IF(O123="nulová",K123,0)</f>
        <v>0</v>
      </c>
      <c r="BJ123" s="16" t="s">
        <v>166</v>
      </c>
      <c r="BK123" s="244">
        <f>ROUND(P123*H123,2)</f>
        <v>0</v>
      </c>
      <c r="BL123" s="16" t="s">
        <v>474</v>
      </c>
      <c r="BM123" s="243" t="s">
        <v>1067</v>
      </c>
    </row>
    <row r="124" s="2" customFormat="1" ht="16.5" customHeight="1">
      <c r="A124" s="37"/>
      <c r="B124" s="38"/>
      <c r="C124" s="230" t="s">
        <v>188</v>
      </c>
      <c r="D124" s="230" t="s">
        <v>162</v>
      </c>
      <c r="E124" s="231" t="s">
        <v>1068</v>
      </c>
      <c r="F124" s="232" t="s">
        <v>1069</v>
      </c>
      <c r="G124" s="233" t="s">
        <v>737</v>
      </c>
      <c r="H124" s="234">
        <v>1</v>
      </c>
      <c r="I124" s="235"/>
      <c r="J124" s="235"/>
      <c r="K124" s="236">
        <f>ROUND(P124*H124,2)</f>
        <v>0</v>
      </c>
      <c r="L124" s="237"/>
      <c r="M124" s="43"/>
      <c r="N124" s="238" t="s">
        <v>1</v>
      </c>
      <c r="O124" s="239" t="s">
        <v>42</v>
      </c>
      <c r="P124" s="240">
        <f>I124+J124</f>
        <v>0</v>
      </c>
      <c r="Q124" s="240">
        <f>ROUND(I124*H124,2)</f>
        <v>0</v>
      </c>
      <c r="R124" s="240">
        <f>ROUND(J124*H124,2)</f>
        <v>0</v>
      </c>
      <c r="S124" s="96"/>
      <c r="T124" s="241">
        <f>S124*H124</f>
        <v>0</v>
      </c>
      <c r="U124" s="241">
        <v>0</v>
      </c>
      <c r="V124" s="241">
        <f>U124*H124</f>
        <v>0</v>
      </c>
      <c r="W124" s="241">
        <v>0</v>
      </c>
      <c r="X124" s="242">
        <f>W124*H124</f>
        <v>0</v>
      </c>
      <c r="Y124" s="37"/>
      <c r="Z124" s="37"/>
      <c r="AA124" s="37"/>
      <c r="AB124" s="37"/>
      <c r="AC124" s="37"/>
      <c r="AD124" s="37"/>
      <c r="AE124" s="37"/>
      <c r="AR124" s="243" t="s">
        <v>474</v>
      </c>
      <c r="AT124" s="243" t="s">
        <v>162</v>
      </c>
      <c r="AU124" s="243" t="s">
        <v>86</v>
      </c>
      <c r="AY124" s="16" t="s">
        <v>161</v>
      </c>
      <c r="BE124" s="244">
        <f>IF(O124="základná",K124,0)</f>
        <v>0</v>
      </c>
      <c r="BF124" s="244">
        <f>IF(O124="znížená",K124,0)</f>
        <v>0</v>
      </c>
      <c r="BG124" s="244">
        <f>IF(O124="zákl. prenesená",K124,0)</f>
        <v>0</v>
      </c>
      <c r="BH124" s="244">
        <f>IF(O124="zníž. prenesená",K124,0)</f>
        <v>0</v>
      </c>
      <c r="BI124" s="244">
        <f>IF(O124="nulová",K124,0)</f>
        <v>0</v>
      </c>
      <c r="BJ124" s="16" t="s">
        <v>166</v>
      </c>
      <c r="BK124" s="244">
        <f>ROUND(P124*H124,2)</f>
        <v>0</v>
      </c>
      <c r="BL124" s="16" t="s">
        <v>474</v>
      </c>
      <c r="BM124" s="243" t="s">
        <v>1070</v>
      </c>
    </row>
    <row r="125" s="2" customFormat="1" ht="16.5" customHeight="1">
      <c r="A125" s="37"/>
      <c r="B125" s="38"/>
      <c r="C125" s="230" t="s">
        <v>168</v>
      </c>
      <c r="D125" s="230" t="s">
        <v>162</v>
      </c>
      <c r="E125" s="231" t="s">
        <v>1071</v>
      </c>
      <c r="F125" s="232" t="s">
        <v>1072</v>
      </c>
      <c r="G125" s="233" t="s">
        <v>737</v>
      </c>
      <c r="H125" s="234">
        <v>1</v>
      </c>
      <c r="I125" s="235"/>
      <c r="J125" s="235"/>
      <c r="K125" s="236">
        <f>ROUND(P125*H125,2)</f>
        <v>0</v>
      </c>
      <c r="L125" s="237"/>
      <c r="M125" s="43"/>
      <c r="N125" s="238" t="s">
        <v>1</v>
      </c>
      <c r="O125" s="239" t="s">
        <v>42</v>
      </c>
      <c r="P125" s="240">
        <f>I125+J125</f>
        <v>0</v>
      </c>
      <c r="Q125" s="240">
        <f>ROUND(I125*H125,2)</f>
        <v>0</v>
      </c>
      <c r="R125" s="240">
        <f>ROUND(J125*H125,2)</f>
        <v>0</v>
      </c>
      <c r="S125" s="96"/>
      <c r="T125" s="241">
        <f>S125*H125</f>
        <v>0</v>
      </c>
      <c r="U125" s="241">
        <v>0</v>
      </c>
      <c r="V125" s="241">
        <f>U125*H125</f>
        <v>0</v>
      </c>
      <c r="W125" s="241">
        <v>0</v>
      </c>
      <c r="X125" s="242">
        <f>W125*H125</f>
        <v>0</v>
      </c>
      <c r="Y125" s="37"/>
      <c r="Z125" s="37"/>
      <c r="AA125" s="37"/>
      <c r="AB125" s="37"/>
      <c r="AC125" s="37"/>
      <c r="AD125" s="37"/>
      <c r="AE125" s="37"/>
      <c r="AR125" s="243" t="s">
        <v>474</v>
      </c>
      <c r="AT125" s="243" t="s">
        <v>162</v>
      </c>
      <c r="AU125" s="243" t="s">
        <v>86</v>
      </c>
      <c r="AY125" s="16" t="s">
        <v>161</v>
      </c>
      <c r="BE125" s="244">
        <f>IF(O125="základná",K125,0)</f>
        <v>0</v>
      </c>
      <c r="BF125" s="244">
        <f>IF(O125="znížená",K125,0)</f>
        <v>0</v>
      </c>
      <c r="BG125" s="244">
        <f>IF(O125="zákl. prenesená",K125,0)</f>
        <v>0</v>
      </c>
      <c r="BH125" s="244">
        <f>IF(O125="zníž. prenesená",K125,0)</f>
        <v>0</v>
      </c>
      <c r="BI125" s="244">
        <f>IF(O125="nulová",K125,0)</f>
        <v>0</v>
      </c>
      <c r="BJ125" s="16" t="s">
        <v>166</v>
      </c>
      <c r="BK125" s="244">
        <f>ROUND(P125*H125,2)</f>
        <v>0</v>
      </c>
      <c r="BL125" s="16" t="s">
        <v>474</v>
      </c>
      <c r="BM125" s="243" t="s">
        <v>1073</v>
      </c>
    </row>
    <row r="126" s="2" customFormat="1" ht="49.92" customHeight="1">
      <c r="A126" s="37"/>
      <c r="B126" s="38"/>
      <c r="C126" s="39"/>
      <c r="D126" s="39"/>
      <c r="E126" s="219" t="s">
        <v>498</v>
      </c>
      <c r="F126" s="219" t="s">
        <v>499</v>
      </c>
      <c r="G126" s="39"/>
      <c r="H126" s="39"/>
      <c r="I126" s="39"/>
      <c r="J126" s="39"/>
      <c r="K126" s="202">
        <f>BK126</f>
        <v>0</v>
      </c>
      <c r="L126" s="39"/>
      <c r="M126" s="43"/>
      <c r="N126" s="272"/>
      <c r="O126" s="273"/>
      <c r="P126" s="96"/>
      <c r="Q126" s="224">
        <f>SUM(Q127:Q131)</f>
        <v>0</v>
      </c>
      <c r="R126" s="224">
        <f>SUM(R127:R131)</f>
        <v>0</v>
      </c>
      <c r="S126" s="96"/>
      <c r="T126" s="96"/>
      <c r="U126" s="96"/>
      <c r="V126" s="96"/>
      <c r="W126" s="96"/>
      <c r="X126" s="97"/>
      <c r="Y126" s="37"/>
      <c r="Z126" s="37"/>
      <c r="AA126" s="37"/>
      <c r="AB126" s="37"/>
      <c r="AC126" s="37"/>
      <c r="AD126" s="37"/>
      <c r="AE126" s="37"/>
      <c r="AT126" s="16" t="s">
        <v>77</v>
      </c>
      <c r="AU126" s="16" t="s">
        <v>78</v>
      </c>
      <c r="AY126" s="16" t="s">
        <v>500</v>
      </c>
      <c r="BK126" s="244">
        <f>SUM(BK127:BK131)</f>
        <v>0</v>
      </c>
    </row>
    <row r="127" s="2" customFormat="1" ht="16.32" customHeight="1">
      <c r="A127" s="37"/>
      <c r="B127" s="38"/>
      <c r="C127" s="284" t="s">
        <v>1</v>
      </c>
      <c r="D127" s="284" t="s">
        <v>162</v>
      </c>
      <c r="E127" s="285" t="s">
        <v>1</v>
      </c>
      <c r="F127" s="286" t="s">
        <v>1</v>
      </c>
      <c r="G127" s="287" t="s">
        <v>1</v>
      </c>
      <c r="H127" s="288"/>
      <c r="I127" s="288"/>
      <c r="J127" s="288"/>
      <c r="K127" s="289">
        <f>BK127</f>
        <v>0</v>
      </c>
      <c r="L127" s="237"/>
      <c r="M127" s="43"/>
      <c r="N127" s="290" t="s">
        <v>1</v>
      </c>
      <c r="O127" s="291" t="s">
        <v>42</v>
      </c>
      <c r="P127" s="292">
        <f>I127+J127</f>
        <v>0</v>
      </c>
      <c r="Q127" s="293">
        <f>I127*H127</f>
        <v>0</v>
      </c>
      <c r="R127" s="293">
        <f>J127*H127</f>
        <v>0</v>
      </c>
      <c r="S127" s="96"/>
      <c r="T127" s="96"/>
      <c r="U127" s="96"/>
      <c r="V127" s="96"/>
      <c r="W127" s="96"/>
      <c r="X127" s="97"/>
      <c r="Y127" s="37"/>
      <c r="Z127" s="37"/>
      <c r="AA127" s="37"/>
      <c r="AB127" s="37"/>
      <c r="AC127" s="37"/>
      <c r="AD127" s="37"/>
      <c r="AE127" s="37"/>
      <c r="AT127" s="16" t="s">
        <v>500</v>
      </c>
      <c r="AU127" s="16" t="s">
        <v>86</v>
      </c>
      <c r="AY127" s="16" t="s">
        <v>500</v>
      </c>
      <c r="BE127" s="244">
        <f>IF(O127="základná",K127,0)</f>
        <v>0</v>
      </c>
      <c r="BF127" s="244">
        <f>IF(O127="znížená",K127,0)</f>
        <v>0</v>
      </c>
      <c r="BG127" s="244">
        <f>IF(O127="zákl. prenesená",K127,0)</f>
        <v>0</v>
      </c>
      <c r="BH127" s="244">
        <f>IF(O127="zníž. prenesená",K127,0)</f>
        <v>0</v>
      </c>
      <c r="BI127" s="244">
        <f>IF(O127="nulová",K127,0)</f>
        <v>0</v>
      </c>
      <c r="BJ127" s="16" t="s">
        <v>166</v>
      </c>
      <c r="BK127" s="244">
        <f>P127*H127</f>
        <v>0</v>
      </c>
    </row>
    <row r="128" s="2" customFormat="1" ht="16.32" customHeight="1">
      <c r="A128" s="37"/>
      <c r="B128" s="38"/>
      <c r="C128" s="284" t="s">
        <v>1</v>
      </c>
      <c r="D128" s="284" t="s">
        <v>162</v>
      </c>
      <c r="E128" s="285" t="s">
        <v>1</v>
      </c>
      <c r="F128" s="286" t="s">
        <v>1</v>
      </c>
      <c r="G128" s="287" t="s">
        <v>1</v>
      </c>
      <c r="H128" s="288"/>
      <c r="I128" s="288"/>
      <c r="J128" s="288"/>
      <c r="K128" s="289">
        <f>BK128</f>
        <v>0</v>
      </c>
      <c r="L128" s="237"/>
      <c r="M128" s="43"/>
      <c r="N128" s="290" t="s">
        <v>1</v>
      </c>
      <c r="O128" s="291" t="s">
        <v>42</v>
      </c>
      <c r="P128" s="292">
        <f>I128+J128</f>
        <v>0</v>
      </c>
      <c r="Q128" s="293">
        <f>I128*H128</f>
        <v>0</v>
      </c>
      <c r="R128" s="293">
        <f>J128*H128</f>
        <v>0</v>
      </c>
      <c r="S128" s="96"/>
      <c r="T128" s="96"/>
      <c r="U128" s="96"/>
      <c r="V128" s="96"/>
      <c r="W128" s="96"/>
      <c r="X128" s="97"/>
      <c r="Y128" s="37"/>
      <c r="Z128" s="37"/>
      <c r="AA128" s="37"/>
      <c r="AB128" s="37"/>
      <c r="AC128" s="37"/>
      <c r="AD128" s="37"/>
      <c r="AE128" s="37"/>
      <c r="AT128" s="16" t="s">
        <v>500</v>
      </c>
      <c r="AU128" s="16" t="s">
        <v>86</v>
      </c>
      <c r="AY128" s="16" t="s">
        <v>500</v>
      </c>
      <c r="BE128" s="244">
        <f>IF(O128="základná",K128,0)</f>
        <v>0</v>
      </c>
      <c r="BF128" s="244">
        <f>IF(O128="znížená",K128,0)</f>
        <v>0</v>
      </c>
      <c r="BG128" s="244">
        <f>IF(O128="zákl. prenesená",K128,0)</f>
        <v>0</v>
      </c>
      <c r="BH128" s="244">
        <f>IF(O128="zníž. prenesená",K128,0)</f>
        <v>0</v>
      </c>
      <c r="BI128" s="244">
        <f>IF(O128="nulová",K128,0)</f>
        <v>0</v>
      </c>
      <c r="BJ128" s="16" t="s">
        <v>166</v>
      </c>
      <c r="BK128" s="244">
        <f>P128*H128</f>
        <v>0</v>
      </c>
    </row>
    <row r="129" s="2" customFormat="1" ht="16.32" customHeight="1">
      <c r="A129" s="37"/>
      <c r="B129" s="38"/>
      <c r="C129" s="284" t="s">
        <v>1</v>
      </c>
      <c r="D129" s="284" t="s">
        <v>162</v>
      </c>
      <c r="E129" s="285" t="s">
        <v>1</v>
      </c>
      <c r="F129" s="286" t="s">
        <v>1</v>
      </c>
      <c r="G129" s="287" t="s">
        <v>1</v>
      </c>
      <c r="H129" s="288"/>
      <c r="I129" s="288"/>
      <c r="J129" s="288"/>
      <c r="K129" s="289">
        <f>BK129</f>
        <v>0</v>
      </c>
      <c r="L129" s="237"/>
      <c r="M129" s="43"/>
      <c r="N129" s="290" t="s">
        <v>1</v>
      </c>
      <c r="O129" s="291" t="s">
        <v>42</v>
      </c>
      <c r="P129" s="292">
        <f>I129+J129</f>
        <v>0</v>
      </c>
      <c r="Q129" s="293">
        <f>I129*H129</f>
        <v>0</v>
      </c>
      <c r="R129" s="293">
        <f>J129*H129</f>
        <v>0</v>
      </c>
      <c r="S129" s="96"/>
      <c r="T129" s="96"/>
      <c r="U129" s="96"/>
      <c r="V129" s="96"/>
      <c r="W129" s="96"/>
      <c r="X129" s="97"/>
      <c r="Y129" s="37"/>
      <c r="Z129" s="37"/>
      <c r="AA129" s="37"/>
      <c r="AB129" s="37"/>
      <c r="AC129" s="37"/>
      <c r="AD129" s="37"/>
      <c r="AE129" s="37"/>
      <c r="AT129" s="16" t="s">
        <v>500</v>
      </c>
      <c r="AU129" s="16" t="s">
        <v>86</v>
      </c>
      <c r="AY129" s="16" t="s">
        <v>500</v>
      </c>
      <c r="BE129" s="244">
        <f>IF(O129="základná",K129,0)</f>
        <v>0</v>
      </c>
      <c r="BF129" s="244">
        <f>IF(O129="znížená",K129,0)</f>
        <v>0</v>
      </c>
      <c r="BG129" s="244">
        <f>IF(O129="zákl. prenesená",K129,0)</f>
        <v>0</v>
      </c>
      <c r="BH129" s="244">
        <f>IF(O129="zníž. prenesená",K129,0)</f>
        <v>0</v>
      </c>
      <c r="BI129" s="244">
        <f>IF(O129="nulová",K129,0)</f>
        <v>0</v>
      </c>
      <c r="BJ129" s="16" t="s">
        <v>166</v>
      </c>
      <c r="BK129" s="244">
        <f>P129*H129</f>
        <v>0</v>
      </c>
    </row>
    <row r="130" s="2" customFormat="1" ht="16.32" customHeight="1">
      <c r="A130" s="37"/>
      <c r="B130" s="38"/>
      <c r="C130" s="284" t="s">
        <v>1</v>
      </c>
      <c r="D130" s="284" t="s">
        <v>162</v>
      </c>
      <c r="E130" s="285" t="s">
        <v>1</v>
      </c>
      <c r="F130" s="286" t="s">
        <v>1</v>
      </c>
      <c r="G130" s="287" t="s">
        <v>1</v>
      </c>
      <c r="H130" s="288"/>
      <c r="I130" s="288"/>
      <c r="J130" s="288"/>
      <c r="K130" s="289">
        <f>BK130</f>
        <v>0</v>
      </c>
      <c r="L130" s="237"/>
      <c r="M130" s="43"/>
      <c r="N130" s="290" t="s">
        <v>1</v>
      </c>
      <c r="O130" s="291" t="s">
        <v>42</v>
      </c>
      <c r="P130" s="292">
        <f>I130+J130</f>
        <v>0</v>
      </c>
      <c r="Q130" s="293">
        <f>I130*H130</f>
        <v>0</v>
      </c>
      <c r="R130" s="293">
        <f>J130*H130</f>
        <v>0</v>
      </c>
      <c r="S130" s="96"/>
      <c r="T130" s="96"/>
      <c r="U130" s="96"/>
      <c r="V130" s="96"/>
      <c r="W130" s="96"/>
      <c r="X130" s="97"/>
      <c r="Y130" s="37"/>
      <c r="Z130" s="37"/>
      <c r="AA130" s="37"/>
      <c r="AB130" s="37"/>
      <c r="AC130" s="37"/>
      <c r="AD130" s="37"/>
      <c r="AE130" s="37"/>
      <c r="AT130" s="16" t="s">
        <v>500</v>
      </c>
      <c r="AU130" s="16" t="s">
        <v>86</v>
      </c>
      <c r="AY130" s="16" t="s">
        <v>500</v>
      </c>
      <c r="BE130" s="244">
        <f>IF(O130="základná",K130,0)</f>
        <v>0</v>
      </c>
      <c r="BF130" s="244">
        <f>IF(O130="znížená",K130,0)</f>
        <v>0</v>
      </c>
      <c r="BG130" s="244">
        <f>IF(O130="zákl. prenesená",K130,0)</f>
        <v>0</v>
      </c>
      <c r="BH130" s="244">
        <f>IF(O130="zníž. prenesená",K130,0)</f>
        <v>0</v>
      </c>
      <c r="BI130" s="244">
        <f>IF(O130="nulová",K130,0)</f>
        <v>0</v>
      </c>
      <c r="BJ130" s="16" t="s">
        <v>166</v>
      </c>
      <c r="BK130" s="244">
        <f>P130*H130</f>
        <v>0</v>
      </c>
    </row>
    <row r="131" s="2" customFormat="1" ht="16.32" customHeight="1">
      <c r="A131" s="37"/>
      <c r="B131" s="38"/>
      <c r="C131" s="284" t="s">
        <v>1</v>
      </c>
      <c r="D131" s="284" t="s">
        <v>162</v>
      </c>
      <c r="E131" s="285" t="s">
        <v>1</v>
      </c>
      <c r="F131" s="286" t="s">
        <v>1</v>
      </c>
      <c r="G131" s="287" t="s">
        <v>1</v>
      </c>
      <c r="H131" s="288"/>
      <c r="I131" s="288"/>
      <c r="J131" s="288"/>
      <c r="K131" s="289">
        <f>BK131</f>
        <v>0</v>
      </c>
      <c r="L131" s="237"/>
      <c r="M131" s="43"/>
      <c r="N131" s="290" t="s">
        <v>1</v>
      </c>
      <c r="O131" s="291" t="s">
        <v>42</v>
      </c>
      <c r="P131" s="294">
        <f>I131+J131</f>
        <v>0</v>
      </c>
      <c r="Q131" s="295">
        <f>I131*H131</f>
        <v>0</v>
      </c>
      <c r="R131" s="295">
        <f>J131*H131</f>
        <v>0</v>
      </c>
      <c r="S131" s="296"/>
      <c r="T131" s="296"/>
      <c r="U131" s="296"/>
      <c r="V131" s="296"/>
      <c r="W131" s="296"/>
      <c r="X131" s="297"/>
      <c r="Y131" s="37"/>
      <c r="Z131" s="37"/>
      <c r="AA131" s="37"/>
      <c r="AB131" s="37"/>
      <c r="AC131" s="37"/>
      <c r="AD131" s="37"/>
      <c r="AE131" s="37"/>
      <c r="AT131" s="16" t="s">
        <v>500</v>
      </c>
      <c r="AU131" s="16" t="s">
        <v>86</v>
      </c>
      <c r="AY131" s="16" t="s">
        <v>500</v>
      </c>
      <c r="BE131" s="244">
        <f>IF(O131="základná",K131,0)</f>
        <v>0</v>
      </c>
      <c r="BF131" s="244">
        <f>IF(O131="znížená",K131,0)</f>
        <v>0</v>
      </c>
      <c r="BG131" s="244">
        <f>IF(O131="zákl. prenesená",K131,0)</f>
        <v>0</v>
      </c>
      <c r="BH131" s="244">
        <f>IF(O131="zníž. prenesená",K131,0)</f>
        <v>0</v>
      </c>
      <c r="BI131" s="244">
        <f>IF(O131="nulová",K131,0)</f>
        <v>0</v>
      </c>
      <c r="BJ131" s="16" t="s">
        <v>166</v>
      </c>
      <c r="BK131" s="244">
        <f>P131*H131</f>
        <v>0</v>
      </c>
    </row>
    <row r="132" s="2" customFormat="1" ht="6.96" customHeight="1">
      <c r="A132" s="37"/>
      <c r="B132" s="71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43"/>
      <c r="N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</sheetData>
  <sheetProtection sheet="1" autoFilter="0" formatColumns="0" formatRows="0" objects="1" scenarios="1" spinCount="100000" saltValue="G/MnN0MfpOwrJ/AC7xPyBIUQaE4e0PTAn55X+MHA6AZ1Uy7c+6Al0FlwGcLJbytUBPPCejIX1GXcZX2wysXcHA==" hashValue="45niVhrb0CQL5cL8lKW2HHoIJabmRsZLiBuJZZQakrpm4Uls7PS8KiC9tAxiiAw3k0SAvTAmYWrTnG+EUhf+zQ==" algorithmName="SHA-512" password="CC35"/>
  <autoFilter ref="C117:L131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M2:Z2"/>
  </mergeCells>
  <dataValidations count="2">
    <dataValidation type="list" allowBlank="1" showInputMessage="1" showErrorMessage="1" error="Povolené sú hodnoty K, M." sqref="D127:D132">
      <formula1>"K, M"</formula1>
    </dataValidation>
    <dataValidation type="list" allowBlank="1" showInputMessage="1" showErrorMessage="1" error="Povolené sú hodnoty základná, znížená, nulová." sqref="O127:O132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105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1074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1051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ROUND(K126,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ROUND((ROUND((SUM(BE126:BE208)),  2) + SUM(BE210:BE214)), 2)</f>
        <v>0</v>
      </c>
      <c r="G35" s="163"/>
      <c r="H35" s="163"/>
      <c r="I35" s="164">
        <v>0.20000000000000001</v>
      </c>
      <c r="J35" s="163"/>
      <c r="K35" s="162">
        <f>ROUND((ROUND(((SUM(BE126:BE208))*I35),  2) + (SUM(BE210:BE214)*I35)),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ROUND((ROUND((SUM(BF126:BF208)),  2) + SUM(BF210:BF214)), 2)</f>
        <v>0</v>
      </c>
      <c r="G36" s="163"/>
      <c r="H36" s="163"/>
      <c r="I36" s="164">
        <v>0.20000000000000001</v>
      </c>
      <c r="J36" s="163"/>
      <c r="K36" s="162">
        <f>ROUND((ROUND(((SUM(BF126:BF208))*I36),  2) + (SUM(BF210:BF214)*I36)),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ROUND((ROUND((SUM(BG126:BG208)),  2) + SUM(BG210:BG214)),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ROUND((ROUND((SUM(BH126:BH208)),  2) + SUM(BH210:BH214)),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ROUND((ROUND((SUM(BI126:BI208)),  2) + SUM(BI210:BI214)),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 xml:space="preserve">E_S,R - Zníženie energetickej náročnosti kultúrneho domu Veľký Kýr 2 -  časť Silnoprúd a Rozvádzače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Zvolenský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Q126</f>
        <v>0</v>
      </c>
      <c r="J96" s="115">
        <f>R126</f>
        <v>0</v>
      </c>
      <c r="K96" s="115">
        <f>K126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128</v>
      </c>
      <c r="E97" s="192"/>
      <c r="F97" s="192"/>
      <c r="G97" s="192"/>
      <c r="H97" s="192"/>
      <c r="I97" s="193">
        <f>Q127</f>
        <v>0</v>
      </c>
      <c r="J97" s="193">
        <f>R127</f>
        <v>0</v>
      </c>
      <c r="K97" s="193">
        <f>K127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129</v>
      </c>
      <c r="E98" s="198"/>
      <c r="F98" s="198"/>
      <c r="G98" s="198"/>
      <c r="H98" s="198"/>
      <c r="I98" s="199">
        <f>Q128</f>
        <v>0</v>
      </c>
      <c r="J98" s="199">
        <f>R128</f>
        <v>0</v>
      </c>
      <c r="K98" s="199">
        <f>K128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130</v>
      </c>
      <c r="E99" s="198"/>
      <c r="F99" s="198"/>
      <c r="G99" s="198"/>
      <c r="H99" s="198"/>
      <c r="I99" s="199">
        <f>Q132</f>
        <v>0</v>
      </c>
      <c r="J99" s="199">
        <f>R132</f>
        <v>0</v>
      </c>
      <c r="K99" s="199">
        <f>K132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131</v>
      </c>
      <c r="E100" s="198"/>
      <c r="F100" s="198"/>
      <c r="G100" s="198"/>
      <c r="H100" s="198"/>
      <c r="I100" s="199">
        <f>Q142</f>
        <v>0</v>
      </c>
      <c r="J100" s="199">
        <f>R142</f>
        <v>0</v>
      </c>
      <c r="K100" s="199">
        <f>K142</f>
        <v>0</v>
      </c>
      <c r="L100" s="196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9"/>
      <c r="C101" s="190"/>
      <c r="D101" s="191" t="s">
        <v>1075</v>
      </c>
      <c r="E101" s="192"/>
      <c r="F101" s="192"/>
      <c r="G101" s="192"/>
      <c r="H101" s="192"/>
      <c r="I101" s="193">
        <f>Q144</f>
        <v>0</v>
      </c>
      <c r="J101" s="193">
        <f>R144</f>
        <v>0</v>
      </c>
      <c r="K101" s="193">
        <f>K144</f>
        <v>0</v>
      </c>
      <c r="L101" s="190"/>
      <c r="M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5"/>
      <c r="C102" s="196"/>
      <c r="D102" s="197" t="s">
        <v>1076</v>
      </c>
      <c r="E102" s="198"/>
      <c r="F102" s="198"/>
      <c r="G102" s="198"/>
      <c r="H102" s="198"/>
      <c r="I102" s="199">
        <f>Q145</f>
        <v>0</v>
      </c>
      <c r="J102" s="199">
        <f>R145</f>
        <v>0</v>
      </c>
      <c r="K102" s="199">
        <f>K145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1077</v>
      </c>
      <c r="E103" s="198"/>
      <c r="F103" s="198"/>
      <c r="G103" s="198"/>
      <c r="H103" s="198"/>
      <c r="I103" s="199">
        <f>Q184</f>
        <v>0</v>
      </c>
      <c r="J103" s="199">
        <f>R184</f>
        <v>0</v>
      </c>
      <c r="K103" s="199">
        <f>K184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1078</v>
      </c>
      <c r="E104" s="198"/>
      <c r="F104" s="198"/>
      <c r="G104" s="198"/>
      <c r="H104" s="198"/>
      <c r="I104" s="199">
        <f>Q200</f>
        <v>0</v>
      </c>
      <c r="J104" s="199">
        <f>R200</f>
        <v>0</v>
      </c>
      <c r="K104" s="199">
        <f>K200</f>
        <v>0</v>
      </c>
      <c r="L104" s="196"/>
      <c r="M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96"/>
      <c r="D105" s="197" t="s">
        <v>1079</v>
      </c>
      <c r="E105" s="198"/>
      <c r="F105" s="198"/>
      <c r="G105" s="198"/>
      <c r="H105" s="198"/>
      <c r="I105" s="199">
        <f>Q204</f>
        <v>0</v>
      </c>
      <c r="J105" s="199">
        <f>R204</f>
        <v>0</v>
      </c>
      <c r="K105" s="199">
        <f>K204</f>
        <v>0</v>
      </c>
      <c r="L105" s="196"/>
      <c r="M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1.84" customHeight="1">
      <c r="A106" s="9"/>
      <c r="B106" s="189"/>
      <c r="C106" s="190"/>
      <c r="D106" s="201" t="s">
        <v>142</v>
      </c>
      <c r="E106" s="190"/>
      <c r="F106" s="190"/>
      <c r="G106" s="190"/>
      <c r="H106" s="190"/>
      <c r="I106" s="202">
        <f>Q209</f>
        <v>0</v>
      </c>
      <c r="J106" s="202">
        <f>R209</f>
        <v>0</v>
      </c>
      <c r="K106" s="202">
        <f>K209</f>
        <v>0</v>
      </c>
      <c r="L106" s="190"/>
      <c r="M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68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143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184" t="str">
        <f>E7</f>
        <v>Zníženie energetickej náročnosti kultúrneho domu Veľký Kýr 2</v>
      </c>
      <c r="F116" s="31"/>
      <c r="G116" s="31"/>
      <c r="H116" s="31"/>
      <c r="I116" s="39"/>
      <c r="J116" s="39"/>
      <c r="K116" s="39"/>
      <c r="L116" s="39"/>
      <c r="M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116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30" customHeight="1">
      <c r="A118" s="37"/>
      <c r="B118" s="38"/>
      <c r="C118" s="39"/>
      <c r="D118" s="39"/>
      <c r="E118" s="81" t="str">
        <f>E9</f>
        <v xml:space="preserve">E_S,R - Zníženie energetickej náročnosti kultúrneho domu Veľký Kýr 2 -  časť Silnoprúd a Rozvádzače</v>
      </c>
      <c r="F118" s="39"/>
      <c r="G118" s="39"/>
      <c r="H118" s="39"/>
      <c r="I118" s="39"/>
      <c r="J118" s="39"/>
      <c r="K118" s="39"/>
      <c r="L118" s="39"/>
      <c r="M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F12</f>
        <v>Nám. sv. Jána 2, Veľký Kýr</v>
      </c>
      <c r="G120" s="39"/>
      <c r="H120" s="39"/>
      <c r="I120" s="31" t="s">
        <v>22</v>
      </c>
      <c r="J120" s="84" t="str">
        <f>IF(J12="","",J12)</f>
        <v>8. 4. 2022</v>
      </c>
      <c r="K120" s="39"/>
      <c r="L120" s="39"/>
      <c r="M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40.05" customHeight="1">
      <c r="A122" s="37"/>
      <c r="B122" s="38"/>
      <c r="C122" s="31" t="s">
        <v>24</v>
      </c>
      <c r="D122" s="39"/>
      <c r="E122" s="39"/>
      <c r="F122" s="26" t="str">
        <f>E15</f>
        <v>Obec Veľký Kýr</v>
      </c>
      <c r="G122" s="39"/>
      <c r="H122" s="39"/>
      <c r="I122" s="31" t="s">
        <v>30</v>
      </c>
      <c r="J122" s="35" t="str">
        <f>E21</f>
        <v>spix, s.r.o., Záhradnícka 58/A, Bratislava</v>
      </c>
      <c r="K122" s="39"/>
      <c r="L122" s="39"/>
      <c r="M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28</v>
      </c>
      <c r="D123" s="39"/>
      <c r="E123" s="39"/>
      <c r="F123" s="26" t="str">
        <f>IF(E18="","",E18)</f>
        <v>Vyplň údaj</v>
      </c>
      <c r="G123" s="39"/>
      <c r="H123" s="39"/>
      <c r="I123" s="31" t="s">
        <v>32</v>
      </c>
      <c r="J123" s="35" t="str">
        <f>E24</f>
        <v>Zvolenský</v>
      </c>
      <c r="K123" s="39"/>
      <c r="L123" s="39"/>
      <c r="M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68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203"/>
      <c r="B125" s="204"/>
      <c r="C125" s="205" t="s">
        <v>144</v>
      </c>
      <c r="D125" s="206" t="s">
        <v>61</v>
      </c>
      <c r="E125" s="206" t="s">
        <v>57</v>
      </c>
      <c r="F125" s="206" t="s">
        <v>58</v>
      </c>
      <c r="G125" s="206" t="s">
        <v>145</v>
      </c>
      <c r="H125" s="206" t="s">
        <v>146</v>
      </c>
      <c r="I125" s="206" t="s">
        <v>147</v>
      </c>
      <c r="J125" s="206" t="s">
        <v>148</v>
      </c>
      <c r="K125" s="207" t="s">
        <v>125</v>
      </c>
      <c r="L125" s="208" t="s">
        <v>149</v>
      </c>
      <c r="M125" s="209"/>
      <c r="N125" s="105" t="s">
        <v>1</v>
      </c>
      <c r="O125" s="106" t="s">
        <v>40</v>
      </c>
      <c r="P125" s="106" t="s">
        <v>150</v>
      </c>
      <c r="Q125" s="106" t="s">
        <v>151</v>
      </c>
      <c r="R125" s="106" t="s">
        <v>152</v>
      </c>
      <c r="S125" s="106" t="s">
        <v>153</v>
      </c>
      <c r="T125" s="106" t="s">
        <v>154</v>
      </c>
      <c r="U125" s="106" t="s">
        <v>155</v>
      </c>
      <c r="V125" s="106" t="s">
        <v>156</v>
      </c>
      <c r="W125" s="106" t="s">
        <v>157</v>
      </c>
      <c r="X125" s="107" t="s">
        <v>158</v>
      </c>
      <c r="Y125" s="203"/>
      <c r="Z125" s="203"/>
      <c r="AA125" s="203"/>
      <c r="AB125" s="203"/>
      <c r="AC125" s="203"/>
      <c r="AD125" s="203"/>
      <c r="AE125" s="203"/>
    </row>
    <row r="126" s="2" customFormat="1" ht="22.8" customHeight="1">
      <c r="A126" s="37"/>
      <c r="B126" s="38"/>
      <c r="C126" s="112" t="s">
        <v>126</v>
      </c>
      <c r="D126" s="39"/>
      <c r="E126" s="39"/>
      <c r="F126" s="39"/>
      <c r="G126" s="39"/>
      <c r="H126" s="39"/>
      <c r="I126" s="39"/>
      <c r="J126" s="39"/>
      <c r="K126" s="210">
        <f>BK126</f>
        <v>0</v>
      </c>
      <c r="L126" s="39"/>
      <c r="M126" s="43"/>
      <c r="N126" s="108"/>
      <c r="O126" s="211"/>
      <c r="P126" s="109"/>
      <c r="Q126" s="212">
        <f>Q127+Q144+Q209</f>
        <v>0</v>
      </c>
      <c r="R126" s="212">
        <f>R127+R144+R209</f>
        <v>0</v>
      </c>
      <c r="S126" s="109"/>
      <c r="T126" s="213">
        <f>T127+T144+T209</f>
        <v>0</v>
      </c>
      <c r="U126" s="109"/>
      <c r="V126" s="213">
        <f>V127+V144+V209</f>
        <v>5.6194432000000001</v>
      </c>
      <c r="W126" s="109"/>
      <c r="X126" s="214">
        <f>X127+X144+X209</f>
        <v>6.3780000000000001</v>
      </c>
      <c r="Y126" s="37"/>
      <c r="Z126" s="37"/>
      <c r="AA126" s="37"/>
      <c r="AB126" s="37"/>
      <c r="AC126" s="37"/>
      <c r="AD126" s="37"/>
      <c r="AE126" s="37"/>
      <c r="AT126" s="16" t="s">
        <v>77</v>
      </c>
      <c r="AU126" s="16" t="s">
        <v>127</v>
      </c>
      <c r="BK126" s="215">
        <f>BK127+BK144+BK209</f>
        <v>0</v>
      </c>
    </row>
    <row r="127" s="12" customFormat="1" ht="25.92" customHeight="1">
      <c r="A127" s="12"/>
      <c r="B127" s="216"/>
      <c r="C127" s="217"/>
      <c r="D127" s="218" t="s">
        <v>77</v>
      </c>
      <c r="E127" s="219" t="s">
        <v>159</v>
      </c>
      <c r="F127" s="219" t="s">
        <v>160</v>
      </c>
      <c r="G127" s="217"/>
      <c r="H127" s="217"/>
      <c r="I127" s="220"/>
      <c r="J127" s="220"/>
      <c r="K127" s="202">
        <f>BK127</f>
        <v>0</v>
      </c>
      <c r="L127" s="217"/>
      <c r="M127" s="221"/>
      <c r="N127" s="222"/>
      <c r="O127" s="223"/>
      <c r="P127" s="223"/>
      <c r="Q127" s="224">
        <f>Q128+Q132+Q142</f>
        <v>0</v>
      </c>
      <c r="R127" s="224">
        <f>R128+R132+R142</f>
        <v>0</v>
      </c>
      <c r="S127" s="223"/>
      <c r="T127" s="225">
        <f>T128+T132+T142</f>
        <v>0</v>
      </c>
      <c r="U127" s="223"/>
      <c r="V127" s="225">
        <f>V128+V132+V142</f>
        <v>5.6194432000000001</v>
      </c>
      <c r="W127" s="223"/>
      <c r="X127" s="226">
        <f>X128+X132+X142</f>
        <v>6.3780000000000001</v>
      </c>
      <c r="Y127" s="12"/>
      <c r="Z127" s="12"/>
      <c r="AA127" s="12"/>
      <c r="AB127" s="12"/>
      <c r="AC127" s="12"/>
      <c r="AD127" s="12"/>
      <c r="AE127" s="12"/>
      <c r="AR127" s="227" t="s">
        <v>86</v>
      </c>
      <c r="AT127" s="228" t="s">
        <v>77</v>
      </c>
      <c r="AU127" s="228" t="s">
        <v>78</v>
      </c>
      <c r="AY127" s="227" t="s">
        <v>161</v>
      </c>
      <c r="BK127" s="229">
        <f>BK128+BK132+BK142</f>
        <v>0</v>
      </c>
    </row>
    <row r="128" s="12" customFormat="1" ht="22.8" customHeight="1">
      <c r="A128" s="12"/>
      <c r="B128" s="216"/>
      <c r="C128" s="217"/>
      <c r="D128" s="218" t="s">
        <v>77</v>
      </c>
      <c r="E128" s="245" t="s">
        <v>168</v>
      </c>
      <c r="F128" s="245" t="s">
        <v>169</v>
      </c>
      <c r="G128" s="217"/>
      <c r="H128" s="217"/>
      <c r="I128" s="220"/>
      <c r="J128" s="220"/>
      <c r="K128" s="246">
        <f>BK128</f>
        <v>0</v>
      </c>
      <c r="L128" s="217"/>
      <c r="M128" s="221"/>
      <c r="N128" s="222"/>
      <c r="O128" s="223"/>
      <c r="P128" s="223"/>
      <c r="Q128" s="224">
        <f>SUM(Q129:Q131)</f>
        <v>0</v>
      </c>
      <c r="R128" s="224">
        <f>SUM(R129:R131)</f>
        <v>0</v>
      </c>
      <c r="S128" s="223"/>
      <c r="T128" s="225">
        <f>SUM(T129:T131)</f>
        <v>0</v>
      </c>
      <c r="U128" s="223"/>
      <c r="V128" s="225">
        <f>SUM(V129:V131)</f>
        <v>5.6194432000000001</v>
      </c>
      <c r="W128" s="223"/>
      <c r="X128" s="226">
        <f>SUM(X129:X131)</f>
        <v>0</v>
      </c>
      <c r="Y128" s="12"/>
      <c r="Z128" s="12"/>
      <c r="AA128" s="12"/>
      <c r="AB128" s="12"/>
      <c r="AC128" s="12"/>
      <c r="AD128" s="12"/>
      <c r="AE128" s="12"/>
      <c r="AR128" s="227" t="s">
        <v>86</v>
      </c>
      <c r="AT128" s="228" t="s">
        <v>77</v>
      </c>
      <c r="AU128" s="228" t="s">
        <v>86</v>
      </c>
      <c r="AY128" s="227" t="s">
        <v>161</v>
      </c>
      <c r="BK128" s="229">
        <f>SUM(BK129:BK131)</f>
        <v>0</v>
      </c>
    </row>
    <row r="129" s="2" customFormat="1" ht="24.15" customHeight="1">
      <c r="A129" s="37"/>
      <c r="B129" s="38"/>
      <c r="C129" s="230" t="s">
        <v>86</v>
      </c>
      <c r="D129" s="230" t="s">
        <v>162</v>
      </c>
      <c r="E129" s="231" t="s">
        <v>1080</v>
      </c>
      <c r="F129" s="232" t="s">
        <v>1081</v>
      </c>
      <c r="G129" s="233" t="s">
        <v>181</v>
      </c>
      <c r="H129" s="234">
        <v>74.409999999999997</v>
      </c>
      <c r="I129" s="235"/>
      <c r="J129" s="235"/>
      <c r="K129" s="236">
        <f>ROUND(P129*H129,2)</f>
        <v>0</v>
      </c>
      <c r="L129" s="237"/>
      <c r="M129" s="43"/>
      <c r="N129" s="238" t="s">
        <v>1</v>
      </c>
      <c r="O129" s="239" t="s">
        <v>42</v>
      </c>
      <c r="P129" s="240">
        <f>I129+J129</f>
        <v>0</v>
      </c>
      <c r="Q129" s="240">
        <f>ROUND(I129*H129,2)</f>
        <v>0</v>
      </c>
      <c r="R129" s="240">
        <f>ROUND(J129*H129,2)</f>
        <v>0</v>
      </c>
      <c r="S129" s="96"/>
      <c r="T129" s="241">
        <f>S129*H129</f>
        <v>0</v>
      </c>
      <c r="U129" s="241">
        <v>0.075520000000000004</v>
      </c>
      <c r="V129" s="241">
        <f>U129*H129</f>
        <v>5.6194432000000001</v>
      </c>
      <c r="W129" s="241">
        <v>0</v>
      </c>
      <c r="X129" s="242">
        <f>W129*H129</f>
        <v>0</v>
      </c>
      <c r="Y129" s="37"/>
      <c r="Z129" s="37"/>
      <c r="AA129" s="37"/>
      <c r="AB129" s="37"/>
      <c r="AC129" s="37"/>
      <c r="AD129" s="37"/>
      <c r="AE129" s="37"/>
      <c r="AR129" s="243" t="s">
        <v>165</v>
      </c>
      <c r="AT129" s="243" t="s">
        <v>162</v>
      </c>
      <c r="AU129" s="243" t="s">
        <v>166</v>
      </c>
      <c r="AY129" s="16" t="s">
        <v>161</v>
      </c>
      <c r="BE129" s="244">
        <f>IF(O129="základná",K129,0)</f>
        <v>0</v>
      </c>
      <c r="BF129" s="244">
        <f>IF(O129="znížená",K129,0)</f>
        <v>0</v>
      </c>
      <c r="BG129" s="244">
        <f>IF(O129="zákl. prenesená",K129,0)</f>
        <v>0</v>
      </c>
      <c r="BH129" s="244">
        <f>IF(O129="zníž. prenesená",K129,0)</f>
        <v>0</v>
      </c>
      <c r="BI129" s="244">
        <f>IF(O129="nulová",K129,0)</f>
        <v>0</v>
      </c>
      <c r="BJ129" s="16" t="s">
        <v>166</v>
      </c>
      <c r="BK129" s="244">
        <f>ROUND(P129*H129,2)</f>
        <v>0</v>
      </c>
      <c r="BL129" s="16" t="s">
        <v>165</v>
      </c>
      <c r="BM129" s="243" t="s">
        <v>1082</v>
      </c>
    </row>
    <row r="130" s="13" customFormat="1">
      <c r="A130" s="13"/>
      <c r="B130" s="247"/>
      <c r="C130" s="248"/>
      <c r="D130" s="249" t="s">
        <v>174</v>
      </c>
      <c r="E130" s="250" t="s">
        <v>1</v>
      </c>
      <c r="F130" s="251" t="s">
        <v>1083</v>
      </c>
      <c r="G130" s="248"/>
      <c r="H130" s="252">
        <v>74.409999999999997</v>
      </c>
      <c r="I130" s="253"/>
      <c r="J130" s="253"/>
      <c r="K130" s="248"/>
      <c r="L130" s="248"/>
      <c r="M130" s="254"/>
      <c r="N130" s="255"/>
      <c r="O130" s="256"/>
      <c r="P130" s="256"/>
      <c r="Q130" s="256"/>
      <c r="R130" s="256"/>
      <c r="S130" s="256"/>
      <c r="T130" s="256"/>
      <c r="U130" s="256"/>
      <c r="V130" s="256"/>
      <c r="W130" s="256"/>
      <c r="X130" s="257"/>
      <c r="Y130" s="13"/>
      <c r="Z130" s="13"/>
      <c r="AA130" s="13"/>
      <c r="AB130" s="13"/>
      <c r="AC130" s="13"/>
      <c r="AD130" s="13"/>
      <c r="AE130" s="13"/>
      <c r="AT130" s="258" t="s">
        <v>174</v>
      </c>
      <c r="AU130" s="258" t="s">
        <v>166</v>
      </c>
      <c r="AV130" s="13" t="s">
        <v>166</v>
      </c>
      <c r="AW130" s="13" t="s">
        <v>5</v>
      </c>
      <c r="AX130" s="13" t="s">
        <v>78</v>
      </c>
      <c r="AY130" s="258" t="s">
        <v>161</v>
      </c>
    </row>
    <row r="131" s="14" customFormat="1">
      <c r="A131" s="14"/>
      <c r="B131" s="259"/>
      <c r="C131" s="260"/>
      <c r="D131" s="249" t="s">
        <v>174</v>
      </c>
      <c r="E131" s="261" t="s">
        <v>1</v>
      </c>
      <c r="F131" s="262" t="s">
        <v>177</v>
      </c>
      <c r="G131" s="260"/>
      <c r="H131" s="263">
        <v>74.409999999999997</v>
      </c>
      <c r="I131" s="264"/>
      <c r="J131" s="264"/>
      <c r="K131" s="260"/>
      <c r="L131" s="260"/>
      <c r="M131" s="265"/>
      <c r="N131" s="266"/>
      <c r="O131" s="267"/>
      <c r="P131" s="267"/>
      <c r="Q131" s="267"/>
      <c r="R131" s="267"/>
      <c r="S131" s="267"/>
      <c r="T131" s="267"/>
      <c r="U131" s="267"/>
      <c r="V131" s="267"/>
      <c r="W131" s="267"/>
      <c r="X131" s="268"/>
      <c r="Y131" s="14"/>
      <c r="Z131" s="14"/>
      <c r="AA131" s="14"/>
      <c r="AB131" s="14"/>
      <c r="AC131" s="14"/>
      <c r="AD131" s="14"/>
      <c r="AE131" s="14"/>
      <c r="AT131" s="269" t="s">
        <v>174</v>
      </c>
      <c r="AU131" s="269" t="s">
        <v>166</v>
      </c>
      <c r="AV131" s="14" t="s">
        <v>165</v>
      </c>
      <c r="AW131" s="14" t="s">
        <v>5</v>
      </c>
      <c r="AX131" s="14" t="s">
        <v>86</v>
      </c>
      <c r="AY131" s="269" t="s">
        <v>161</v>
      </c>
    </row>
    <row r="132" s="12" customFormat="1" ht="22.8" customHeight="1">
      <c r="A132" s="12"/>
      <c r="B132" s="216"/>
      <c r="C132" s="217"/>
      <c r="D132" s="218" t="s">
        <v>77</v>
      </c>
      <c r="E132" s="245" t="s">
        <v>197</v>
      </c>
      <c r="F132" s="245" t="s">
        <v>198</v>
      </c>
      <c r="G132" s="217"/>
      <c r="H132" s="217"/>
      <c r="I132" s="220"/>
      <c r="J132" s="220"/>
      <c r="K132" s="246">
        <f>BK132</f>
        <v>0</v>
      </c>
      <c r="L132" s="217"/>
      <c r="M132" s="221"/>
      <c r="N132" s="222"/>
      <c r="O132" s="223"/>
      <c r="P132" s="223"/>
      <c r="Q132" s="224">
        <f>SUM(Q133:Q141)</f>
        <v>0</v>
      </c>
      <c r="R132" s="224">
        <f>SUM(R133:R141)</f>
        <v>0</v>
      </c>
      <c r="S132" s="223"/>
      <c r="T132" s="225">
        <f>SUM(T133:T141)</f>
        <v>0</v>
      </c>
      <c r="U132" s="223"/>
      <c r="V132" s="225">
        <f>SUM(V133:V141)</f>
        <v>0</v>
      </c>
      <c r="W132" s="223"/>
      <c r="X132" s="226">
        <f>SUM(X133:X141)</f>
        <v>6.3780000000000001</v>
      </c>
      <c r="Y132" s="12"/>
      <c r="Z132" s="12"/>
      <c r="AA132" s="12"/>
      <c r="AB132" s="12"/>
      <c r="AC132" s="12"/>
      <c r="AD132" s="12"/>
      <c r="AE132" s="12"/>
      <c r="AR132" s="227" t="s">
        <v>86</v>
      </c>
      <c r="AT132" s="228" t="s">
        <v>77</v>
      </c>
      <c r="AU132" s="228" t="s">
        <v>86</v>
      </c>
      <c r="AY132" s="227" t="s">
        <v>161</v>
      </c>
      <c r="BK132" s="229">
        <f>SUM(BK133:BK141)</f>
        <v>0</v>
      </c>
    </row>
    <row r="133" s="2" customFormat="1" ht="37.8" customHeight="1">
      <c r="A133" s="37"/>
      <c r="B133" s="38"/>
      <c r="C133" s="230" t="s">
        <v>166</v>
      </c>
      <c r="D133" s="230" t="s">
        <v>162</v>
      </c>
      <c r="E133" s="231" t="s">
        <v>1084</v>
      </c>
      <c r="F133" s="232" t="s">
        <v>1085</v>
      </c>
      <c r="G133" s="233" t="s">
        <v>172</v>
      </c>
      <c r="H133" s="234">
        <v>1063</v>
      </c>
      <c r="I133" s="235"/>
      <c r="J133" s="235"/>
      <c r="K133" s="236">
        <f>ROUND(P133*H133,2)</f>
        <v>0</v>
      </c>
      <c r="L133" s="237"/>
      <c r="M133" s="43"/>
      <c r="N133" s="238" t="s">
        <v>1</v>
      </c>
      <c r="O133" s="239" t="s">
        <v>42</v>
      </c>
      <c r="P133" s="240">
        <f>I133+J133</f>
        <v>0</v>
      </c>
      <c r="Q133" s="240">
        <f>ROUND(I133*H133,2)</f>
        <v>0</v>
      </c>
      <c r="R133" s="240">
        <f>ROUND(J133*H133,2)</f>
        <v>0</v>
      </c>
      <c r="S133" s="96"/>
      <c r="T133" s="241">
        <f>S133*H133</f>
        <v>0</v>
      </c>
      <c r="U133" s="241">
        <v>0</v>
      </c>
      <c r="V133" s="241">
        <f>U133*H133</f>
        <v>0</v>
      </c>
      <c r="W133" s="241">
        <v>0.0060000000000000001</v>
      </c>
      <c r="X133" s="242">
        <f>W133*H133</f>
        <v>6.3780000000000001</v>
      </c>
      <c r="Y133" s="37"/>
      <c r="Z133" s="37"/>
      <c r="AA133" s="37"/>
      <c r="AB133" s="37"/>
      <c r="AC133" s="37"/>
      <c r="AD133" s="37"/>
      <c r="AE133" s="37"/>
      <c r="AR133" s="243" t="s">
        <v>165</v>
      </c>
      <c r="AT133" s="243" t="s">
        <v>162</v>
      </c>
      <c r="AU133" s="243" t="s">
        <v>166</v>
      </c>
      <c r="AY133" s="16" t="s">
        <v>161</v>
      </c>
      <c r="BE133" s="244">
        <f>IF(O133="základná",K133,0)</f>
        <v>0</v>
      </c>
      <c r="BF133" s="244">
        <f>IF(O133="znížená",K133,0)</f>
        <v>0</v>
      </c>
      <c r="BG133" s="244">
        <f>IF(O133="zákl. prenesená",K133,0)</f>
        <v>0</v>
      </c>
      <c r="BH133" s="244">
        <f>IF(O133="zníž. prenesená",K133,0)</f>
        <v>0</v>
      </c>
      <c r="BI133" s="244">
        <f>IF(O133="nulová",K133,0)</f>
        <v>0</v>
      </c>
      <c r="BJ133" s="16" t="s">
        <v>166</v>
      </c>
      <c r="BK133" s="244">
        <f>ROUND(P133*H133,2)</f>
        <v>0</v>
      </c>
      <c r="BL133" s="16" t="s">
        <v>165</v>
      </c>
      <c r="BM133" s="243" t="s">
        <v>1086</v>
      </c>
    </row>
    <row r="134" s="13" customFormat="1">
      <c r="A134" s="13"/>
      <c r="B134" s="247"/>
      <c r="C134" s="248"/>
      <c r="D134" s="249" t="s">
        <v>174</v>
      </c>
      <c r="E134" s="248"/>
      <c r="F134" s="251" t="s">
        <v>1087</v>
      </c>
      <c r="G134" s="248"/>
      <c r="H134" s="252">
        <v>1063</v>
      </c>
      <c r="I134" s="253"/>
      <c r="J134" s="253"/>
      <c r="K134" s="248"/>
      <c r="L134" s="248"/>
      <c r="M134" s="254"/>
      <c r="N134" s="255"/>
      <c r="O134" s="256"/>
      <c r="P134" s="256"/>
      <c r="Q134" s="256"/>
      <c r="R134" s="256"/>
      <c r="S134" s="256"/>
      <c r="T134" s="256"/>
      <c r="U134" s="256"/>
      <c r="V134" s="256"/>
      <c r="W134" s="256"/>
      <c r="X134" s="257"/>
      <c r="Y134" s="13"/>
      <c r="Z134" s="13"/>
      <c r="AA134" s="13"/>
      <c r="AB134" s="13"/>
      <c r="AC134" s="13"/>
      <c r="AD134" s="13"/>
      <c r="AE134" s="13"/>
      <c r="AT134" s="258" t="s">
        <v>174</v>
      </c>
      <c r="AU134" s="258" t="s">
        <v>166</v>
      </c>
      <c r="AV134" s="13" t="s">
        <v>166</v>
      </c>
      <c r="AW134" s="13" t="s">
        <v>4</v>
      </c>
      <c r="AX134" s="13" t="s">
        <v>86</v>
      </c>
      <c r="AY134" s="258" t="s">
        <v>161</v>
      </c>
    </row>
    <row r="135" s="2" customFormat="1" ht="21.75" customHeight="1">
      <c r="A135" s="37"/>
      <c r="B135" s="38"/>
      <c r="C135" s="230" t="s">
        <v>178</v>
      </c>
      <c r="D135" s="230" t="s">
        <v>162</v>
      </c>
      <c r="E135" s="231" t="s">
        <v>247</v>
      </c>
      <c r="F135" s="232" t="s">
        <v>248</v>
      </c>
      <c r="G135" s="233" t="s">
        <v>249</v>
      </c>
      <c r="H135" s="234">
        <v>6.3780000000000001</v>
      </c>
      <c r="I135" s="235"/>
      <c r="J135" s="235"/>
      <c r="K135" s="236">
        <f>ROUND(P135*H135,2)</f>
        <v>0</v>
      </c>
      <c r="L135" s="237"/>
      <c r="M135" s="43"/>
      <c r="N135" s="238" t="s">
        <v>1</v>
      </c>
      <c r="O135" s="239" t="s">
        <v>42</v>
      </c>
      <c r="P135" s="240">
        <f>I135+J135</f>
        <v>0</v>
      </c>
      <c r="Q135" s="240">
        <f>ROUND(I135*H135,2)</f>
        <v>0</v>
      </c>
      <c r="R135" s="240">
        <f>ROUND(J135*H135,2)</f>
        <v>0</v>
      </c>
      <c r="S135" s="96"/>
      <c r="T135" s="241">
        <f>S135*H135</f>
        <v>0</v>
      </c>
      <c r="U135" s="241">
        <v>0</v>
      </c>
      <c r="V135" s="241">
        <f>U135*H135</f>
        <v>0</v>
      </c>
      <c r="W135" s="241">
        <v>0</v>
      </c>
      <c r="X135" s="242">
        <f>W135*H135</f>
        <v>0</v>
      </c>
      <c r="Y135" s="37"/>
      <c r="Z135" s="37"/>
      <c r="AA135" s="37"/>
      <c r="AB135" s="37"/>
      <c r="AC135" s="37"/>
      <c r="AD135" s="37"/>
      <c r="AE135" s="37"/>
      <c r="AR135" s="243" t="s">
        <v>165</v>
      </c>
      <c r="AT135" s="243" t="s">
        <v>162</v>
      </c>
      <c r="AU135" s="243" t="s">
        <v>166</v>
      </c>
      <c r="AY135" s="16" t="s">
        <v>161</v>
      </c>
      <c r="BE135" s="244">
        <f>IF(O135="základná",K135,0)</f>
        <v>0</v>
      </c>
      <c r="BF135" s="244">
        <f>IF(O135="znížená",K135,0)</f>
        <v>0</v>
      </c>
      <c r="BG135" s="244">
        <f>IF(O135="zákl. prenesená",K135,0)</f>
        <v>0</v>
      </c>
      <c r="BH135" s="244">
        <f>IF(O135="zníž. prenesená",K135,0)</f>
        <v>0</v>
      </c>
      <c r="BI135" s="244">
        <f>IF(O135="nulová",K135,0)</f>
        <v>0</v>
      </c>
      <c r="BJ135" s="16" t="s">
        <v>166</v>
      </c>
      <c r="BK135" s="244">
        <f>ROUND(P135*H135,2)</f>
        <v>0</v>
      </c>
      <c r="BL135" s="16" t="s">
        <v>165</v>
      </c>
      <c r="BM135" s="243" t="s">
        <v>1088</v>
      </c>
    </row>
    <row r="136" s="2" customFormat="1" ht="21.75" customHeight="1">
      <c r="A136" s="37"/>
      <c r="B136" s="38"/>
      <c r="C136" s="230" t="s">
        <v>165</v>
      </c>
      <c r="D136" s="230" t="s">
        <v>162</v>
      </c>
      <c r="E136" s="231" t="s">
        <v>252</v>
      </c>
      <c r="F136" s="232" t="s">
        <v>253</v>
      </c>
      <c r="G136" s="233" t="s">
        <v>249</v>
      </c>
      <c r="H136" s="234">
        <v>6.3780000000000001</v>
      </c>
      <c r="I136" s="235"/>
      <c r="J136" s="235"/>
      <c r="K136" s="236">
        <f>ROUND(P136*H136,2)</f>
        <v>0</v>
      </c>
      <c r="L136" s="237"/>
      <c r="M136" s="43"/>
      <c r="N136" s="238" t="s">
        <v>1</v>
      </c>
      <c r="O136" s="239" t="s">
        <v>42</v>
      </c>
      <c r="P136" s="240">
        <f>I136+J136</f>
        <v>0</v>
      </c>
      <c r="Q136" s="240">
        <f>ROUND(I136*H136,2)</f>
        <v>0</v>
      </c>
      <c r="R136" s="240">
        <f>ROUND(J136*H136,2)</f>
        <v>0</v>
      </c>
      <c r="S136" s="96"/>
      <c r="T136" s="241">
        <f>S136*H136</f>
        <v>0</v>
      </c>
      <c r="U136" s="241">
        <v>0</v>
      </c>
      <c r="V136" s="241">
        <f>U136*H136</f>
        <v>0</v>
      </c>
      <c r="W136" s="241">
        <v>0</v>
      </c>
      <c r="X136" s="242">
        <f>W136*H136</f>
        <v>0</v>
      </c>
      <c r="Y136" s="37"/>
      <c r="Z136" s="37"/>
      <c r="AA136" s="37"/>
      <c r="AB136" s="37"/>
      <c r="AC136" s="37"/>
      <c r="AD136" s="37"/>
      <c r="AE136" s="37"/>
      <c r="AR136" s="243" t="s">
        <v>165</v>
      </c>
      <c r="AT136" s="243" t="s">
        <v>162</v>
      </c>
      <c r="AU136" s="243" t="s">
        <v>166</v>
      </c>
      <c r="AY136" s="16" t="s">
        <v>161</v>
      </c>
      <c r="BE136" s="244">
        <f>IF(O136="základná",K136,0)</f>
        <v>0</v>
      </c>
      <c r="BF136" s="244">
        <f>IF(O136="znížená",K136,0)</f>
        <v>0</v>
      </c>
      <c r="BG136" s="244">
        <f>IF(O136="zákl. prenesená",K136,0)</f>
        <v>0</v>
      </c>
      <c r="BH136" s="244">
        <f>IF(O136="zníž. prenesená",K136,0)</f>
        <v>0</v>
      </c>
      <c r="BI136" s="244">
        <f>IF(O136="nulová",K136,0)</f>
        <v>0</v>
      </c>
      <c r="BJ136" s="16" t="s">
        <v>166</v>
      </c>
      <c r="BK136" s="244">
        <f>ROUND(P136*H136,2)</f>
        <v>0</v>
      </c>
      <c r="BL136" s="16" t="s">
        <v>165</v>
      </c>
      <c r="BM136" s="243" t="s">
        <v>1089</v>
      </c>
    </row>
    <row r="137" s="2" customFormat="1" ht="24.15" customHeight="1">
      <c r="A137" s="37"/>
      <c r="B137" s="38"/>
      <c r="C137" s="230" t="s">
        <v>188</v>
      </c>
      <c r="D137" s="230" t="s">
        <v>162</v>
      </c>
      <c r="E137" s="231" t="s">
        <v>256</v>
      </c>
      <c r="F137" s="232" t="s">
        <v>257</v>
      </c>
      <c r="G137" s="233" t="s">
        <v>249</v>
      </c>
      <c r="H137" s="234">
        <v>121.182</v>
      </c>
      <c r="I137" s="235"/>
      <c r="J137" s="235"/>
      <c r="K137" s="236">
        <f>ROUND(P137*H137,2)</f>
        <v>0</v>
      </c>
      <c r="L137" s="237"/>
      <c r="M137" s="43"/>
      <c r="N137" s="238" t="s">
        <v>1</v>
      </c>
      <c r="O137" s="239" t="s">
        <v>42</v>
      </c>
      <c r="P137" s="240">
        <f>I137+J137</f>
        <v>0</v>
      </c>
      <c r="Q137" s="240">
        <f>ROUND(I137*H137,2)</f>
        <v>0</v>
      </c>
      <c r="R137" s="240">
        <f>ROUND(J137*H137,2)</f>
        <v>0</v>
      </c>
      <c r="S137" s="96"/>
      <c r="T137" s="241">
        <f>S137*H137</f>
        <v>0</v>
      </c>
      <c r="U137" s="241">
        <v>0</v>
      </c>
      <c r="V137" s="241">
        <f>U137*H137</f>
        <v>0</v>
      </c>
      <c r="W137" s="241">
        <v>0</v>
      </c>
      <c r="X137" s="242">
        <f>W137*H137</f>
        <v>0</v>
      </c>
      <c r="Y137" s="37"/>
      <c r="Z137" s="37"/>
      <c r="AA137" s="37"/>
      <c r="AB137" s="37"/>
      <c r="AC137" s="37"/>
      <c r="AD137" s="37"/>
      <c r="AE137" s="37"/>
      <c r="AR137" s="243" t="s">
        <v>165</v>
      </c>
      <c r="AT137" s="243" t="s">
        <v>162</v>
      </c>
      <c r="AU137" s="243" t="s">
        <v>166</v>
      </c>
      <c r="AY137" s="16" t="s">
        <v>161</v>
      </c>
      <c r="BE137" s="244">
        <f>IF(O137="základná",K137,0)</f>
        <v>0</v>
      </c>
      <c r="BF137" s="244">
        <f>IF(O137="znížená",K137,0)</f>
        <v>0</v>
      </c>
      <c r="BG137" s="244">
        <f>IF(O137="zákl. prenesená",K137,0)</f>
        <v>0</v>
      </c>
      <c r="BH137" s="244">
        <f>IF(O137="zníž. prenesená",K137,0)</f>
        <v>0</v>
      </c>
      <c r="BI137" s="244">
        <f>IF(O137="nulová",K137,0)</f>
        <v>0</v>
      </c>
      <c r="BJ137" s="16" t="s">
        <v>166</v>
      </c>
      <c r="BK137" s="244">
        <f>ROUND(P137*H137,2)</f>
        <v>0</v>
      </c>
      <c r="BL137" s="16" t="s">
        <v>165</v>
      </c>
      <c r="BM137" s="243" t="s">
        <v>1090</v>
      </c>
    </row>
    <row r="138" s="2" customFormat="1">
      <c r="A138" s="37"/>
      <c r="B138" s="38"/>
      <c r="C138" s="39"/>
      <c r="D138" s="249" t="s">
        <v>259</v>
      </c>
      <c r="E138" s="39"/>
      <c r="F138" s="270" t="s">
        <v>260</v>
      </c>
      <c r="G138" s="39"/>
      <c r="H138" s="39"/>
      <c r="I138" s="271"/>
      <c r="J138" s="271"/>
      <c r="K138" s="39"/>
      <c r="L138" s="39"/>
      <c r="M138" s="43"/>
      <c r="N138" s="272"/>
      <c r="O138" s="273"/>
      <c r="P138" s="96"/>
      <c r="Q138" s="96"/>
      <c r="R138" s="96"/>
      <c r="S138" s="96"/>
      <c r="T138" s="96"/>
      <c r="U138" s="96"/>
      <c r="V138" s="96"/>
      <c r="W138" s="96"/>
      <c r="X138" s="97"/>
      <c r="Y138" s="37"/>
      <c r="Z138" s="37"/>
      <c r="AA138" s="37"/>
      <c r="AB138" s="37"/>
      <c r="AC138" s="37"/>
      <c r="AD138" s="37"/>
      <c r="AE138" s="37"/>
      <c r="AT138" s="16" t="s">
        <v>259</v>
      </c>
      <c r="AU138" s="16" t="s">
        <v>166</v>
      </c>
    </row>
    <row r="139" s="13" customFormat="1">
      <c r="A139" s="13"/>
      <c r="B139" s="247"/>
      <c r="C139" s="248"/>
      <c r="D139" s="249" t="s">
        <v>174</v>
      </c>
      <c r="E139" s="248"/>
      <c r="F139" s="251" t="s">
        <v>1091</v>
      </c>
      <c r="G139" s="248"/>
      <c r="H139" s="252">
        <v>121.182</v>
      </c>
      <c r="I139" s="253"/>
      <c r="J139" s="253"/>
      <c r="K139" s="248"/>
      <c r="L139" s="248"/>
      <c r="M139" s="254"/>
      <c r="N139" s="255"/>
      <c r="O139" s="256"/>
      <c r="P139" s="256"/>
      <c r="Q139" s="256"/>
      <c r="R139" s="256"/>
      <c r="S139" s="256"/>
      <c r="T139" s="256"/>
      <c r="U139" s="256"/>
      <c r="V139" s="256"/>
      <c r="W139" s="256"/>
      <c r="X139" s="257"/>
      <c r="Y139" s="13"/>
      <c r="Z139" s="13"/>
      <c r="AA139" s="13"/>
      <c r="AB139" s="13"/>
      <c r="AC139" s="13"/>
      <c r="AD139" s="13"/>
      <c r="AE139" s="13"/>
      <c r="AT139" s="258" t="s">
        <v>174</v>
      </c>
      <c r="AU139" s="258" t="s">
        <v>166</v>
      </c>
      <c r="AV139" s="13" t="s">
        <v>166</v>
      </c>
      <c r="AW139" s="13" t="s">
        <v>4</v>
      </c>
      <c r="AX139" s="13" t="s">
        <v>86</v>
      </c>
      <c r="AY139" s="258" t="s">
        <v>161</v>
      </c>
    </row>
    <row r="140" s="2" customFormat="1" ht="24.15" customHeight="1">
      <c r="A140" s="37"/>
      <c r="B140" s="38"/>
      <c r="C140" s="230" t="s">
        <v>168</v>
      </c>
      <c r="D140" s="230" t="s">
        <v>162</v>
      </c>
      <c r="E140" s="231" t="s">
        <v>262</v>
      </c>
      <c r="F140" s="232" t="s">
        <v>263</v>
      </c>
      <c r="G140" s="233" t="s">
        <v>249</v>
      </c>
      <c r="H140" s="234">
        <v>6.3780000000000001</v>
      </c>
      <c r="I140" s="235"/>
      <c r="J140" s="235"/>
      <c r="K140" s="236">
        <f>ROUND(P140*H140,2)</f>
        <v>0</v>
      </c>
      <c r="L140" s="237"/>
      <c r="M140" s="43"/>
      <c r="N140" s="238" t="s">
        <v>1</v>
      </c>
      <c r="O140" s="239" t="s">
        <v>42</v>
      </c>
      <c r="P140" s="240">
        <f>I140+J140</f>
        <v>0</v>
      </c>
      <c r="Q140" s="240">
        <f>ROUND(I140*H140,2)</f>
        <v>0</v>
      </c>
      <c r="R140" s="240">
        <f>ROUND(J140*H140,2)</f>
        <v>0</v>
      </c>
      <c r="S140" s="96"/>
      <c r="T140" s="241">
        <f>S140*H140</f>
        <v>0</v>
      </c>
      <c r="U140" s="241">
        <v>0</v>
      </c>
      <c r="V140" s="241">
        <f>U140*H140</f>
        <v>0</v>
      </c>
      <c r="W140" s="241">
        <v>0</v>
      </c>
      <c r="X140" s="242">
        <f>W140*H140</f>
        <v>0</v>
      </c>
      <c r="Y140" s="37"/>
      <c r="Z140" s="37"/>
      <c r="AA140" s="37"/>
      <c r="AB140" s="37"/>
      <c r="AC140" s="37"/>
      <c r="AD140" s="37"/>
      <c r="AE140" s="37"/>
      <c r="AR140" s="243" t="s">
        <v>165</v>
      </c>
      <c r="AT140" s="243" t="s">
        <v>162</v>
      </c>
      <c r="AU140" s="243" t="s">
        <v>166</v>
      </c>
      <c r="AY140" s="16" t="s">
        <v>161</v>
      </c>
      <c r="BE140" s="244">
        <f>IF(O140="základná",K140,0)</f>
        <v>0</v>
      </c>
      <c r="BF140" s="244">
        <f>IF(O140="znížená",K140,0)</f>
        <v>0</v>
      </c>
      <c r="BG140" s="244">
        <f>IF(O140="zákl. prenesená",K140,0)</f>
        <v>0</v>
      </c>
      <c r="BH140" s="244">
        <f>IF(O140="zníž. prenesená",K140,0)</f>
        <v>0</v>
      </c>
      <c r="BI140" s="244">
        <f>IF(O140="nulová",K140,0)</f>
        <v>0</v>
      </c>
      <c r="BJ140" s="16" t="s">
        <v>166</v>
      </c>
      <c r="BK140" s="244">
        <f>ROUND(P140*H140,2)</f>
        <v>0</v>
      </c>
      <c r="BL140" s="16" t="s">
        <v>165</v>
      </c>
      <c r="BM140" s="243" t="s">
        <v>1092</v>
      </c>
    </row>
    <row r="141" s="2" customFormat="1" ht="24.15" customHeight="1">
      <c r="A141" s="37"/>
      <c r="B141" s="38"/>
      <c r="C141" s="230" t="s">
        <v>199</v>
      </c>
      <c r="D141" s="230" t="s">
        <v>162</v>
      </c>
      <c r="E141" s="231" t="s">
        <v>266</v>
      </c>
      <c r="F141" s="232" t="s">
        <v>267</v>
      </c>
      <c r="G141" s="233" t="s">
        <v>249</v>
      </c>
      <c r="H141" s="234">
        <v>6.3780000000000001</v>
      </c>
      <c r="I141" s="235"/>
      <c r="J141" s="235"/>
      <c r="K141" s="236">
        <f>ROUND(P141*H141,2)</f>
        <v>0</v>
      </c>
      <c r="L141" s="237"/>
      <c r="M141" s="43"/>
      <c r="N141" s="238" t="s">
        <v>1</v>
      </c>
      <c r="O141" s="239" t="s">
        <v>42</v>
      </c>
      <c r="P141" s="240">
        <f>I141+J141</f>
        <v>0</v>
      </c>
      <c r="Q141" s="240">
        <f>ROUND(I141*H141,2)</f>
        <v>0</v>
      </c>
      <c r="R141" s="240">
        <f>ROUND(J141*H141,2)</f>
        <v>0</v>
      </c>
      <c r="S141" s="96"/>
      <c r="T141" s="241">
        <f>S141*H141</f>
        <v>0</v>
      </c>
      <c r="U141" s="241">
        <v>0</v>
      </c>
      <c r="V141" s="241">
        <f>U141*H141</f>
        <v>0</v>
      </c>
      <c r="W141" s="241">
        <v>0</v>
      </c>
      <c r="X141" s="242">
        <f>W141*H141</f>
        <v>0</v>
      </c>
      <c r="Y141" s="37"/>
      <c r="Z141" s="37"/>
      <c r="AA141" s="37"/>
      <c r="AB141" s="37"/>
      <c r="AC141" s="37"/>
      <c r="AD141" s="37"/>
      <c r="AE141" s="37"/>
      <c r="AR141" s="243" t="s">
        <v>165</v>
      </c>
      <c r="AT141" s="243" t="s">
        <v>162</v>
      </c>
      <c r="AU141" s="243" t="s">
        <v>166</v>
      </c>
      <c r="AY141" s="16" t="s">
        <v>161</v>
      </c>
      <c r="BE141" s="244">
        <f>IF(O141="základná",K141,0)</f>
        <v>0</v>
      </c>
      <c r="BF141" s="244">
        <f>IF(O141="znížená",K141,0)</f>
        <v>0</v>
      </c>
      <c r="BG141" s="244">
        <f>IF(O141="zákl. prenesená",K141,0)</f>
        <v>0</v>
      </c>
      <c r="BH141" s="244">
        <f>IF(O141="zníž. prenesená",K141,0)</f>
        <v>0</v>
      </c>
      <c r="BI141" s="244">
        <f>IF(O141="nulová",K141,0)</f>
        <v>0</v>
      </c>
      <c r="BJ141" s="16" t="s">
        <v>166</v>
      </c>
      <c r="BK141" s="244">
        <f>ROUND(P141*H141,2)</f>
        <v>0</v>
      </c>
      <c r="BL141" s="16" t="s">
        <v>165</v>
      </c>
      <c r="BM141" s="243" t="s">
        <v>1093</v>
      </c>
    </row>
    <row r="142" s="12" customFormat="1" ht="22.8" customHeight="1">
      <c r="A142" s="12"/>
      <c r="B142" s="216"/>
      <c r="C142" s="217"/>
      <c r="D142" s="218" t="s">
        <v>77</v>
      </c>
      <c r="E142" s="245" t="s">
        <v>281</v>
      </c>
      <c r="F142" s="245" t="s">
        <v>282</v>
      </c>
      <c r="G142" s="217"/>
      <c r="H142" s="217"/>
      <c r="I142" s="220"/>
      <c r="J142" s="220"/>
      <c r="K142" s="246">
        <f>BK142</f>
        <v>0</v>
      </c>
      <c r="L142" s="217"/>
      <c r="M142" s="221"/>
      <c r="N142" s="222"/>
      <c r="O142" s="223"/>
      <c r="P142" s="223"/>
      <c r="Q142" s="224">
        <f>Q143</f>
        <v>0</v>
      </c>
      <c r="R142" s="224">
        <f>R143</f>
        <v>0</v>
      </c>
      <c r="S142" s="223"/>
      <c r="T142" s="225">
        <f>T143</f>
        <v>0</v>
      </c>
      <c r="U142" s="223"/>
      <c r="V142" s="225">
        <f>V143</f>
        <v>0</v>
      </c>
      <c r="W142" s="223"/>
      <c r="X142" s="226">
        <f>X143</f>
        <v>0</v>
      </c>
      <c r="Y142" s="12"/>
      <c r="Z142" s="12"/>
      <c r="AA142" s="12"/>
      <c r="AB142" s="12"/>
      <c r="AC142" s="12"/>
      <c r="AD142" s="12"/>
      <c r="AE142" s="12"/>
      <c r="AR142" s="227" t="s">
        <v>86</v>
      </c>
      <c r="AT142" s="228" t="s">
        <v>77</v>
      </c>
      <c r="AU142" s="228" t="s">
        <v>86</v>
      </c>
      <c r="AY142" s="227" t="s">
        <v>161</v>
      </c>
      <c r="BK142" s="229">
        <f>BK143</f>
        <v>0</v>
      </c>
    </row>
    <row r="143" s="2" customFormat="1" ht="24.15" customHeight="1">
      <c r="A143" s="37"/>
      <c r="B143" s="38"/>
      <c r="C143" s="230" t="s">
        <v>204</v>
      </c>
      <c r="D143" s="230" t="s">
        <v>162</v>
      </c>
      <c r="E143" s="231" t="s">
        <v>284</v>
      </c>
      <c r="F143" s="232" t="s">
        <v>285</v>
      </c>
      <c r="G143" s="233" t="s">
        <v>249</v>
      </c>
      <c r="H143" s="234">
        <v>5.6189999999999998</v>
      </c>
      <c r="I143" s="235"/>
      <c r="J143" s="235"/>
      <c r="K143" s="236">
        <f>ROUND(P143*H143,2)</f>
        <v>0</v>
      </c>
      <c r="L143" s="237"/>
      <c r="M143" s="43"/>
      <c r="N143" s="238" t="s">
        <v>1</v>
      </c>
      <c r="O143" s="239" t="s">
        <v>42</v>
      </c>
      <c r="P143" s="240">
        <f>I143+J143</f>
        <v>0</v>
      </c>
      <c r="Q143" s="240">
        <f>ROUND(I143*H143,2)</f>
        <v>0</v>
      </c>
      <c r="R143" s="240">
        <f>ROUND(J143*H143,2)</f>
        <v>0</v>
      </c>
      <c r="S143" s="96"/>
      <c r="T143" s="241">
        <f>S143*H143</f>
        <v>0</v>
      </c>
      <c r="U143" s="241">
        <v>0</v>
      </c>
      <c r="V143" s="241">
        <f>U143*H143</f>
        <v>0</v>
      </c>
      <c r="W143" s="241">
        <v>0</v>
      </c>
      <c r="X143" s="242">
        <f>W143*H143</f>
        <v>0</v>
      </c>
      <c r="Y143" s="37"/>
      <c r="Z143" s="37"/>
      <c r="AA143" s="37"/>
      <c r="AB143" s="37"/>
      <c r="AC143" s="37"/>
      <c r="AD143" s="37"/>
      <c r="AE143" s="37"/>
      <c r="AR143" s="243" t="s">
        <v>165</v>
      </c>
      <c r="AT143" s="243" t="s">
        <v>162</v>
      </c>
      <c r="AU143" s="243" t="s">
        <v>166</v>
      </c>
      <c r="AY143" s="16" t="s">
        <v>161</v>
      </c>
      <c r="BE143" s="244">
        <f>IF(O143="základná",K143,0)</f>
        <v>0</v>
      </c>
      <c r="BF143" s="244">
        <f>IF(O143="znížená",K143,0)</f>
        <v>0</v>
      </c>
      <c r="BG143" s="244">
        <f>IF(O143="zákl. prenesená",K143,0)</f>
        <v>0</v>
      </c>
      <c r="BH143" s="244">
        <f>IF(O143="zníž. prenesená",K143,0)</f>
        <v>0</v>
      </c>
      <c r="BI143" s="244">
        <f>IF(O143="nulová",K143,0)</f>
        <v>0</v>
      </c>
      <c r="BJ143" s="16" t="s">
        <v>166</v>
      </c>
      <c r="BK143" s="244">
        <f>ROUND(P143*H143,2)</f>
        <v>0</v>
      </c>
      <c r="BL143" s="16" t="s">
        <v>165</v>
      </c>
      <c r="BM143" s="243" t="s">
        <v>1094</v>
      </c>
    </row>
    <row r="144" s="12" customFormat="1" ht="25.92" customHeight="1">
      <c r="A144" s="12"/>
      <c r="B144" s="216"/>
      <c r="C144" s="217"/>
      <c r="D144" s="218" t="s">
        <v>77</v>
      </c>
      <c r="E144" s="219" t="s">
        <v>297</v>
      </c>
      <c r="F144" s="219" t="s">
        <v>1095</v>
      </c>
      <c r="G144" s="217"/>
      <c r="H144" s="217"/>
      <c r="I144" s="220"/>
      <c r="J144" s="220"/>
      <c r="K144" s="202">
        <f>BK144</f>
        <v>0</v>
      </c>
      <c r="L144" s="217"/>
      <c r="M144" s="221"/>
      <c r="N144" s="222"/>
      <c r="O144" s="223"/>
      <c r="P144" s="223"/>
      <c r="Q144" s="224">
        <f>Q145+Q184+Q200+Q204</f>
        <v>0</v>
      </c>
      <c r="R144" s="224">
        <f>R145+R184+R200+R204</f>
        <v>0</v>
      </c>
      <c r="S144" s="223"/>
      <c r="T144" s="225">
        <f>T145+T184+T200+T204</f>
        <v>0</v>
      </c>
      <c r="U144" s="223"/>
      <c r="V144" s="225">
        <f>V145+V184+V200+V204</f>
        <v>0</v>
      </c>
      <c r="W144" s="223"/>
      <c r="X144" s="226">
        <f>X145+X184+X200+X204</f>
        <v>0</v>
      </c>
      <c r="Y144" s="12"/>
      <c r="Z144" s="12"/>
      <c r="AA144" s="12"/>
      <c r="AB144" s="12"/>
      <c r="AC144" s="12"/>
      <c r="AD144" s="12"/>
      <c r="AE144" s="12"/>
      <c r="AR144" s="227" t="s">
        <v>178</v>
      </c>
      <c r="AT144" s="228" t="s">
        <v>77</v>
      </c>
      <c r="AU144" s="228" t="s">
        <v>78</v>
      </c>
      <c r="AY144" s="227" t="s">
        <v>161</v>
      </c>
      <c r="BK144" s="229">
        <f>BK145+BK184+BK200+BK204</f>
        <v>0</v>
      </c>
    </row>
    <row r="145" s="12" customFormat="1" ht="22.8" customHeight="1">
      <c r="A145" s="12"/>
      <c r="B145" s="216"/>
      <c r="C145" s="217"/>
      <c r="D145" s="218" t="s">
        <v>77</v>
      </c>
      <c r="E145" s="245" t="s">
        <v>1053</v>
      </c>
      <c r="F145" s="245" t="s">
        <v>1054</v>
      </c>
      <c r="G145" s="217"/>
      <c r="H145" s="217"/>
      <c r="I145" s="220"/>
      <c r="J145" s="220"/>
      <c r="K145" s="246">
        <f>BK145</f>
        <v>0</v>
      </c>
      <c r="L145" s="217"/>
      <c r="M145" s="221"/>
      <c r="N145" s="222"/>
      <c r="O145" s="223"/>
      <c r="P145" s="223"/>
      <c r="Q145" s="224">
        <f>SUM(Q146:Q183)</f>
        <v>0</v>
      </c>
      <c r="R145" s="224">
        <f>SUM(R146:R183)</f>
        <v>0</v>
      </c>
      <c r="S145" s="223"/>
      <c r="T145" s="225">
        <f>SUM(T146:T183)</f>
        <v>0</v>
      </c>
      <c r="U145" s="223"/>
      <c r="V145" s="225">
        <f>SUM(V146:V183)</f>
        <v>0</v>
      </c>
      <c r="W145" s="223"/>
      <c r="X145" s="226">
        <f>SUM(X146:X183)</f>
        <v>0</v>
      </c>
      <c r="Y145" s="12"/>
      <c r="Z145" s="12"/>
      <c r="AA145" s="12"/>
      <c r="AB145" s="12"/>
      <c r="AC145" s="12"/>
      <c r="AD145" s="12"/>
      <c r="AE145" s="12"/>
      <c r="AR145" s="227" t="s">
        <v>178</v>
      </c>
      <c r="AT145" s="228" t="s">
        <v>77</v>
      </c>
      <c r="AU145" s="228" t="s">
        <v>86</v>
      </c>
      <c r="AY145" s="227" t="s">
        <v>161</v>
      </c>
      <c r="BK145" s="229">
        <f>SUM(BK146:BK183)</f>
        <v>0</v>
      </c>
    </row>
    <row r="146" s="2" customFormat="1" ht="16.5" customHeight="1">
      <c r="A146" s="37"/>
      <c r="B146" s="38"/>
      <c r="C146" s="230" t="s">
        <v>197</v>
      </c>
      <c r="D146" s="230" t="s">
        <v>162</v>
      </c>
      <c r="E146" s="231" t="s">
        <v>1096</v>
      </c>
      <c r="F146" s="232" t="s">
        <v>1097</v>
      </c>
      <c r="G146" s="233" t="s">
        <v>172</v>
      </c>
      <c r="H146" s="234">
        <v>1063</v>
      </c>
      <c r="I146" s="235"/>
      <c r="J146" s="235"/>
      <c r="K146" s="236">
        <f>ROUND(P146*H146,2)</f>
        <v>0</v>
      </c>
      <c r="L146" s="237"/>
      <c r="M146" s="43"/>
      <c r="N146" s="238" t="s">
        <v>1</v>
      </c>
      <c r="O146" s="239" t="s">
        <v>42</v>
      </c>
      <c r="P146" s="240">
        <f>I146+J146</f>
        <v>0</v>
      </c>
      <c r="Q146" s="240">
        <f>ROUND(I146*H146,2)</f>
        <v>0</v>
      </c>
      <c r="R146" s="240">
        <f>ROUND(J146*H146,2)</f>
        <v>0</v>
      </c>
      <c r="S146" s="96"/>
      <c r="T146" s="241">
        <f>S146*H146</f>
        <v>0</v>
      </c>
      <c r="U146" s="241">
        <v>0</v>
      </c>
      <c r="V146" s="241">
        <f>U146*H146</f>
        <v>0</v>
      </c>
      <c r="W146" s="241">
        <v>0</v>
      </c>
      <c r="X146" s="242">
        <f>W146*H146</f>
        <v>0</v>
      </c>
      <c r="Y146" s="37"/>
      <c r="Z146" s="37"/>
      <c r="AA146" s="37"/>
      <c r="AB146" s="37"/>
      <c r="AC146" s="37"/>
      <c r="AD146" s="37"/>
      <c r="AE146" s="37"/>
      <c r="AR146" s="243" t="s">
        <v>165</v>
      </c>
      <c r="AT146" s="243" t="s">
        <v>162</v>
      </c>
      <c r="AU146" s="243" t="s">
        <v>166</v>
      </c>
      <c r="AY146" s="16" t="s">
        <v>161</v>
      </c>
      <c r="BE146" s="244">
        <f>IF(O146="základná",K146,0)</f>
        <v>0</v>
      </c>
      <c r="BF146" s="244">
        <f>IF(O146="znížená",K146,0)</f>
        <v>0</v>
      </c>
      <c r="BG146" s="244">
        <f>IF(O146="zákl. prenesená",K146,0)</f>
        <v>0</v>
      </c>
      <c r="BH146" s="244">
        <f>IF(O146="zníž. prenesená",K146,0)</f>
        <v>0</v>
      </c>
      <c r="BI146" s="244">
        <f>IF(O146="nulová",K146,0)</f>
        <v>0</v>
      </c>
      <c r="BJ146" s="16" t="s">
        <v>166</v>
      </c>
      <c r="BK146" s="244">
        <f>ROUND(P146*H146,2)</f>
        <v>0</v>
      </c>
      <c r="BL146" s="16" t="s">
        <v>165</v>
      </c>
      <c r="BM146" s="243" t="s">
        <v>166</v>
      </c>
    </row>
    <row r="147" s="2" customFormat="1" ht="16.5" customHeight="1">
      <c r="A147" s="37"/>
      <c r="B147" s="38"/>
      <c r="C147" s="230" t="s">
        <v>214</v>
      </c>
      <c r="D147" s="230" t="s">
        <v>162</v>
      </c>
      <c r="E147" s="231" t="s">
        <v>1098</v>
      </c>
      <c r="F147" s="232" t="s">
        <v>1099</v>
      </c>
      <c r="G147" s="233" t="s">
        <v>172</v>
      </c>
      <c r="H147" s="234">
        <v>452</v>
      </c>
      <c r="I147" s="235"/>
      <c r="J147" s="235"/>
      <c r="K147" s="236">
        <f>ROUND(P147*H147,2)</f>
        <v>0</v>
      </c>
      <c r="L147" s="237"/>
      <c r="M147" s="43"/>
      <c r="N147" s="238" t="s">
        <v>1</v>
      </c>
      <c r="O147" s="239" t="s">
        <v>42</v>
      </c>
      <c r="P147" s="240">
        <f>I147+J147</f>
        <v>0</v>
      </c>
      <c r="Q147" s="240">
        <f>ROUND(I147*H147,2)</f>
        <v>0</v>
      </c>
      <c r="R147" s="240">
        <f>ROUND(J147*H147,2)</f>
        <v>0</v>
      </c>
      <c r="S147" s="96"/>
      <c r="T147" s="241">
        <f>S147*H147</f>
        <v>0</v>
      </c>
      <c r="U147" s="241">
        <v>0</v>
      </c>
      <c r="V147" s="241">
        <f>U147*H147</f>
        <v>0</v>
      </c>
      <c r="W147" s="241">
        <v>0</v>
      </c>
      <c r="X147" s="242">
        <f>W147*H147</f>
        <v>0</v>
      </c>
      <c r="Y147" s="37"/>
      <c r="Z147" s="37"/>
      <c r="AA147" s="37"/>
      <c r="AB147" s="37"/>
      <c r="AC147" s="37"/>
      <c r="AD147" s="37"/>
      <c r="AE147" s="37"/>
      <c r="AR147" s="243" t="s">
        <v>165</v>
      </c>
      <c r="AT147" s="243" t="s">
        <v>162</v>
      </c>
      <c r="AU147" s="243" t="s">
        <v>166</v>
      </c>
      <c r="AY147" s="16" t="s">
        <v>161</v>
      </c>
      <c r="BE147" s="244">
        <f>IF(O147="základná",K147,0)</f>
        <v>0</v>
      </c>
      <c r="BF147" s="244">
        <f>IF(O147="znížená",K147,0)</f>
        <v>0</v>
      </c>
      <c r="BG147" s="244">
        <f>IF(O147="zákl. prenesená",K147,0)</f>
        <v>0</v>
      </c>
      <c r="BH147" s="244">
        <f>IF(O147="zníž. prenesená",K147,0)</f>
        <v>0</v>
      </c>
      <c r="BI147" s="244">
        <f>IF(O147="nulová",K147,0)</f>
        <v>0</v>
      </c>
      <c r="BJ147" s="16" t="s">
        <v>166</v>
      </c>
      <c r="BK147" s="244">
        <f>ROUND(P147*H147,2)</f>
        <v>0</v>
      </c>
      <c r="BL147" s="16" t="s">
        <v>165</v>
      </c>
      <c r="BM147" s="243" t="s">
        <v>165</v>
      </c>
    </row>
    <row r="148" s="2" customFormat="1" ht="16.5" customHeight="1">
      <c r="A148" s="37"/>
      <c r="B148" s="38"/>
      <c r="C148" s="230" t="s">
        <v>218</v>
      </c>
      <c r="D148" s="230" t="s">
        <v>162</v>
      </c>
      <c r="E148" s="231" t="s">
        <v>1100</v>
      </c>
      <c r="F148" s="232" t="s">
        <v>1101</v>
      </c>
      <c r="G148" s="233" t="s">
        <v>202</v>
      </c>
      <c r="H148" s="234">
        <v>156</v>
      </c>
      <c r="I148" s="235"/>
      <c r="J148" s="235"/>
      <c r="K148" s="236">
        <f>ROUND(P148*H148,2)</f>
        <v>0</v>
      </c>
      <c r="L148" s="237"/>
      <c r="M148" s="43"/>
      <c r="N148" s="238" t="s">
        <v>1</v>
      </c>
      <c r="O148" s="239" t="s">
        <v>42</v>
      </c>
      <c r="P148" s="240">
        <f>I148+J148</f>
        <v>0</v>
      </c>
      <c r="Q148" s="240">
        <f>ROUND(I148*H148,2)</f>
        <v>0</v>
      </c>
      <c r="R148" s="240">
        <f>ROUND(J148*H148,2)</f>
        <v>0</v>
      </c>
      <c r="S148" s="96"/>
      <c r="T148" s="241">
        <f>S148*H148</f>
        <v>0</v>
      </c>
      <c r="U148" s="241">
        <v>0</v>
      </c>
      <c r="V148" s="241">
        <f>U148*H148</f>
        <v>0</v>
      </c>
      <c r="W148" s="241">
        <v>0</v>
      </c>
      <c r="X148" s="242">
        <f>W148*H148</f>
        <v>0</v>
      </c>
      <c r="Y148" s="37"/>
      <c r="Z148" s="37"/>
      <c r="AA148" s="37"/>
      <c r="AB148" s="37"/>
      <c r="AC148" s="37"/>
      <c r="AD148" s="37"/>
      <c r="AE148" s="37"/>
      <c r="AR148" s="243" t="s">
        <v>165</v>
      </c>
      <c r="AT148" s="243" t="s">
        <v>162</v>
      </c>
      <c r="AU148" s="243" t="s">
        <v>166</v>
      </c>
      <c r="AY148" s="16" t="s">
        <v>161</v>
      </c>
      <c r="BE148" s="244">
        <f>IF(O148="základná",K148,0)</f>
        <v>0</v>
      </c>
      <c r="BF148" s="244">
        <f>IF(O148="znížená",K148,0)</f>
        <v>0</v>
      </c>
      <c r="BG148" s="244">
        <f>IF(O148="zákl. prenesená",K148,0)</f>
        <v>0</v>
      </c>
      <c r="BH148" s="244">
        <f>IF(O148="zníž. prenesená",K148,0)</f>
        <v>0</v>
      </c>
      <c r="BI148" s="244">
        <f>IF(O148="nulová",K148,0)</f>
        <v>0</v>
      </c>
      <c r="BJ148" s="16" t="s">
        <v>166</v>
      </c>
      <c r="BK148" s="244">
        <f>ROUND(P148*H148,2)</f>
        <v>0</v>
      </c>
      <c r="BL148" s="16" t="s">
        <v>165</v>
      </c>
      <c r="BM148" s="243" t="s">
        <v>168</v>
      </c>
    </row>
    <row r="149" s="2" customFormat="1" ht="16.5" customHeight="1">
      <c r="A149" s="37"/>
      <c r="B149" s="38"/>
      <c r="C149" s="230" t="s">
        <v>223</v>
      </c>
      <c r="D149" s="230" t="s">
        <v>162</v>
      </c>
      <c r="E149" s="231" t="s">
        <v>1102</v>
      </c>
      <c r="F149" s="232" t="s">
        <v>1103</v>
      </c>
      <c r="G149" s="233" t="s">
        <v>202</v>
      </c>
      <c r="H149" s="234">
        <v>210</v>
      </c>
      <c r="I149" s="235"/>
      <c r="J149" s="235"/>
      <c r="K149" s="236">
        <f>ROUND(P149*H149,2)</f>
        <v>0</v>
      </c>
      <c r="L149" s="237"/>
      <c r="M149" s="43"/>
      <c r="N149" s="238" t="s">
        <v>1</v>
      </c>
      <c r="O149" s="239" t="s">
        <v>42</v>
      </c>
      <c r="P149" s="240">
        <f>I149+J149</f>
        <v>0</v>
      </c>
      <c r="Q149" s="240">
        <f>ROUND(I149*H149,2)</f>
        <v>0</v>
      </c>
      <c r="R149" s="240">
        <f>ROUND(J149*H149,2)</f>
        <v>0</v>
      </c>
      <c r="S149" s="96"/>
      <c r="T149" s="241">
        <f>S149*H149</f>
        <v>0</v>
      </c>
      <c r="U149" s="241">
        <v>0</v>
      </c>
      <c r="V149" s="241">
        <f>U149*H149</f>
        <v>0</v>
      </c>
      <c r="W149" s="241">
        <v>0</v>
      </c>
      <c r="X149" s="242">
        <f>W149*H149</f>
        <v>0</v>
      </c>
      <c r="Y149" s="37"/>
      <c r="Z149" s="37"/>
      <c r="AA149" s="37"/>
      <c r="AB149" s="37"/>
      <c r="AC149" s="37"/>
      <c r="AD149" s="37"/>
      <c r="AE149" s="37"/>
      <c r="AR149" s="243" t="s">
        <v>165</v>
      </c>
      <c r="AT149" s="243" t="s">
        <v>162</v>
      </c>
      <c r="AU149" s="243" t="s">
        <v>166</v>
      </c>
      <c r="AY149" s="16" t="s">
        <v>161</v>
      </c>
      <c r="BE149" s="244">
        <f>IF(O149="základná",K149,0)</f>
        <v>0</v>
      </c>
      <c r="BF149" s="244">
        <f>IF(O149="znížená",K149,0)</f>
        <v>0</v>
      </c>
      <c r="BG149" s="244">
        <f>IF(O149="zákl. prenesená",K149,0)</f>
        <v>0</v>
      </c>
      <c r="BH149" s="244">
        <f>IF(O149="zníž. prenesená",K149,0)</f>
        <v>0</v>
      </c>
      <c r="BI149" s="244">
        <f>IF(O149="nulová",K149,0)</f>
        <v>0</v>
      </c>
      <c r="BJ149" s="16" t="s">
        <v>166</v>
      </c>
      <c r="BK149" s="244">
        <f>ROUND(P149*H149,2)</f>
        <v>0</v>
      </c>
      <c r="BL149" s="16" t="s">
        <v>165</v>
      </c>
      <c r="BM149" s="243" t="s">
        <v>204</v>
      </c>
    </row>
    <row r="150" s="2" customFormat="1" ht="16.5" customHeight="1">
      <c r="A150" s="37"/>
      <c r="B150" s="38"/>
      <c r="C150" s="230" t="s">
        <v>228</v>
      </c>
      <c r="D150" s="230" t="s">
        <v>162</v>
      </c>
      <c r="E150" s="231" t="s">
        <v>1104</v>
      </c>
      <c r="F150" s="232" t="s">
        <v>1105</v>
      </c>
      <c r="G150" s="233" t="s">
        <v>202</v>
      </c>
      <c r="H150" s="234">
        <v>114</v>
      </c>
      <c r="I150" s="235"/>
      <c r="J150" s="235"/>
      <c r="K150" s="236">
        <f>ROUND(P150*H150,2)</f>
        <v>0</v>
      </c>
      <c r="L150" s="237"/>
      <c r="M150" s="43"/>
      <c r="N150" s="238" t="s">
        <v>1</v>
      </c>
      <c r="O150" s="239" t="s">
        <v>42</v>
      </c>
      <c r="P150" s="240">
        <f>I150+J150</f>
        <v>0</v>
      </c>
      <c r="Q150" s="240">
        <f>ROUND(I150*H150,2)</f>
        <v>0</v>
      </c>
      <c r="R150" s="240">
        <f>ROUND(J150*H150,2)</f>
        <v>0</v>
      </c>
      <c r="S150" s="96"/>
      <c r="T150" s="241">
        <f>S150*H150</f>
        <v>0</v>
      </c>
      <c r="U150" s="241">
        <v>0</v>
      </c>
      <c r="V150" s="241">
        <f>U150*H150</f>
        <v>0</v>
      </c>
      <c r="W150" s="241">
        <v>0</v>
      </c>
      <c r="X150" s="242">
        <f>W150*H150</f>
        <v>0</v>
      </c>
      <c r="Y150" s="37"/>
      <c r="Z150" s="37"/>
      <c r="AA150" s="37"/>
      <c r="AB150" s="37"/>
      <c r="AC150" s="37"/>
      <c r="AD150" s="37"/>
      <c r="AE150" s="37"/>
      <c r="AR150" s="243" t="s">
        <v>165</v>
      </c>
      <c r="AT150" s="243" t="s">
        <v>162</v>
      </c>
      <c r="AU150" s="243" t="s">
        <v>166</v>
      </c>
      <c r="AY150" s="16" t="s">
        <v>161</v>
      </c>
      <c r="BE150" s="244">
        <f>IF(O150="základná",K150,0)</f>
        <v>0</v>
      </c>
      <c r="BF150" s="244">
        <f>IF(O150="znížená",K150,0)</f>
        <v>0</v>
      </c>
      <c r="BG150" s="244">
        <f>IF(O150="zákl. prenesená",K150,0)</f>
        <v>0</v>
      </c>
      <c r="BH150" s="244">
        <f>IF(O150="zníž. prenesená",K150,0)</f>
        <v>0</v>
      </c>
      <c r="BI150" s="244">
        <f>IF(O150="nulová",K150,0)</f>
        <v>0</v>
      </c>
      <c r="BJ150" s="16" t="s">
        <v>166</v>
      </c>
      <c r="BK150" s="244">
        <f>ROUND(P150*H150,2)</f>
        <v>0</v>
      </c>
      <c r="BL150" s="16" t="s">
        <v>165</v>
      </c>
      <c r="BM150" s="243" t="s">
        <v>214</v>
      </c>
    </row>
    <row r="151" s="2" customFormat="1" ht="16.5" customHeight="1">
      <c r="A151" s="37"/>
      <c r="B151" s="38"/>
      <c r="C151" s="230" t="s">
        <v>233</v>
      </c>
      <c r="D151" s="230" t="s">
        <v>162</v>
      </c>
      <c r="E151" s="231" t="s">
        <v>1106</v>
      </c>
      <c r="F151" s="232" t="s">
        <v>1107</v>
      </c>
      <c r="G151" s="233" t="s">
        <v>202</v>
      </c>
      <c r="H151" s="234">
        <v>152</v>
      </c>
      <c r="I151" s="235"/>
      <c r="J151" s="235"/>
      <c r="K151" s="236">
        <f>ROUND(P151*H151,2)</f>
        <v>0</v>
      </c>
      <c r="L151" s="237"/>
      <c r="M151" s="43"/>
      <c r="N151" s="238" t="s">
        <v>1</v>
      </c>
      <c r="O151" s="239" t="s">
        <v>42</v>
      </c>
      <c r="P151" s="240">
        <f>I151+J151</f>
        <v>0</v>
      </c>
      <c r="Q151" s="240">
        <f>ROUND(I151*H151,2)</f>
        <v>0</v>
      </c>
      <c r="R151" s="240">
        <f>ROUND(J151*H151,2)</f>
        <v>0</v>
      </c>
      <c r="S151" s="96"/>
      <c r="T151" s="241">
        <f>S151*H151</f>
        <v>0</v>
      </c>
      <c r="U151" s="241">
        <v>0</v>
      </c>
      <c r="V151" s="241">
        <f>U151*H151</f>
        <v>0</v>
      </c>
      <c r="W151" s="241">
        <v>0</v>
      </c>
      <c r="X151" s="242">
        <f>W151*H151</f>
        <v>0</v>
      </c>
      <c r="Y151" s="37"/>
      <c r="Z151" s="37"/>
      <c r="AA151" s="37"/>
      <c r="AB151" s="37"/>
      <c r="AC151" s="37"/>
      <c r="AD151" s="37"/>
      <c r="AE151" s="37"/>
      <c r="AR151" s="243" t="s">
        <v>165</v>
      </c>
      <c r="AT151" s="243" t="s">
        <v>162</v>
      </c>
      <c r="AU151" s="243" t="s">
        <v>166</v>
      </c>
      <c r="AY151" s="16" t="s">
        <v>161</v>
      </c>
      <c r="BE151" s="244">
        <f>IF(O151="základná",K151,0)</f>
        <v>0</v>
      </c>
      <c r="BF151" s="244">
        <f>IF(O151="znížená",K151,0)</f>
        <v>0</v>
      </c>
      <c r="BG151" s="244">
        <f>IF(O151="zákl. prenesená",K151,0)</f>
        <v>0</v>
      </c>
      <c r="BH151" s="244">
        <f>IF(O151="zníž. prenesená",K151,0)</f>
        <v>0</v>
      </c>
      <c r="BI151" s="244">
        <f>IF(O151="nulová",K151,0)</f>
        <v>0</v>
      </c>
      <c r="BJ151" s="16" t="s">
        <v>166</v>
      </c>
      <c r="BK151" s="244">
        <f>ROUND(P151*H151,2)</f>
        <v>0</v>
      </c>
      <c r="BL151" s="16" t="s">
        <v>165</v>
      </c>
      <c r="BM151" s="243" t="s">
        <v>223</v>
      </c>
    </row>
    <row r="152" s="2" customFormat="1" ht="16.5" customHeight="1">
      <c r="A152" s="37"/>
      <c r="B152" s="38"/>
      <c r="C152" s="230" t="s">
        <v>237</v>
      </c>
      <c r="D152" s="230" t="s">
        <v>162</v>
      </c>
      <c r="E152" s="231" t="s">
        <v>1108</v>
      </c>
      <c r="F152" s="232" t="s">
        <v>1109</v>
      </c>
      <c r="G152" s="233" t="s">
        <v>202</v>
      </c>
      <c r="H152" s="234">
        <v>94</v>
      </c>
      <c r="I152" s="235"/>
      <c r="J152" s="235"/>
      <c r="K152" s="236">
        <f>ROUND(P152*H152,2)</f>
        <v>0</v>
      </c>
      <c r="L152" s="237"/>
      <c r="M152" s="43"/>
      <c r="N152" s="238" t="s">
        <v>1</v>
      </c>
      <c r="O152" s="239" t="s">
        <v>42</v>
      </c>
      <c r="P152" s="240">
        <f>I152+J152</f>
        <v>0</v>
      </c>
      <c r="Q152" s="240">
        <f>ROUND(I152*H152,2)</f>
        <v>0</v>
      </c>
      <c r="R152" s="240">
        <f>ROUND(J152*H152,2)</f>
        <v>0</v>
      </c>
      <c r="S152" s="96"/>
      <c r="T152" s="241">
        <f>S152*H152</f>
        <v>0</v>
      </c>
      <c r="U152" s="241">
        <v>0</v>
      </c>
      <c r="V152" s="241">
        <f>U152*H152</f>
        <v>0</v>
      </c>
      <c r="W152" s="241">
        <v>0</v>
      </c>
      <c r="X152" s="242">
        <f>W152*H152</f>
        <v>0</v>
      </c>
      <c r="Y152" s="37"/>
      <c r="Z152" s="37"/>
      <c r="AA152" s="37"/>
      <c r="AB152" s="37"/>
      <c r="AC152" s="37"/>
      <c r="AD152" s="37"/>
      <c r="AE152" s="37"/>
      <c r="AR152" s="243" t="s">
        <v>165</v>
      </c>
      <c r="AT152" s="243" t="s">
        <v>162</v>
      </c>
      <c r="AU152" s="243" t="s">
        <v>166</v>
      </c>
      <c r="AY152" s="16" t="s">
        <v>161</v>
      </c>
      <c r="BE152" s="244">
        <f>IF(O152="základná",K152,0)</f>
        <v>0</v>
      </c>
      <c r="BF152" s="244">
        <f>IF(O152="znížená",K152,0)</f>
        <v>0</v>
      </c>
      <c r="BG152" s="244">
        <f>IF(O152="zákl. prenesená",K152,0)</f>
        <v>0</v>
      </c>
      <c r="BH152" s="244">
        <f>IF(O152="zníž. prenesená",K152,0)</f>
        <v>0</v>
      </c>
      <c r="BI152" s="244">
        <f>IF(O152="nulová",K152,0)</f>
        <v>0</v>
      </c>
      <c r="BJ152" s="16" t="s">
        <v>166</v>
      </c>
      <c r="BK152" s="244">
        <f>ROUND(P152*H152,2)</f>
        <v>0</v>
      </c>
      <c r="BL152" s="16" t="s">
        <v>165</v>
      </c>
      <c r="BM152" s="243" t="s">
        <v>233</v>
      </c>
    </row>
    <row r="153" s="2" customFormat="1" ht="16.5" customHeight="1">
      <c r="A153" s="37"/>
      <c r="B153" s="38"/>
      <c r="C153" s="230" t="s">
        <v>242</v>
      </c>
      <c r="D153" s="230" t="s">
        <v>162</v>
      </c>
      <c r="E153" s="231" t="s">
        <v>1110</v>
      </c>
      <c r="F153" s="232" t="s">
        <v>1111</v>
      </c>
      <c r="G153" s="233" t="s">
        <v>172</v>
      </c>
      <c r="H153" s="234">
        <v>118</v>
      </c>
      <c r="I153" s="235"/>
      <c r="J153" s="235"/>
      <c r="K153" s="236">
        <f>ROUND(P153*H153,2)</f>
        <v>0</v>
      </c>
      <c r="L153" s="237"/>
      <c r="M153" s="43"/>
      <c r="N153" s="238" t="s">
        <v>1</v>
      </c>
      <c r="O153" s="239" t="s">
        <v>42</v>
      </c>
      <c r="P153" s="240">
        <f>I153+J153</f>
        <v>0</v>
      </c>
      <c r="Q153" s="240">
        <f>ROUND(I153*H153,2)</f>
        <v>0</v>
      </c>
      <c r="R153" s="240">
        <f>ROUND(J153*H153,2)</f>
        <v>0</v>
      </c>
      <c r="S153" s="96"/>
      <c r="T153" s="241">
        <f>S153*H153</f>
        <v>0</v>
      </c>
      <c r="U153" s="241">
        <v>0</v>
      </c>
      <c r="V153" s="241">
        <f>U153*H153</f>
        <v>0</v>
      </c>
      <c r="W153" s="241">
        <v>0</v>
      </c>
      <c r="X153" s="242">
        <f>W153*H153</f>
        <v>0</v>
      </c>
      <c r="Y153" s="37"/>
      <c r="Z153" s="37"/>
      <c r="AA153" s="37"/>
      <c r="AB153" s="37"/>
      <c r="AC153" s="37"/>
      <c r="AD153" s="37"/>
      <c r="AE153" s="37"/>
      <c r="AR153" s="243" t="s">
        <v>165</v>
      </c>
      <c r="AT153" s="243" t="s">
        <v>162</v>
      </c>
      <c r="AU153" s="243" t="s">
        <v>166</v>
      </c>
      <c r="AY153" s="16" t="s">
        <v>161</v>
      </c>
      <c r="BE153" s="244">
        <f>IF(O153="základná",K153,0)</f>
        <v>0</v>
      </c>
      <c r="BF153" s="244">
        <f>IF(O153="znížená",K153,0)</f>
        <v>0</v>
      </c>
      <c r="BG153" s="244">
        <f>IF(O153="zákl. prenesená",K153,0)</f>
        <v>0</v>
      </c>
      <c r="BH153" s="244">
        <f>IF(O153="zníž. prenesená",K153,0)</f>
        <v>0</v>
      </c>
      <c r="BI153" s="244">
        <f>IF(O153="nulová",K153,0)</f>
        <v>0</v>
      </c>
      <c r="BJ153" s="16" t="s">
        <v>166</v>
      </c>
      <c r="BK153" s="244">
        <f>ROUND(P153*H153,2)</f>
        <v>0</v>
      </c>
      <c r="BL153" s="16" t="s">
        <v>165</v>
      </c>
      <c r="BM153" s="243" t="s">
        <v>242</v>
      </c>
    </row>
    <row r="154" s="2" customFormat="1" ht="16.5" customHeight="1">
      <c r="A154" s="37"/>
      <c r="B154" s="38"/>
      <c r="C154" s="230" t="s">
        <v>246</v>
      </c>
      <c r="D154" s="230" t="s">
        <v>162</v>
      </c>
      <c r="E154" s="231" t="s">
        <v>1112</v>
      </c>
      <c r="F154" s="232" t="s">
        <v>1113</v>
      </c>
      <c r="G154" s="233" t="s">
        <v>172</v>
      </c>
      <c r="H154" s="234">
        <v>193</v>
      </c>
      <c r="I154" s="235"/>
      <c r="J154" s="235"/>
      <c r="K154" s="236">
        <f>ROUND(P154*H154,2)</f>
        <v>0</v>
      </c>
      <c r="L154" s="237"/>
      <c r="M154" s="43"/>
      <c r="N154" s="238" t="s">
        <v>1</v>
      </c>
      <c r="O154" s="239" t="s">
        <v>42</v>
      </c>
      <c r="P154" s="240">
        <f>I154+J154</f>
        <v>0</v>
      </c>
      <c r="Q154" s="240">
        <f>ROUND(I154*H154,2)</f>
        <v>0</v>
      </c>
      <c r="R154" s="240">
        <f>ROUND(J154*H154,2)</f>
        <v>0</v>
      </c>
      <c r="S154" s="96"/>
      <c r="T154" s="241">
        <f>S154*H154</f>
        <v>0</v>
      </c>
      <c r="U154" s="241">
        <v>0</v>
      </c>
      <c r="V154" s="241">
        <f>U154*H154</f>
        <v>0</v>
      </c>
      <c r="W154" s="241">
        <v>0</v>
      </c>
      <c r="X154" s="242">
        <f>W154*H154</f>
        <v>0</v>
      </c>
      <c r="Y154" s="37"/>
      <c r="Z154" s="37"/>
      <c r="AA154" s="37"/>
      <c r="AB154" s="37"/>
      <c r="AC154" s="37"/>
      <c r="AD154" s="37"/>
      <c r="AE154" s="37"/>
      <c r="AR154" s="243" t="s">
        <v>165</v>
      </c>
      <c r="AT154" s="243" t="s">
        <v>162</v>
      </c>
      <c r="AU154" s="243" t="s">
        <v>166</v>
      </c>
      <c r="AY154" s="16" t="s">
        <v>161</v>
      </c>
      <c r="BE154" s="244">
        <f>IF(O154="základná",K154,0)</f>
        <v>0</v>
      </c>
      <c r="BF154" s="244">
        <f>IF(O154="znížená",K154,0)</f>
        <v>0</v>
      </c>
      <c r="BG154" s="244">
        <f>IF(O154="zákl. prenesená",K154,0)</f>
        <v>0</v>
      </c>
      <c r="BH154" s="244">
        <f>IF(O154="zníž. prenesená",K154,0)</f>
        <v>0</v>
      </c>
      <c r="BI154" s="244">
        <f>IF(O154="nulová",K154,0)</f>
        <v>0</v>
      </c>
      <c r="BJ154" s="16" t="s">
        <v>166</v>
      </c>
      <c r="BK154" s="244">
        <f>ROUND(P154*H154,2)</f>
        <v>0</v>
      </c>
      <c r="BL154" s="16" t="s">
        <v>165</v>
      </c>
      <c r="BM154" s="243" t="s">
        <v>251</v>
      </c>
    </row>
    <row r="155" s="2" customFormat="1" ht="16.5" customHeight="1">
      <c r="A155" s="37"/>
      <c r="B155" s="38"/>
      <c r="C155" s="230" t="s">
        <v>251</v>
      </c>
      <c r="D155" s="230" t="s">
        <v>162</v>
      </c>
      <c r="E155" s="231" t="s">
        <v>1114</v>
      </c>
      <c r="F155" s="232" t="s">
        <v>1115</v>
      </c>
      <c r="G155" s="233" t="s">
        <v>172</v>
      </c>
      <c r="H155" s="234">
        <v>1836</v>
      </c>
      <c r="I155" s="235"/>
      <c r="J155" s="235"/>
      <c r="K155" s="236">
        <f>ROUND(P155*H155,2)</f>
        <v>0</v>
      </c>
      <c r="L155" s="237"/>
      <c r="M155" s="43"/>
      <c r="N155" s="238" t="s">
        <v>1</v>
      </c>
      <c r="O155" s="239" t="s">
        <v>42</v>
      </c>
      <c r="P155" s="240">
        <f>I155+J155</f>
        <v>0</v>
      </c>
      <c r="Q155" s="240">
        <f>ROUND(I155*H155,2)</f>
        <v>0</v>
      </c>
      <c r="R155" s="240">
        <f>ROUND(J155*H155,2)</f>
        <v>0</v>
      </c>
      <c r="S155" s="96"/>
      <c r="T155" s="241">
        <f>S155*H155</f>
        <v>0</v>
      </c>
      <c r="U155" s="241">
        <v>0</v>
      </c>
      <c r="V155" s="241">
        <f>U155*H155</f>
        <v>0</v>
      </c>
      <c r="W155" s="241">
        <v>0</v>
      </c>
      <c r="X155" s="242">
        <f>W155*H155</f>
        <v>0</v>
      </c>
      <c r="Y155" s="37"/>
      <c r="Z155" s="37"/>
      <c r="AA155" s="37"/>
      <c r="AB155" s="37"/>
      <c r="AC155" s="37"/>
      <c r="AD155" s="37"/>
      <c r="AE155" s="37"/>
      <c r="AR155" s="243" t="s">
        <v>165</v>
      </c>
      <c r="AT155" s="243" t="s">
        <v>162</v>
      </c>
      <c r="AU155" s="243" t="s">
        <v>166</v>
      </c>
      <c r="AY155" s="16" t="s">
        <v>161</v>
      </c>
      <c r="BE155" s="244">
        <f>IF(O155="základná",K155,0)</f>
        <v>0</v>
      </c>
      <c r="BF155" s="244">
        <f>IF(O155="znížená",K155,0)</f>
        <v>0</v>
      </c>
      <c r="BG155" s="244">
        <f>IF(O155="zákl. prenesená",K155,0)</f>
        <v>0</v>
      </c>
      <c r="BH155" s="244">
        <f>IF(O155="zníž. prenesená",K155,0)</f>
        <v>0</v>
      </c>
      <c r="BI155" s="244">
        <f>IF(O155="nulová",K155,0)</f>
        <v>0</v>
      </c>
      <c r="BJ155" s="16" t="s">
        <v>166</v>
      </c>
      <c r="BK155" s="244">
        <f>ROUND(P155*H155,2)</f>
        <v>0</v>
      </c>
      <c r="BL155" s="16" t="s">
        <v>165</v>
      </c>
      <c r="BM155" s="243" t="s">
        <v>8</v>
      </c>
    </row>
    <row r="156" s="2" customFormat="1" ht="16.5" customHeight="1">
      <c r="A156" s="37"/>
      <c r="B156" s="38"/>
      <c r="C156" s="230" t="s">
        <v>255</v>
      </c>
      <c r="D156" s="230" t="s">
        <v>162</v>
      </c>
      <c r="E156" s="231" t="s">
        <v>1116</v>
      </c>
      <c r="F156" s="232" t="s">
        <v>1117</v>
      </c>
      <c r="G156" s="233" t="s">
        <v>172</v>
      </c>
      <c r="H156" s="234">
        <v>360</v>
      </c>
      <c r="I156" s="235"/>
      <c r="J156" s="235"/>
      <c r="K156" s="236">
        <f>ROUND(P156*H156,2)</f>
        <v>0</v>
      </c>
      <c r="L156" s="237"/>
      <c r="M156" s="43"/>
      <c r="N156" s="238" t="s">
        <v>1</v>
      </c>
      <c r="O156" s="239" t="s">
        <v>42</v>
      </c>
      <c r="P156" s="240">
        <f>I156+J156</f>
        <v>0</v>
      </c>
      <c r="Q156" s="240">
        <f>ROUND(I156*H156,2)</f>
        <v>0</v>
      </c>
      <c r="R156" s="240">
        <f>ROUND(J156*H156,2)</f>
        <v>0</v>
      </c>
      <c r="S156" s="96"/>
      <c r="T156" s="241">
        <f>S156*H156</f>
        <v>0</v>
      </c>
      <c r="U156" s="241">
        <v>0</v>
      </c>
      <c r="V156" s="241">
        <f>U156*H156</f>
        <v>0</v>
      </c>
      <c r="W156" s="241">
        <v>0</v>
      </c>
      <c r="X156" s="242">
        <f>W156*H156</f>
        <v>0</v>
      </c>
      <c r="Y156" s="37"/>
      <c r="Z156" s="37"/>
      <c r="AA156" s="37"/>
      <c r="AB156" s="37"/>
      <c r="AC156" s="37"/>
      <c r="AD156" s="37"/>
      <c r="AE156" s="37"/>
      <c r="AR156" s="243" t="s">
        <v>165</v>
      </c>
      <c r="AT156" s="243" t="s">
        <v>162</v>
      </c>
      <c r="AU156" s="243" t="s">
        <v>166</v>
      </c>
      <c r="AY156" s="16" t="s">
        <v>161</v>
      </c>
      <c r="BE156" s="244">
        <f>IF(O156="základná",K156,0)</f>
        <v>0</v>
      </c>
      <c r="BF156" s="244">
        <f>IF(O156="znížená",K156,0)</f>
        <v>0</v>
      </c>
      <c r="BG156" s="244">
        <f>IF(O156="zákl. prenesená",K156,0)</f>
        <v>0</v>
      </c>
      <c r="BH156" s="244">
        <f>IF(O156="zníž. prenesená",K156,0)</f>
        <v>0</v>
      </c>
      <c r="BI156" s="244">
        <f>IF(O156="nulová",K156,0)</f>
        <v>0</v>
      </c>
      <c r="BJ156" s="16" t="s">
        <v>166</v>
      </c>
      <c r="BK156" s="244">
        <f>ROUND(P156*H156,2)</f>
        <v>0</v>
      </c>
      <c r="BL156" s="16" t="s">
        <v>165</v>
      </c>
      <c r="BM156" s="243" t="s">
        <v>269</v>
      </c>
    </row>
    <row r="157" s="2" customFormat="1" ht="16.5" customHeight="1">
      <c r="A157" s="37"/>
      <c r="B157" s="38"/>
      <c r="C157" s="230" t="s">
        <v>8</v>
      </c>
      <c r="D157" s="230" t="s">
        <v>162</v>
      </c>
      <c r="E157" s="231" t="s">
        <v>1118</v>
      </c>
      <c r="F157" s="232" t="s">
        <v>1119</v>
      </c>
      <c r="G157" s="233" t="s">
        <v>172</v>
      </c>
      <c r="H157" s="234">
        <v>300</v>
      </c>
      <c r="I157" s="235"/>
      <c r="J157" s="235"/>
      <c r="K157" s="236">
        <f>ROUND(P157*H157,2)</f>
        <v>0</v>
      </c>
      <c r="L157" s="237"/>
      <c r="M157" s="43"/>
      <c r="N157" s="238" t="s">
        <v>1</v>
      </c>
      <c r="O157" s="239" t="s">
        <v>42</v>
      </c>
      <c r="P157" s="240">
        <f>I157+J157</f>
        <v>0</v>
      </c>
      <c r="Q157" s="240">
        <f>ROUND(I157*H157,2)</f>
        <v>0</v>
      </c>
      <c r="R157" s="240">
        <f>ROUND(J157*H157,2)</f>
        <v>0</v>
      </c>
      <c r="S157" s="96"/>
      <c r="T157" s="241">
        <f>S157*H157</f>
        <v>0</v>
      </c>
      <c r="U157" s="241">
        <v>0</v>
      </c>
      <c r="V157" s="241">
        <f>U157*H157</f>
        <v>0</v>
      </c>
      <c r="W157" s="241">
        <v>0</v>
      </c>
      <c r="X157" s="242">
        <f>W157*H157</f>
        <v>0</v>
      </c>
      <c r="Y157" s="37"/>
      <c r="Z157" s="37"/>
      <c r="AA157" s="37"/>
      <c r="AB157" s="37"/>
      <c r="AC157" s="37"/>
      <c r="AD157" s="37"/>
      <c r="AE157" s="37"/>
      <c r="AR157" s="243" t="s">
        <v>165</v>
      </c>
      <c r="AT157" s="243" t="s">
        <v>162</v>
      </c>
      <c r="AU157" s="243" t="s">
        <v>166</v>
      </c>
      <c r="AY157" s="16" t="s">
        <v>161</v>
      </c>
      <c r="BE157" s="244">
        <f>IF(O157="základná",K157,0)</f>
        <v>0</v>
      </c>
      <c r="BF157" s="244">
        <f>IF(O157="znížená",K157,0)</f>
        <v>0</v>
      </c>
      <c r="BG157" s="244">
        <f>IF(O157="zákl. prenesená",K157,0)</f>
        <v>0</v>
      </c>
      <c r="BH157" s="244">
        <f>IF(O157="zníž. prenesená",K157,0)</f>
        <v>0</v>
      </c>
      <c r="BI157" s="244">
        <f>IF(O157="nulová",K157,0)</f>
        <v>0</v>
      </c>
      <c r="BJ157" s="16" t="s">
        <v>166</v>
      </c>
      <c r="BK157" s="244">
        <f>ROUND(P157*H157,2)</f>
        <v>0</v>
      </c>
      <c r="BL157" s="16" t="s">
        <v>165</v>
      </c>
      <c r="BM157" s="243" t="s">
        <v>277</v>
      </c>
    </row>
    <row r="158" s="2" customFormat="1" ht="16.5" customHeight="1">
      <c r="A158" s="37"/>
      <c r="B158" s="38"/>
      <c r="C158" s="230" t="s">
        <v>265</v>
      </c>
      <c r="D158" s="230" t="s">
        <v>162</v>
      </c>
      <c r="E158" s="231" t="s">
        <v>1120</v>
      </c>
      <c r="F158" s="232" t="s">
        <v>1121</v>
      </c>
      <c r="G158" s="233" t="s">
        <v>172</v>
      </c>
      <c r="H158" s="234">
        <v>2125</v>
      </c>
      <c r="I158" s="235"/>
      <c r="J158" s="235"/>
      <c r="K158" s="236">
        <f>ROUND(P158*H158,2)</f>
        <v>0</v>
      </c>
      <c r="L158" s="237"/>
      <c r="M158" s="43"/>
      <c r="N158" s="238" t="s">
        <v>1</v>
      </c>
      <c r="O158" s="239" t="s">
        <v>42</v>
      </c>
      <c r="P158" s="240">
        <f>I158+J158</f>
        <v>0</v>
      </c>
      <c r="Q158" s="240">
        <f>ROUND(I158*H158,2)</f>
        <v>0</v>
      </c>
      <c r="R158" s="240">
        <f>ROUND(J158*H158,2)</f>
        <v>0</v>
      </c>
      <c r="S158" s="96"/>
      <c r="T158" s="241">
        <f>S158*H158</f>
        <v>0</v>
      </c>
      <c r="U158" s="241">
        <v>0</v>
      </c>
      <c r="V158" s="241">
        <f>U158*H158</f>
        <v>0</v>
      </c>
      <c r="W158" s="241">
        <v>0</v>
      </c>
      <c r="X158" s="242">
        <f>W158*H158</f>
        <v>0</v>
      </c>
      <c r="Y158" s="37"/>
      <c r="Z158" s="37"/>
      <c r="AA158" s="37"/>
      <c r="AB158" s="37"/>
      <c r="AC158" s="37"/>
      <c r="AD158" s="37"/>
      <c r="AE158" s="37"/>
      <c r="AR158" s="243" t="s">
        <v>165</v>
      </c>
      <c r="AT158" s="243" t="s">
        <v>162</v>
      </c>
      <c r="AU158" s="243" t="s">
        <v>166</v>
      </c>
      <c r="AY158" s="16" t="s">
        <v>161</v>
      </c>
      <c r="BE158" s="244">
        <f>IF(O158="základná",K158,0)</f>
        <v>0</v>
      </c>
      <c r="BF158" s="244">
        <f>IF(O158="znížená",K158,0)</f>
        <v>0</v>
      </c>
      <c r="BG158" s="244">
        <f>IF(O158="zákl. prenesená",K158,0)</f>
        <v>0</v>
      </c>
      <c r="BH158" s="244">
        <f>IF(O158="zníž. prenesená",K158,0)</f>
        <v>0</v>
      </c>
      <c r="BI158" s="244">
        <f>IF(O158="nulová",K158,0)</f>
        <v>0</v>
      </c>
      <c r="BJ158" s="16" t="s">
        <v>166</v>
      </c>
      <c r="BK158" s="244">
        <f>ROUND(P158*H158,2)</f>
        <v>0</v>
      </c>
      <c r="BL158" s="16" t="s">
        <v>165</v>
      </c>
      <c r="BM158" s="243" t="s">
        <v>291</v>
      </c>
    </row>
    <row r="159" s="2" customFormat="1" ht="16.5" customHeight="1">
      <c r="A159" s="37"/>
      <c r="B159" s="38"/>
      <c r="C159" s="230" t="s">
        <v>269</v>
      </c>
      <c r="D159" s="230" t="s">
        <v>162</v>
      </c>
      <c r="E159" s="231" t="s">
        <v>1122</v>
      </c>
      <c r="F159" s="232" t="s">
        <v>1123</v>
      </c>
      <c r="G159" s="233" t="s">
        <v>172</v>
      </c>
      <c r="H159" s="234">
        <v>221</v>
      </c>
      <c r="I159" s="235"/>
      <c r="J159" s="235"/>
      <c r="K159" s="236">
        <f>ROUND(P159*H159,2)</f>
        <v>0</v>
      </c>
      <c r="L159" s="237"/>
      <c r="M159" s="43"/>
      <c r="N159" s="238" t="s">
        <v>1</v>
      </c>
      <c r="O159" s="239" t="s">
        <v>42</v>
      </c>
      <c r="P159" s="240">
        <f>I159+J159</f>
        <v>0</v>
      </c>
      <c r="Q159" s="240">
        <f>ROUND(I159*H159,2)</f>
        <v>0</v>
      </c>
      <c r="R159" s="240">
        <f>ROUND(J159*H159,2)</f>
        <v>0</v>
      </c>
      <c r="S159" s="96"/>
      <c r="T159" s="241">
        <f>S159*H159</f>
        <v>0</v>
      </c>
      <c r="U159" s="241">
        <v>0</v>
      </c>
      <c r="V159" s="241">
        <f>U159*H159</f>
        <v>0</v>
      </c>
      <c r="W159" s="241">
        <v>0</v>
      </c>
      <c r="X159" s="242">
        <f>W159*H159</f>
        <v>0</v>
      </c>
      <c r="Y159" s="37"/>
      <c r="Z159" s="37"/>
      <c r="AA159" s="37"/>
      <c r="AB159" s="37"/>
      <c r="AC159" s="37"/>
      <c r="AD159" s="37"/>
      <c r="AE159" s="37"/>
      <c r="AR159" s="243" t="s">
        <v>165</v>
      </c>
      <c r="AT159" s="243" t="s">
        <v>162</v>
      </c>
      <c r="AU159" s="243" t="s">
        <v>166</v>
      </c>
      <c r="AY159" s="16" t="s">
        <v>161</v>
      </c>
      <c r="BE159" s="244">
        <f>IF(O159="základná",K159,0)</f>
        <v>0</v>
      </c>
      <c r="BF159" s="244">
        <f>IF(O159="znížená",K159,0)</f>
        <v>0</v>
      </c>
      <c r="BG159" s="244">
        <f>IF(O159="zákl. prenesená",K159,0)</f>
        <v>0</v>
      </c>
      <c r="BH159" s="244">
        <f>IF(O159="zníž. prenesená",K159,0)</f>
        <v>0</v>
      </c>
      <c r="BI159" s="244">
        <f>IF(O159="nulová",K159,0)</f>
        <v>0</v>
      </c>
      <c r="BJ159" s="16" t="s">
        <v>166</v>
      </c>
      <c r="BK159" s="244">
        <f>ROUND(P159*H159,2)</f>
        <v>0</v>
      </c>
      <c r="BL159" s="16" t="s">
        <v>165</v>
      </c>
      <c r="BM159" s="243" t="s">
        <v>303</v>
      </c>
    </row>
    <row r="160" s="2" customFormat="1" ht="16.5" customHeight="1">
      <c r="A160" s="37"/>
      <c r="B160" s="38"/>
      <c r="C160" s="230" t="s">
        <v>273</v>
      </c>
      <c r="D160" s="230" t="s">
        <v>162</v>
      </c>
      <c r="E160" s="231" t="s">
        <v>1124</v>
      </c>
      <c r="F160" s="232" t="s">
        <v>1125</v>
      </c>
      <c r="G160" s="233" t="s">
        <v>172</v>
      </c>
      <c r="H160" s="234">
        <v>151</v>
      </c>
      <c r="I160" s="235"/>
      <c r="J160" s="235"/>
      <c r="K160" s="236">
        <f>ROUND(P160*H160,2)</f>
        <v>0</v>
      </c>
      <c r="L160" s="237"/>
      <c r="M160" s="43"/>
      <c r="N160" s="238" t="s">
        <v>1</v>
      </c>
      <c r="O160" s="239" t="s">
        <v>42</v>
      </c>
      <c r="P160" s="240">
        <f>I160+J160</f>
        <v>0</v>
      </c>
      <c r="Q160" s="240">
        <f>ROUND(I160*H160,2)</f>
        <v>0</v>
      </c>
      <c r="R160" s="240">
        <f>ROUND(J160*H160,2)</f>
        <v>0</v>
      </c>
      <c r="S160" s="96"/>
      <c r="T160" s="241">
        <f>S160*H160</f>
        <v>0</v>
      </c>
      <c r="U160" s="241">
        <v>0</v>
      </c>
      <c r="V160" s="241">
        <f>U160*H160</f>
        <v>0</v>
      </c>
      <c r="W160" s="241">
        <v>0</v>
      </c>
      <c r="X160" s="242">
        <f>W160*H160</f>
        <v>0</v>
      </c>
      <c r="Y160" s="37"/>
      <c r="Z160" s="37"/>
      <c r="AA160" s="37"/>
      <c r="AB160" s="37"/>
      <c r="AC160" s="37"/>
      <c r="AD160" s="37"/>
      <c r="AE160" s="37"/>
      <c r="AR160" s="243" t="s">
        <v>165</v>
      </c>
      <c r="AT160" s="243" t="s">
        <v>162</v>
      </c>
      <c r="AU160" s="243" t="s">
        <v>166</v>
      </c>
      <c r="AY160" s="16" t="s">
        <v>161</v>
      </c>
      <c r="BE160" s="244">
        <f>IF(O160="základná",K160,0)</f>
        <v>0</v>
      </c>
      <c r="BF160" s="244">
        <f>IF(O160="znížená",K160,0)</f>
        <v>0</v>
      </c>
      <c r="BG160" s="244">
        <f>IF(O160="zákl. prenesená",K160,0)</f>
        <v>0</v>
      </c>
      <c r="BH160" s="244">
        <f>IF(O160="zníž. prenesená",K160,0)</f>
        <v>0</v>
      </c>
      <c r="BI160" s="244">
        <f>IF(O160="nulová",K160,0)</f>
        <v>0</v>
      </c>
      <c r="BJ160" s="16" t="s">
        <v>166</v>
      </c>
      <c r="BK160" s="244">
        <f>ROUND(P160*H160,2)</f>
        <v>0</v>
      </c>
      <c r="BL160" s="16" t="s">
        <v>165</v>
      </c>
      <c r="BM160" s="243" t="s">
        <v>313</v>
      </c>
    </row>
    <row r="161" s="2" customFormat="1" ht="16.5" customHeight="1">
      <c r="A161" s="37"/>
      <c r="B161" s="38"/>
      <c r="C161" s="230" t="s">
        <v>277</v>
      </c>
      <c r="D161" s="230" t="s">
        <v>162</v>
      </c>
      <c r="E161" s="231" t="s">
        <v>1126</v>
      </c>
      <c r="F161" s="232" t="s">
        <v>1127</v>
      </c>
      <c r="G161" s="233" t="s">
        <v>172</v>
      </c>
      <c r="H161" s="234">
        <v>540</v>
      </c>
      <c r="I161" s="235"/>
      <c r="J161" s="235"/>
      <c r="K161" s="236">
        <f>ROUND(P161*H161,2)</f>
        <v>0</v>
      </c>
      <c r="L161" s="237"/>
      <c r="M161" s="43"/>
      <c r="N161" s="238" t="s">
        <v>1</v>
      </c>
      <c r="O161" s="239" t="s">
        <v>42</v>
      </c>
      <c r="P161" s="240">
        <f>I161+J161</f>
        <v>0</v>
      </c>
      <c r="Q161" s="240">
        <f>ROUND(I161*H161,2)</f>
        <v>0</v>
      </c>
      <c r="R161" s="240">
        <f>ROUND(J161*H161,2)</f>
        <v>0</v>
      </c>
      <c r="S161" s="96"/>
      <c r="T161" s="241">
        <f>S161*H161</f>
        <v>0</v>
      </c>
      <c r="U161" s="241">
        <v>0</v>
      </c>
      <c r="V161" s="241">
        <f>U161*H161</f>
        <v>0</v>
      </c>
      <c r="W161" s="241">
        <v>0</v>
      </c>
      <c r="X161" s="242">
        <f>W161*H161</f>
        <v>0</v>
      </c>
      <c r="Y161" s="37"/>
      <c r="Z161" s="37"/>
      <c r="AA161" s="37"/>
      <c r="AB161" s="37"/>
      <c r="AC161" s="37"/>
      <c r="AD161" s="37"/>
      <c r="AE161" s="37"/>
      <c r="AR161" s="243" t="s">
        <v>165</v>
      </c>
      <c r="AT161" s="243" t="s">
        <v>162</v>
      </c>
      <c r="AU161" s="243" t="s">
        <v>166</v>
      </c>
      <c r="AY161" s="16" t="s">
        <v>161</v>
      </c>
      <c r="BE161" s="244">
        <f>IF(O161="základná",K161,0)</f>
        <v>0</v>
      </c>
      <c r="BF161" s="244">
        <f>IF(O161="znížená",K161,0)</f>
        <v>0</v>
      </c>
      <c r="BG161" s="244">
        <f>IF(O161="zákl. prenesená",K161,0)</f>
        <v>0</v>
      </c>
      <c r="BH161" s="244">
        <f>IF(O161="zníž. prenesená",K161,0)</f>
        <v>0</v>
      </c>
      <c r="BI161" s="244">
        <f>IF(O161="nulová",K161,0)</f>
        <v>0</v>
      </c>
      <c r="BJ161" s="16" t="s">
        <v>166</v>
      </c>
      <c r="BK161" s="244">
        <f>ROUND(P161*H161,2)</f>
        <v>0</v>
      </c>
      <c r="BL161" s="16" t="s">
        <v>165</v>
      </c>
      <c r="BM161" s="243" t="s">
        <v>300</v>
      </c>
    </row>
    <row r="162" s="2" customFormat="1" ht="16.5" customHeight="1">
      <c r="A162" s="37"/>
      <c r="B162" s="38"/>
      <c r="C162" s="230" t="s">
        <v>283</v>
      </c>
      <c r="D162" s="230" t="s">
        <v>162</v>
      </c>
      <c r="E162" s="231" t="s">
        <v>1128</v>
      </c>
      <c r="F162" s="232" t="s">
        <v>1129</v>
      </c>
      <c r="G162" s="233" t="s">
        <v>202</v>
      </c>
      <c r="H162" s="234">
        <v>123</v>
      </c>
      <c r="I162" s="235"/>
      <c r="J162" s="235"/>
      <c r="K162" s="236">
        <f>ROUND(P162*H162,2)</f>
        <v>0</v>
      </c>
      <c r="L162" s="237"/>
      <c r="M162" s="43"/>
      <c r="N162" s="238" t="s">
        <v>1</v>
      </c>
      <c r="O162" s="239" t="s">
        <v>42</v>
      </c>
      <c r="P162" s="240">
        <f>I162+J162</f>
        <v>0</v>
      </c>
      <c r="Q162" s="240">
        <f>ROUND(I162*H162,2)</f>
        <v>0</v>
      </c>
      <c r="R162" s="240">
        <f>ROUND(J162*H162,2)</f>
        <v>0</v>
      </c>
      <c r="S162" s="96"/>
      <c r="T162" s="241">
        <f>S162*H162</f>
        <v>0</v>
      </c>
      <c r="U162" s="241">
        <v>0</v>
      </c>
      <c r="V162" s="241">
        <f>U162*H162</f>
        <v>0</v>
      </c>
      <c r="W162" s="241">
        <v>0</v>
      </c>
      <c r="X162" s="242">
        <f>W162*H162</f>
        <v>0</v>
      </c>
      <c r="Y162" s="37"/>
      <c r="Z162" s="37"/>
      <c r="AA162" s="37"/>
      <c r="AB162" s="37"/>
      <c r="AC162" s="37"/>
      <c r="AD162" s="37"/>
      <c r="AE162" s="37"/>
      <c r="AR162" s="243" t="s">
        <v>165</v>
      </c>
      <c r="AT162" s="243" t="s">
        <v>162</v>
      </c>
      <c r="AU162" s="243" t="s">
        <v>166</v>
      </c>
      <c r="AY162" s="16" t="s">
        <v>161</v>
      </c>
      <c r="BE162" s="244">
        <f>IF(O162="základná",K162,0)</f>
        <v>0</v>
      </c>
      <c r="BF162" s="244">
        <f>IF(O162="znížená",K162,0)</f>
        <v>0</v>
      </c>
      <c r="BG162" s="244">
        <f>IF(O162="zákl. prenesená",K162,0)</f>
        <v>0</v>
      </c>
      <c r="BH162" s="244">
        <f>IF(O162="zníž. prenesená",K162,0)</f>
        <v>0</v>
      </c>
      <c r="BI162" s="244">
        <f>IF(O162="nulová",K162,0)</f>
        <v>0</v>
      </c>
      <c r="BJ162" s="16" t="s">
        <v>166</v>
      </c>
      <c r="BK162" s="244">
        <f>ROUND(P162*H162,2)</f>
        <v>0</v>
      </c>
      <c r="BL162" s="16" t="s">
        <v>165</v>
      </c>
      <c r="BM162" s="243" t="s">
        <v>335</v>
      </c>
    </row>
    <row r="163" s="2" customFormat="1" ht="16.5" customHeight="1">
      <c r="A163" s="37"/>
      <c r="B163" s="38"/>
      <c r="C163" s="230" t="s">
        <v>291</v>
      </c>
      <c r="D163" s="230" t="s">
        <v>162</v>
      </c>
      <c r="E163" s="231" t="s">
        <v>1130</v>
      </c>
      <c r="F163" s="232" t="s">
        <v>1131</v>
      </c>
      <c r="G163" s="233" t="s">
        <v>202</v>
      </c>
      <c r="H163" s="234">
        <v>16</v>
      </c>
      <c r="I163" s="235"/>
      <c r="J163" s="235"/>
      <c r="K163" s="236">
        <f>ROUND(P163*H163,2)</f>
        <v>0</v>
      </c>
      <c r="L163" s="237"/>
      <c r="M163" s="43"/>
      <c r="N163" s="238" t="s">
        <v>1</v>
      </c>
      <c r="O163" s="239" t="s">
        <v>42</v>
      </c>
      <c r="P163" s="240">
        <f>I163+J163</f>
        <v>0</v>
      </c>
      <c r="Q163" s="240">
        <f>ROUND(I163*H163,2)</f>
        <v>0</v>
      </c>
      <c r="R163" s="240">
        <f>ROUND(J163*H163,2)</f>
        <v>0</v>
      </c>
      <c r="S163" s="96"/>
      <c r="T163" s="241">
        <f>S163*H163</f>
        <v>0</v>
      </c>
      <c r="U163" s="241">
        <v>0</v>
      </c>
      <c r="V163" s="241">
        <f>U163*H163</f>
        <v>0</v>
      </c>
      <c r="W163" s="241">
        <v>0</v>
      </c>
      <c r="X163" s="242">
        <f>W163*H163</f>
        <v>0</v>
      </c>
      <c r="Y163" s="37"/>
      <c r="Z163" s="37"/>
      <c r="AA163" s="37"/>
      <c r="AB163" s="37"/>
      <c r="AC163" s="37"/>
      <c r="AD163" s="37"/>
      <c r="AE163" s="37"/>
      <c r="AR163" s="243" t="s">
        <v>165</v>
      </c>
      <c r="AT163" s="243" t="s">
        <v>162</v>
      </c>
      <c r="AU163" s="243" t="s">
        <v>166</v>
      </c>
      <c r="AY163" s="16" t="s">
        <v>161</v>
      </c>
      <c r="BE163" s="244">
        <f>IF(O163="základná",K163,0)</f>
        <v>0</v>
      </c>
      <c r="BF163" s="244">
        <f>IF(O163="znížená",K163,0)</f>
        <v>0</v>
      </c>
      <c r="BG163" s="244">
        <f>IF(O163="zákl. prenesená",K163,0)</f>
        <v>0</v>
      </c>
      <c r="BH163" s="244">
        <f>IF(O163="zníž. prenesená",K163,0)</f>
        <v>0</v>
      </c>
      <c r="BI163" s="244">
        <f>IF(O163="nulová",K163,0)</f>
        <v>0</v>
      </c>
      <c r="BJ163" s="16" t="s">
        <v>166</v>
      </c>
      <c r="BK163" s="244">
        <f>ROUND(P163*H163,2)</f>
        <v>0</v>
      </c>
      <c r="BL163" s="16" t="s">
        <v>165</v>
      </c>
      <c r="BM163" s="243" t="s">
        <v>346</v>
      </c>
    </row>
    <row r="164" s="2" customFormat="1" ht="16.5" customHeight="1">
      <c r="A164" s="37"/>
      <c r="B164" s="38"/>
      <c r="C164" s="230" t="s">
        <v>296</v>
      </c>
      <c r="D164" s="230" t="s">
        <v>162</v>
      </c>
      <c r="E164" s="231" t="s">
        <v>1132</v>
      </c>
      <c r="F164" s="232" t="s">
        <v>1133</v>
      </c>
      <c r="G164" s="233" t="s">
        <v>202</v>
      </c>
      <c r="H164" s="234">
        <v>30</v>
      </c>
      <c r="I164" s="235"/>
      <c r="J164" s="235"/>
      <c r="K164" s="236">
        <f>ROUND(P164*H164,2)</f>
        <v>0</v>
      </c>
      <c r="L164" s="237"/>
      <c r="M164" s="43"/>
      <c r="N164" s="238" t="s">
        <v>1</v>
      </c>
      <c r="O164" s="239" t="s">
        <v>42</v>
      </c>
      <c r="P164" s="240">
        <f>I164+J164</f>
        <v>0</v>
      </c>
      <c r="Q164" s="240">
        <f>ROUND(I164*H164,2)</f>
        <v>0</v>
      </c>
      <c r="R164" s="240">
        <f>ROUND(J164*H164,2)</f>
        <v>0</v>
      </c>
      <c r="S164" s="96"/>
      <c r="T164" s="241">
        <f>S164*H164</f>
        <v>0</v>
      </c>
      <c r="U164" s="241">
        <v>0</v>
      </c>
      <c r="V164" s="241">
        <f>U164*H164</f>
        <v>0</v>
      </c>
      <c r="W164" s="241">
        <v>0</v>
      </c>
      <c r="X164" s="242">
        <f>W164*H164</f>
        <v>0</v>
      </c>
      <c r="Y164" s="37"/>
      <c r="Z164" s="37"/>
      <c r="AA164" s="37"/>
      <c r="AB164" s="37"/>
      <c r="AC164" s="37"/>
      <c r="AD164" s="37"/>
      <c r="AE164" s="37"/>
      <c r="AR164" s="243" t="s">
        <v>165</v>
      </c>
      <c r="AT164" s="243" t="s">
        <v>162</v>
      </c>
      <c r="AU164" s="243" t="s">
        <v>166</v>
      </c>
      <c r="AY164" s="16" t="s">
        <v>161</v>
      </c>
      <c r="BE164" s="244">
        <f>IF(O164="základná",K164,0)</f>
        <v>0</v>
      </c>
      <c r="BF164" s="244">
        <f>IF(O164="znížená",K164,0)</f>
        <v>0</v>
      </c>
      <c r="BG164" s="244">
        <f>IF(O164="zákl. prenesená",K164,0)</f>
        <v>0</v>
      </c>
      <c r="BH164" s="244">
        <f>IF(O164="zníž. prenesená",K164,0)</f>
        <v>0</v>
      </c>
      <c r="BI164" s="244">
        <f>IF(O164="nulová",K164,0)</f>
        <v>0</v>
      </c>
      <c r="BJ164" s="16" t="s">
        <v>166</v>
      </c>
      <c r="BK164" s="244">
        <f>ROUND(P164*H164,2)</f>
        <v>0</v>
      </c>
      <c r="BL164" s="16" t="s">
        <v>165</v>
      </c>
      <c r="BM164" s="243" t="s">
        <v>355</v>
      </c>
    </row>
    <row r="165" s="2" customFormat="1" ht="16.5" customHeight="1">
      <c r="A165" s="37"/>
      <c r="B165" s="38"/>
      <c r="C165" s="230" t="s">
        <v>303</v>
      </c>
      <c r="D165" s="230" t="s">
        <v>162</v>
      </c>
      <c r="E165" s="231" t="s">
        <v>1134</v>
      </c>
      <c r="F165" s="232" t="s">
        <v>1135</v>
      </c>
      <c r="G165" s="233" t="s">
        <v>202</v>
      </c>
      <c r="H165" s="234">
        <v>22</v>
      </c>
      <c r="I165" s="235"/>
      <c r="J165" s="235"/>
      <c r="K165" s="236">
        <f>ROUND(P165*H165,2)</f>
        <v>0</v>
      </c>
      <c r="L165" s="237"/>
      <c r="M165" s="43"/>
      <c r="N165" s="238" t="s">
        <v>1</v>
      </c>
      <c r="O165" s="239" t="s">
        <v>42</v>
      </c>
      <c r="P165" s="240">
        <f>I165+J165</f>
        <v>0</v>
      </c>
      <c r="Q165" s="240">
        <f>ROUND(I165*H165,2)</f>
        <v>0</v>
      </c>
      <c r="R165" s="240">
        <f>ROUND(J165*H165,2)</f>
        <v>0</v>
      </c>
      <c r="S165" s="96"/>
      <c r="T165" s="241">
        <f>S165*H165</f>
        <v>0</v>
      </c>
      <c r="U165" s="241">
        <v>0</v>
      </c>
      <c r="V165" s="241">
        <f>U165*H165</f>
        <v>0</v>
      </c>
      <c r="W165" s="241">
        <v>0</v>
      </c>
      <c r="X165" s="242">
        <f>W165*H165</f>
        <v>0</v>
      </c>
      <c r="Y165" s="37"/>
      <c r="Z165" s="37"/>
      <c r="AA165" s="37"/>
      <c r="AB165" s="37"/>
      <c r="AC165" s="37"/>
      <c r="AD165" s="37"/>
      <c r="AE165" s="37"/>
      <c r="AR165" s="243" t="s">
        <v>165</v>
      </c>
      <c r="AT165" s="243" t="s">
        <v>162</v>
      </c>
      <c r="AU165" s="243" t="s">
        <v>166</v>
      </c>
      <c r="AY165" s="16" t="s">
        <v>161</v>
      </c>
      <c r="BE165" s="244">
        <f>IF(O165="základná",K165,0)</f>
        <v>0</v>
      </c>
      <c r="BF165" s="244">
        <f>IF(O165="znížená",K165,0)</f>
        <v>0</v>
      </c>
      <c r="BG165" s="244">
        <f>IF(O165="zákl. prenesená",K165,0)</f>
        <v>0</v>
      </c>
      <c r="BH165" s="244">
        <f>IF(O165="zníž. prenesená",K165,0)</f>
        <v>0</v>
      </c>
      <c r="BI165" s="244">
        <f>IF(O165="nulová",K165,0)</f>
        <v>0</v>
      </c>
      <c r="BJ165" s="16" t="s">
        <v>166</v>
      </c>
      <c r="BK165" s="244">
        <f>ROUND(P165*H165,2)</f>
        <v>0</v>
      </c>
      <c r="BL165" s="16" t="s">
        <v>165</v>
      </c>
      <c r="BM165" s="243" t="s">
        <v>363</v>
      </c>
    </row>
    <row r="166" s="2" customFormat="1" ht="16.5" customHeight="1">
      <c r="A166" s="37"/>
      <c r="B166" s="38"/>
      <c r="C166" s="230" t="s">
        <v>309</v>
      </c>
      <c r="D166" s="230" t="s">
        <v>162</v>
      </c>
      <c r="E166" s="231" t="s">
        <v>1136</v>
      </c>
      <c r="F166" s="232" t="s">
        <v>1137</v>
      </c>
      <c r="G166" s="233" t="s">
        <v>202</v>
      </c>
      <c r="H166" s="234">
        <v>4</v>
      </c>
      <c r="I166" s="235"/>
      <c r="J166" s="235"/>
      <c r="K166" s="236">
        <f>ROUND(P166*H166,2)</f>
        <v>0</v>
      </c>
      <c r="L166" s="237"/>
      <c r="M166" s="43"/>
      <c r="N166" s="238" t="s">
        <v>1</v>
      </c>
      <c r="O166" s="239" t="s">
        <v>42</v>
      </c>
      <c r="P166" s="240">
        <f>I166+J166</f>
        <v>0</v>
      </c>
      <c r="Q166" s="240">
        <f>ROUND(I166*H166,2)</f>
        <v>0</v>
      </c>
      <c r="R166" s="240">
        <f>ROUND(J166*H166,2)</f>
        <v>0</v>
      </c>
      <c r="S166" s="96"/>
      <c r="T166" s="241">
        <f>S166*H166</f>
        <v>0</v>
      </c>
      <c r="U166" s="241">
        <v>0</v>
      </c>
      <c r="V166" s="241">
        <f>U166*H166</f>
        <v>0</v>
      </c>
      <c r="W166" s="241">
        <v>0</v>
      </c>
      <c r="X166" s="242">
        <f>W166*H166</f>
        <v>0</v>
      </c>
      <c r="Y166" s="37"/>
      <c r="Z166" s="37"/>
      <c r="AA166" s="37"/>
      <c r="AB166" s="37"/>
      <c r="AC166" s="37"/>
      <c r="AD166" s="37"/>
      <c r="AE166" s="37"/>
      <c r="AR166" s="243" t="s">
        <v>165</v>
      </c>
      <c r="AT166" s="243" t="s">
        <v>162</v>
      </c>
      <c r="AU166" s="243" t="s">
        <v>166</v>
      </c>
      <c r="AY166" s="16" t="s">
        <v>161</v>
      </c>
      <c r="BE166" s="244">
        <f>IF(O166="základná",K166,0)</f>
        <v>0</v>
      </c>
      <c r="BF166" s="244">
        <f>IF(O166="znížená",K166,0)</f>
        <v>0</v>
      </c>
      <c r="BG166" s="244">
        <f>IF(O166="zákl. prenesená",K166,0)</f>
        <v>0</v>
      </c>
      <c r="BH166" s="244">
        <f>IF(O166="zníž. prenesená",K166,0)</f>
        <v>0</v>
      </c>
      <c r="BI166" s="244">
        <f>IF(O166="nulová",K166,0)</f>
        <v>0</v>
      </c>
      <c r="BJ166" s="16" t="s">
        <v>166</v>
      </c>
      <c r="BK166" s="244">
        <f>ROUND(P166*H166,2)</f>
        <v>0</v>
      </c>
      <c r="BL166" s="16" t="s">
        <v>165</v>
      </c>
      <c r="BM166" s="243" t="s">
        <v>374</v>
      </c>
    </row>
    <row r="167" s="2" customFormat="1" ht="16.5" customHeight="1">
      <c r="A167" s="37"/>
      <c r="B167" s="38"/>
      <c r="C167" s="230" t="s">
        <v>313</v>
      </c>
      <c r="D167" s="230" t="s">
        <v>162</v>
      </c>
      <c r="E167" s="231" t="s">
        <v>1138</v>
      </c>
      <c r="F167" s="232" t="s">
        <v>1139</v>
      </c>
      <c r="G167" s="233" t="s">
        <v>202</v>
      </c>
      <c r="H167" s="234">
        <v>54</v>
      </c>
      <c r="I167" s="235"/>
      <c r="J167" s="235"/>
      <c r="K167" s="236">
        <f>ROUND(P167*H167,2)</f>
        <v>0</v>
      </c>
      <c r="L167" s="237"/>
      <c r="M167" s="43"/>
      <c r="N167" s="238" t="s">
        <v>1</v>
      </c>
      <c r="O167" s="239" t="s">
        <v>42</v>
      </c>
      <c r="P167" s="240">
        <f>I167+J167</f>
        <v>0</v>
      </c>
      <c r="Q167" s="240">
        <f>ROUND(I167*H167,2)</f>
        <v>0</v>
      </c>
      <c r="R167" s="240">
        <f>ROUND(J167*H167,2)</f>
        <v>0</v>
      </c>
      <c r="S167" s="96"/>
      <c r="T167" s="241">
        <f>S167*H167</f>
        <v>0</v>
      </c>
      <c r="U167" s="241">
        <v>0</v>
      </c>
      <c r="V167" s="241">
        <f>U167*H167</f>
        <v>0</v>
      </c>
      <c r="W167" s="241">
        <v>0</v>
      </c>
      <c r="X167" s="242">
        <f>W167*H167</f>
        <v>0</v>
      </c>
      <c r="Y167" s="37"/>
      <c r="Z167" s="37"/>
      <c r="AA167" s="37"/>
      <c r="AB167" s="37"/>
      <c r="AC167" s="37"/>
      <c r="AD167" s="37"/>
      <c r="AE167" s="37"/>
      <c r="AR167" s="243" t="s">
        <v>165</v>
      </c>
      <c r="AT167" s="243" t="s">
        <v>162</v>
      </c>
      <c r="AU167" s="243" t="s">
        <v>166</v>
      </c>
      <c r="AY167" s="16" t="s">
        <v>161</v>
      </c>
      <c r="BE167" s="244">
        <f>IF(O167="základná",K167,0)</f>
        <v>0</v>
      </c>
      <c r="BF167" s="244">
        <f>IF(O167="znížená",K167,0)</f>
        <v>0</v>
      </c>
      <c r="BG167" s="244">
        <f>IF(O167="zákl. prenesená",K167,0)</f>
        <v>0</v>
      </c>
      <c r="BH167" s="244">
        <f>IF(O167="zníž. prenesená",K167,0)</f>
        <v>0</v>
      </c>
      <c r="BI167" s="244">
        <f>IF(O167="nulová",K167,0)</f>
        <v>0</v>
      </c>
      <c r="BJ167" s="16" t="s">
        <v>166</v>
      </c>
      <c r="BK167" s="244">
        <f>ROUND(P167*H167,2)</f>
        <v>0</v>
      </c>
      <c r="BL167" s="16" t="s">
        <v>165</v>
      </c>
      <c r="BM167" s="243" t="s">
        <v>382</v>
      </c>
    </row>
    <row r="168" s="2" customFormat="1" ht="16.5" customHeight="1">
      <c r="A168" s="37"/>
      <c r="B168" s="38"/>
      <c r="C168" s="230" t="s">
        <v>318</v>
      </c>
      <c r="D168" s="230" t="s">
        <v>162</v>
      </c>
      <c r="E168" s="231" t="s">
        <v>1140</v>
      </c>
      <c r="F168" s="232" t="s">
        <v>1141</v>
      </c>
      <c r="G168" s="233" t="s">
        <v>202</v>
      </c>
      <c r="H168" s="234">
        <v>2</v>
      </c>
      <c r="I168" s="235"/>
      <c r="J168" s="235"/>
      <c r="K168" s="236">
        <f>ROUND(P168*H168,2)</f>
        <v>0</v>
      </c>
      <c r="L168" s="237"/>
      <c r="M168" s="43"/>
      <c r="N168" s="238" t="s">
        <v>1</v>
      </c>
      <c r="O168" s="239" t="s">
        <v>42</v>
      </c>
      <c r="P168" s="240">
        <f>I168+J168</f>
        <v>0</v>
      </c>
      <c r="Q168" s="240">
        <f>ROUND(I168*H168,2)</f>
        <v>0</v>
      </c>
      <c r="R168" s="240">
        <f>ROUND(J168*H168,2)</f>
        <v>0</v>
      </c>
      <c r="S168" s="96"/>
      <c r="T168" s="241">
        <f>S168*H168</f>
        <v>0</v>
      </c>
      <c r="U168" s="241">
        <v>0</v>
      </c>
      <c r="V168" s="241">
        <f>U168*H168</f>
        <v>0</v>
      </c>
      <c r="W168" s="241">
        <v>0</v>
      </c>
      <c r="X168" s="242">
        <f>W168*H168</f>
        <v>0</v>
      </c>
      <c r="Y168" s="37"/>
      <c r="Z168" s="37"/>
      <c r="AA168" s="37"/>
      <c r="AB168" s="37"/>
      <c r="AC168" s="37"/>
      <c r="AD168" s="37"/>
      <c r="AE168" s="37"/>
      <c r="AR168" s="243" t="s">
        <v>165</v>
      </c>
      <c r="AT168" s="243" t="s">
        <v>162</v>
      </c>
      <c r="AU168" s="243" t="s">
        <v>166</v>
      </c>
      <c r="AY168" s="16" t="s">
        <v>161</v>
      </c>
      <c r="BE168" s="244">
        <f>IF(O168="základná",K168,0)</f>
        <v>0</v>
      </c>
      <c r="BF168" s="244">
        <f>IF(O168="znížená",K168,0)</f>
        <v>0</v>
      </c>
      <c r="BG168" s="244">
        <f>IF(O168="zákl. prenesená",K168,0)</f>
        <v>0</v>
      </c>
      <c r="BH168" s="244">
        <f>IF(O168="zníž. prenesená",K168,0)</f>
        <v>0</v>
      </c>
      <c r="BI168" s="244">
        <f>IF(O168="nulová",K168,0)</f>
        <v>0</v>
      </c>
      <c r="BJ168" s="16" t="s">
        <v>166</v>
      </c>
      <c r="BK168" s="244">
        <f>ROUND(P168*H168,2)</f>
        <v>0</v>
      </c>
      <c r="BL168" s="16" t="s">
        <v>165</v>
      </c>
      <c r="BM168" s="243" t="s">
        <v>392</v>
      </c>
    </row>
    <row r="169" s="2" customFormat="1" ht="16.5" customHeight="1">
      <c r="A169" s="37"/>
      <c r="B169" s="38"/>
      <c r="C169" s="230" t="s">
        <v>300</v>
      </c>
      <c r="D169" s="230" t="s">
        <v>162</v>
      </c>
      <c r="E169" s="231" t="s">
        <v>1142</v>
      </c>
      <c r="F169" s="232" t="s">
        <v>1143</v>
      </c>
      <c r="G169" s="233" t="s">
        <v>202</v>
      </c>
      <c r="H169" s="234">
        <v>102</v>
      </c>
      <c r="I169" s="235"/>
      <c r="J169" s="235"/>
      <c r="K169" s="236">
        <f>ROUND(P169*H169,2)</f>
        <v>0</v>
      </c>
      <c r="L169" s="237"/>
      <c r="M169" s="43"/>
      <c r="N169" s="238" t="s">
        <v>1</v>
      </c>
      <c r="O169" s="239" t="s">
        <v>42</v>
      </c>
      <c r="P169" s="240">
        <f>I169+J169</f>
        <v>0</v>
      </c>
      <c r="Q169" s="240">
        <f>ROUND(I169*H169,2)</f>
        <v>0</v>
      </c>
      <c r="R169" s="240">
        <f>ROUND(J169*H169,2)</f>
        <v>0</v>
      </c>
      <c r="S169" s="96"/>
      <c r="T169" s="241">
        <f>S169*H169</f>
        <v>0</v>
      </c>
      <c r="U169" s="241">
        <v>0</v>
      </c>
      <c r="V169" s="241">
        <f>U169*H169</f>
        <v>0</v>
      </c>
      <c r="W169" s="241">
        <v>0</v>
      </c>
      <c r="X169" s="242">
        <f>W169*H169</f>
        <v>0</v>
      </c>
      <c r="Y169" s="37"/>
      <c r="Z169" s="37"/>
      <c r="AA169" s="37"/>
      <c r="AB169" s="37"/>
      <c r="AC169" s="37"/>
      <c r="AD169" s="37"/>
      <c r="AE169" s="37"/>
      <c r="AR169" s="243" t="s">
        <v>165</v>
      </c>
      <c r="AT169" s="243" t="s">
        <v>162</v>
      </c>
      <c r="AU169" s="243" t="s">
        <v>166</v>
      </c>
      <c r="AY169" s="16" t="s">
        <v>161</v>
      </c>
      <c r="BE169" s="244">
        <f>IF(O169="základná",K169,0)</f>
        <v>0</v>
      </c>
      <c r="BF169" s="244">
        <f>IF(O169="znížená",K169,0)</f>
        <v>0</v>
      </c>
      <c r="BG169" s="244">
        <f>IF(O169="zákl. prenesená",K169,0)</f>
        <v>0</v>
      </c>
      <c r="BH169" s="244">
        <f>IF(O169="zníž. prenesená",K169,0)</f>
        <v>0</v>
      </c>
      <c r="BI169" s="244">
        <f>IF(O169="nulová",K169,0)</f>
        <v>0</v>
      </c>
      <c r="BJ169" s="16" t="s">
        <v>166</v>
      </c>
      <c r="BK169" s="244">
        <f>ROUND(P169*H169,2)</f>
        <v>0</v>
      </c>
      <c r="BL169" s="16" t="s">
        <v>165</v>
      </c>
      <c r="BM169" s="243" t="s">
        <v>402</v>
      </c>
    </row>
    <row r="170" s="2" customFormat="1" ht="16.5" customHeight="1">
      <c r="A170" s="37"/>
      <c r="B170" s="38"/>
      <c r="C170" s="230" t="s">
        <v>330</v>
      </c>
      <c r="D170" s="230" t="s">
        <v>162</v>
      </c>
      <c r="E170" s="231" t="s">
        <v>1144</v>
      </c>
      <c r="F170" s="232" t="s">
        <v>1145</v>
      </c>
      <c r="G170" s="233" t="s">
        <v>202</v>
      </c>
      <c r="H170" s="234">
        <v>2</v>
      </c>
      <c r="I170" s="235"/>
      <c r="J170" s="235"/>
      <c r="K170" s="236">
        <f>ROUND(P170*H170,2)</f>
        <v>0</v>
      </c>
      <c r="L170" s="237"/>
      <c r="M170" s="43"/>
      <c r="N170" s="238" t="s">
        <v>1</v>
      </c>
      <c r="O170" s="239" t="s">
        <v>42</v>
      </c>
      <c r="P170" s="240">
        <f>I170+J170</f>
        <v>0</v>
      </c>
      <c r="Q170" s="240">
        <f>ROUND(I170*H170,2)</f>
        <v>0</v>
      </c>
      <c r="R170" s="240">
        <f>ROUND(J170*H170,2)</f>
        <v>0</v>
      </c>
      <c r="S170" s="96"/>
      <c r="T170" s="241">
        <f>S170*H170</f>
        <v>0</v>
      </c>
      <c r="U170" s="241">
        <v>0</v>
      </c>
      <c r="V170" s="241">
        <f>U170*H170</f>
        <v>0</v>
      </c>
      <c r="W170" s="241">
        <v>0</v>
      </c>
      <c r="X170" s="242">
        <f>W170*H170</f>
        <v>0</v>
      </c>
      <c r="Y170" s="37"/>
      <c r="Z170" s="37"/>
      <c r="AA170" s="37"/>
      <c r="AB170" s="37"/>
      <c r="AC170" s="37"/>
      <c r="AD170" s="37"/>
      <c r="AE170" s="37"/>
      <c r="AR170" s="243" t="s">
        <v>165</v>
      </c>
      <c r="AT170" s="243" t="s">
        <v>162</v>
      </c>
      <c r="AU170" s="243" t="s">
        <v>166</v>
      </c>
      <c r="AY170" s="16" t="s">
        <v>161</v>
      </c>
      <c r="BE170" s="244">
        <f>IF(O170="základná",K170,0)</f>
        <v>0</v>
      </c>
      <c r="BF170" s="244">
        <f>IF(O170="znížená",K170,0)</f>
        <v>0</v>
      </c>
      <c r="BG170" s="244">
        <f>IF(O170="zákl. prenesená",K170,0)</f>
        <v>0</v>
      </c>
      <c r="BH170" s="244">
        <f>IF(O170="zníž. prenesená",K170,0)</f>
        <v>0</v>
      </c>
      <c r="BI170" s="244">
        <f>IF(O170="nulová",K170,0)</f>
        <v>0</v>
      </c>
      <c r="BJ170" s="16" t="s">
        <v>166</v>
      </c>
      <c r="BK170" s="244">
        <f>ROUND(P170*H170,2)</f>
        <v>0</v>
      </c>
      <c r="BL170" s="16" t="s">
        <v>165</v>
      </c>
      <c r="BM170" s="243" t="s">
        <v>411</v>
      </c>
    </row>
    <row r="171" s="2" customFormat="1" ht="16.5" customHeight="1">
      <c r="A171" s="37"/>
      <c r="B171" s="38"/>
      <c r="C171" s="230" t="s">
        <v>335</v>
      </c>
      <c r="D171" s="230" t="s">
        <v>162</v>
      </c>
      <c r="E171" s="231" t="s">
        <v>1146</v>
      </c>
      <c r="F171" s="232" t="s">
        <v>1147</v>
      </c>
      <c r="G171" s="233" t="s">
        <v>202</v>
      </c>
      <c r="H171" s="234">
        <v>2</v>
      </c>
      <c r="I171" s="235"/>
      <c r="J171" s="235"/>
      <c r="K171" s="236">
        <f>ROUND(P171*H171,2)</f>
        <v>0</v>
      </c>
      <c r="L171" s="237"/>
      <c r="M171" s="43"/>
      <c r="N171" s="238" t="s">
        <v>1</v>
      </c>
      <c r="O171" s="239" t="s">
        <v>42</v>
      </c>
      <c r="P171" s="240">
        <f>I171+J171</f>
        <v>0</v>
      </c>
      <c r="Q171" s="240">
        <f>ROUND(I171*H171,2)</f>
        <v>0</v>
      </c>
      <c r="R171" s="240">
        <f>ROUND(J171*H171,2)</f>
        <v>0</v>
      </c>
      <c r="S171" s="96"/>
      <c r="T171" s="241">
        <f>S171*H171</f>
        <v>0</v>
      </c>
      <c r="U171" s="241">
        <v>0</v>
      </c>
      <c r="V171" s="241">
        <f>U171*H171</f>
        <v>0</v>
      </c>
      <c r="W171" s="241">
        <v>0</v>
      </c>
      <c r="X171" s="242">
        <f>W171*H171</f>
        <v>0</v>
      </c>
      <c r="Y171" s="37"/>
      <c r="Z171" s="37"/>
      <c r="AA171" s="37"/>
      <c r="AB171" s="37"/>
      <c r="AC171" s="37"/>
      <c r="AD171" s="37"/>
      <c r="AE171" s="37"/>
      <c r="AR171" s="243" t="s">
        <v>165</v>
      </c>
      <c r="AT171" s="243" t="s">
        <v>162</v>
      </c>
      <c r="AU171" s="243" t="s">
        <v>166</v>
      </c>
      <c r="AY171" s="16" t="s">
        <v>161</v>
      </c>
      <c r="BE171" s="244">
        <f>IF(O171="základná",K171,0)</f>
        <v>0</v>
      </c>
      <c r="BF171" s="244">
        <f>IF(O171="znížená",K171,0)</f>
        <v>0</v>
      </c>
      <c r="BG171" s="244">
        <f>IF(O171="zákl. prenesená",K171,0)</f>
        <v>0</v>
      </c>
      <c r="BH171" s="244">
        <f>IF(O171="zníž. prenesená",K171,0)</f>
        <v>0</v>
      </c>
      <c r="BI171" s="244">
        <f>IF(O171="nulová",K171,0)</f>
        <v>0</v>
      </c>
      <c r="BJ171" s="16" t="s">
        <v>166</v>
      </c>
      <c r="BK171" s="244">
        <f>ROUND(P171*H171,2)</f>
        <v>0</v>
      </c>
      <c r="BL171" s="16" t="s">
        <v>165</v>
      </c>
      <c r="BM171" s="243" t="s">
        <v>419</v>
      </c>
    </row>
    <row r="172" s="2" customFormat="1" ht="16.5" customHeight="1">
      <c r="A172" s="37"/>
      <c r="B172" s="38"/>
      <c r="C172" s="230" t="s">
        <v>340</v>
      </c>
      <c r="D172" s="230" t="s">
        <v>162</v>
      </c>
      <c r="E172" s="231" t="s">
        <v>1148</v>
      </c>
      <c r="F172" s="232" t="s">
        <v>1149</v>
      </c>
      <c r="G172" s="233" t="s">
        <v>202</v>
      </c>
      <c r="H172" s="234">
        <v>66</v>
      </c>
      <c r="I172" s="235"/>
      <c r="J172" s="235"/>
      <c r="K172" s="236">
        <f>ROUND(P172*H172,2)</f>
        <v>0</v>
      </c>
      <c r="L172" s="237"/>
      <c r="M172" s="43"/>
      <c r="N172" s="238" t="s">
        <v>1</v>
      </c>
      <c r="O172" s="239" t="s">
        <v>42</v>
      </c>
      <c r="P172" s="240">
        <f>I172+J172</f>
        <v>0</v>
      </c>
      <c r="Q172" s="240">
        <f>ROUND(I172*H172,2)</f>
        <v>0</v>
      </c>
      <c r="R172" s="240">
        <f>ROUND(J172*H172,2)</f>
        <v>0</v>
      </c>
      <c r="S172" s="96"/>
      <c r="T172" s="241">
        <f>S172*H172</f>
        <v>0</v>
      </c>
      <c r="U172" s="241">
        <v>0</v>
      </c>
      <c r="V172" s="241">
        <f>U172*H172</f>
        <v>0</v>
      </c>
      <c r="W172" s="241">
        <v>0</v>
      </c>
      <c r="X172" s="242">
        <f>W172*H172</f>
        <v>0</v>
      </c>
      <c r="Y172" s="37"/>
      <c r="Z172" s="37"/>
      <c r="AA172" s="37"/>
      <c r="AB172" s="37"/>
      <c r="AC172" s="37"/>
      <c r="AD172" s="37"/>
      <c r="AE172" s="37"/>
      <c r="AR172" s="243" t="s">
        <v>165</v>
      </c>
      <c r="AT172" s="243" t="s">
        <v>162</v>
      </c>
      <c r="AU172" s="243" t="s">
        <v>166</v>
      </c>
      <c r="AY172" s="16" t="s">
        <v>161</v>
      </c>
      <c r="BE172" s="244">
        <f>IF(O172="základná",K172,0)</f>
        <v>0</v>
      </c>
      <c r="BF172" s="244">
        <f>IF(O172="znížená",K172,0)</f>
        <v>0</v>
      </c>
      <c r="BG172" s="244">
        <f>IF(O172="zákl. prenesená",K172,0)</f>
        <v>0</v>
      </c>
      <c r="BH172" s="244">
        <f>IF(O172="zníž. prenesená",K172,0)</f>
        <v>0</v>
      </c>
      <c r="BI172" s="244">
        <f>IF(O172="nulová",K172,0)</f>
        <v>0</v>
      </c>
      <c r="BJ172" s="16" t="s">
        <v>166</v>
      </c>
      <c r="BK172" s="244">
        <f>ROUND(P172*H172,2)</f>
        <v>0</v>
      </c>
      <c r="BL172" s="16" t="s">
        <v>165</v>
      </c>
      <c r="BM172" s="243" t="s">
        <v>427</v>
      </c>
    </row>
    <row r="173" s="2" customFormat="1" ht="16.5" customHeight="1">
      <c r="A173" s="37"/>
      <c r="B173" s="38"/>
      <c r="C173" s="230" t="s">
        <v>346</v>
      </c>
      <c r="D173" s="230" t="s">
        <v>162</v>
      </c>
      <c r="E173" s="231" t="s">
        <v>1150</v>
      </c>
      <c r="F173" s="232" t="s">
        <v>1151</v>
      </c>
      <c r="G173" s="233" t="s">
        <v>202</v>
      </c>
      <c r="H173" s="234">
        <v>82</v>
      </c>
      <c r="I173" s="235"/>
      <c r="J173" s="235"/>
      <c r="K173" s="236">
        <f>ROUND(P173*H173,2)</f>
        <v>0</v>
      </c>
      <c r="L173" s="237"/>
      <c r="M173" s="43"/>
      <c r="N173" s="238" t="s">
        <v>1</v>
      </c>
      <c r="O173" s="239" t="s">
        <v>42</v>
      </c>
      <c r="P173" s="240">
        <f>I173+J173</f>
        <v>0</v>
      </c>
      <c r="Q173" s="240">
        <f>ROUND(I173*H173,2)</f>
        <v>0</v>
      </c>
      <c r="R173" s="240">
        <f>ROUND(J173*H173,2)</f>
        <v>0</v>
      </c>
      <c r="S173" s="96"/>
      <c r="T173" s="241">
        <f>S173*H173</f>
        <v>0</v>
      </c>
      <c r="U173" s="241">
        <v>0</v>
      </c>
      <c r="V173" s="241">
        <f>U173*H173</f>
        <v>0</v>
      </c>
      <c r="W173" s="241">
        <v>0</v>
      </c>
      <c r="X173" s="242">
        <f>W173*H173</f>
        <v>0</v>
      </c>
      <c r="Y173" s="37"/>
      <c r="Z173" s="37"/>
      <c r="AA173" s="37"/>
      <c r="AB173" s="37"/>
      <c r="AC173" s="37"/>
      <c r="AD173" s="37"/>
      <c r="AE173" s="37"/>
      <c r="AR173" s="243" t="s">
        <v>165</v>
      </c>
      <c r="AT173" s="243" t="s">
        <v>162</v>
      </c>
      <c r="AU173" s="243" t="s">
        <v>166</v>
      </c>
      <c r="AY173" s="16" t="s">
        <v>161</v>
      </c>
      <c r="BE173" s="244">
        <f>IF(O173="základná",K173,0)</f>
        <v>0</v>
      </c>
      <c r="BF173" s="244">
        <f>IF(O173="znížená",K173,0)</f>
        <v>0</v>
      </c>
      <c r="BG173" s="244">
        <f>IF(O173="zákl. prenesená",K173,0)</f>
        <v>0</v>
      </c>
      <c r="BH173" s="244">
        <f>IF(O173="zníž. prenesená",K173,0)</f>
        <v>0</v>
      </c>
      <c r="BI173" s="244">
        <f>IF(O173="nulová",K173,0)</f>
        <v>0</v>
      </c>
      <c r="BJ173" s="16" t="s">
        <v>166</v>
      </c>
      <c r="BK173" s="244">
        <f>ROUND(P173*H173,2)</f>
        <v>0</v>
      </c>
      <c r="BL173" s="16" t="s">
        <v>165</v>
      </c>
      <c r="BM173" s="243" t="s">
        <v>435</v>
      </c>
    </row>
    <row r="174" s="2" customFormat="1" ht="16.5" customHeight="1">
      <c r="A174" s="37"/>
      <c r="B174" s="38"/>
      <c r="C174" s="230" t="s">
        <v>350</v>
      </c>
      <c r="D174" s="230" t="s">
        <v>162</v>
      </c>
      <c r="E174" s="231" t="s">
        <v>1152</v>
      </c>
      <c r="F174" s="232" t="s">
        <v>1153</v>
      </c>
      <c r="G174" s="233" t="s">
        <v>202</v>
      </c>
      <c r="H174" s="234">
        <v>10</v>
      </c>
      <c r="I174" s="235"/>
      <c r="J174" s="235"/>
      <c r="K174" s="236">
        <f>ROUND(P174*H174,2)</f>
        <v>0</v>
      </c>
      <c r="L174" s="237"/>
      <c r="M174" s="43"/>
      <c r="N174" s="238" t="s">
        <v>1</v>
      </c>
      <c r="O174" s="239" t="s">
        <v>42</v>
      </c>
      <c r="P174" s="240">
        <f>I174+J174</f>
        <v>0</v>
      </c>
      <c r="Q174" s="240">
        <f>ROUND(I174*H174,2)</f>
        <v>0</v>
      </c>
      <c r="R174" s="240">
        <f>ROUND(J174*H174,2)</f>
        <v>0</v>
      </c>
      <c r="S174" s="96"/>
      <c r="T174" s="241">
        <f>S174*H174</f>
        <v>0</v>
      </c>
      <c r="U174" s="241">
        <v>0</v>
      </c>
      <c r="V174" s="241">
        <f>U174*H174</f>
        <v>0</v>
      </c>
      <c r="W174" s="241">
        <v>0</v>
      </c>
      <c r="X174" s="242">
        <f>W174*H174</f>
        <v>0</v>
      </c>
      <c r="Y174" s="37"/>
      <c r="Z174" s="37"/>
      <c r="AA174" s="37"/>
      <c r="AB174" s="37"/>
      <c r="AC174" s="37"/>
      <c r="AD174" s="37"/>
      <c r="AE174" s="37"/>
      <c r="AR174" s="243" t="s">
        <v>165</v>
      </c>
      <c r="AT174" s="243" t="s">
        <v>162</v>
      </c>
      <c r="AU174" s="243" t="s">
        <v>166</v>
      </c>
      <c r="AY174" s="16" t="s">
        <v>161</v>
      </c>
      <c r="BE174" s="244">
        <f>IF(O174="základná",K174,0)</f>
        <v>0</v>
      </c>
      <c r="BF174" s="244">
        <f>IF(O174="znížená",K174,0)</f>
        <v>0</v>
      </c>
      <c r="BG174" s="244">
        <f>IF(O174="zákl. prenesená",K174,0)</f>
        <v>0</v>
      </c>
      <c r="BH174" s="244">
        <f>IF(O174="zníž. prenesená",K174,0)</f>
        <v>0</v>
      </c>
      <c r="BI174" s="244">
        <f>IF(O174="nulová",K174,0)</f>
        <v>0</v>
      </c>
      <c r="BJ174" s="16" t="s">
        <v>166</v>
      </c>
      <c r="BK174" s="244">
        <f>ROUND(P174*H174,2)</f>
        <v>0</v>
      </c>
      <c r="BL174" s="16" t="s">
        <v>165</v>
      </c>
      <c r="BM174" s="243" t="s">
        <v>443</v>
      </c>
    </row>
    <row r="175" s="2" customFormat="1" ht="16.5" customHeight="1">
      <c r="A175" s="37"/>
      <c r="B175" s="38"/>
      <c r="C175" s="230" t="s">
        <v>355</v>
      </c>
      <c r="D175" s="230" t="s">
        <v>162</v>
      </c>
      <c r="E175" s="231" t="s">
        <v>1154</v>
      </c>
      <c r="F175" s="232" t="s">
        <v>1155</v>
      </c>
      <c r="G175" s="233" t="s">
        <v>202</v>
      </c>
      <c r="H175" s="234">
        <v>61</v>
      </c>
      <c r="I175" s="235"/>
      <c r="J175" s="235"/>
      <c r="K175" s="236">
        <f>ROUND(P175*H175,2)</f>
        <v>0</v>
      </c>
      <c r="L175" s="237"/>
      <c r="M175" s="43"/>
      <c r="N175" s="238" t="s">
        <v>1</v>
      </c>
      <c r="O175" s="239" t="s">
        <v>42</v>
      </c>
      <c r="P175" s="240">
        <f>I175+J175</f>
        <v>0</v>
      </c>
      <c r="Q175" s="240">
        <f>ROUND(I175*H175,2)</f>
        <v>0</v>
      </c>
      <c r="R175" s="240">
        <f>ROUND(J175*H175,2)</f>
        <v>0</v>
      </c>
      <c r="S175" s="96"/>
      <c r="T175" s="241">
        <f>S175*H175</f>
        <v>0</v>
      </c>
      <c r="U175" s="241">
        <v>0</v>
      </c>
      <c r="V175" s="241">
        <f>U175*H175</f>
        <v>0</v>
      </c>
      <c r="W175" s="241">
        <v>0</v>
      </c>
      <c r="X175" s="242">
        <f>W175*H175</f>
        <v>0</v>
      </c>
      <c r="Y175" s="37"/>
      <c r="Z175" s="37"/>
      <c r="AA175" s="37"/>
      <c r="AB175" s="37"/>
      <c r="AC175" s="37"/>
      <c r="AD175" s="37"/>
      <c r="AE175" s="37"/>
      <c r="AR175" s="243" t="s">
        <v>165</v>
      </c>
      <c r="AT175" s="243" t="s">
        <v>162</v>
      </c>
      <c r="AU175" s="243" t="s">
        <v>166</v>
      </c>
      <c r="AY175" s="16" t="s">
        <v>161</v>
      </c>
      <c r="BE175" s="244">
        <f>IF(O175="základná",K175,0)</f>
        <v>0</v>
      </c>
      <c r="BF175" s="244">
        <f>IF(O175="znížená",K175,0)</f>
        <v>0</v>
      </c>
      <c r="BG175" s="244">
        <f>IF(O175="zákl. prenesená",K175,0)</f>
        <v>0</v>
      </c>
      <c r="BH175" s="244">
        <f>IF(O175="zníž. prenesená",K175,0)</f>
        <v>0</v>
      </c>
      <c r="BI175" s="244">
        <f>IF(O175="nulová",K175,0)</f>
        <v>0</v>
      </c>
      <c r="BJ175" s="16" t="s">
        <v>166</v>
      </c>
      <c r="BK175" s="244">
        <f>ROUND(P175*H175,2)</f>
        <v>0</v>
      </c>
      <c r="BL175" s="16" t="s">
        <v>165</v>
      </c>
      <c r="BM175" s="243" t="s">
        <v>453</v>
      </c>
    </row>
    <row r="176" s="2" customFormat="1" ht="16.5" customHeight="1">
      <c r="A176" s="37"/>
      <c r="B176" s="38"/>
      <c r="C176" s="230" t="s">
        <v>359</v>
      </c>
      <c r="D176" s="230" t="s">
        <v>162</v>
      </c>
      <c r="E176" s="231" t="s">
        <v>1156</v>
      </c>
      <c r="F176" s="232" t="s">
        <v>1157</v>
      </c>
      <c r="G176" s="233" t="s">
        <v>202</v>
      </c>
      <c r="H176" s="234">
        <v>20</v>
      </c>
      <c r="I176" s="235"/>
      <c r="J176" s="235"/>
      <c r="K176" s="236">
        <f>ROUND(P176*H176,2)</f>
        <v>0</v>
      </c>
      <c r="L176" s="237"/>
      <c r="M176" s="43"/>
      <c r="N176" s="238" t="s">
        <v>1</v>
      </c>
      <c r="O176" s="239" t="s">
        <v>42</v>
      </c>
      <c r="P176" s="240">
        <f>I176+J176</f>
        <v>0</v>
      </c>
      <c r="Q176" s="240">
        <f>ROUND(I176*H176,2)</f>
        <v>0</v>
      </c>
      <c r="R176" s="240">
        <f>ROUND(J176*H176,2)</f>
        <v>0</v>
      </c>
      <c r="S176" s="96"/>
      <c r="T176" s="241">
        <f>S176*H176</f>
        <v>0</v>
      </c>
      <c r="U176" s="241">
        <v>0</v>
      </c>
      <c r="V176" s="241">
        <f>U176*H176</f>
        <v>0</v>
      </c>
      <c r="W176" s="241">
        <v>0</v>
      </c>
      <c r="X176" s="242">
        <f>W176*H176</f>
        <v>0</v>
      </c>
      <c r="Y176" s="37"/>
      <c r="Z176" s="37"/>
      <c r="AA176" s="37"/>
      <c r="AB176" s="37"/>
      <c r="AC176" s="37"/>
      <c r="AD176" s="37"/>
      <c r="AE176" s="37"/>
      <c r="AR176" s="243" t="s">
        <v>165</v>
      </c>
      <c r="AT176" s="243" t="s">
        <v>162</v>
      </c>
      <c r="AU176" s="243" t="s">
        <v>166</v>
      </c>
      <c r="AY176" s="16" t="s">
        <v>161</v>
      </c>
      <c r="BE176" s="244">
        <f>IF(O176="základná",K176,0)</f>
        <v>0</v>
      </c>
      <c r="BF176" s="244">
        <f>IF(O176="znížená",K176,0)</f>
        <v>0</v>
      </c>
      <c r="BG176" s="244">
        <f>IF(O176="zákl. prenesená",K176,0)</f>
        <v>0</v>
      </c>
      <c r="BH176" s="244">
        <f>IF(O176="zníž. prenesená",K176,0)</f>
        <v>0</v>
      </c>
      <c r="BI176" s="244">
        <f>IF(O176="nulová",K176,0)</f>
        <v>0</v>
      </c>
      <c r="BJ176" s="16" t="s">
        <v>166</v>
      </c>
      <c r="BK176" s="244">
        <f>ROUND(P176*H176,2)</f>
        <v>0</v>
      </c>
      <c r="BL176" s="16" t="s">
        <v>165</v>
      </c>
      <c r="BM176" s="243" t="s">
        <v>464</v>
      </c>
    </row>
    <row r="177" s="2" customFormat="1" ht="16.5" customHeight="1">
      <c r="A177" s="37"/>
      <c r="B177" s="38"/>
      <c r="C177" s="230" t="s">
        <v>363</v>
      </c>
      <c r="D177" s="230" t="s">
        <v>162</v>
      </c>
      <c r="E177" s="231" t="s">
        <v>1158</v>
      </c>
      <c r="F177" s="232" t="s">
        <v>1159</v>
      </c>
      <c r="G177" s="233" t="s">
        <v>202</v>
      </c>
      <c r="H177" s="234">
        <v>7</v>
      </c>
      <c r="I177" s="235"/>
      <c r="J177" s="235"/>
      <c r="K177" s="236">
        <f>ROUND(P177*H177,2)</f>
        <v>0</v>
      </c>
      <c r="L177" s="237"/>
      <c r="M177" s="43"/>
      <c r="N177" s="238" t="s">
        <v>1</v>
      </c>
      <c r="O177" s="239" t="s">
        <v>42</v>
      </c>
      <c r="P177" s="240">
        <f>I177+J177</f>
        <v>0</v>
      </c>
      <c r="Q177" s="240">
        <f>ROUND(I177*H177,2)</f>
        <v>0</v>
      </c>
      <c r="R177" s="240">
        <f>ROUND(J177*H177,2)</f>
        <v>0</v>
      </c>
      <c r="S177" s="96"/>
      <c r="T177" s="241">
        <f>S177*H177</f>
        <v>0</v>
      </c>
      <c r="U177" s="241">
        <v>0</v>
      </c>
      <c r="V177" s="241">
        <f>U177*H177</f>
        <v>0</v>
      </c>
      <c r="W177" s="241">
        <v>0</v>
      </c>
      <c r="X177" s="242">
        <f>W177*H177</f>
        <v>0</v>
      </c>
      <c r="Y177" s="37"/>
      <c r="Z177" s="37"/>
      <c r="AA177" s="37"/>
      <c r="AB177" s="37"/>
      <c r="AC177" s="37"/>
      <c r="AD177" s="37"/>
      <c r="AE177" s="37"/>
      <c r="AR177" s="243" t="s">
        <v>165</v>
      </c>
      <c r="AT177" s="243" t="s">
        <v>162</v>
      </c>
      <c r="AU177" s="243" t="s">
        <v>166</v>
      </c>
      <c r="AY177" s="16" t="s">
        <v>161</v>
      </c>
      <c r="BE177" s="244">
        <f>IF(O177="základná",K177,0)</f>
        <v>0</v>
      </c>
      <c r="BF177" s="244">
        <f>IF(O177="znížená",K177,0)</f>
        <v>0</v>
      </c>
      <c r="BG177" s="244">
        <f>IF(O177="zákl. prenesená",K177,0)</f>
        <v>0</v>
      </c>
      <c r="BH177" s="244">
        <f>IF(O177="zníž. prenesená",K177,0)</f>
        <v>0</v>
      </c>
      <c r="BI177" s="244">
        <f>IF(O177="nulová",K177,0)</f>
        <v>0</v>
      </c>
      <c r="BJ177" s="16" t="s">
        <v>166</v>
      </c>
      <c r="BK177" s="244">
        <f>ROUND(P177*H177,2)</f>
        <v>0</v>
      </c>
      <c r="BL177" s="16" t="s">
        <v>165</v>
      </c>
      <c r="BM177" s="243" t="s">
        <v>474</v>
      </c>
    </row>
    <row r="178" s="2" customFormat="1" ht="16.5" customHeight="1">
      <c r="A178" s="37"/>
      <c r="B178" s="38"/>
      <c r="C178" s="230" t="s">
        <v>369</v>
      </c>
      <c r="D178" s="230" t="s">
        <v>162</v>
      </c>
      <c r="E178" s="231" t="s">
        <v>1160</v>
      </c>
      <c r="F178" s="232" t="s">
        <v>1161</v>
      </c>
      <c r="G178" s="233" t="s">
        <v>202</v>
      </c>
      <c r="H178" s="234">
        <v>8</v>
      </c>
      <c r="I178" s="235"/>
      <c r="J178" s="235"/>
      <c r="K178" s="236">
        <f>ROUND(P178*H178,2)</f>
        <v>0</v>
      </c>
      <c r="L178" s="237"/>
      <c r="M178" s="43"/>
      <c r="N178" s="238" t="s">
        <v>1</v>
      </c>
      <c r="O178" s="239" t="s">
        <v>42</v>
      </c>
      <c r="P178" s="240">
        <f>I178+J178</f>
        <v>0</v>
      </c>
      <c r="Q178" s="240">
        <f>ROUND(I178*H178,2)</f>
        <v>0</v>
      </c>
      <c r="R178" s="240">
        <f>ROUND(J178*H178,2)</f>
        <v>0</v>
      </c>
      <c r="S178" s="96"/>
      <c r="T178" s="241">
        <f>S178*H178</f>
        <v>0</v>
      </c>
      <c r="U178" s="241">
        <v>0</v>
      </c>
      <c r="V178" s="241">
        <f>U178*H178</f>
        <v>0</v>
      </c>
      <c r="W178" s="241">
        <v>0</v>
      </c>
      <c r="X178" s="242">
        <f>W178*H178</f>
        <v>0</v>
      </c>
      <c r="Y178" s="37"/>
      <c r="Z178" s="37"/>
      <c r="AA178" s="37"/>
      <c r="AB178" s="37"/>
      <c r="AC178" s="37"/>
      <c r="AD178" s="37"/>
      <c r="AE178" s="37"/>
      <c r="AR178" s="243" t="s">
        <v>165</v>
      </c>
      <c r="AT178" s="243" t="s">
        <v>162</v>
      </c>
      <c r="AU178" s="243" t="s">
        <v>166</v>
      </c>
      <c r="AY178" s="16" t="s">
        <v>161</v>
      </c>
      <c r="BE178" s="244">
        <f>IF(O178="základná",K178,0)</f>
        <v>0</v>
      </c>
      <c r="BF178" s="244">
        <f>IF(O178="znížená",K178,0)</f>
        <v>0</v>
      </c>
      <c r="BG178" s="244">
        <f>IF(O178="zákl. prenesená",K178,0)</f>
        <v>0</v>
      </c>
      <c r="BH178" s="244">
        <f>IF(O178="zníž. prenesená",K178,0)</f>
        <v>0</v>
      </c>
      <c r="BI178" s="244">
        <f>IF(O178="nulová",K178,0)</f>
        <v>0</v>
      </c>
      <c r="BJ178" s="16" t="s">
        <v>166</v>
      </c>
      <c r="BK178" s="244">
        <f>ROUND(P178*H178,2)</f>
        <v>0</v>
      </c>
      <c r="BL178" s="16" t="s">
        <v>165</v>
      </c>
      <c r="BM178" s="243" t="s">
        <v>482</v>
      </c>
    </row>
    <row r="179" s="2" customFormat="1" ht="16.5" customHeight="1">
      <c r="A179" s="37"/>
      <c r="B179" s="38"/>
      <c r="C179" s="230" t="s">
        <v>374</v>
      </c>
      <c r="D179" s="230" t="s">
        <v>162</v>
      </c>
      <c r="E179" s="231" t="s">
        <v>1162</v>
      </c>
      <c r="F179" s="232" t="s">
        <v>1163</v>
      </c>
      <c r="G179" s="233" t="s">
        <v>202</v>
      </c>
      <c r="H179" s="234">
        <v>105</v>
      </c>
      <c r="I179" s="235"/>
      <c r="J179" s="235"/>
      <c r="K179" s="236">
        <f>ROUND(P179*H179,2)</f>
        <v>0</v>
      </c>
      <c r="L179" s="237"/>
      <c r="M179" s="43"/>
      <c r="N179" s="238" t="s">
        <v>1</v>
      </c>
      <c r="O179" s="239" t="s">
        <v>42</v>
      </c>
      <c r="P179" s="240">
        <f>I179+J179</f>
        <v>0</v>
      </c>
      <c r="Q179" s="240">
        <f>ROUND(I179*H179,2)</f>
        <v>0</v>
      </c>
      <c r="R179" s="240">
        <f>ROUND(J179*H179,2)</f>
        <v>0</v>
      </c>
      <c r="S179" s="96"/>
      <c r="T179" s="241">
        <f>S179*H179</f>
        <v>0</v>
      </c>
      <c r="U179" s="241">
        <v>0</v>
      </c>
      <c r="V179" s="241">
        <f>U179*H179</f>
        <v>0</v>
      </c>
      <c r="W179" s="241">
        <v>0</v>
      </c>
      <c r="X179" s="242">
        <f>W179*H179</f>
        <v>0</v>
      </c>
      <c r="Y179" s="37"/>
      <c r="Z179" s="37"/>
      <c r="AA179" s="37"/>
      <c r="AB179" s="37"/>
      <c r="AC179" s="37"/>
      <c r="AD179" s="37"/>
      <c r="AE179" s="37"/>
      <c r="AR179" s="243" t="s">
        <v>165</v>
      </c>
      <c r="AT179" s="243" t="s">
        <v>162</v>
      </c>
      <c r="AU179" s="243" t="s">
        <v>166</v>
      </c>
      <c r="AY179" s="16" t="s">
        <v>161</v>
      </c>
      <c r="BE179" s="244">
        <f>IF(O179="základná",K179,0)</f>
        <v>0</v>
      </c>
      <c r="BF179" s="244">
        <f>IF(O179="znížená",K179,0)</f>
        <v>0</v>
      </c>
      <c r="BG179" s="244">
        <f>IF(O179="zákl. prenesená",K179,0)</f>
        <v>0</v>
      </c>
      <c r="BH179" s="244">
        <f>IF(O179="zníž. prenesená",K179,0)</f>
        <v>0</v>
      </c>
      <c r="BI179" s="244">
        <f>IF(O179="nulová",K179,0)</f>
        <v>0</v>
      </c>
      <c r="BJ179" s="16" t="s">
        <v>166</v>
      </c>
      <c r="BK179" s="244">
        <f>ROUND(P179*H179,2)</f>
        <v>0</v>
      </c>
      <c r="BL179" s="16" t="s">
        <v>165</v>
      </c>
      <c r="BM179" s="243" t="s">
        <v>492</v>
      </c>
    </row>
    <row r="180" s="2" customFormat="1" ht="21.75" customHeight="1">
      <c r="A180" s="37"/>
      <c r="B180" s="38"/>
      <c r="C180" s="230" t="s">
        <v>378</v>
      </c>
      <c r="D180" s="230" t="s">
        <v>162</v>
      </c>
      <c r="E180" s="231" t="s">
        <v>1164</v>
      </c>
      <c r="F180" s="232" t="s">
        <v>1165</v>
      </c>
      <c r="G180" s="233" t="s">
        <v>202</v>
      </c>
      <c r="H180" s="234">
        <v>28</v>
      </c>
      <c r="I180" s="235"/>
      <c r="J180" s="235"/>
      <c r="K180" s="236">
        <f>ROUND(P180*H180,2)</f>
        <v>0</v>
      </c>
      <c r="L180" s="237"/>
      <c r="M180" s="43"/>
      <c r="N180" s="238" t="s">
        <v>1</v>
      </c>
      <c r="O180" s="239" t="s">
        <v>42</v>
      </c>
      <c r="P180" s="240">
        <f>I180+J180</f>
        <v>0</v>
      </c>
      <c r="Q180" s="240">
        <f>ROUND(I180*H180,2)</f>
        <v>0</v>
      </c>
      <c r="R180" s="240">
        <f>ROUND(J180*H180,2)</f>
        <v>0</v>
      </c>
      <c r="S180" s="96"/>
      <c r="T180" s="241">
        <f>S180*H180</f>
        <v>0</v>
      </c>
      <c r="U180" s="241">
        <v>0</v>
      </c>
      <c r="V180" s="241">
        <f>U180*H180</f>
        <v>0</v>
      </c>
      <c r="W180" s="241">
        <v>0</v>
      </c>
      <c r="X180" s="242">
        <f>W180*H180</f>
        <v>0</v>
      </c>
      <c r="Y180" s="37"/>
      <c r="Z180" s="37"/>
      <c r="AA180" s="37"/>
      <c r="AB180" s="37"/>
      <c r="AC180" s="37"/>
      <c r="AD180" s="37"/>
      <c r="AE180" s="37"/>
      <c r="AR180" s="243" t="s">
        <v>165</v>
      </c>
      <c r="AT180" s="243" t="s">
        <v>162</v>
      </c>
      <c r="AU180" s="243" t="s">
        <v>166</v>
      </c>
      <c r="AY180" s="16" t="s">
        <v>161</v>
      </c>
      <c r="BE180" s="244">
        <f>IF(O180="základná",K180,0)</f>
        <v>0</v>
      </c>
      <c r="BF180" s="244">
        <f>IF(O180="znížená",K180,0)</f>
        <v>0</v>
      </c>
      <c r="BG180" s="244">
        <f>IF(O180="zákl. prenesená",K180,0)</f>
        <v>0</v>
      </c>
      <c r="BH180" s="244">
        <f>IF(O180="zníž. prenesená",K180,0)</f>
        <v>0</v>
      </c>
      <c r="BI180" s="244">
        <f>IF(O180="nulová",K180,0)</f>
        <v>0</v>
      </c>
      <c r="BJ180" s="16" t="s">
        <v>166</v>
      </c>
      <c r="BK180" s="244">
        <f>ROUND(P180*H180,2)</f>
        <v>0</v>
      </c>
      <c r="BL180" s="16" t="s">
        <v>165</v>
      </c>
      <c r="BM180" s="243" t="s">
        <v>754</v>
      </c>
    </row>
    <row r="181" s="2" customFormat="1" ht="16.5" customHeight="1">
      <c r="A181" s="37"/>
      <c r="B181" s="38"/>
      <c r="C181" s="230" t="s">
        <v>382</v>
      </c>
      <c r="D181" s="230" t="s">
        <v>162</v>
      </c>
      <c r="E181" s="231" t="s">
        <v>1166</v>
      </c>
      <c r="F181" s="232" t="s">
        <v>1167</v>
      </c>
      <c r="G181" s="233" t="s">
        <v>172</v>
      </c>
      <c r="H181" s="234">
        <v>162</v>
      </c>
      <c r="I181" s="235"/>
      <c r="J181" s="235"/>
      <c r="K181" s="236">
        <f>ROUND(P181*H181,2)</f>
        <v>0</v>
      </c>
      <c r="L181" s="237"/>
      <c r="M181" s="43"/>
      <c r="N181" s="238" t="s">
        <v>1</v>
      </c>
      <c r="O181" s="239" t="s">
        <v>42</v>
      </c>
      <c r="P181" s="240">
        <f>I181+J181</f>
        <v>0</v>
      </c>
      <c r="Q181" s="240">
        <f>ROUND(I181*H181,2)</f>
        <v>0</v>
      </c>
      <c r="R181" s="240">
        <f>ROUND(J181*H181,2)</f>
        <v>0</v>
      </c>
      <c r="S181" s="96"/>
      <c r="T181" s="241">
        <f>S181*H181</f>
        <v>0</v>
      </c>
      <c r="U181" s="241">
        <v>0</v>
      </c>
      <c r="V181" s="241">
        <f>U181*H181</f>
        <v>0</v>
      </c>
      <c r="W181" s="241">
        <v>0</v>
      </c>
      <c r="X181" s="242">
        <f>W181*H181</f>
        <v>0</v>
      </c>
      <c r="Y181" s="37"/>
      <c r="Z181" s="37"/>
      <c r="AA181" s="37"/>
      <c r="AB181" s="37"/>
      <c r="AC181" s="37"/>
      <c r="AD181" s="37"/>
      <c r="AE181" s="37"/>
      <c r="AR181" s="243" t="s">
        <v>165</v>
      </c>
      <c r="AT181" s="243" t="s">
        <v>162</v>
      </c>
      <c r="AU181" s="243" t="s">
        <v>166</v>
      </c>
      <c r="AY181" s="16" t="s">
        <v>161</v>
      </c>
      <c r="BE181" s="244">
        <f>IF(O181="základná",K181,0)</f>
        <v>0</v>
      </c>
      <c r="BF181" s="244">
        <f>IF(O181="znížená",K181,0)</f>
        <v>0</v>
      </c>
      <c r="BG181" s="244">
        <f>IF(O181="zákl. prenesená",K181,0)</f>
        <v>0</v>
      </c>
      <c r="BH181" s="244">
        <f>IF(O181="zníž. prenesená",K181,0)</f>
        <v>0</v>
      </c>
      <c r="BI181" s="244">
        <f>IF(O181="nulová",K181,0)</f>
        <v>0</v>
      </c>
      <c r="BJ181" s="16" t="s">
        <v>166</v>
      </c>
      <c r="BK181" s="244">
        <f>ROUND(P181*H181,2)</f>
        <v>0</v>
      </c>
      <c r="BL181" s="16" t="s">
        <v>165</v>
      </c>
      <c r="BM181" s="243" t="s">
        <v>764</v>
      </c>
    </row>
    <row r="182" s="2" customFormat="1" ht="16.5" customHeight="1">
      <c r="A182" s="37"/>
      <c r="B182" s="38"/>
      <c r="C182" s="230" t="s">
        <v>387</v>
      </c>
      <c r="D182" s="230" t="s">
        <v>162</v>
      </c>
      <c r="E182" s="231" t="s">
        <v>1168</v>
      </c>
      <c r="F182" s="232" t="s">
        <v>1169</v>
      </c>
      <c r="G182" s="233" t="s">
        <v>829</v>
      </c>
      <c r="H182" s="298"/>
      <c r="I182" s="235"/>
      <c r="J182" s="235"/>
      <c r="K182" s="236">
        <f>ROUND(P182*H182,2)</f>
        <v>0</v>
      </c>
      <c r="L182" s="237"/>
      <c r="M182" s="43"/>
      <c r="N182" s="238" t="s">
        <v>1</v>
      </c>
      <c r="O182" s="239" t="s">
        <v>42</v>
      </c>
      <c r="P182" s="240">
        <f>I182+J182</f>
        <v>0</v>
      </c>
      <c r="Q182" s="240">
        <f>ROUND(I182*H182,2)</f>
        <v>0</v>
      </c>
      <c r="R182" s="240">
        <f>ROUND(J182*H182,2)</f>
        <v>0</v>
      </c>
      <c r="S182" s="96"/>
      <c r="T182" s="241">
        <f>S182*H182</f>
        <v>0</v>
      </c>
      <c r="U182" s="241">
        <v>0</v>
      </c>
      <c r="V182" s="241">
        <f>U182*H182</f>
        <v>0</v>
      </c>
      <c r="W182" s="241">
        <v>0</v>
      </c>
      <c r="X182" s="242">
        <f>W182*H182</f>
        <v>0</v>
      </c>
      <c r="Y182" s="37"/>
      <c r="Z182" s="37"/>
      <c r="AA182" s="37"/>
      <c r="AB182" s="37"/>
      <c r="AC182" s="37"/>
      <c r="AD182" s="37"/>
      <c r="AE182" s="37"/>
      <c r="AR182" s="243" t="s">
        <v>165</v>
      </c>
      <c r="AT182" s="243" t="s">
        <v>162</v>
      </c>
      <c r="AU182" s="243" t="s">
        <v>166</v>
      </c>
      <c r="AY182" s="16" t="s">
        <v>161</v>
      </c>
      <c r="BE182" s="244">
        <f>IF(O182="základná",K182,0)</f>
        <v>0</v>
      </c>
      <c r="BF182" s="244">
        <f>IF(O182="znížená",K182,0)</f>
        <v>0</v>
      </c>
      <c r="BG182" s="244">
        <f>IF(O182="zákl. prenesená",K182,0)</f>
        <v>0</v>
      </c>
      <c r="BH182" s="244">
        <f>IF(O182="zníž. prenesená",K182,0)</f>
        <v>0</v>
      </c>
      <c r="BI182" s="244">
        <f>IF(O182="nulová",K182,0)</f>
        <v>0</v>
      </c>
      <c r="BJ182" s="16" t="s">
        <v>166</v>
      </c>
      <c r="BK182" s="244">
        <f>ROUND(P182*H182,2)</f>
        <v>0</v>
      </c>
      <c r="BL182" s="16" t="s">
        <v>165</v>
      </c>
      <c r="BM182" s="243" t="s">
        <v>770</v>
      </c>
    </row>
    <row r="183" s="13" customFormat="1">
      <c r="A183" s="13"/>
      <c r="B183" s="247"/>
      <c r="C183" s="248"/>
      <c r="D183" s="249" t="s">
        <v>174</v>
      </c>
      <c r="E183" s="250" t="s">
        <v>1</v>
      </c>
      <c r="F183" s="251" t="s">
        <v>178</v>
      </c>
      <c r="G183" s="248"/>
      <c r="H183" s="252">
        <v>3</v>
      </c>
      <c r="I183" s="253"/>
      <c r="J183" s="253"/>
      <c r="K183" s="248"/>
      <c r="L183" s="248"/>
      <c r="M183" s="254"/>
      <c r="N183" s="255"/>
      <c r="O183" s="256"/>
      <c r="P183" s="256"/>
      <c r="Q183" s="256"/>
      <c r="R183" s="256"/>
      <c r="S183" s="256"/>
      <c r="T183" s="256"/>
      <c r="U183" s="256"/>
      <c r="V183" s="256"/>
      <c r="W183" s="256"/>
      <c r="X183" s="257"/>
      <c r="Y183" s="13"/>
      <c r="Z183" s="13"/>
      <c r="AA183" s="13"/>
      <c r="AB183" s="13"/>
      <c r="AC183" s="13"/>
      <c r="AD183" s="13"/>
      <c r="AE183" s="13"/>
      <c r="AT183" s="258" t="s">
        <v>174</v>
      </c>
      <c r="AU183" s="258" t="s">
        <v>166</v>
      </c>
      <c r="AV183" s="13" t="s">
        <v>166</v>
      </c>
      <c r="AW183" s="13" t="s">
        <v>5</v>
      </c>
      <c r="AX183" s="13" t="s">
        <v>86</v>
      </c>
      <c r="AY183" s="258" t="s">
        <v>161</v>
      </c>
    </row>
    <row r="184" s="12" customFormat="1" ht="22.8" customHeight="1">
      <c r="A184" s="12"/>
      <c r="B184" s="216"/>
      <c r="C184" s="217"/>
      <c r="D184" s="218" t="s">
        <v>77</v>
      </c>
      <c r="E184" s="245" t="s">
        <v>1170</v>
      </c>
      <c r="F184" s="245" t="s">
        <v>1171</v>
      </c>
      <c r="G184" s="217"/>
      <c r="H184" s="217"/>
      <c r="I184" s="220"/>
      <c r="J184" s="220"/>
      <c r="K184" s="246">
        <f>BK184</f>
        <v>0</v>
      </c>
      <c r="L184" s="217"/>
      <c r="M184" s="221"/>
      <c r="N184" s="222"/>
      <c r="O184" s="223"/>
      <c r="P184" s="223"/>
      <c r="Q184" s="224">
        <f>SUM(Q185:Q199)</f>
        <v>0</v>
      </c>
      <c r="R184" s="224">
        <f>SUM(R185:R199)</f>
        <v>0</v>
      </c>
      <c r="S184" s="223"/>
      <c r="T184" s="225">
        <f>SUM(T185:T199)</f>
        <v>0</v>
      </c>
      <c r="U184" s="223"/>
      <c r="V184" s="225">
        <f>SUM(V185:V199)</f>
        <v>0</v>
      </c>
      <c r="W184" s="223"/>
      <c r="X184" s="226">
        <f>SUM(X185:X199)</f>
        <v>0</v>
      </c>
      <c r="Y184" s="12"/>
      <c r="Z184" s="12"/>
      <c r="AA184" s="12"/>
      <c r="AB184" s="12"/>
      <c r="AC184" s="12"/>
      <c r="AD184" s="12"/>
      <c r="AE184" s="12"/>
      <c r="AR184" s="227" t="s">
        <v>86</v>
      </c>
      <c r="AT184" s="228" t="s">
        <v>77</v>
      </c>
      <c r="AU184" s="228" t="s">
        <v>86</v>
      </c>
      <c r="AY184" s="227" t="s">
        <v>161</v>
      </c>
      <c r="BK184" s="229">
        <f>SUM(BK185:BK199)</f>
        <v>0</v>
      </c>
    </row>
    <row r="185" s="2" customFormat="1" ht="16.5" customHeight="1">
      <c r="A185" s="37"/>
      <c r="B185" s="38"/>
      <c r="C185" s="230" t="s">
        <v>392</v>
      </c>
      <c r="D185" s="230" t="s">
        <v>162</v>
      </c>
      <c r="E185" s="231" t="s">
        <v>1172</v>
      </c>
      <c r="F185" s="232" t="s">
        <v>1173</v>
      </c>
      <c r="G185" s="233" t="s">
        <v>202</v>
      </c>
      <c r="H185" s="234">
        <v>1</v>
      </c>
      <c r="I185" s="235"/>
      <c r="J185" s="235"/>
      <c r="K185" s="236">
        <f>ROUND(P185*H185,2)</f>
        <v>0</v>
      </c>
      <c r="L185" s="237"/>
      <c r="M185" s="43"/>
      <c r="N185" s="238" t="s">
        <v>1</v>
      </c>
      <c r="O185" s="239" t="s">
        <v>42</v>
      </c>
      <c r="P185" s="240">
        <f>I185+J185</f>
        <v>0</v>
      </c>
      <c r="Q185" s="240">
        <f>ROUND(I185*H185,2)</f>
        <v>0</v>
      </c>
      <c r="R185" s="240">
        <f>ROUND(J185*H185,2)</f>
        <v>0</v>
      </c>
      <c r="S185" s="96"/>
      <c r="T185" s="241">
        <f>S185*H185</f>
        <v>0</v>
      </c>
      <c r="U185" s="241">
        <v>0</v>
      </c>
      <c r="V185" s="241">
        <f>U185*H185</f>
        <v>0</v>
      </c>
      <c r="W185" s="241">
        <v>0</v>
      </c>
      <c r="X185" s="242">
        <f>W185*H185</f>
        <v>0</v>
      </c>
      <c r="Y185" s="37"/>
      <c r="Z185" s="37"/>
      <c r="AA185" s="37"/>
      <c r="AB185" s="37"/>
      <c r="AC185" s="37"/>
      <c r="AD185" s="37"/>
      <c r="AE185" s="37"/>
      <c r="AR185" s="243" t="s">
        <v>165</v>
      </c>
      <c r="AT185" s="243" t="s">
        <v>162</v>
      </c>
      <c r="AU185" s="243" t="s">
        <v>166</v>
      </c>
      <c r="AY185" s="16" t="s">
        <v>161</v>
      </c>
      <c r="BE185" s="244">
        <f>IF(O185="základná",K185,0)</f>
        <v>0</v>
      </c>
      <c r="BF185" s="244">
        <f>IF(O185="znížená",K185,0)</f>
        <v>0</v>
      </c>
      <c r="BG185" s="244">
        <f>IF(O185="zákl. prenesená",K185,0)</f>
        <v>0</v>
      </c>
      <c r="BH185" s="244">
        <f>IF(O185="zníž. prenesená",K185,0)</f>
        <v>0</v>
      </c>
      <c r="BI185" s="244">
        <f>IF(O185="nulová",K185,0)</f>
        <v>0</v>
      </c>
      <c r="BJ185" s="16" t="s">
        <v>166</v>
      </c>
      <c r="BK185" s="244">
        <f>ROUND(P185*H185,2)</f>
        <v>0</v>
      </c>
      <c r="BL185" s="16" t="s">
        <v>165</v>
      </c>
      <c r="BM185" s="243" t="s">
        <v>1174</v>
      </c>
    </row>
    <row r="186" s="2" customFormat="1" ht="16.5" customHeight="1">
      <c r="A186" s="37"/>
      <c r="B186" s="38"/>
      <c r="C186" s="230" t="s">
        <v>396</v>
      </c>
      <c r="D186" s="230" t="s">
        <v>162</v>
      </c>
      <c r="E186" s="231" t="s">
        <v>1175</v>
      </c>
      <c r="F186" s="232" t="s">
        <v>1176</v>
      </c>
      <c r="G186" s="233" t="s">
        <v>202</v>
      </c>
      <c r="H186" s="234">
        <v>8</v>
      </c>
      <c r="I186" s="235"/>
      <c r="J186" s="235"/>
      <c r="K186" s="236">
        <f>ROUND(P186*H186,2)</f>
        <v>0</v>
      </c>
      <c r="L186" s="237"/>
      <c r="M186" s="43"/>
      <c r="N186" s="238" t="s">
        <v>1</v>
      </c>
      <c r="O186" s="239" t="s">
        <v>42</v>
      </c>
      <c r="P186" s="240">
        <f>I186+J186</f>
        <v>0</v>
      </c>
      <c r="Q186" s="240">
        <f>ROUND(I186*H186,2)</f>
        <v>0</v>
      </c>
      <c r="R186" s="240">
        <f>ROUND(J186*H186,2)</f>
        <v>0</v>
      </c>
      <c r="S186" s="96"/>
      <c r="T186" s="241">
        <f>S186*H186</f>
        <v>0</v>
      </c>
      <c r="U186" s="241">
        <v>0</v>
      </c>
      <c r="V186" s="241">
        <f>U186*H186</f>
        <v>0</v>
      </c>
      <c r="W186" s="241">
        <v>0</v>
      </c>
      <c r="X186" s="242">
        <f>W186*H186</f>
        <v>0</v>
      </c>
      <c r="Y186" s="37"/>
      <c r="Z186" s="37"/>
      <c r="AA186" s="37"/>
      <c r="AB186" s="37"/>
      <c r="AC186" s="37"/>
      <c r="AD186" s="37"/>
      <c r="AE186" s="37"/>
      <c r="AR186" s="243" t="s">
        <v>165</v>
      </c>
      <c r="AT186" s="243" t="s">
        <v>162</v>
      </c>
      <c r="AU186" s="243" t="s">
        <v>166</v>
      </c>
      <c r="AY186" s="16" t="s">
        <v>161</v>
      </c>
      <c r="BE186" s="244">
        <f>IF(O186="základná",K186,0)</f>
        <v>0</v>
      </c>
      <c r="BF186" s="244">
        <f>IF(O186="znížená",K186,0)</f>
        <v>0</v>
      </c>
      <c r="BG186" s="244">
        <f>IF(O186="zákl. prenesená",K186,0)</f>
        <v>0</v>
      </c>
      <c r="BH186" s="244">
        <f>IF(O186="zníž. prenesená",K186,0)</f>
        <v>0</v>
      </c>
      <c r="BI186" s="244">
        <f>IF(O186="nulová",K186,0)</f>
        <v>0</v>
      </c>
      <c r="BJ186" s="16" t="s">
        <v>166</v>
      </c>
      <c r="BK186" s="244">
        <f>ROUND(P186*H186,2)</f>
        <v>0</v>
      </c>
      <c r="BL186" s="16" t="s">
        <v>165</v>
      </c>
      <c r="BM186" s="243" t="s">
        <v>1177</v>
      </c>
    </row>
    <row r="187" s="2" customFormat="1" ht="16.5" customHeight="1">
      <c r="A187" s="37"/>
      <c r="B187" s="38"/>
      <c r="C187" s="230" t="s">
        <v>402</v>
      </c>
      <c r="D187" s="230" t="s">
        <v>162</v>
      </c>
      <c r="E187" s="231" t="s">
        <v>1178</v>
      </c>
      <c r="F187" s="232" t="s">
        <v>1179</v>
      </c>
      <c r="G187" s="233" t="s">
        <v>202</v>
      </c>
      <c r="H187" s="234">
        <v>12</v>
      </c>
      <c r="I187" s="235"/>
      <c r="J187" s="235"/>
      <c r="K187" s="236">
        <f>ROUND(P187*H187,2)</f>
        <v>0</v>
      </c>
      <c r="L187" s="237"/>
      <c r="M187" s="43"/>
      <c r="N187" s="238" t="s">
        <v>1</v>
      </c>
      <c r="O187" s="239" t="s">
        <v>42</v>
      </c>
      <c r="P187" s="240">
        <f>I187+J187</f>
        <v>0</v>
      </c>
      <c r="Q187" s="240">
        <f>ROUND(I187*H187,2)</f>
        <v>0</v>
      </c>
      <c r="R187" s="240">
        <f>ROUND(J187*H187,2)</f>
        <v>0</v>
      </c>
      <c r="S187" s="96"/>
      <c r="T187" s="241">
        <f>S187*H187</f>
        <v>0</v>
      </c>
      <c r="U187" s="241">
        <v>0</v>
      </c>
      <c r="V187" s="241">
        <f>U187*H187</f>
        <v>0</v>
      </c>
      <c r="W187" s="241">
        <v>0</v>
      </c>
      <c r="X187" s="242">
        <f>W187*H187</f>
        <v>0</v>
      </c>
      <c r="Y187" s="37"/>
      <c r="Z187" s="37"/>
      <c r="AA187" s="37"/>
      <c r="AB187" s="37"/>
      <c r="AC187" s="37"/>
      <c r="AD187" s="37"/>
      <c r="AE187" s="37"/>
      <c r="AR187" s="243" t="s">
        <v>165</v>
      </c>
      <c r="AT187" s="243" t="s">
        <v>162</v>
      </c>
      <c r="AU187" s="243" t="s">
        <v>166</v>
      </c>
      <c r="AY187" s="16" t="s">
        <v>161</v>
      </c>
      <c r="BE187" s="244">
        <f>IF(O187="základná",K187,0)</f>
        <v>0</v>
      </c>
      <c r="BF187" s="244">
        <f>IF(O187="znížená",K187,0)</f>
        <v>0</v>
      </c>
      <c r="BG187" s="244">
        <f>IF(O187="zákl. prenesená",K187,0)</f>
        <v>0</v>
      </c>
      <c r="BH187" s="244">
        <f>IF(O187="zníž. prenesená",K187,0)</f>
        <v>0</v>
      </c>
      <c r="BI187" s="244">
        <f>IF(O187="nulová",K187,0)</f>
        <v>0</v>
      </c>
      <c r="BJ187" s="16" t="s">
        <v>166</v>
      </c>
      <c r="BK187" s="244">
        <f>ROUND(P187*H187,2)</f>
        <v>0</v>
      </c>
      <c r="BL187" s="16" t="s">
        <v>165</v>
      </c>
      <c r="BM187" s="243" t="s">
        <v>1180</v>
      </c>
    </row>
    <row r="188" s="2" customFormat="1" ht="16.5" customHeight="1">
      <c r="A188" s="37"/>
      <c r="B188" s="38"/>
      <c r="C188" s="230" t="s">
        <v>407</v>
      </c>
      <c r="D188" s="230" t="s">
        <v>162</v>
      </c>
      <c r="E188" s="231" t="s">
        <v>1181</v>
      </c>
      <c r="F188" s="232" t="s">
        <v>1182</v>
      </c>
      <c r="G188" s="233" t="s">
        <v>202</v>
      </c>
      <c r="H188" s="234">
        <v>12</v>
      </c>
      <c r="I188" s="235"/>
      <c r="J188" s="235"/>
      <c r="K188" s="236">
        <f>ROUND(P188*H188,2)</f>
        <v>0</v>
      </c>
      <c r="L188" s="237"/>
      <c r="M188" s="43"/>
      <c r="N188" s="238" t="s">
        <v>1</v>
      </c>
      <c r="O188" s="239" t="s">
        <v>42</v>
      </c>
      <c r="P188" s="240">
        <f>I188+J188</f>
        <v>0</v>
      </c>
      <c r="Q188" s="240">
        <f>ROUND(I188*H188,2)</f>
        <v>0</v>
      </c>
      <c r="R188" s="240">
        <f>ROUND(J188*H188,2)</f>
        <v>0</v>
      </c>
      <c r="S188" s="96"/>
      <c r="T188" s="241">
        <f>S188*H188</f>
        <v>0</v>
      </c>
      <c r="U188" s="241">
        <v>0</v>
      </c>
      <c r="V188" s="241">
        <f>U188*H188</f>
        <v>0</v>
      </c>
      <c r="W188" s="241">
        <v>0</v>
      </c>
      <c r="X188" s="242">
        <f>W188*H188</f>
        <v>0</v>
      </c>
      <c r="Y188" s="37"/>
      <c r="Z188" s="37"/>
      <c r="AA188" s="37"/>
      <c r="AB188" s="37"/>
      <c r="AC188" s="37"/>
      <c r="AD188" s="37"/>
      <c r="AE188" s="37"/>
      <c r="AR188" s="243" t="s">
        <v>165</v>
      </c>
      <c r="AT188" s="243" t="s">
        <v>162</v>
      </c>
      <c r="AU188" s="243" t="s">
        <v>166</v>
      </c>
      <c r="AY188" s="16" t="s">
        <v>161</v>
      </c>
      <c r="BE188" s="244">
        <f>IF(O188="základná",K188,0)</f>
        <v>0</v>
      </c>
      <c r="BF188" s="244">
        <f>IF(O188="znížená",K188,0)</f>
        <v>0</v>
      </c>
      <c r="BG188" s="244">
        <f>IF(O188="zákl. prenesená",K188,0)</f>
        <v>0</v>
      </c>
      <c r="BH188" s="244">
        <f>IF(O188="zníž. prenesená",K188,0)</f>
        <v>0</v>
      </c>
      <c r="BI188" s="244">
        <f>IF(O188="nulová",K188,0)</f>
        <v>0</v>
      </c>
      <c r="BJ188" s="16" t="s">
        <v>166</v>
      </c>
      <c r="BK188" s="244">
        <f>ROUND(P188*H188,2)</f>
        <v>0</v>
      </c>
      <c r="BL188" s="16" t="s">
        <v>165</v>
      </c>
      <c r="BM188" s="243" t="s">
        <v>1183</v>
      </c>
    </row>
    <row r="189" s="2" customFormat="1" ht="16.5" customHeight="1">
      <c r="A189" s="37"/>
      <c r="B189" s="38"/>
      <c r="C189" s="230" t="s">
        <v>411</v>
      </c>
      <c r="D189" s="230" t="s">
        <v>162</v>
      </c>
      <c r="E189" s="231" t="s">
        <v>1184</v>
      </c>
      <c r="F189" s="232" t="s">
        <v>1185</v>
      </c>
      <c r="G189" s="233" t="s">
        <v>202</v>
      </c>
      <c r="H189" s="234">
        <v>2</v>
      </c>
      <c r="I189" s="235"/>
      <c r="J189" s="235"/>
      <c r="K189" s="236">
        <f>ROUND(P189*H189,2)</f>
        <v>0</v>
      </c>
      <c r="L189" s="237"/>
      <c r="M189" s="43"/>
      <c r="N189" s="238" t="s">
        <v>1</v>
      </c>
      <c r="O189" s="239" t="s">
        <v>42</v>
      </c>
      <c r="P189" s="240">
        <f>I189+J189</f>
        <v>0</v>
      </c>
      <c r="Q189" s="240">
        <f>ROUND(I189*H189,2)</f>
        <v>0</v>
      </c>
      <c r="R189" s="240">
        <f>ROUND(J189*H189,2)</f>
        <v>0</v>
      </c>
      <c r="S189" s="96"/>
      <c r="T189" s="241">
        <f>S189*H189</f>
        <v>0</v>
      </c>
      <c r="U189" s="241">
        <v>0</v>
      </c>
      <c r="V189" s="241">
        <f>U189*H189</f>
        <v>0</v>
      </c>
      <c r="W189" s="241">
        <v>0</v>
      </c>
      <c r="X189" s="242">
        <f>W189*H189</f>
        <v>0</v>
      </c>
      <c r="Y189" s="37"/>
      <c r="Z189" s="37"/>
      <c r="AA189" s="37"/>
      <c r="AB189" s="37"/>
      <c r="AC189" s="37"/>
      <c r="AD189" s="37"/>
      <c r="AE189" s="37"/>
      <c r="AR189" s="243" t="s">
        <v>165</v>
      </c>
      <c r="AT189" s="243" t="s">
        <v>162</v>
      </c>
      <c r="AU189" s="243" t="s">
        <v>166</v>
      </c>
      <c r="AY189" s="16" t="s">
        <v>161</v>
      </c>
      <c r="BE189" s="244">
        <f>IF(O189="základná",K189,0)</f>
        <v>0</v>
      </c>
      <c r="BF189" s="244">
        <f>IF(O189="znížená",K189,0)</f>
        <v>0</v>
      </c>
      <c r="BG189" s="244">
        <f>IF(O189="zákl. prenesená",K189,0)</f>
        <v>0</v>
      </c>
      <c r="BH189" s="244">
        <f>IF(O189="zníž. prenesená",K189,0)</f>
        <v>0</v>
      </c>
      <c r="BI189" s="244">
        <f>IF(O189="nulová",K189,0)</f>
        <v>0</v>
      </c>
      <c r="BJ189" s="16" t="s">
        <v>166</v>
      </c>
      <c r="BK189" s="244">
        <f>ROUND(P189*H189,2)</f>
        <v>0</v>
      </c>
      <c r="BL189" s="16" t="s">
        <v>165</v>
      </c>
      <c r="BM189" s="243" t="s">
        <v>1186</v>
      </c>
    </row>
    <row r="190" s="2" customFormat="1" ht="16.5" customHeight="1">
      <c r="A190" s="37"/>
      <c r="B190" s="38"/>
      <c r="C190" s="230" t="s">
        <v>415</v>
      </c>
      <c r="D190" s="230" t="s">
        <v>162</v>
      </c>
      <c r="E190" s="231" t="s">
        <v>1187</v>
      </c>
      <c r="F190" s="232" t="s">
        <v>1188</v>
      </c>
      <c r="G190" s="233" t="s">
        <v>202</v>
      </c>
      <c r="H190" s="234">
        <v>2</v>
      </c>
      <c r="I190" s="235"/>
      <c r="J190" s="235"/>
      <c r="K190" s="236">
        <f>ROUND(P190*H190,2)</f>
        <v>0</v>
      </c>
      <c r="L190" s="237"/>
      <c r="M190" s="43"/>
      <c r="N190" s="238" t="s">
        <v>1</v>
      </c>
      <c r="O190" s="239" t="s">
        <v>42</v>
      </c>
      <c r="P190" s="240">
        <f>I190+J190</f>
        <v>0</v>
      </c>
      <c r="Q190" s="240">
        <f>ROUND(I190*H190,2)</f>
        <v>0</v>
      </c>
      <c r="R190" s="240">
        <f>ROUND(J190*H190,2)</f>
        <v>0</v>
      </c>
      <c r="S190" s="96"/>
      <c r="T190" s="241">
        <f>S190*H190</f>
        <v>0</v>
      </c>
      <c r="U190" s="241">
        <v>0</v>
      </c>
      <c r="V190" s="241">
        <f>U190*H190</f>
        <v>0</v>
      </c>
      <c r="W190" s="241">
        <v>0</v>
      </c>
      <c r="X190" s="242">
        <f>W190*H190</f>
        <v>0</v>
      </c>
      <c r="Y190" s="37"/>
      <c r="Z190" s="37"/>
      <c r="AA190" s="37"/>
      <c r="AB190" s="37"/>
      <c r="AC190" s="37"/>
      <c r="AD190" s="37"/>
      <c r="AE190" s="37"/>
      <c r="AR190" s="243" t="s">
        <v>165</v>
      </c>
      <c r="AT190" s="243" t="s">
        <v>162</v>
      </c>
      <c r="AU190" s="243" t="s">
        <v>166</v>
      </c>
      <c r="AY190" s="16" t="s">
        <v>161</v>
      </c>
      <c r="BE190" s="244">
        <f>IF(O190="základná",K190,0)</f>
        <v>0</v>
      </c>
      <c r="BF190" s="244">
        <f>IF(O190="znížená",K190,0)</f>
        <v>0</v>
      </c>
      <c r="BG190" s="244">
        <f>IF(O190="zákl. prenesená",K190,0)</f>
        <v>0</v>
      </c>
      <c r="BH190" s="244">
        <f>IF(O190="zníž. prenesená",K190,0)</f>
        <v>0</v>
      </c>
      <c r="BI190" s="244">
        <f>IF(O190="nulová",K190,0)</f>
        <v>0</v>
      </c>
      <c r="BJ190" s="16" t="s">
        <v>166</v>
      </c>
      <c r="BK190" s="244">
        <f>ROUND(P190*H190,2)</f>
        <v>0</v>
      </c>
      <c r="BL190" s="16" t="s">
        <v>165</v>
      </c>
      <c r="BM190" s="243" t="s">
        <v>1189</v>
      </c>
    </row>
    <row r="191" s="2" customFormat="1" ht="16.5" customHeight="1">
      <c r="A191" s="37"/>
      <c r="B191" s="38"/>
      <c r="C191" s="230" t="s">
        <v>419</v>
      </c>
      <c r="D191" s="230" t="s">
        <v>162</v>
      </c>
      <c r="E191" s="231" t="s">
        <v>1190</v>
      </c>
      <c r="F191" s="232" t="s">
        <v>1191</v>
      </c>
      <c r="G191" s="233" t="s">
        <v>202</v>
      </c>
      <c r="H191" s="234">
        <v>6</v>
      </c>
      <c r="I191" s="235"/>
      <c r="J191" s="235"/>
      <c r="K191" s="236">
        <f>ROUND(P191*H191,2)</f>
        <v>0</v>
      </c>
      <c r="L191" s="237"/>
      <c r="M191" s="43"/>
      <c r="N191" s="238" t="s">
        <v>1</v>
      </c>
      <c r="O191" s="239" t="s">
        <v>42</v>
      </c>
      <c r="P191" s="240">
        <f>I191+J191</f>
        <v>0</v>
      </c>
      <c r="Q191" s="240">
        <f>ROUND(I191*H191,2)</f>
        <v>0</v>
      </c>
      <c r="R191" s="240">
        <f>ROUND(J191*H191,2)</f>
        <v>0</v>
      </c>
      <c r="S191" s="96"/>
      <c r="T191" s="241">
        <f>S191*H191</f>
        <v>0</v>
      </c>
      <c r="U191" s="241">
        <v>0</v>
      </c>
      <c r="V191" s="241">
        <f>U191*H191</f>
        <v>0</v>
      </c>
      <c r="W191" s="241">
        <v>0</v>
      </c>
      <c r="X191" s="242">
        <f>W191*H191</f>
        <v>0</v>
      </c>
      <c r="Y191" s="37"/>
      <c r="Z191" s="37"/>
      <c r="AA191" s="37"/>
      <c r="AB191" s="37"/>
      <c r="AC191" s="37"/>
      <c r="AD191" s="37"/>
      <c r="AE191" s="37"/>
      <c r="AR191" s="243" t="s">
        <v>165</v>
      </c>
      <c r="AT191" s="243" t="s">
        <v>162</v>
      </c>
      <c r="AU191" s="243" t="s">
        <v>166</v>
      </c>
      <c r="AY191" s="16" t="s">
        <v>161</v>
      </c>
      <c r="BE191" s="244">
        <f>IF(O191="základná",K191,0)</f>
        <v>0</v>
      </c>
      <c r="BF191" s="244">
        <f>IF(O191="znížená",K191,0)</f>
        <v>0</v>
      </c>
      <c r="BG191" s="244">
        <f>IF(O191="zákl. prenesená",K191,0)</f>
        <v>0</v>
      </c>
      <c r="BH191" s="244">
        <f>IF(O191="zníž. prenesená",K191,0)</f>
        <v>0</v>
      </c>
      <c r="BI191" s="244">
        <f>IF(O191="nulová",K191,0)</f>
        <v>0</v>
      </c>
      <c r="BJ191" s="16" t="s">
        <v>166</v>
      </c>
      <c r="BK191" s="244">
        <f>ROUND(P191*H191,2)</f>
        <v>0</v>
      </c>
      <c r="BL191" s="16" t="s">
        <v>165</v>
      </c>
      <c r="BM191" s="243" t="s">
        <v>1192</v>
      </c>
    </row>
    <row r="192" s="2" customFormat="1" ht="16.5" customHeight="1">
      <c r="A192" s="37"/>
      <c r="B192" s="38"/>
      <c r="C192" s="230" t="s">
        <v>423</v>
      </c>
      <c r="D192" s="230" t="s">
        <v>162</v>
      </c>
      <c r="E192" s="231" t="s">
        <v>1193</v>
      </c>
      <c r="F192" s="232" t="s">
        <v>1194</v>
      </c>
      <c r="G192" s="233" t="s">
        <v>202</v>
      </c>
      <c r="H192" s="234">
        <v>8</v>
      </c>
      <c r="I192" s="235"/>
      <c r="J192" s="235"/>
      <c r="K192" s="236">
        <f>ROUND(P192*H192,2)</f>
        <v>0</v>
      </c>
      <c r="L192" s="237"/>
      <c r="M192" s="43"/>
      <c r="N192" s="238" t="s">
        <v>1</v>
      </c>
      <c r="O192" s="239" t="s">
        <v>42</v>
      </c>
      <c r="P192" s="240">
        <f>I192+J192</f>
        <v>0</v>
      </c>
      <c r="Q192" s="240">
        <f>ROUND(I192*H192,2)</f>
        <v>0</v>
      </c>
      <c r="R192" s="240">
        <f>ROUND(J192*H192,2)</f>
        <v>0</v>
      </c>
      <c r="S192" s="96"/>
      <c r="T192" s="241">
        <f>S192*H192</f>
        <v>0</v>
      </c>
      <c r="U192" s="241">
        <v>0</v>
      </c>
      <c r="V192" s="241">
        <f>U192*H192</f>
        <v>0</v>
      </c>
      <c r="W192" s="241">
        <v>0</v>
      </c>
      <c r="X192" s="242">
        <f>W192*H192</f>
        <v>0</v>
      </c>
      <c r="Y192" s="37"/>
      <c r="Z192" s="37"/>
      <c r="AA192" s="37"/>
      <c r="AB192" s="37"/>
      <c r="AC192" s="37"/>
      <c r="AD192" s="37"/>
      <c r="AE192" s="37"/>
      <c r="AR192" s="243" t="s">
        <v>165</v>
      </c>
      <c r="AT192" s="243" t="s">
        <v>162</v>
      </c>
      <c r="AU192" s="243" t="s">
        <v>166</v>
      </c>
      <c r="AY192" s="16" t="s">
        <v>161</v>
      </c>
      <c r="BE192" s="244">
        <f>IF(O192="základná",K192,0)</f>
        <v>0</v>
      </c>
      <c r="BF192" s="244">
        <f>IF(O192="znížená",K192,0)</f>
        <v>0</v>
      </c>
      <c r="BG192" s="244">
        <f>IF(O192="zákl. prenesená",K192,0)</f>
        <v>0</v>
      </c>
      <c r="BH192" s="244">
        <f>IF(O192="zníž. prenesená",K192,0)</f>
        <v>0</v>
      </c>
      <c r="BI192" s="244">
        <f>IF(O192="nulová",K192,0)</f>
        <v>0</v>
      </c>
      <c r="BJ192" s="16" t="s">
        <v>166</v>
      </c>
      <c r="BK192" s="244">
        <f>ROUND(P192*H192,2)</f>
        <v>0</v>
      </c>
      <c r="BL192" s="16" t="s">
        <v>165</v>
      </c>
      <c r="BM192" s="243" t="s">
        <v>1195</v>
      </c>
    </row>
    <row r="193" s="2" customFormat="1" ht="21.75" customHeight="1">
      <c r="A193" s="37"/>
      <c r="B193" s="38"/>
      <c r="C193" s="230" t="s">
        <v>427</v>
      </c>
      <c r="D193" s="230" t="s">
        <v>162</v>
      </c>
      <c r="E193" s="231" t="s">
        <v>1196</v>
      </c>
      <c r="F193" s="232" t="s">
        <v>1197</v>
      </c>
      <c r="G193" s="233" t="s">
        <v>202</v>
      </c>
      <c r="H193" s="234">
        <v>1</v>
      </c>
      <c r="I193" s="235"/>
      <c r="J193" s="235"/>
      <c r="K193" s="236">
        <f>ROUND(P193*H193,2)</f>
        <v>0</v>
      </c>
      <c r="L193" s="237"/>
      <c r="M193" s="43"/>
      <c r="N193" s="238" t="s">
        <v>1</v>
      </c>
      <c r="O193" s="239" t="s">
        <v>42</v>
      </c>
      <c r="P193" s="240">
        <f>I193+J193</f>
        <v>0</v>
      </c>
      <c r="Q193" s="240">
        <f>ROUND(I193*H193,2)</f>
        <v>0</v>
      </c>
      <c r="R193" s="240">
        <f>ROUND(J193*H193,2)</f>
        <v>0</v>
      </c>
      <c r="S193" s="96"/>
      <c r="T193" s="241">
        <f>S193*H193</f>
        <v>0</v>
      </c>
      <c r="U193" s="241">
        <v>0</v>
      </c>
      <c r="V193" s="241">
        <f>U193*H193</f>
        <v>0</v>
      </c>
      <c r="W193" s="241">
        <v>0</v>
      </c>
      <c r="X193" s="242">
        <f>W193*H193</f>
        <v>0</v>
      </c>
      <c r="Y193" s="37"/>
      <c r="Z193" s="37"/>
      <c r="AA193" s="37"/>
      <c r="AB193" s="37"/>
      <c r="AC193" s="37"/>
      <c r="AD193" s="37"/>
      <c r="AE193" s="37"/>
      <c r="AR193" s="243" t="s">
        <v>165</v>
      </c>
      <c r="AT193" s="243" t="s">
        <v>162</v>
      </c>
      <c r="AU193" s="243" t="s">
        <v>166</v>
      </c>
      <c r="AY193" s="16" t="s">
        <v>161</v>
      </c>
      <c r="BE193" s="244">
        <f>IF(O193="základná",K193,0)</f>
        <v>0</v>
      </c>
      <c r="BF193" s="244">
        <f>IF(O193="znížená",K193,0)</f>
        <v>0</v>
      </c>
      <c r="BG193" s="244">
        <f>IF(O193="zákl. prenesená",K193,0)</f>
        <v>0</v>
      </c>
      <c r="BH193" s="244">
        <f>IF(O193="zníž. prenesená",K193,0)</f>
        <v>0</v>
      </c>
      <c r="BI193" s="244">
        <f>IF(O193="nulová",K193,0)</f>
        <v>0</v>
      </c>
      <c r="BJ193" s="16" t="s">
        <v>166</v>
      </c>
      <c r="BK193" s="244">
        <f>ROUND(P193*H193,2)</f>
        <v>0</v>
      </c>
      <c r="BL193" s="16" t="s">
        <v>165</v>
      </c>
      <c r="BM193" s="243" t="s">
        <v>1198</v>
      </c>
    </row>
    <row r="194" s="2" customFormat="1" ht="16.5" customHeight="1">
      <c r="A194" s="37"/>
      <c r="B194" s="38"/>
      <c r="C194" s="230" t="s">
        <v>431</v>
      </c>
      <c r="D194" s="230" t="s">
        <v>162</v>
      </c>
      <c r="E194" s="231" t="s">
        <v>1199</v>
      </c>
      <c r="F194" s="232" t="s">
        <v>1200</v>
      </c>
      <c r="G194" s="233" t="s">
        <v>202</v>
      </c>
      <c r="H194" s="234">
        <v>2</v>
      </c>
      <c r="I194" s="235"/>
      <c r="J194" s="235"/>
      <c r="K194" s="236">
        <f>ROUND(P194*H194,2)</f>
        <v>0</v>
      </c>
      <c r="L194" s="237"/>
      <c r="M194" s="43"/>
      <c r="N194" s="238" t="s">
        <v>1</v>
      </c>
      <c r="O194" s="239" t="s">
        <v>42</v>
      </c>
      <c r="P194" s="240">
        <f>I194+J194</f>
        <v>0</v>
      </c>
      <c r="Q194" s="240">
        <f>ROUND(I194*H194,2)</f>
        <v>0</v>
      </c>
      <c r="R194" s="240">
        <f>ROUND(J194*H194,2)</f>
        <v>0</v>
      </c>
      <c r="S194" s="96"/>
      <c r="T194" s="241">
        <f>S194*H194</f>
        <v>0</v>
      </c>
      <c r="U194" s="241">
        <v>0</v>
      </c>
      <c r="V194" s="241">
        <f>U194*H194</f>
        <v>0</v>
      </c>
      <c r="W194" s="241">
        <v>0</v>
      </c>
      <c r="X194" s="242">
        <f>W194*H194</f>
        <v>0</v>
      </c>
      <c r="Y194" s="37"/>
      <c r="Z194" s="37"/>
      <c r="AA194" s="37"/>
      <c r="AB194" s="37"/>
      <c r="AC194" s="37"/>
      <c r="AD194" s="37"/>
      <c r="AE194" s="37"/>
      <c r="AR194" s="243" t="s">
        <v>165</v>
      </c>
      <c r="AT194" s="243" t="s">
        <v>162</v>
      </c>
      <c r="AU194" s="243" t="s">
        <v>166</v>
      </c>
      <c r="AY194" s="16" t="s">
        <v>161</v>
      </c>
      <c r="BE194" s="244">
        <f>IF(O194="základná",K194,0)</f>
        <v>0</v>
      </c>
      <c r="BF194" s="244">
        <f>IF(O194="znížená",K194,0)</f>
        <v>0</v>
      </c>
      <c r="BG194" s="244">
        <f>IF(O194="zákl. prenesená",K194,0)</f>
        <v>0</v>
      </c>
      <c r="BH194" s="244">
        <f>IF(O194="zníž. prenesená",K194,0)</f>
        <v>0</v>
      </c>
      <c r="BI194" s="244">
        <f>IF(O194="nulová",K194,0)</f>
        <v>0</v>
      </c>
      <c r="BJ194" s="16" t="s">
        <v>166</v>
      </c>
      <c r="BK194" s="244">
        <f>ROUND(P194*H194,2)</f>
        <v>0</v>
      </c>
      <c r="BL194" s="16" t="s">
        <v>165</v>
      </c>
      <c r="BM194" s="243" t="s">
        <v>1201</v>
      </c>
    </row>
    <row r="195" s="2" customFormat="1" ht="16.5" customHeight="1">
      <c r="A195" s="37"/>
      <c r="B195" s="38"/>
      <c r="C195" s="230" t="s">
        <v>435</v>
      </c>
      <c r="D195" s="230" t="s">
        <v>162</v>
      </c>
      <c r="E195" s="231" t="s">
        <v>1202</v>
      </c>
      <c r="F195" s="232" t="s">
        <v>1203</v>
      </c>
      <c r="G195" s="233" t="s">
        <v>202</v>
      </c>
      <c r="H195" s="234">
        <v>1</v>
      </c>
      <c r="I195" s="235"/>
      <c r="J195" s="235"/>
      <c r="K195" s="236">
        <f>ROUND(P195*H195,2)</f>
        <v>0</v>
      </c>
      <c r="L195" s="237"/>
      <c r="M195" s="43"/>
      <c r="N195" s="238" t="s">
        <v>1</v>
      </c>
      <c r="O195" s="239" t="s">
        <v>42</v>
      </c>
      <c r="P195" s="240">
        <f>I195+J195</f>
        <v>0</v>
      </c>
      <c r="Q195" s="240">
        <f>ROUND(I195*H195,2)</f>
        <v>0</v>
      </c>
      <c r="R195" s="240">
        <f>ROUND(J195*H195,2)</f>
        <v>0</v>
      </c>
      <c r="S195" s="96"/>
      <c r="T195" s="241">
        <f>S195*H195</f>
        <v>0</v>
      </c>
      <c r="U195" s="241">
        <v>0</v>
      </c>
      <c r="V195" s="241">
        <f>U195*H195</f>
        <v>0</v>
      </c>
      <c r="W195" s="241">
        <v>0</v>
      </c>
      <c r="X195" s="242">
        <f>W195*H195</f>
        <v>0</v>
      </c>
      <c r="Y195" s="37"/>
      <c r="Z195" s="37"/>
      <c r="AA195" s="37"/>
      <c r="AB195" s="37"/>
      <c r="AC195" s="37"/>
      <c r="AD195" s="37"/>
      <c r="AE195" s="37"/>
      <c r="AR195" s="243" t="s">
        <v>165</v>
      </c>
      <c r="AT195" s="243" t="s">
        <v>162</v>
      </c>
      <c r="AU195" s="243" t="s">
        <v>166</v>
      </c>
      <c r="AY195" s="16" t="s">
        <v>161</v>
      </c>
      <c r="BE195" s="244">
        <f>IF(O195="základná",K195,0)</f>
        <v>0</v>
      </c>
      <c r="BF195" s="244">
        <f>IF(O195="znížená",K195,0)</f>
        <v>0</v>
      </c>
      <c r="BG195" s="244">
        <f>IF(O195="zákl. prenesená",K195,0)</f>
        <v>0</v>
      </c>
      <c r="BH195" s="244">
        <f>IF(O195="zníž. prenesená",K195,0)</f>
        <v>0</v>
      </c>
      <c r="BI195" s="244">
        <f>IF(O195="nulová",K195,0)</f>
        <v>0</v>
      </c>
      <c r="BJ195" s="16" t="s">
        <v>166</v>
      </c>
      <c r="BK195" s="244">
        <f>ROUND(P195*H195,2)</f>
        <v>0</v>
      </c>
      <c r="BL195" s="16" t="s">
        <v>165</v>
      </c>
      <c r="BM195" s="243" t="s">
        <v>1204</v>
      </c>
    </row>
    <row r="196" s="2" customFormat="1" ht="16.5" customHeight="1">
      <c r="A196" s="37"/>
      <c r="B196" s="38"/>
      <c r="C196" s="230" t="s">
        <v>439</v>
      </c>
      <c r="D196" s="230" t="s">
        <v>162</v>
      </c>
      <c r="E196" s="231" t="s">
        <v>1205</v>
      </c>
      <c r="F196" s="232" t="s">
        <v>1206</v>
      </c>
      <c r="G196" s="233" t="s">
        <v>202</v>
      </c>
      <c r="H196" s="234">
        <v>1</v>
      </c>
      <c r="I196" s="235"/>
      <c r="J196" s="235"/>
      <c r="K196" s="236">
        <f>ROUND(P196*H196,2)</f>
        <v>0</v>
      </c>
      <c r="L196" s="237"/>
      <c r="M196" s="43"/>
      <c r="N196" s="238" t="s">
        <v>1</v>
      </c>
      <c r="O196" s="239" t="s">
        <v>42</v>
      </c>
      <c r="P196" s="240">
        <f>I196+J196</f>
        <v>0</v>
      </c>
      <c r="Q196" s="240">
        <f>ROUND(I196*H196,2)</f>
        <v>0</v>
      </c>
      <c r="R196" s="240">
        <f>ROUND(J196*H196,2)</f>
        <v>0</v>
      </c>
      <c r="S196" s="96"/>
      <c r="T196" s="241">
        <f>S196*H196</f>
        <v>0</v>
      </c>
      <c r="U196" s="241">
        <v>0</v>
      </c>
      <c r="V196" s="241">
        <f>U196*H196</f>
        <v>0</v>
      </c>
      <c r="W196" s="241">
        <v>0</v>
      </c>
      <c r="X196" s="242">
        <f>W196*H196</f>
        <v>0</v>
      </c>
      <c r="Y196" s="37"/>
      <c r="Z196" s="37"/>
      <c r="AA196" s="37"/>
      <c r="AB196" s="37"/>
      <c r="AC196" s="37"/>
      <c r="AD196" s="37"/>
      <c r="AE196" s="37"/>
      <c r="AR196" s="243" t="s">
        <v>165</v>
      </c>
      <c r="AT196" s="243" t="s">
        <v>162</v>
      </c>
      <c r="AU196" s="243" t="s">
        <v>166</v>
      </c>
      <c r="AY196" s="16" t="s">
        <v>161</v>
      </c>
      <c r="BE196" s="244">
        <f>IF(O196="základná",K196,0)</f>
        <v>0</v>
      </c>
      <c r="BF196" s="244">
        <f>IF(O196="znížená",K196,0)</f>
        <v>0</v>
      </c>
      <c r="BG196" s="244">
        <f>IF(O196="zákl. prenesená",K196,0)</f>
        <v>0</v>
      </c>
      <c r="BH196" s="244">
        <f>IF(O196="zníž. prenesená",K196,0)</f>
        <v>0</v>
      </c>
      <c r="BI196" s="244">
        <f>IF(O196="nulová",K196,0)</f>
        <v>0</v>
      </c>
      <c r="BJ196" s="16" t="s">
        <v>166</v>
      </c>
      <c r="BK196" s="244">
        <f>ROUND(P196*H196,2)</f>
        <v>0</v>
      </c>
      <c r="BL196" s="16" t="s">
        <v>165</v>
      </c>
      <c r="BM196" s="243" t="s">
        <v>1207</v>
      </c>
    </row>
    <row r="197" s="2" customFormat="1" ht="16.5" customHeight="1">
      <c r="A197" s="37"/>
      <c r="B197" s="38"/>
      <c r="C197" s="230" t="s">
        <v>443</v>
      </c>
      <c r="D197" s="230" t="s">
        <v>162</v>
      </c>
      <c r="E197" s="231" t="s">
        <v>1208</v>
      </c>
      <c r="F197" s="232" t="s">
        <v>1209</v>
      </c>
      <c r="G197" s="233" t="s">
        <v>202</v>
      </c>
      <c r="H197" s="234">
        <v>1</v>
      </c>
      <c r="I197" s="235"/>
      <c r="J197" s="235"/>
      <c r="K197" s="236">
        <f>ROUND(P197*H197,2)</f>
        <v>0</v>
      </c>
      <c r="L197" s="237"/>
      <c r="M197" s="43"/>
      <c r="N197" s="238" t="s">
        <v>1</v>
      </c>
      <c r="O197" s="239" t="s">
        <v>42</v>
      </c>
      <c r="P197" s="240">
        <f>I197+J197</f>
        <v>0</v>
      </c>
      <c r="Q197" s="240">
        <f>ROUND(I197*H197,2)</f>
        <v>0</v>
      </c>
      <c r="R197" s="240">
        <f>ROUND(J197*H197,2)</f>
        <v>0</v>
      </c>
      <c r="S197" s="96"/>
      <c r="T197" s="241">
        <f>S197*H197</f>
        <v>0</v>
      </c>
      <c r="U197" s="241">
        <v>0</v>
      </c>
      <c r="V197" s="241">
        <f>U197*H197</f>
        <v>0</v>
      </c>
      <c r="W197" s="241">
        <v>0</v>
      </c>
      <c r="X197" s="242">
        <f>W197*H197</f>
        <v>0</v>
      </c>
      <c r="Y197" s="37"/>
      <c r="Z197" s="37"/>
      <c r="AA197" s="37"/>
      <c r="AB197" s="37"/>
      <c r="AC197" s="37"/>
      <c r="AD197" s="37"/>
      <c r="AE197" s="37"/>
      <c r="AR197" s="243" t="s">
        <v>165</v>
      </c>
      <c r="AT197" s="243" t="s">
        <v>162</v>
      </c>
      <c r="AU197" s="243" t="s">
        <v>166</v>
      </c>
      <c r="AY197" s="16" t="s">
        <v>161</v>
      </c>
      <c r="BE197" s="244">
        <f>IF(O197="základná",K197,0)</f>
        <v>0</v>
      </c>
      <c r="BF197" s="244">
        <f>IF(O197="znížená",K197,0)</f>
        <v>0</v>
      </c>
      <c r="BG197" s="244">
        <f>IF(O197="zákl. prenesená",K197,0)</f>
        <v>0</v>
      </c>
      <c r="BH197" s="244">
        <f>IF(O197="zníž. prenesená",K197,0)</f>
        <v>0</v>
      </c>
      <c r="BI197" s="244">
        <f>IF(O197="nulová",K197,0)</f>
        <v>0</v>
      </c>
      <c r="BJ197" s="16" t="s">
        <v>166</v>
      </c>
      <c r="BK197" s="244">
        <f>ROUND(P197*H197,2)</f>
        <v>0</v>
      </c>
      <c r="BL197" s="16" t="s">
        <v>165</v>
      </c>
      <c r="BM197" s="243" t="s">
        <v>1210</v>
      </c>
    </row>
    <row r="198" s="2" customFormat="1" ht="16.5" customHeight="1">
      <c r="A198" s="37"/>
      <c r="B198" s="38"/>
      <c r="C198" s="230" t="s">
        <v>448</v>
      </c>
      <c r="D198" s="230" t="s">
        <v>162</v>
      </c>
      <c r="E198" s="231" t="s">
        <v>1211</v>
      </c>
      <c r="F198" s="232" t="s">
        <v>1212</v>
      </c>
      <c r="G198" s="233" t="s">
        <v>829</v>
      </c>
      <c r="H198" s="298"/>
      <c r="I198" s="235"/>
      <c r="J198" s="235"/>
      <c r="K198" s="236">
        <f>ROUND(P198*H198,2)</f>
        <v>0</v>
      </c>
      <c r="L198" s="237"/>
      <c r="M198" s="43"/>
      <c r="N198" s="238" t="s">
        <v>1</v>
      </c>
      <c r="O198" s="239" t="s">
        <v>42</v>
      </c>
      <c r="P198" s="240">
        <f>I198+J198</f>
        <v>0</v>
      </c>
      <c r="Q198" s="240">
        <f>ROUND(I198*H198,2)</f>
        <v>0</v>
      </c>
      <c r="R198" s="240">
        <f>ROUND(J198*H198,2)</f>
        <v>0</v>
      </c>
      <c r="S198" s="96"/>
      <c r="T198" s="241">
        <f>S198*H198</f>
        <v>0</v>
      </c>
      <c r="U198" s="241">
        <v>0</v>
      </c>
      <c r="V198" s="241">
        <f>U198*H198</f>
        <v>0</v>
      </c>
      <c r="W198" s="241">
        <v>0</v>
      </c>
      <c r="X198" s="242">
        <f>W198*H198</f>
        <v>0</v>
      </c>
      <c r="Y198" s="37"/>
      <c r="Z198" s="37"/>
      <c r="AA198" s="37"/>
      <c r="AB198" s="37"/>
      <c r="AC198" s="37"/>
      <c r="AD198" s="37"/>
      <c r="AE198" s="37"/>
      <c r="AR198" s="243" t="s">
        <v>165</v>
      </c>
      <c r="AT198" s="243" t="s">
        <v>162</v>
      </c>
      <c r="AU198" s="243" t="s">
        <v>166</v>
      </c>
      <c r="AY198" s="16" t="s">
        <v>161</v>
      </c>
      <c r="BE198" s="244">
        <f>IF(O198="základná",K198,0)</f>
        <v>0</v>
      </c>
      <c r="BF198" s="244">
        <f>IF(O198="znížená",K198,0)</f>
        <v>0</v>
      </c>
      <c r="BG198" s="244">
        <f>IF(O198="zákl. prenesená",K198,0)</f>
        <v>0</v>
      </c>
      <c r="BH198" s="244">
        <f>IF(O198="zníž. prenesená",K198,0)</f>
        <v>0</v>
      </c>
      <c r="BI198" s="244">
        <f>IF(O198="nulová",K198,0)</f>
        <v>0</v>
      </c>
      <c r="BJ198" s="16" t="s">
        <v>166</v>
      </c>
      <c r="BK198" s="244">
        <f>ROUND(P198*H198,2)</f>
        <v>0</v>
      </c>
      <c r="BL198" s="16" t="s">
        <v>165</v>
      </c>
      <c r="BM198" s="243" t="s">
        <v>1213</v>
      </c>
    </row>
    <row r="199" s="13" customFormat="1">
      <c r="A199" s="13"/>
      <c r="B199" s="247"/>
      <c r="C199" s="248"/>
      <c r="D199" s="249" t="s">
        <v>174</v>
      </c>
      <c r="E199" s="250" t="s">
        <v>1</v>
      </c>
      <c r="F199" s="251" t="s">
        <v>178</v>
      </c>
      <c r="G199" s="248"/>
      <c r="H199" s="252">
        <v>3</v>
      </c>
      <c r="I199" s="253"/>
      <c r="J199" s="253"/>
      <c r="K199" s="248"/>
      <c r="L199" s="248"/>
      <c r="M199" s="254"/>
      <c r="N199" s="255"/>
      <c r="O199" s="256"/>
      <c r="P199" s="256"/>
      <c r="Q199" s="256"/>
      <c r="R199" s="256"/>
      <c r="S199" s="256"/>
      <c r="T199" s="256"/>
      <c r="U199" s="256"/>
      <c r="V199" s="256"/>
      <c r="W199" s="256"/>
      <c r="X199" s="257"/>
      <c r="Y199" s="13"/>
      <c r="Z199" s="13"/>
      <c r="AA199" s="13"/>
      <c r="AB199" s="13"/>
      <c r="AC199" s="13"/>
      <c r="AD199" s="13"/>
      <c r="AE199" s="13"/>
      <c r="AT199" s="258" t="s">
        <v>174</v>
      </c>
      <c r="AU199" s="258" t="s">
        <v>166</v>
      </c>
      <c r="AV199" s="13" t="s">
        <v>166</v>
      </c>
      <c r="AW199" s="13" t="s">
        <v>5</v>
      </c>
      <c r="AX199" s="13" t="s">
        <v>86</v>
      </c>
      <c r="AY199" s="258" t="s">
        <v>161</v>
      </c>
    </row>
    <row r="200" s="12" customFormat="1" ht="22.8" customHeight="1">
      <c r="A200" s="12"/>
      <c r="B200" s="216"/>
      <c r="C200" s="217"/>
      <c r="D200" s="218" t="s">
        <v>77</v>
      </c>
      <c r="E200" s="245" t="s">
        <v>1214</v>
      </c>
      <c r="F200" s="245" t="s">
        <v>1215</v>
      </c>
      <c r="G200" s="217"/>
      <c r="H200" s="217"/>
      <c r="I200" s="220"/>
      <c r="J200" s="220"/>
      <c r="K200" s="246">
        <f>BK200</f>
        <v>0</v>
      </c>
      <c r="L200" s="217"/>
      <c r="M200" s="221"/>
      <c r="N200" s="222"/>
      <c r="O200" s="223"/>
      <c r="P200" s="223"/>
      <c r="Q200" s="224">
        <f>SUM(Q201:Q203)</f>
        <v>0</v>
      </c>
      <c r="R200" s="224">
        <f>SUM(R201:R203)</f>
        <v>0</v>
      </c>
      <c r="S200" s="223"/>
      <c r="T200" s="225">
        <f>SUM(T201:T203)</f>
        <v>0</v>
      </c>
      <c r="U200" s="223"/>
      <c r="V200" s="225">
        <f>SUM(V201:V203)</f>
        <v>0</v>
      </c>
      <c r="W200" s="223"/>
      <c r="X200" s="226">
        <f>SUM(X201:X203)</f>
        <v>0</v>
      </c>
      <c r="Y200" s="12"/>
      <c r="Z200" s="12"/>
      <c r="AA200" s="12"/>
      <c r="AB200" s="12"/>
      <c r="AC200" s="12"/>
      <c r="AD200" s="12"/>
      <c r="AE200" s="12"/>
      <c r="AR200" s="227" t="s">
        <v>165</v>
      </c>
      <c r="AT200" s="228" t="s">
        <v>77</v>
      </c>
      <c r="AU200" s="228" t="s">
        <v>86</v>
      </c>
      <c r="AY200" s="227" t="s">
        <v>161</v>
      </c>
      <c r="BK200" s="229">
        <f>SUM(BK201:BK203)</f>
        <v>0</v>
      </c>
    </row>
    <row r="201" s="2" customFormat="1" ht="16.5" customHeight="1">
      <c r="A201" s="37"/>
      <c r="B201" s="38"/>
      <c r="C201" s="230" t="s">
        <v>453</v>
      </c>
      <c r="D201" s="230" t="s">
        <v>162</v>
      </c>
      <c r="E201" s="231" t="s">
        <v>1216</v>
      </c>
      <c r="F201" s="232" t="s">
        <v>1217</v>
      </c>
      <c r="G201" s="233" t="s">
        <v>829</v>
      </c>
      <c r="H201" s="298"/>
      <c r="I201" s="235"/>
      <c r="J201" s="235"/>
      <c r="K201" s="236">
        <f>ROUND(P201*H201,2)</f>
        <v>0</v>
      </c>
      <c r="L201" s="237"/>
      <c r="M201" s="43"/>
      <c r="N201" s="238" t="s">
        <v>1</v>
      </c>
      <c r="O201" s="239" t="s">
        <v>42</v>
      </c>
      <c r="P201" s="240">
        <f>I201+J201</f>
        <v>0</v>
      </c>
      <c r="Q201" s="240">
        <f>ROUND(I201*H201,2)</f>
        <v>0</v>
      </c>
      <c r="R201" s="240">
        <f>ROUND(J201*H201,2)</f>
        <v>0</v>
      </c>
      <c r="S201" s="96"/>
      <c r="T201" s="241">
        <f>S201*H201</f>
        <v>0</v>
      </c>
      <c r="U201" s="241">
        <v>0</v>
      </c>
      <c r="V201" s="241">
        <f>U201*H201</f>
        <v>0</v>
      </c>
      <c r="W201" s="241">
        <v>0</v>
      </c>
      <c r="X201" s="242">
        <f>W201*H201</f>
        <v>0</v>
      </c>
      <c r="Y201" s="37"/>
      <c r="Z201" s="37"/>
      <c r="AA201" s="37"/>
      <c r="AB201" s="37"/>
      <c r="AC201" s="37"/>
      <c r="AD201" s="37"/>
      <c r="AE201" s="37"/>
      <c r="AR201" s="243" t="s">
        <v>165</v>
      </c>
      <c r="AT201" s="243" t="s">
        <v>162</v>
      </c>
      <c r="AU201" s="243" t="s">
        <v>166</v>
      </c>
      <c r="AY201" s="16" t="s">
        <v>161</v>
      </c>
      <c r="BE201" s="244">
        <f>IF(O201="základná",K201,0)</f>
        <v>0</v>
      </c>
      <c r="BF201" s="244">
        <f>IF(O201="znížená",K201,0)</f>
        <v>0</v>
      </c>
      <c r="BG201" s="244">
        <f>IF(O201="zákl. prenesená",K201,0)</f>
        <v>0</v>
      </c>
      <c r="BH201" s="244">
        <f>IF(O201="zníž. prenesená",K201,0)</f>
        <v>0</v>
      </c>
      <c r="BI201" s="244">
        <f>IF(O201="nulová",K201,0)</f>
        <v>0</v>
      </c>
      <c r="BJ201" s="16" t="s">
        <v>166</v>
      </c>
      <c r="BK201" s="244">
        <f>ROUND(P201*H201,2)</f>
        <v>0</v>
      </c>
      <c r="BL201" s="16" t="s">
        <v>165</v>
      </c>
      <c r="BM201" s="243" t="s">
        <v>1218</v>
      </c>
    </row>
    <row r="202" s="2" customFormat="1" ht="16.5" customHeight="1">
      <c r="A202" s="37"/>
      <c r="B202" s="38"/>
      <c r="C202" s="230" t="s">
        <v>458</v>
      </c>
      <c r="D202" s="230" t="s">
        <v>162</v>
      </c>
      <c r="E202" s="231" t="s">
        <v>1219</v>
      </c>
      <c r="F202" s="232" t="s">
        <v>1220</v>
      </c>
      <c r="G202" s="233" t="s">
        <v>829</v>
      </c>
      <c r="H202" s="298"/>
      <c r="I202" s="235"/>
      <c r="J202" s="235"/>
      <c r="K202" s="236">
        <f>ROUND(P202*H202,2)</f>
        <v>0</v>
      </c>
      <c r="L202" s="237"/>
      <c r="M202" s="43"/>
      <c r="N202" s="238" t="s">
        <v>1</v>
      </c>
      <c r="O202" s="239" t="s">
        <v>42</v>
      </c>
      <c r="P202" s="240">
        <f>I202+J202</f>
        <v>0</v>
      </c>
      <c r="Q202" s="240">
        <f>ROUND(I202*H202,2)</f>
        <v>0</v>
      </c>
      <c r="R202" s="240">
        <f>ROUND(J202*H202,2)</f>
        <v>0</v>
      </c>
      <c r="S202" s="96"/>
      <c r="T202" s="241">
        <f>S202*H202</f>
        <v>0</v>
      </c>
      <c r="U202" s="241">
        <v>0</v>
      </c>
      <c r="V202" s="241">
        <f>U202*H202</f>
        <v>0</v>
      </c>
      <c r="W202" s="241">
        <v>0</v>
      </c>
      <c r="X202" s="242">
        <f>W202*H202</f>
        <v>0</v>
      </c>
      <c r="Y202" s="37"/>
      <c r="Z202" s="37"/>
      <c r="AA202" s="37"/>
      <c r="AB202" s="37"/>
      <c r="AC202" s="37"/>
      <c r="AD202" s="37"/>
      <c r="AE202" s="37"/>
      <c r="AR202" s="243" t="s">
        <v>165</v>
      </c>
      <c r="AT202" s="243" t="s">
        <v>162</v>
      </c>
      <c r="AU202" s="243" t="s">
        <v>166</v>
      </c>
      <c r="AY202" s="16" t="s">
        <v>161</v>
      </c>
      <c r="BE202" s="244">
        <f>IF(O202="základná",K202,0)</f>
        <v>0</v>
      </c>
      <c r="BF202" s="244">
        <f>IF(O202="znížená",K202,0)</f>
        <v>0</v>
      </c>
      <c r="BG202" s="244">
        <f>IF(O202="zákl. prenesená",K202,0)</f>
        <v>0</v>
      </c>
      <c r="BH202" s="244">
        <f>IF(O202="zníž. prenesená",K202,0)</f>
        <v>0</v>
      </c>
      <c r="BI202" s="244">
        <f>IF(O202="nulová",K202,0)</f>
        <v>0</v>
      </c>
      <c r="BJ202" s="16" t="s">
        <v>166</v>
      </c>
      <c r="BK202" s="244">
        <f>ROUND(P202*H202,2)</f>
        <v>0</v>
      </c>
      <c r="BL202" s="16" t="s">
        <v>165</v>
      </c>
      <c r="BM202" s="243" t="s">
        <v>1221</v>
      </c>
    </row>
    <row r="203" s="2" customFormat="1" ht="16.5" customHeight="1">
      <c r="A203" s="37"/>
      <c r="B203" s="38"/>
      <c r="C203" s="230" t="s">
        <v>464</v>
      </c>
      <c r="D203" s="230" t="s">
        <v>162</v>
      </c>
      <c r="E203" s="231" t="s">
        <v>1222</v>
      </c>
      <c r="F203" s="232" t="s">
        <v>1223</v>
      </c>
      <c r="G203" s="233" t="s">
        <v>829</v>
      </c>
      <c r="H203" s="298"/>
      <c r="I203" s="235"/>
      <c r="J203" s="235"/>
      <c r="K203" s="236">
        <f>ROUND(P203*H203,2)</f>
        <v>0</v>
      </c>
      <c r="L203" s="237"/>
      <c r="M203" s="43"/>
      <c r="N203" s="238" t="s">
        <v>1</v>
      </c>
      <c r="O203" s="239" t="s">
        <v>42</v>
      </c>
      <c r="P203" s="240">
        <f>I203+J203</f>
        <v>0</v>
      </c>
      <c r="Q203" s="240">
        <f>ROUND(I203*H203,2)</f>
        <v>0</v>
      </c>
      <c r="R203" s="240">
        <f>ROUND(J203*H203,2)</f>
        <v>0</v>
      </c>
      <c r="S203" s="96"/>
      <c r="T203" s="241">
        <f>S203*H203</f>
        <v>0</v>
      </c>
      <c r="U203" s="241">
        <v>0</v>
      </c>
      <c r="V203" s="241">
        <f>U203*H203</f>
        <v>0</v>
      </c>
      <c r="W203" s="241">
        <v>0</v>
      </c>
      <c r="X203" s="242">
        <f>W203*H203</f>
        <v>0</v>
      </c>
      <c r="Y203" s="37"/>
      <c r="Z203" s="37"/>
      <c r="AA203" s="37"/>
      <c r="AB203" s="37"/>
      <c r="AC203" s="37"/>
      <c r="AD203" s="37"/>
      <c r="AE203" s="37"/>
      <c r="AR203" s="243" t="s">
        <v>165</v>
      </c>
      <c r="AT203" s="243" t="s">
        <v>162</v>
      </c>
      <c r="AU203" s="243" t="s">
        <v>166</v>
      </c>
      <c r="AY203" s="16" t="s">
        <v>161</v>
      </c>
      <c r="BE203" s="244">
        <f>IF(O203="základná",K203,0)</f>
        <v>0</v>
      </c>
      <c r="BF203" s="244">
        <f>IF(O203="znížená",K203,0)</f>
        <v>0</v>
      </c>
      <c r="BG203" s="244">
        <f>IF(O203="zákl. prenesená",K203,0)</f>
        <v>0</v>
      </c>
      <c r="BH203" s="244">
        <f>IF(O203="zníž. prenesená",K203,0)</f>
        <v>0</v>
      </c>
      <c r="BI203" s="244">
        <f>IF(O203="nulová",K203,0)</f>
        <v>0</v>
      </c>
      <c r="BJ203" s="16" t="s">
        <v>166</v>
      </c>
      <c r="BK203" s="244">
        <f>ROUND(P203*H203,2)</f>
        <v>0</v>
      </c>
      <c r="BL203" s="16" t="s">
        <v>165</v>
      </c>
      <c r="BM203" s="243" t="s">
        <v>1224</v>
      </c>
    </row>
    <row r="204" s="12" customFormat="1" ht="22.8" customHeight="1">
      <c r="A204" s="12"/>
      <c r="B204" s="216"/>
      <c r="C204" s="217"/>
      <c r="D204" s="218" t="s">
        <v>77</v>
      </c>
      <c r="E204" s="245" t="s">
        <v>1225</v>
      </c>
      <c r="F204" s="245" t="s">
        <v>1226</v>
      </c>
      <c r="G204" s="217"/>
      <c r="H204" s="217"/>
      <c r="I204" s="220"/>
      <c r="J204" s="220"/>
      <c r="K204" s="246">
        <f>BK204</f>
        <v>0</v>
      </c>
      <c r="L204" s="217"/>
      <c r="M204" s="221"/>
      <c r="N204" s="222"/>
      <c r="O204" s="223"/>
      <c r="P204" s="223"/>
      <c r="Q204" s="224">
        <f>SUM(Q205:Q208)</f>
        <v>0</v>
      </c>
      <c r="R204" s="224">
        <f>SUM(R205:R208)</f>
        <v>0</v>
      </c>
      <c r="S204" s="223"/>
      <c r="T204" s="225">
        <f>SUM(T205:T208)</f>
        <v>0</v>
      </c>
      <c r="U204" s="223"/>
      <c r="V204" s="225">
        <f>SUM(V205:V208)</f>
        <v>0</v>
      </c>
      <c r="W204" s="223"/>
      <c r="X204" s="226">
        <f>SUM(X205:X208)</f>
        <v>0</v>
      </c>
      <c r="Y204" s="12"/>
      <c r="Z204" s="12"/>
      <c r="AA204" s="12"/>
      <c r="AB204" s="12"/>
      <c r="AC204" s="12"/>
      <c r="AD204" s="12"/>
      <c r="AE204" s="12"/>
      <c r="AR204" s="227" t="s">
        <v>188</v>
      </c>
      <c r="AT204" s="228" t="s">
        <v>77</v>
      </c>
      <c r="AU204" s="228" t="s">
        <v>86</v>
      </c>
      <c r="AY204" s="227" t="s">
        <v>161</v>
      </c>
      <c r="BK204" s="229">
        <f>SUM(BK205:BK208)</f>
        <v>0</v>
      </c>
    </row>
    <row r="205" s="2" customFormat="1" ht="16.5" customHeight="1">
      <c r="A205" s="37"/>
      <c r="B205" s="38"/>
      <c r="C205" s="230" t="s">
        <v>469</v>
      </c>
      <c r="D205" s="230" t="s">
        <v>162</v>
      </c>
      <c r="E205" s="231" t="s">
        <v>1227</v>
      </c>
      <c r="F205" s="232" t="s">
        <v>1228</v>
      </c>
      <c r="G205" s="233" t="s">
        <v>829</v>
      </c>
      <c r="H205" s="298"/>
      <c r="I205" s="235"/>
      <c r="J205" s="235"/>
      <c r="K205" s="236">
        <f>ROUND(P205*H205,2)</f>
        <v>0</v>
      </c>
      <c r="L205" s="237"/>
      <c r="M205" s="43"/>
      <c r="N205" s="238" t="s">
        <v>1</v>
      </c>
      <c r="O205" s="239" t="s">
        <v>42</v>
      </c>
      <c r="P205" s="240">
        <f>I205+J205</f>
        <v>0</v>
      </c>
      <c r="Q205" s="240">
        <f>ROUND(I205*H205,2)</f>
        <v>0</v>
      </c>
      <c r="R205" s="240">
        <f>ROUND(J205*H205,2)</f>
        <v>0</v>
      </c>
      <c r="S205" s="96"/>
      <c r="T205" s="241">
        <f>S205*H205</f>
        <v>0</v>
      </c>
      <c r="U205" s="241">
        <v>0</v>
      </c>
      <c r="V205" s="241">
        <f>U205*H205</f>
        <v>0</v>
      </c>
      <c r="W205" s="241">
        <v>0</v>
      </c>
      <c r="X205" s="242">
        <f>W205*H205</f>
        <v>0</v>
      </c>
      <c r="Y205" s="37"/>
      <c r="Z205" s="37"/>
      <c r="AA205" s="37"/>
      <c r="AB205" s="37"/>
      <c r="AC205" s="37"/>
      <c r="AD205" s="37"/>
      <c r="AE205" s="37"/>
      <c r="AR205" s="243" t="s">
        <v>165</v>
      </c>
      <c r="AT205" s="243" t="s">
        <v>162</v>
      </c>
      <c r="AU205" s="243" t="s">
        <v>166</v>
      </c>
      <c r="AY205" s="16" t="s">
        <v>161</v>
      </c>
      <c r="BE205" s="244">
        <f>IF(O205="základná",K205,0)</f>
        <v>0</v>
      </c>
      <c r="BF205" s="244">
        <f>IF(O205="znížená",K205,0)</f>
        <v>0</v>
      </c>
      <c r="BG205" s="244">
        <f>IF(O205="zákl. prenesená",K205,0)</f>
        <v>0</v>
      </c>
      <c r="BH205" s="244">
        <f>IF(O205="zníž. prenesená",K205,0)</f>
        <v>0</v>
      </c>
      <c r="BI205" s="244">
        <f>IF(O205="nulová",K205,0)</f>
        <v>0</v>
      </c>
      <c r="BJ205" s="16" t="s">
        <v>166</v>
      </c>
      <c r="BK205" s="244">
        <f>ROUND(P205*H205,2)</f>
        <v>0</v>
      </c>
      <c r="BL205" s="16" t="s">
        <v>165</v>
      </c>
      <c r="BM205" s="243" t="s">
        <v>1229</v>
      </c>
    </row>
    <row r="206" s="2" customFormat="1" ht="16.5" customHeight="1">
      <c r="A206" s="37"/>
      <c r="B206" s="38"/>
      <c r="C206" s="230" t="s">
        <v>474</v>
      </c>
      <c r="D206" s="230" t="s">
        <v>162</v>
      </c>
      <c r="E206" s="231" t="s">
        <v>1230</v>
      </c>
      <c r="F206" s="232" t="s">
        <v>1231</v>
      </c>
      <c r="G206" s="233" t="s">
        <v>829</v>
      </c>
      <c r="H206" s="298"/>
      <c r="I206" s="235"/>
      <c r="J206" s="235"/>
      <c r="K206" s="236">
        <f>ROUND(P206*H206,2)</f>
        <v>0</v>
      </c>
      <c r="L206" s="237"/>
      <c r="M206" s="43"/>
      <c r="N206" s="238" t="s">
        <v>1</v>
      </c>
      <c r="O206" s="239" t="s">
        <v>42</v>
      </c>
      <c r="P206" s="240">
        <f>I206+J206</f>
        <v>0</v>
      </c>
      <c r="Q206" s="240">
        <f>ROUND(I206*H206,2)</f>
        <v>0</v>
      </c>
      <c r="R206" s="240">
        <f>ROUND(J206*H206,2)</f>
        <v>0</v>
      </c>
      <c r="S206" s="96"/>
      <c r="T206" s="241">
        <f>S206*H206</f>
        <v>0</v>
      </c>
      <c r="U206" s="241">
        <v>0</v>
      </c>
      <c r="V206" s="241">
        <f>U206*H206</f>
        <v>0</v>
      </c>
      <c r="W206" s="241">
        <v>0</v>
      </c>
      <c r="X206" s="242">
        <f>W206*H206</f>
        <v>0</v>
      </c>
      <c r="Y206" s="37"/>
      <c r="Z206" s="37"/>
      <c r="AA206" s="37"/>
      <c r="AB206" s="37"/>
      <c r="AC206" s="37"/>
      <c r="AD206" s="37"/>
      <c r="AE206" s="37"/>
      <c r="AR206" s="243" t="s">
        <v>165</v>
      </c>
      <c r="AT206" s="243" t="s">
        <v>162</v>
      </c>
      <c r="AU206" s="243" t="s">
        <v>166</v>
      </c>
      <c r="AY206" s="16" t="s">
        <v>161</v>
      </c>
      <c r="BE206" s="244">
        <f>IF(O206="základná",K206,0)</f>
        <v>0</v>
      </c>
      <c r="BF206" s="244">
        <f>IF(O206="znížená",K206,0)</f>
        <v>0</v>
      </c>
      <c r="BG206" s="244">
        <f>IF(O206="zákl. prenesená",K206,0)</f>
        <v>0</v>
      </c>
      <c r="BH206" s="244">
        <f>IF(O206="zníž. prenesená",K206,0)</f>
        <v>0</v>
      </c>
      <c r="BI206" s="244">
        <f>IF(O206="nulová",K206,0)</f>
        <v>0</v>
      </c>
      <c r="BJ206" s="16" t="s">
        <v>166</v>
      </c>
      <c r="BK206" s="244">
        <f>ROUND(P206*H206,2)</f>
        <v>0</v>
      </c>
      <c r="BL206" s="16" t="s">
        <v>165</v>
      </c>
      <c r="BM206" s="243" t="s">
        <v>1232</v>
      </c>
    </row>
    <row r="207" s="2" customFormat="1" ht="16.5" customHeight="1">
      <c r="A207" s="37"/>
      <c r="B207" s="38"/>
      <c r="C207" s="230" t="s">
        <v>478</v>
      </c>
      <c r="D207" s="230" t="s">
        <v>162</v>
      </c>
      <c r="E207" s="231" t="s">
        <v>1233</v>
      </c>
      <c r="F207" s="232" t="s">
        <v>1234</v>
      </c>
      <c r="G207" s="233" t="s">
        <v>1235</v>
      </c>
      <c r="H207" s="234">
        <v>42</v>
      </c>
      <c r="I207" s="235"/>
      <c r="J207" s="235"/>
      <c r="K207" s="236">
        <f>ROUND(P207*H207,2)</f>
        <v>0</v>
      </c>
      <c r="L207" s="237"/>
      <c r="M207" s="43"/>
      <c r="N207" s="238" t="s">
        <v>1</v>
      </c>
      <c r="O207" s="239" t="s">
        <v>42</v>
      </c>
      <c r="P207" s="240">
        <f>I207+J207</f>
        <v>0</v>
      </c>
      <c r="Q207" s="240">
        <f>ROUND(I207*H207,2)</f>
        <v>0</v>
      </c>
      <c r="R207" s="240">
        <f>ROUND(J207*H207,2)</f>
        <v>0</v>
      </c>
      <c r="S207" s="96"/>
      <c r="T207" s="241">
        <f>S207*H207</f>
        <v>0</v>
      </c>
      <c r="U207" s="241">
        <v>0</v>
      </c>
      <c r="V207" s="241">
        <f>U207*H207</f>
        <v>0</v>
      </c>
      <c r="W207" s="241">
        <v>0</v>
      </c>
      <c r="X207" s="242">
        <f>W207*H207</f>
        <v>0</v>
      </c>
      <c r="Y207" s="37"/>
      <c r="Z207" s="37"/>
      <c r="AA207" s="37"/>
      <c r="AB207" s="37"/>
      <c r="AC207" s="37"/>
      <c r="AD207" s="37"/>
      <c r="AE207" s="37"/>
      <c r="AR207" s="243" t="s">
        <v>165</v>
      </c>
      <c r="AT207" s="243" t="s">
        <v>162</v>
      </c>
      <c r="AU207" s="243" t="s">
        <v>166</v>
      </c>
      <c r="AY207" s="16" t="s">
        <v>161</v>
      </c>
      <c r="BE207" s="244">
        <f>IF(O207="základná",K207,0)</f>
        <v>0</v>
      </c>
      <c r="BF207" s="244">
        <f>IF(O207="znížená",K207,0)</f>
        <v>0</v>
      </c>
      <c r="BG207" s="244">
        <f>IF(O207="zákl. prenesená",K207,0)</f>
        <v>0</v>
      </c>
      <c r="BH207" s="244">
        <f>IF(O207="zníž. prenesená",K207,0)</f>
        <v>0</v>
      </c>
      <c r="BI207" s="244">
        <f>IF(O207="nulová",K207,0)</f>
        <v>0</v>
      </c>
      <c r="BJ207" s="16" t="s">
        <v>166</v>
      </c>
      <c r="BK207" s="244">
        <f>ROUND(P207*H207,2)</f>
        <v>0</v>
      </c>
      <c r="BL207" s="16" t="s">
        <v>165</v>
      </c>
      <c r="BM207" s="243" t="s">
        <v>1236</v>
      </c>
    </row>
    <row r="208" s="2" customFormat="1" ht="16.5" customHeight="1">
      <c r="A208" s="37"/>
      <c r="B208" s="38"/>
      <c r="C208" s="230" t="s">
        <v>482</v>
      </c>
      <c r="D208" s="230" t="s">
        <v>162</v>
      </c>
      <c r="E208" s="231" t="s">
        <v>1237</v>
      </c>
      <c r="F208" s="232" t="s">
        <v>1238</v>
      </c>
      <c r="G208" s="233" t="s">
        <v>1235</v>
      </c>
      <c r="H208" s="234">
        <v>62</v>
      </c>
      <c r="I208" s="235"/>
      <c r="J208" s="235"/>
      <c r="K208" s="236">
        <f>ROUND(P208*H208,2)</f>
        <v>0</v>
      </c>
      <c r="L208" s="237"/>
      <c r="M208" s="43"/>
      <c r="N208" s="238" t="s">
        <v>1</v>
      </c>
      <c r="O208" s="239" t="s">
        <v>42</v>
      </c>
      <c r="P208" s="240">
        <f>I208+J208</f>
        <v>0</v>
      </c>
      <c r="Q208" s="240">
        <f>ROUND(I208*H208,2)</f>
        <v>0</v>
      </c>
      <c r="R208" s="240">
        <f>ROUND(J208*H208,2)</f>
        <v>0</v>
      </c>
      <c r="S208" s="96"/>
      <c r="T208" s="241">
        <f>S208*H208</f>
        <v>0</v>
      </c>
      <c r="U208" s="241">
        <v>0</v>
      </c>
      <c r="V208" s="241">
        <f>U208*H208</f>
        <v>0</v>
      </c>
      <c r="W208" s="241">
        <v>0</v>
      </c>
      <c r="X208" s="242">
        <f>W208*H208</f>
        <v>0</v>
      </c>
      <c r="Y208" s="37"/>
      <c r="Z208" s="37"/>
      <c r="AA208" s="37"/>
      <c r="AB208" s="37"/>
      <c r="AC208" s="37"/>
      <c r="AD208" s="37"/>
      <c r="AE208" s="37"/>
      <c r="AR208" s="243" t="s">
        <v>165</v>
      </c>
      <c r="AT208" s="243" t="s">
        <v>162</v>
      </c>
      <c r="AU208" s="243" t="s">
        <v>166</v>
      </c>
      <c r="AY208" s="16" t="s">
        <v>161</v>
      </c>
      <c r="BE208" s="244">
        <f>IF(O208="základná",K208,0)</f>
        <v>0</v>
      </c>
      <c r="BF208" s="244">
        <f>IF(O208="znížená",K208,0)</f>
        <v>0</v>
      </c>
      <c r="BG208" s="244">
        <f>IF(O208="zákl. prenesená",K208,0)</f>
        <v>0</v>
      </c>
      <c r="BH208" s="244">
        <f>IF(O208="zníž. prenesená",K208,0)</f>
        <v>0</v>
      </c>
      <c r="BI208" s="244">
        <f>IF(O208="nulová",K208,0)</f>
        <v>0</v>
      </c>
      <c r="BJ208" s="16" t="s">
        <v>166</v>
      </c>
      <c r="BK208" s="244">
        <f>ROUND(P208*H208,2)</f>
        <v>0</v>
      </c>
      <c r="BL208" s="16" t="s">
        <v>165</v>
      </c>
      <c r="BM208" s="243" t="s">
        <v>1239</v>
      </c>
    </row>
    <row r="209" s="2" customFormat="1" ht="49.92" customHeight="1">
      <c r="A209" s="37"/>
      <c r="B209" s="38"/>
      <c r="C209" s="39"/>
      <c r="D209" s="39"/>
      <c r="E209" s="219" t="s">
        <v>498</v>
      </c>
      <c r="F209" s="219" t="s">
        <v>499</v>
      </c>
      <c r="G209" s="39"/>
      <c r="H209" s="39"/>
      <c r="I209" s="39"/>
      <c r="J209" s="39"/>
      <c r="K209" s="202">
        <f>BK209</f>
        <v>0</v>
      </c>
      <c r="L209" s="39"/>
      <c r="M209" s="43"/>
      <c r="N209" s="272"/>
      <c r="O209" s="273"/>
      <c r="P209" s="96"/>
      <c r="Q209" s="224">
        <f>SUM(Q210:Q214)</f>
        <v>0</v>
      </c>
      <c r="R209" s="224">
        <f>SUM(R210:R214)</f>
        <v>0</v>
      </c>
      <c r="S209" s="96"/>
      <c r="T209" s="96"/>
      <c r="U209" s="96"/>
      <c r="V209" s="96"/>
      <c r="W209" s="96"/>
      <c r="X209" s="97"/>
      <c r="Y209" s="37"/>
      <c r="Z209" s="37"/>
      <c r="AA209" s="37"/>
      <c r="AB209" s="37"/>
      <c r="AC209" s="37"/>
      <c r="AD209" s="37"/>
      <c r="AE209" s="37"/>
      <c r="AT209" s="16" t="s">
        <v>77</v>
      </c>
      <c r="AU209" s="16" t="s">
        <v>78</v>
      </c>
      <c r="AY209" s="16" t="s">
        <v>500</v>
      </c>
      <c r="BK209" s="244">
        <f>SUM(BK210:BK214)</f>
        <v>0</v>
      </c>
    </row>
    <row r="210" s="2" customFormat="1" ht="16.32" customHeight="1">
      <c r="A210" s="37"/>
      <c r="B210" s="38"/>
      <c r="C210" s="284" t="s">
        <v>1</v>
      </c>
      <c r="D210" s="284" t="s">
        <v>162</v>
      </c>
      <c r="E210" s="285" t="s">
        <v>1</v>
      </c>
      <c r="F210" s="286" t="s">
        <v>1</v>
      </c>
      <c r="G210" s="287" t="s">
        <v>1</v>
      </c>
      <c r="H210" s="288"/>
      <c r="I210" s="288"/>
      <c r="J210" s="288"/>
      <c r="K210" s="289">
        <f>BK210</f>
        <v>0</v>
      </c>
      <c r="L210" s="237"/>
      <c r="M210" s="43"/>
      <c r="N210" s="290" t="s">
        <v>1</v>
      </c>
      <c r="O210" s="291" t="s">
        <v>42</v>
      </c>
      <c r="P210" s="292">
        <f>I210+J210</f>
        <v>0</v>
      </c>
      <c r="Q210" s="293">
        <f>I210*H210</f>
        <v>0</v>
      </c>
      <c r="R210" s="293">
        <f>J210*H210</f>
        <v>0</v>
      </c>
      <c r="S210" s="96"/>
      <c r="T210" s="96"/>
      <c r="U210" s="96"/>
      <c r="V210" s="96"/>
      <c r="W210" s="96"/>
      <c r="X210" s="97"/>
      <c r="Y210" s="37"/>
      <c r="Z210" s="37"/>
      <c r="AA210" s="37"/>
      <c r="AB210" s="37"/>
      <c r="AC210" s="37"/>
      <c r="AD210" s="37"/>
      <c r="AE210" s="37"/>
      <c r="AT210" s="16" t="s">
        <v>500</v>
      </c>
      <c r="AU210" s="16" t="s">
        <v>86</v>
      </c>
      <c r="AY210" s="16" t="s">
        <v>500</v>
      </c>
      <c r="BE210" s="244">
        <f>IF(O210="základná",K210,0)</f>
        <v>0</v>
      </c>
      <c r="BF210" s="244">
        <f>IF(O210="znížená",K210,0)</f>
        <v>0</v>
      </c>
      <c r="BG210" s="244">
        <f>IF(O210="zákl. prenesená",K210,0)</f>
        <v>0</v>
      </c>
      <c r="BH210" s="244">
        <f>IF(O210="zníž. prenesená",K210,0)</f>
        <v>0</v>
      </c>
      <c r="BI210" s="244">
        <f>IF(O210="nulová",K210,0)</f>
        <v>0</v>
      </c>
      <c r="BJ210" s="16" t="s">
        <v>166</v>
      </c>
      <c r="BK210" s="244">
        <f>P210*H210</f>
        <v>0</v>
      </c>
    </row>
    <row r="211" s="2" customFormat="1" ht="16.32" customHeight="1">
      <c r="A211" s="37"/>
      <c r="B211" s="38"/>
      <c r="C211" s="284" t="s">
        <v>1</v>
      </c>
      <c r="D211" s="284" t="s">
        <v>162</v>
      </c>
      <c r="E211" s="285" t="s">
        <v>1</v>
      </c>
      <c r="F211" s="286" t="s">
        <v>1</v>
      </c>
      <c r="G211" s="287" t="s">
        <v>1</v>
      </c>
      <c r="H211" s="288"/>
      <c r="I211" s="288"/>
      <c r="J211" s="288"/>
      <c r="K211" s="289">
        <f>BK211</f>
        <v>0</v>
      </c>
      <c r="L211" s="237"/>
      <c r="M211" s="43"/>
      <c r="N211" s="290" t="s">
        <v>1</v>
      </c>
      <c r="O211" s="291" t="s">
        <v>42</v>
      </c>
      <c r="P211" s="292">
        <f>I211+J211</f>
        <v>0</v>
      </c>
      <c r="Q211" s="293">
        <f>I211*H211</f>
        <v>0</v>
      </c>
      <c r="R211" s="293">
        <f>J211*H211</f>
        <v>0</v>
      </c>
      <c r="S211" s="96"/>
      <c r="T211" s="96"/>
      <c r="U211" s="96"/>
      <c r="V211" s="96"/>
      <c r="W211" s="96"/>
      <c r="X211" s="97"/>
      <c r="Y211" s="37"/>
      <c r="Z211" s="37"/>
      <c r="AA211" s="37"/>
      <c r="AB211" s="37"/>
      <c r="AC211" s="37"/>
      <c r="AD211" s="37"/>
      <c r="AE211" s="37"/>
      <c r="AT211" s="16" t="s">
        <v>500</v>
      </c>
      <c r="AU211" s="16" t="s">
        <v>86</v>
      </c>
      <c r="AY211" s="16" t="s">
        <v>500</v>
      </c>
      <c r="BE211" s="244">
        <f>IF(O211="základná",K211,0)</f>
        <v>0</v>
      </c>
      <c r="BF211" s="244">
        <f>IF(O211="znížená",K211,0)</f>
        <v>0</v>
      </c>
      <c r="BG211" s="244">
        <f>IF(O211="zákl. prenesená",K211,0)</f>
        <v>0</v>
      </c>
      <c r="BH211" s="244">
        <f>IF(O211="zníž. prenesená",K211,0)</f>
        <v>0</v>
      </c>
      <c r="BI211" s="244">
        <f>IF(O211="nulová",K211,0)</f>
        <v>0</v>
      </c>
      <c r="BJ211" s="16" t="s">
        <v>166</v>
      </c>
      <c r="BK211" s="244">
        <f>P211*H211</f>
        <v>0</v>
      </c>
    </row>
    <row r="212" s="2" customFormat="1" ht="16.32" customHeight="1">
      <c r="A212" s="37"/>
      <c r="B212" s="38"/>
      <c r="C212" s="284" t="s">
        <v>1</v>
      </c>
      <c r="D212" s="284" t="s">
        <v>162</v>
      </c>
      <c r="E212" s="285" t="s">
        <v>1</v>
      </c>
      <c r="F212" s="286" t="s">
        <v>1</v>
      </c>
      <c r="G212" s="287" t="s">
        <v>1</v>
      </c>
      <c r="H212" s="288"/>
      <c r="I212" s="288"/>
      <c r="J212" s="288"/>
      <c r="K212" s="289">
        <f>BK212</f>
        <v>0</v>
      </c>
      <c r="L212" s="237"/>
      <c r="M212" s="43"/>
      <c r="N212" s="290" t="s">
        <v>1</v>
      </c>
      <c r="O212" s="291" t="s">
        <v>42</v>
      </c>
      <c r="P212" s="292">
        <f>I212+J212</f>
        <v>0</v>
      </c>
      <c r="Q212" s="293">
        <f>I212*H212</f>
        <v>0</v>
      </c>
      <c r="R212" s="293">
        <f>J212*H212</f>
        <v>0</v>
      </c>
      <c r="S212" s="96"/>
      <c r="T212" s="96"/>
      <c r="U212" s="96"/>
      <c r="V212" s="96"/>
      <c r="W212" s="96"/>
      <c r="X212" s="97"/>
      <c r="Y212" s="37"/>
      <c r="Z212" s="37"/>
      <c r="AA212" s="37"/>
      <c r="AB212" s="37"/>
      <c r="AC212" s="37"/>
      <c r="AD212" s="37"/>
      <c r="AE212" s="37"/>
      <c r="AT212" s="16" t="s">
        <v>500</v>
      </c>
      <c r="AU212" s="16" t="s">
        <v>86</v>
      </c>
      <c r="AY212" s="16" t="s">
        <v>500</v>
      </c>
      <c r="BE212" s="244">
        <f>IF(O212="základná",K212,0)</f>
        <v>0</v>
      </c>
      <c r="BF212" s="244">
        <f>IF(O212="znížená",K212,0)</f>
        <v>0</v>
      </c>
      <c r="BG212" s="244">
        <f>IF(O212="zákl. prenesená",K212,0)</f>
        <v>0</v>
      </c>
      <c r="BH212" s="244">
        <f>IF(O212="zníž. prenesená",K212,0)</f>
        <v>0</v>
      </c>
      <c r="BI212" s="244">
        <f>IF(O212="nulová",K212,0)</f>
        <v>0</v>
      </c>
      <c r="BJ212" s="16" t="s">
        <v>166</v>
      </c>
      <c r="BK212" s="244">
        <f>P212*H212</f>
        <v>0</v>
      </c>
    </row>
    <row r="213" s="2" customFormat="1" ht="16.32" customHeight="1">
      <c r="A213" s="37"/>
      <c r="B213" s="38"/>
      <c r="C213" s="284" t="s">
        <v>1</v>
      </c>
      <c r="D213" s="284" t="s">
        <v>162</v>
      </c>
      <c r="E213" s="285" t="s">
        <v>1</v>
      </c>
      <c r="F213" s="286" t="s">
        <v>1</v>
      </c>
      <c r="G213" s="287" t="s">
        <v>1</v>
      </c>
      <c r="H213" s="288"/>
      <c r="I213" s="288"/>
      <c r="J213" s="288"/>
      <c r="K213" s="289">
        <f>BK213</f>
        <v>0</v>
      </c>
      <c r="L213" s="237"/>
      <c r="M213" s="43"/>
      <c r="N213" s="290" t="s">
        <v>1</v>
      </c>
      <c r="O213" s="291" t="s">
        <v>42</v>
      </c>
      <c r="P213" s="292">
        <f>I213+J213</f>
        <v>0</v>
      </c>
      <c r="Q213" s="293">
        <f>I213*H213</f>
        <v>0</v>
      </c>
      <c r="R213" s="293">
        <f>J213*H213</f>
        <v>0</v>
      </c>
      <c r="S213" s="96"/>
      <c r="T213" s="96"/>
      <c r="U213" s="96"/>
      <c r="V213" s="96"/>
      <c r="W213" s="96"/>
      <c r="X213" s="97"/>
      <c r="Y213" s="37"/>
      <c r="Z213" s="37"/>
      <c r="AA213" s="37"/>
      <c r="AB213" s="37"/>
      <c r="AC213" s="37"/>
      <c r="AD213" s="37"/>
      <c r="AE213" s="37"/>
      <c r="AT213" s="16" t="s">
        <v>500</v>
      </c>
      <c r="AU213" s="16" t="s">
        <v>86</v>
      </c>
      <c r="AY213" s="16" t="s">
        <v>500</v>
      </c>
      <c r="BE213" s="244">
        <f>IF(O213="základná",K213,0)</f>
        <v>0</v>
      </c>
      <c r="BF213" s="244">
        <f>IF(O213="znížená",K213,0)</f>
        <v>0</v>
      </c>
      <c r="BG213" s="244">
        <f>IF(O213="zákl. prenesená",K213,0)</f>
        <v>0</v>
      </c>
      <c r="BH213" s="244">
        <f>IF(O213="zníž. prenesená",K213,0)</f>
        <v>0</v>
      </c>
      <c r="BI213" s="244">
        <f>IF(O213="nulová",K213,0)</f>
        <v>0</v>
      </c>
      <c r="BJ213" s="16" t="s">
        <v>166</v>
      </c>
      <c r="BK213" s="244">
        <f>P213*H213</f>
        <v>0</v>
      </c>
    </row>
    <row r="214" s="2" customFormat="1" ht="16.32" customHeight="1">
      <c r="A214" s="37"/>
      <c r="B214" s="38"/>
      <c r="C214" s="284" t="s">
        <v>1</v>
      </c>
      <c r="D214" s="284" t="s">
        <v>162</v>
      </c>
      <c r="E214" s="285" t="s">
        <v>1</v>
      </c>
      <c r="F214" s="286" t="s">
        <v>1</v>
      </c>
      <c r="G214" s="287" t="s">
        <v>1</v>
      </c>
      <c r="H214" s="288"/>
      <c r="I214" s="288"/>
      <c r="J214" s="288"/>
      <c r="K214" s="289">
        <f>BK214</f>
        <v>0</v>
      </c>
      <c r="L214" s="237"/>
      <c r="M214" s="43"/>
      <c r="N214" s="290" t="s">
        <v>1</v>
      </c>
      <c r="O214" s="291" t="s">
        <v>42</v>
      </c>
      <c r="P214" s="294">
        <f>I214+J214</f>
        <v>0</v>
      </c>
      <c r="Q214" s="295">
        <f>I214*H214</f>
        <v>0</v>
      </c>
      <c r="R214" s="295">
        <f>J214*H214</f>
        <v>0</v>
      </c>
      <c r="S214" s="296"/>
      <c r="T214" s="296"/>
      <c r="U214" s="296"/>
      <c r="V214" s="296"/>
      <c r="W214" s="296"/>
      <c r="X214" s="297"/>
      <c r="Y214" s="37"/>
      <c r="Z214" s="37"/>
      <c r="AA214" s="37"/>
      <c r="AB214" s="37"/>
      <c r="AC214" s="37"/>
      <c r="AD214" s="37"/>
      <c r="AE214" s="37"/>
      <c r="AT214" s="16" t="s">
        <v>500</v>
      </c>
      <c r="AU214" s="16" t="s">
        <v>86</v>
      </c>
      <c r="AY214" s="16" t="s">
        <v>500</v>
      </c>
      <c r="BE214" s="244">
        <f>IF(O214="základná",K214,0)</f>
        <v>0</v>
      </c>
      <c r="BF214" s="244">
        <f>IF(O214="znížená",K214,0)</f>
        <v>0</v>
      </c>
      <c r="BG214" s="244">
        <f>IF(O214="zákl. prenesená",K214,0)</f>
        <v>0</v>
      </c>
      <c r="BH214" s="244">
        <f>IF(O214="zníž. prenesená",K214,0)</f>
        <v>0</v>
      </c>
      <c r="BI214" s="244">
        <f>IF(O214="nulová",K214,0)</f>
        <v>0</v>
      </c>
      <c r="BJ214" s="16" t="s">
        <v>166</v>
      </c>
      <c r="BK214" s="244">
        <f>P214*H214</f>
        <v>0</v>
      </c>
    </row>
    <row r="215" s="2" customFormat="1" ht="6.96" customHeight="1">
      <c r="A215" s="37"/>
      <c r="B215" s="71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43"/>
      <c r="N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</row>
  </sheetData>
  <sheetProtection sheet="1" autoFilter="0" formatColumns="0" formatRows="0" objects="1" scenarios="1" spinCount="100000" saltValue="6f4Wpp0QpJ/26i6g6NJ4Xq7Ha5HDXzsakW0tqD3wFruTCJY0RGvPA2NHoG8LcOAKobtkSA1/20CLCRHHVhNxIQ==" hashValue="HzOyn67xy6g4+YEcWzn2dCL1NlruglibYfRBtalGmiiNVITRyTesUQAA1Hl1PLCkJeWYiC+NkjueJ8az7FqVyQ==" algorithmName="SHA-512" password="CC35"/>
  <autoFilter ref="C125:L214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M2:Z2"/>
  </mergeCells>
  <dataValidations count="2">
    <dataValidation type="list" allowBlank="1" showInputMessage="1" showErrorMessage="1" error="Povolené sú hodnoty K, M." sqref="D210:D215">
      <formula1>"K, M"</formula1>
    </dataValidation>
    <dataValidation type="list" allowBlank="1" showInputMessage="1" showErrorMessage="1" error="Povolené sú hodnoty základná, znížená, nulová." sqref="O210:O215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108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"/>
      <c r="AT3" s="16" t="s">
        <v>78</v>
      </c>
    </row>
    <row r="4" s="1" customFormat="1" ht="24.96" customHeight="1">
      <c r="B4" s="19"/>
      <c r="D4" s="144" t="s">
        <v>115</v>
      </c>
      <c r="M4" s="19"/>
      <c r="N4" s="145" t="s">
        <v>10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46" t="s">
        <v>16</v>
      </c>
      <c r="M6" s="19"/>
    </row>
    <row r="7" s="1" customFormat="1" ht="16.5" customHeight="1">
      <c r="B7" s="19"/>
      <c r="E7" s="147" t="str">
        <f>'Rekapitulácia stavby'!K6</f>
        <v>Zníženie energetickej náročnosti kultúrneho domu Veľký Kýr 2</v>
      </c>
      <c r="F7" s="146"/>
      <c r="G7" s="146"/>
      <c r="H7" s="146"/>
      <c r="M7" s="19"/>
    </row>
    <row r="8" s="2" customFormat="1" ht="12" customHeight="1">
      <c r="A8" s="37"/>
      <c r="B8" s="43"/>
      <c r="C8" s="37"/>
      <c r="D8" s="146" t="s">
        <v>116</v>
      </c>
      <c r="E8" s="37"/>
      <c r="F8" s="37"/>
      <c r="G8" s="37"/>
      <c r="H8" s="37"/>
      <c r="I8" s="37"/>
      <c r="J8" s="37"/>
      <c r="K8" s="37"/>
      <c r="L8" s="37"/>
      <c r="M8" s="68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8" t="s">
        <v>1240</v>
      </c>
      <c r="F9" s="37"/>
      <c r="G9" s="37"/>
      <c r="H9" s="37"/>
      <c r="I9" s="37"/>
      <c r="J9" s="37"/>
      <c r="K9" s="37"/>
      <c r="L9" s="37"/>
      <c r="M9" s="68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6" t="s">
        <v>18</v>
      </c>
      <c r="E11" s="37"/>
      <c r="F11" s="149" t="s">
        <v>1</v>
      </c>
      <c r="G11" s="37"/>
      <c r="H11" s="37"/>
      <c r="I11" s="146" t="s">
        <v>19</v>
      </c>
      <c r="J11" s="149" t="s">
        <v>1</v>
      </c>
      <c r="K11" s="37"/>
      <c r="L11" s="37"/>
      <c r="M11" s="6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6" t="s">
        <v>20</v>
      </c>
      <c r="E12" s="37"/>
      <c r="F12" s="149" t="s">
        <v>21</v>
      </c>
      <c r="G12" s="37"/>
      <c r="H12" s="37"/>
      <c r="I12" s="146" t="s">
        <v>22</v>
      </c>
      <c r="J12" s="150" t="str">
        <f>'Rekapitulácia stavby'!AN8</f>
        <v>8. 4. 2022</v>
      </c>
      <c r="K12" s="37"/>
      <c r="L12" s="37"/>
      <c r="M12" s="6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8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6" t="s">
        <v>24</v>
      </c>
      <c r="E14" s="37"/>
      <c r="F14" s="37"/>
      <c r="G14" s="37"/>
      <c r="H14" s="37"/>
      <c r="I14" s="146" t="s">
        <v>25</v>
      </c>
      <c r="J14" s="149" t="s">
        <v>1</v>
      </c>
      <c r="K14" s="37"/>
      <c r="L14" s="37"/>
      <c r="M14" s="68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9" t="s">
        <v>26</v>
      </c>
      <c r="F15" s="37"/>
      <c r="G15" s="37"/>
      <c r="H15" s="37"/>
      <c r="I15" s="146" t="s">
        <v>27</v>
      </c>
      <c r="J15" s="149" t="s">
        <v>1</v>
      </c>
      <c r="K15" s="37"/>
      <c r="L15" s="37"/>
      <c r="M15" s="68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8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6" t="s">
        <v>28</v>
      </c>
      <c r="E17" s="37"/>
      <c r="F17" s="37"/>
      <c r="G17" s="37"/>
      <c r="H17" s="37"/>
      <c r="I17" s="146" t="s">
        <v>25</v>
      </c>
      <c r="J17" s="32" t="str">
        <f>'Rekapitulácia stavby'!AN13</f>
        <v>Vyplň údaj</v>
      </c>
      <c r="K17" s="37"/>
      <c r="L17" s="37"/>
      <c r="M17" s="68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'Rekapitulácia stavby'!E14</f>
        <v>Vyplň údaj</v>
      </c>
      <c r="F18" s="149"/>
      <c r="G18" s="149"/>
      <c r="H18" s="149"/>
      <c r="I18" s="146" t="s">
        <v>27</v>
      </c>
      <c r="J18" s="32" t="str">
        <f>'Rekapitulácia stavby'!AN14</f>
        <v>Vyplň údaj</v>
      </c>
      <c r="K18" s="37"/>
      <c r="L18" s="37"/>
      <c r="M18" s="6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6" t="s">
        <v>30</v>
      </c>
      <c r="E20" s="37"/>
      <c r="F20" s="37"/>
      <c r="G20" s="37"/>
      <c r="H20" s="37"/>
      <c r="I20" s="146" t="s">
        <v>25</v>
      </c>
      <c r="J20" s="149" t="s">
        <v>1</v>
      </c>
      <c r="K20" s="37"/>
      <c r="L20" s="37"/>
      <c r="M20" s="6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9" t="s">
        <v>31</v>
      </c>
      <c r="F21" s="37"/>
      <c r="G21" s="37"/>
      <c r="H21" s="37"/>
      <c r="I21" s="146" t="s">
        <v>27</v>
      </c>
      <c r="J21" s="149" t="s">
        <v>1</v>
      </c>
      <c r="K21" s="37"/>
      <c r="L21" s="37"/>
      <c r="M21" s="68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8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6" t="s">
        <v>32</v>
      </c>
      <c r="E23" s="37"/>
      <c r="F23" s="37"/>
      <c r="G23" s="37"/>
      <c r="H23" s="37"/>
      <c r="I23" s="146" t="s">
        <v>25</v>
      </c>
      <c r="J23" s="149" t="s">
        <v>1</v>
      </c>
      <c r="K23" s="37"/>
      <c r="L23" s="37"/>
      <c r="M23" s="6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9" t="s">
        <v>1241</v>
      </c>
      <c r="F24" s="37"/>
      <c r="G24" s="37"/>
      <c r="H24" s="37"/>
      <c r="I24" s="146" t="s">
        <v>27</v>
      </c>
      <c r="J24" s="149" t="s">
        <v>1</v>
      </c>
      <c r="K24" s="37"/>
      <c r="L24" s="37"/>
      <c r="M24" s="68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8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6" t="s">
        <v>34</v>
      </c>
      <c r="E26" s="37"/>
      <c r="F26" s="37"/>
      <c r="G26" s="37"/>
      <c r="H26" s="37"/>
      <c r="I26" s="37"/>
      <c r="J26" s="37"/>
      <c r="K26" s="37"/>
      <c r="L26" s="37"/>
      <c r="M26" s="68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47.25" customHeight="1">
      <c r="A27" s="151"/>
      <c r="B27" s="152"/>
      <c r="C27" s="151"/>
      <c r="D27" s="151"/>
      <c r="E27" s="153" t="s">
        <v>118</v>
      </c>
      <c r="F27" s="153"/>
      <c r="G27" s="153"/>
      <c r="H27" s="153"/>
      <c r="I27" s="151"/>
      <c r="J27" s="151"/>
      <c r="K27" s="151"/>
      <c r="L27" s="151"/>
      <c r="M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8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5"/>
      <c r="E29" s="155"/>
      <c r="F29" s="155"/>
      <c r="G29" s="155"/>
      <c r="H29" s="155"/>
      <c r="I29" s="155"/>
      <c r="J29" s="155"/>
      <c r="K29" s="155"/>
      <c r="L29" s="155"/>
      <c r="M29" s="68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46" t="s">
        <v>119</v>
      </c>
      <c r="F30" s="37"/>
      <c r="G30" s="37"/>
      <c r="H30" s="37"/>
      <c r="I30" s="37"/>
      <c r="J30" s="37"/>
      <c r="K30" s="156">
        <f>I96</f>
        <v>0</v>
      </c>
      <c r="L30" s="37"/>
      <c r="M30" s="68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46" t="s">
        <v>120</v>
      </c>
      <c r="F31" s="37"/>
      <c r="G31" s="37"/>
      <c r="H31" s="37"/>
      <c r="I31" s="37"/>
      <c r="J31" s="37"/>
      <c r="K31" s="156">
        <f>J96</f>
        <v>0</v>
      </c>
      <c r="L31" s="37"/>
      <c r="M31" s="68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7" t="s">
        <v>36</v>
      </c>
      <c r="E32" s="37"/>
      <c r="F32" s="37"/>
      <c r="G32" s="37"/>
      <c r="H32" s="37"/>
      <c r="I32" s="37"/>
      <c r="J32" s="37"/>
      <c r="K32" s="158">
        <f>ROUND(K125, 2)</f>
        <v>0</v>
      </c>
      <c r="L32" s="37"/>
      <c r="M32" s="68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5"/>
      <c r="E33" s="155"/>
      <c r="F33" s="155"/>
      <c r="G33" s="155"/>
      <c r="H33" s="155"/>
      <c r="I33" s="155"/>
      <c r="J33" s="155"/>
      <c r="K33" s="155"/>
      <c r="L33" s="155"/>
      <c r="M33" s="68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9" t="s">
        <v>38</v>
      </c>
      <c r="G34" s="37"/>
      <c r="H34" s="37"/>
      <c r="I34" s="159" t="s">
        <v>37</v>
      </c>
      <c r="J34" s="37"/>
      <c r="K34" s="159" t="s">
        <v>39</v>
      </c>
      <c r="L34" s="37"/>
      <c r="M34" s="68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0" t="s">
        <v>40</v>
      </c>
      <c r="E35" s="161" t="s">
        <v>41</v>
      </c>
      <c r="F35" s="162">
        <f>ROUND((ROUND((SUM(BE125:BE195)),  2) + SUM(BE197:BE201)), 2)</f>
        <v>0</v>
      </c>
      <c r="G35" s="163"/>
      <c r="H35" s="163"/>
      <c r="I35" s="164">
        <v>0.20000000000000001</v>
      </c>
      <c r="J35" s="163"/>
      <c r="K35" s="162">
        <f>ROUND((ROUND(((SUM(BE125:BE195))*I35),  2) + (SUM(BE197:BE201)*I35)), 2)</f>
        <v>0</v>
      </c>
      <c r="L35" s="37"/>
      <c r="M35" s="68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61" t="s">
        <v>42</v>
      </c>
      <c r="F36" s="162">
        <f>ROUND((ROUND((SUM(BF125:BF195)),  2) + SUM(BF197:BF201)), 2)</f>
        <v>0</v>
      </c>
      <c r="G36" s="163"/>
      <c r="H36" s="163"/>
      <c r="I36" s="164">
        <v>0.20000000000000001</v>
      </c>
      <c r="J36" s="163"/>
      <c r="K36" s="162">
        <f>ROUND((ROUND(((SUM(BF125:BF195))*I36),  2) + (SUM(BF197:BF201)*I36)), 2)</f>
        <v>0</v>
      </c>
      <c r="L36" s="37"/>
      <c r="M36" s="68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6" t="s">
        <v>43</v>
      </c>
      <c r="F37" s="156">
        <f>ROUND((ROUND((SUM(BG125:BG195)),  2) + SUM(BG197:BG201)), 2)</f>
        <v>0</v>
      </c>
      <c r="G37" s="37"/>
      <c r="H37" s="37"/>
      <c r="I37" s="165">
        <v>0.20000000000000001</v>
      </c>
      <c r="J37" s="37"/>
      <c r="K37" s="156">
        <f>0</f>
        <v>0</v>
      </c>
      <c r="L37" s="37"/>
      <c r="M37" s="68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6" t="s">
        <v>44</v>
      </c>
      <c r="F38" s="156">
        <f>ROUND((ROUND((SUM(BH125:BH195)),  2) + SUM(BH197:BH201)), 2)</f>
        <v>0</v>
      </c>
      <c r="G38" s="37"/>
      <c r="H38" s="37"/>
      <c r="I38" s="165">
        <v>0.20000000000000001</v>
      </c>
      <c r="J38" s="37"/>
      <c r="K38" s="156">
        <f>0</f>
        <v>0</v>
      </c>
      <c r="L38" s="37"/>
      <c r="M38" s="68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61" t="s">
        <v>45</v>
      </c>
      <c r="F39" s="162">
        <f>ROUND((ROUND((SUM(BI125:BI195)),  2) + SUM(BI197:BI201)), 2)</f>
        <v>0</v>
      </c>
      <c r="G39" s="163"/>
      <c r="H39" s="163"/>
      <c r="I39" s="164">
        <v>0</v>
      </c>
      <c r="J39" s="163"/>
      <c r="K39" s="162">
        <f>0</f>
        <v>0</v>
      </c>
      <c r="L39" s="37"/>
      <c r="M39" s="68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8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6"/>
      <c r="D41" s="167" t="s">
        <v>46</v>
      </c>
      <c r="E41" s="168"/>
      <c r="F41" s="168"/>
      <c r="G41" s="169" t="s">
        <v>47</v>
      </c>
      <c r="H41" s="170" t="s">
        <v>48</v>
      </c>
      <c r="I41" s="168"/>
      <c r="J41" s="168"/>
      <c r="K41" s="171">
        <f>SUM(K32:K39)</f>
        <v>0</v>
      </c>
      <c r="L41" s="172"/>
      <c r="M41" s="68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8"/>
      <c r="D50" s="173" t="s">
        <v>49</v>
      </c>
      <c r="E50" s="174"/>
      <c r="F50" s="174"/>
      <c r="G50" s="173" t="s">
        <v>50</v>
      </c>
      <c r="H50" s="174"/>
      <c r="I50" s="174"/>
      <c r="J50" s="174"/>
      <c r="K50" s="174"/>
      <c r="L50" s="174"/>
      <c r="M50" s="68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5" t="s">
        <v>51</v>
      </c>
      <c r="E61" s="176"/>
      <c r="F61" s="177" t="s">
        <v>52</v>
      </c>
      <c r="G61" s="175" t="s">
        <v>51</v>
      </c>
      <c r="H61" s="176"/>
      <c r="I61" s="176"/>
      <c r="J61" s="178" t="s">
        <v>52</v>
      </c>
      <c r="K61" s="176"/>
      <c r="L61" s="176"/>
      <c r="M61" s="68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3" t="s">
        <v>53</v>
      </c>
      <c r="E65" s="179"/>
      <c r="F65" s="179"/>
      <c r="G65" s="173" t="s">
        <v>54</v>
      </c>
      <c r="H65" s="179"/>
      <c r="I65" s="179"/>
      <c r="J65" s="179"/>
      <c r="K65" s="179"/>
      <c r="L65" s="179"/>
      <c r="M65" s="68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5" t="s">
        <v>51</v>
      </c>
      <c r="E76" s="176"/>
      <c r="F76" s="177" t="s">
        <v>52</v>
      </c>
      <c r="G76" s="175" t="s">
        <v>51</v>
      </c>
      <c r="H76" s="176"/>
      <c r="I76" s="176"/>
      <c r="J76" s="178" t="s">
        <v>52</v>
      </c>
      <c r="K76" s="176"/>
      <c r="L76" s="176"/>
      <c r="M76" s="68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68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68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121</v>
      </c>
      <c r="D82" s="39"/>
      <c r="E82" s="39"/>
      <c r="F82" s="39"/>
      <c r="G82" s="39"/>
      <c r="H82" s="39"/>
      <c r="I82" s="39"/>
      <c r="J82" s="39"/>
      <c r="K82" s="39"/>
      <c r="L82" s="39"/>
      <c r="M82" s="68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8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39"/>
      <c r="M84" s="68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4" t="str">
        <f>E7</f>
        <v>Zníženie energetickej náročnosti kultúrneho domu Veľký Kýr 2</v>
      </c>
      <c r="F85" s="31"/>
      <c r="G85" s="31"/>
      <c r="H85" s="31"/>
      <c r="I85" s="39"/>
      <c r="J85" s="39"/>
      <c r="K85" s="39"/>
      <c r="L85" s="39"/>
      <c r="M85" s="68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116</v>
      </c>
      <c r="D86" s="39"/>
      <c r="E86" s="39"/>
      <c r="F86" s="39"/>
      <c r="G86" s="39"/>
      <c r="H86" s="39"/>
      <c r="I86" s="39"/>
      <c r="J86" s="39"/>
      <c r="K86" s="39"/>
      <c r="L86" s="39"/>
      <c r="M86" s="68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81" t="str">
        <f>E9</f>
        <v>VYK - Zníženie energetickej náročnosti kultúrneho domu Veľký Kýr 2 - časť Vykurovanie</v>
      </c>
      <c r="F87" s="39"/>
      <c r="G87" s="39"/>
      <c r="H87" s="39"/>
      <c r="I87" s="39"/>
      <c r="J87" s="39"/>
      <c r="K87" s="39"/>
      <c r="L87" s="39"/>
      <c r="M87" s="68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8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Nám. sv. Jána 2, Veľký Kýr</v>
      </c>
      <c r="G89" s="39"/>
      <c r="H89" s="39"/>
      <c r="I89" s="31" t="s">
        <v>22</v>
      </c>
      <c r="J89" s="84" t="str">
        <f>IF(J12="","",J12)</f>
        <v>8. 4. 2022</v>
      </c>
      <c r="K89" s="39"/>
      <c r="L89" s="39"/>
      <c r="M89" s="68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8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Veľký Kýr</v>
      </c>
      <c r="G91" s="39"/>
      <c r="H91" s="39"/>
      <c r="I91" s="31" t="s">
        <v>30</v>
      </c>
      <c r="J91" s="35" t="str">
        <f>E21</f>
        <v>spix, s.r.o., Záhradnícka 58/A, Bratislava</v>
      </c>
      <c r="K91" s="39"/>
      <c r="L91" s="39"/>
      <c r="M91" s="68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Horník</v>
      </c>
      <c r="K92" s="39"/>
      <c r="L92" s="39"/>
      <c r="M92" s="68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8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5" t="s">
        <v>122</v>
      </c>
      <c r="D94" s="186"/>
      <c r="E94" s="186"/>
      <c r="F94" s="186"/>
      <c r="G94" s="186"/>
      <c r="H94" s="186"/>
      <c r="I94" s="187" t="s">
        <v>123</v>
      </c>
      <c r="J94" s="187" t="s">
        <v>124</v>
      </c>
      <c r="K94" s="187" t="s">
        <v>125</v>
      </c>
      <c r="L94" s="186"/>
      <c r="M94" s="68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8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8" t="s">
        <v>126</v>
      </c>
      <c r="D96" s="39"/>
      <c r="E96" s="39"/>
      <c r="F96" s="39"/>
      <c r="G96" s="39"/>
      <c r="H96" s="39"/>
      <c r="I96" s="115">
        <f>Q125</f>
        <v>0</v>
      </c>
      <c r="J96" s="115">
        <f>R125</f>
        <v>0</v>
      </c>
      <c r="K96" s="115">
        <f>K125</f>
        <v>0</v>
      </c>
      <c r="L96" s="39"/>
      <c r="M96" s="68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127</v>
      </c>
    </row>
    <row r="97" s="9" customFormat="1" ht="24.96" customHeight="1">
      <c r="A97" s="9"/>
      <c r="B97" s="189"/>
      <c r="C97" s="190"/>
      <c r="D97" s="191" t="s">
        <v>132</v>
      </c>
      <c r="E97" s="192"/>
      <c r="F97" s="192"/>
      <c r="G97" s="192"/>
      <c r="H97" s="192"/>
      <c r="I97" s="193">
        <f>Q126</f>
        <v>0</v>
      </c>
      <c r="J97" s="193">
        <f>R126</f>
        <v>0</v>
      </c>
      <c r="K97" s="193">
        <f>K126</f>
        <v>0</v>
      </c>
      <c r="L97" s="190"/>
      <c r="M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1242</v>
      </c>
      <c r="E98" s="198"/>
      <c r="F98" s="198"/>
      <c r="G98" s="198"/>
      <c r="H98" s="198"/>
      <c r="I98" s="199">
        <f>Q127</f>
        <v>0</v>
      </c>
      <c r="J98" s="199">
        <f>R127</f>
        <v>0</v>
      </c>
      <c r="K98" s="199">
        <f>K127</f>
        <v>0</v>
      </c>
      <c r="L98" s="196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1243</v>
      </c>
      <c r="E99" s="198"/>
      <c r="F99" s="198"/>
      <c r="G99" s="198"/>
      <c r="H99" s="198"/>
      <c r="I99" s="199">
        <f>Q131</f>
        <v>0</v>
      </c>
      <c r="J99" s="199">
        <f>R131</f>
        <v>0</v>
      </c>
      <c r="K99" s="199">
        <f>K131</f>
        <v>0</v>
      </c>
      <c r="L99" s="196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1244</v>
      </c>
      <c r="E100" s="198"/>
      <c r="F100" s="198"/>
      <c r="G100" s="198"/>
      <c r="H100" s="198"/>
      <c r="I100" s="199">
        <f>Q138</f>
        <v>0</v>
      </c>
      <c r="J100" s="199">
        <f>R138</f>
        <v>0</v>
      </c>
      <c r="K100" s="199">
        <f>K138</f>
        <v>0</v>
      </c>
      <c r="L100" s="196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1245</v>
      </c>
      <c r="E101" s="198"/>
      <c r="F101" s="198"/>
      <c r="G101" s="198"/>
      <c r="H101" s="198"/>
      <c r="I101" s="199">
        <f>Q173</f>
        <v>0</v>
      </c>
      <c r="J101" s="199">
        <f>R173</f>
        <v>0</v>
      </c>
      <c r="K101" s="199">
        <f>K173</f>
        <v>0</v>
      </c>
      <c r="L101" s="196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140</v>
      </c>
      <c r="E102" s="198"/>
      <c r="F102" s="198"/>
      <c r="G102" s="198"/>
      <c r="H102" s="198"/>
      <c r="I102" s="199">
        <f>Q181</f>
        <v>0</v>
      </c>
      <c r="J102" s="199">
        <f>R181</f>
        <v>0</v>
      </c>
      <c r="K102" s="199">
        <f>K181</f>
        <v>0</v>
      </c>
      <c r="L102" s="196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1246</v>
      </c>
      <c r="E103" s="198"/>
      <c r="F103" s="198"/>
      <c r="G103" s="198"/>
      <c r="H103" s="198"/>
      <c r="I103" s="199">
        <f>Q184</f>
        <v>0</v>
      </c>
      <c r="J103" s="199">
        <f>R184</f>
        <v>0</v>
      </c>
      <c r="K103" s="199">
        <f>K184</f>
        <v>0</v>
      </c>
      <c r="L103" s="196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1079</v>
      </c>
      <c r="E104" s="198"/>
      <c r="F104" s="198"/>
      <c r="G104" s="198"/>
      <c r="H104" s="198"/>
      <c r="I104" s="199">
        <f>Q191</f>
        <v>0</v>
      </c>
      <c r="J104" s="199">
        <f>R191</f>
        <v>0</v>
      </c>
      <c r="K104" s="199">
        <f>K191</f>
        <v>0</v>
      </c>
      <c r="L104" s="196"/>
      <c r="M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1.84" customHeight="1">
      <c r="A105" s="9"/>
      <c r="B105" s="189"/>
      <c r="C105" s="190"/>
      <c r="D105" s="201" t="s">
        <v>142</v>
      </c>
      <c r="E105" s="190"/>
      <c r="F105" s="190"/>
      <c r="G105" s="190"/>
      <c r="H105" s="190"/>
      <c r="I105" s="202">
        <f>Q196</f>
        <v>0</v>
      </c>
      <c r="J105" s="202">
        <f>R196</f>
        <v>0</v>
      </c>
      <c r="K105" s="202">
        <f>K196</f>
        <v>0</v>
      </c>
      <c r="L105" s="190"/>
      <c r="M105" s="19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68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68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68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143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68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68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68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84" t="str">
        <f>E7</f>
        <v>Zníženie energetickej náročnosti kultúrneho domu Veľký Kýr 2</v>
      </c>
      <c r="F115" s="31"/>
      <c r="G115" s="31"/>
      <c r="H115" s="31"/>
      <c r="I115" s="39"/>
      <c r="J115" s="39"/>
      <c r="K115" s="39"/>
      <c r="L115" s="39"/>
      <c r="M115" s="68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116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68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30" customHeight="1">
      <c r="A117" s="37"/>
      <c r="B117" s="38"/>
      <c r="C117" s="39"/>
      <c r="D117" s="39"/>
      <c r="E117" s="81" t="str">
        <f>E9</f>
        <v>VYK - Zníženie energetickej náročnosti kultúrneho domu Veľký Kýr 2 - časť Vykurovanie</v>
      </c>
      <c r="F117" s="39"/>
      <c r="G117" s="39"/>
      <c r="H117" s="39"/>
      <c r="I117" s="39"/>
      <c r="J117" s="39"/>
      <c r="K117" s="39"/>
      <c r="L117" s="39"/>
      <c r="M117" s="6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68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F12</f>
        <v>Nám. sv. Jána 2, Veľký Kýr</v>
      </c>
      <c r="G119" s="39"/>
      <c r="H119" s="39"/>
      <c r="I119" s="31" t="s">
        <v>22</v>
      </c>
      <c r="J119" s="84" t="str">
        <f>IF(J12="","",J12)</f>
        <v>8. 4. 2022</v>
      </c>
      <c r="K119" s="39"/>
      <c r="L119" s="39"/>
      <c r="M119" s="68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68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40.05" customHeight="1">
      <c r="A121" s="37"/>
      <c r="B121" s="38"/>
      <c r="C121" s="31" t="s">
        <v>24</v>
      </c>
      <c r="D121" s="39"/>
      <c r="E121" s="39"/>
      <c r="F121" s="26" t="str">
        <f>E15</f>
        <v>Obec Veľký Kýr</v>
      </c>
      <c r="G121" s="39"/>
      <c r="H121" s="39"/>
      <c r="I121" s="31" t="s">
        <v>30</v>
      </c>
      <c r="J121" s="35" t="str">
        <f>E21</f>
        <v>spix, s.r.o., Záhradnícka 58/A, Bratislava</v>
      </c>
      <c r="K121" s="39"/>
      <c r="L121" s="39"/>
      <c r="M121" s="68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28</v>
      </c>
      <c r="D122" s="39"/>
      <c r="E122" s="39"/>
      <c r="F122" s="26" t="str">
        <f>IF(E18="","",E18)</f>
        <v>Vyplň údaj</v>
      </c>
      <c r="G122" s="39"/>
      <c r="H122" s="39"/>
      <c r="I122" s="31" t="s">
        <v>32</v>
      </c>
      <c r="J122" s="35" t="str">
        <f>E24</f>
        <v>Horník</v>
      </c>
      <c r="K122" s="39"/>
      <c r="L122" s="39"/>
      <c r="M122" s="68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68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203"/>
      <c r="B124" s="204"/>
      <c r="C124" s="205" t="s">
        <v>144</v>
      </c>
      <c r="D124" s="206" t="s">
        <v>61</v>
      </c>
      <c r="E124" s="206" t="s">
        <v>57</v>
      </c>
      <c r="F124" s="206" t="s">
        <v>58</v>
      </c>
      <c r="G124" s="206" t="s">
        <v>145</v>
      </c>
      <c r="H124" s="206" t="s">
        <v>146</v>
      </c>
      <c r="I124" s="206" t="s">
        <v>147</v>
      </c>
      <c r="J124" s="206" t="s">
        <v>148</v>
      </c>
      <c r="K124" s="207" t="s">
        <v>125</v>
      </c>
      <c r="L124" s="208" t="s">
        <v>149</v>
      </c>
      <c r="M124" s="209"/>
      <c r="N124" s="105" t="s">
        <v>1</v>
      </c>
      <c r="O124" s="106" t="s">
        <v>40</v>
      </c>
      <c r="P124" s="106" t="s">
        <v>150</v>
      </c>
      <c r="Q124" s="106" t="s">
        <v>151</v>
      </c>
      <c r="R124" s="106" t="s">
        <v>152</v>
      </c>
      <c r="S124" s="106" t="s">
        <v>153</v>
      </c>
      <c r="T124" s="106" t="s">
        <v>154</v>
      </c>
      <c r="U124" s="106" t="s">
        <v>155</v>
      </c>
      <c r="V124" s="106" t="s">
        <v>156</v>
      </c>
      <c r="W124" s="106" t="s">
        <v>157</v>
      </c>
      <c r="X124" s="107" t="s">
        <v>158</v>
      </c>
      <c r="Y124" s="203"/>
      <c r="Z124" s="203"/>
      <c r="AA124" s="203"/>
      <c r="AB124" s="203"/>
      <c r="AC124" s="203"/>
      <c r="AD124" s="203"/>
      <c r="AE124" s="203"/>
    </row>
    <row r="125" s="2" customFormat="1" ht="22.8" customHeight="1">
      <c r="A125" s="37"/>
      <c r="B125" s="38"/>
      <c r="C125" s="112" t="s">
        <v>126</v>
      </c>
      <c r="D125" s="39"/>
      <c r="E125" s="39"/>
      <c r="F125" s="39"/>
      <c r="G125" s="39"/>
      <c r="H125" s="39"/>
      <c r="I125" s="39"/>
      <c r="J125" s="39"/>
      <c r="K125" s="210">
        <f>BK125</f>
        <v>0</v>
      </c>
      <c r="L125" s="39"/>
      <c r="M125" s="43"/>
      <c r="N125" s="108"/>
      <c r="O125" s="211"/>
      <c r="P125" s="109"/>
      <c r="Q125" s="212">
        <f>Q126+Q196</f>
        <v>0</v>
      </c>
      <c r="R125" s="212">
        <f>R126+R196</f>
        <v>0</v>
      </c>
      <c r="S125" s="109"/>
      <c r="T125" s="213">
        <f>T126+T196</f>
        <v>0</v>
      </c>
      <c r="U125" s="109"/>
      <c r="V125" s="213">
        <f>V126+V196</f>
        <v>0</v>
      </c>
      <c r="W125" s="109"/>
      <c r="X125" s="214">
        <f>X126+X196</f>
        <v>0</v>
      </c>
      <c r="Y125" s="37"/>
      <c r="Z125" s="37"/>
      <c r="AA125" s="37"/>
      <c r="AB125" s="37"/>
      <c r="AC125" s="37"/>
      <c r="AD125" s="37"/>
      <c r="AE125" s="37"/>
      <c r="AT125" s="16" t="s">
        <v>77</v>
      </c>
      <c r="AU125" s="16" t="s">
        <v>127</v>
      </c>
      <c r="BK125" s="215">
        <f>BK126+BK196</f>
        <v>0</v>
      </c>
    </row>
    <row r="126" s="12" customFormat="1" ht="25.92" customHeight="1">
      <c r="A126" s="12"/>
      <c r="B126" s="216"/>
      <c r="C126" s="217"/>
      <c r="D126" s="218" t="s">
        <v>77</v>
      </c>
      <c r="E126" s="219" t="s">
        <v>287</v>
      </c>
      <c r="F126" s="219" t="s">
        <v>288</v>
      </c>
      <c r="G126" s="217"/>
      <c r="H126" s="217"/>
      <c r="I126" s="220"/>
      <c r="J126" s="220"/>
      <c r="K126" s="202">
        <f>BK126</f>
        <v>0</v>
      </c>
      <c r="L126" s="217"/>
      <c r="M126" s="221"/>
      <c r="N126" s="222"/>
      <c r="O126" s="223"/>
      <c r="P126" s="223"/>
      <c r="Q126" s="224">
        <f>Q127+Q131+Q138+Q173+Q181+Q184+Q191</f>
        <v>0</v>
      </c>
      <c r="R126" s="224">
        <f>R127+R131+R138+R173+R181+R184+R191</f>
        <v>0</v>
      </c>
      <c r="S126" s="223"/>
      <c r="T126" s="225">
        <f>T127+T131+T138+T173+T181+T184+T191</f>
        <v>0</v>
      </c>
      <c r="U126" s="223"/>
      <c r="V126" s="225">
        <f>V127+V131+V138+V173+V181+V184+V191</f>
        <v>0</v>
      </c>
      <c r="W126" s="223"/>
      <c r="X126" s="226">
        <f>X127+X131+X138+X173+X181+X184+X191</f>
        <v>0</v>
      </c>
      <c r="Y126" s="12"/>
      <c r="Z126" s="12"/>
      <c r="AA126" s="12"/>
      <c r="AB126" s="12"/>
      <c r="AC126" s="12"/>
      <c r="AD126" s="12"/>
      <c r="AE126" s="12"/>
      <c r="AR126" s="227" t="s">
        <v>166</v>
      </c>
      <c r="AT126" s="228" t="s">
        <v>77</v>
      </c>
      <c r="AU126" s="228" t="s">
        <v>78</v>
      </c>
      <c r="AY126" s="227" t="s">
        <v>161</v>
      </c>
      <c r="BK126" s="229">
        <f>BK127+BK131+BK138+BK173+BK181+BK184+BK191</f>
        <v>0</v>
      </c>
    </row>
    <row r="127" s="12" customFormat="1" ht="22.8" customHeight="1">
      <c r="A127" s="12"/>
      <c r="B127" s="216"/>
      <c r="C127" s="217"/>
      <c r="D127" s="218" t="s">
        <v>77</v>
      </c>
      <c r="E127" s="245" t="s">
        <v>1247</v>
      </c>
      <c r="F127" s="245" t="s">
        <v>1248</v>
      </c>
      <c r="G127" s="217"/>
      <c r="H127" s="217"/>
      <c r="I127" s="220"/>
      <c r="J127" s="220"/>
      <c r="K127" s="246">
        <f>BK127</f>
        <v>0</v>
      </c>
      <c r="L127" s="217"/>
      <c r="M127" s="221"/>
      <c r="N127" s="222"/>
      <c r="O127" s="223"/>
      <c r="P127" s="223"/>
      <c r="Q127" s="224">
        <f>SUM(Q128:Q130)</f>
        <v>0</v>
      </c>
      <c r="R127" s="224">
        <f>SUM(R128:R130)</f>
        <v>0</v>
      </c>
      <c r="S127" s="223"/>
      <c r="T127" s="225">
        <f>SUM(T128:T130)</f>
        <v>0</v>
      </c>
      <c r="U127" s="223"/>
      <c r="V127" s="225">
        <f>SUM(V128:V130)</f>
        <v>0</v>
      </c>
      <c r="W127" s="223"/>
      <c r="X127" s="226">
        <f>SUM(X128:X130)</f>
        <v>0</v>
      </c>
      <c r="Y127" s="12"/>
      <c r="Z127" s="12"/>
      <c r="AA127" s="12"/>
      <c r="AB127" s="12"/>
      <c r="AC127" s="12"/>
      <c r="AD127" s="12"/>
      <c r="AE127" s="12"/>
      <c r="AR127" s="227" t="s">
        <v>166</v>
      </c>
      <c r="AT127" s="228" t="s">
        <v>77</v>
      </c>
      <c r="AU127" s="228" t="s">
        <v>86</v>
      </c>
      <c r="AY127" s="227" t="s">
        <v>161</v>
      </c>
      <c r="BK127" s="229">
        <f>SUM(BK128:BK130)</f>
        <v>0</v>
      </c>
    </row>
    <row r="128" s="2" customFormat="1" ht="16.5" customHeight="1">
      <c r="A128" s="37"/>
      <c r="B128" s="38"/>
      <c r="C128" s="274" t="s">
        <v>86</v>
      </c>
      <c r="D128" s="274" t="s">
        <v>297</v>
      </c>
      <c r="E128" s="275" t="s">
        <v>1249</v>
      </c>
      <c r="F128" s="276" t="s">
        <v>1250</v>
      </c>
      <c r="G128" s="277" t="s">
        <v>514</v>
      </c>
      <c r="H128" s="278">
        <v>5</v>
      </c>
      <c r="I128" s="279"/>
      <c r="J128" s="280"/>
      <c r="K128" s="281">
        <f>ROUND(P128*H128,2)</f>
        <v>0</v>
      </c>
      <c r="L128" s="280"/>
      <c r="M128" s="282"/>
      <c r="N128" s="283" t="s">
        <v>1</v>
      </c>
      <c r="O128" s="239" t="s">
        <v>42</v>
      </c>
      <c r="P128" s="240">
        <f>I128+J128</f>
        <v>0</v>
      </c>
      <c r="Q128" s="240">
        <f>ROUND(I128*H128,2)</f>
        <v>0</v>
      </c>
      <c r="R128" s="240">
        <f>ROUND(J128*H128,2)</f>
        <v>0</v>
      </c>
      <c r="S128" s="96"/>
      <c r="T128" s="241">
        <f>S128*H128</f>
        <v>0</v>
      </c>
      <c r="U128" s="241">
        <v>0</v>
      </c>
      <c r="V128" s="241">
        <f>U128*H128</f>
        <v>0</v>
      </c>
      <c r="W128" s="241">
        <v>0</v>
      </c>
      <c r="X128" s="242">
        <f>W128*H128</f>
        <v>0</v>
      </c>
      <c r="Y128" s="37"/>
      <c r="Z128" s="37"/>
      <c r="AA128" s="37"/>
      <c r="AB128" s="37"/>
      <c r="AC128" s="37"/>
      <c r="AD128" s="37"/>
      <c r="AE128" s="37"/>
      <c r="AR128" s="243" t="s">
        <v>204</v>
      </c>
      <c r="AT128" s="243" t="s">
        <v>297</v>
      </c>
      <c r="AU128" s="243" t="s">
        <v>166</v>
      </c>
      <c r="AY128" s="16" t="s">
        <v>161</v>
      </c>
      <c r="BE128" s="244">
        <f>IF(O128="základná",K128,0)</f>
        <v>0</v>
      </c>
      <c r="BF128" s="244">
        <f>IF(O128="znížená",K128,0)</f>
        <v>0</v>
      </c>
      <c r="BG128" s="244">
        <f>IF(O128="zákl. prenesená",K128,0)</f>
        <v>0</v>
      </c>
      <c r="BH128" s="244">
        <f>IF(O128="zníž. prenesená",K128,0)</f>
        <v>0</v>
      </c>
      <c r="BI128" s="244">
        <f>IF(O128="nulová",K128,0)</f>
        <v>0</v>
      </c>
      <c r="BJ128" s="16" t="s">
        <v>166</v>
      </c>
      <c r="BK128" s="244">
        <f>ROUND(P128*H128,2)</f>
        <v>0</v>
      </c>
      <c r="BL128" s="16" t="s">
        <v>165</v>
      </c>
      <c r="BM128" s="243" t="s">
        <v>1251</v>
      </c>
    </row>
    <row r="129" s="2" customFormat="1" ht="16.5" customHeight="1">
      <c r="A129" s="37"/>
      <c r="B129" s="38"/>
      <c r="C129" s="230" t="s">
        <v>166</v>
      </c>
      <c r="D129" s="230" t="s">
        <v>162</v>
      </c>
      <c r="E129" s="231" t="s">
        <v>1252</v>
      </c>
      <c r="F129" s="232" t="s">
        <v>1253</v>
      </c>
      <c r="G129" s="233" t="s">
        <v>514</v>
      </c>
      <c r="H129" s="234">
        <v>5</v>
      </c>
      <c r="I129" s="235"/>
      <c r="J129" s="235"/>
      <c r="K129" s="236">
        <f>ROUND(P129*H129,2)</f>
        <v>0</v>
      </c>
      <c r="L129" s="237"/>
      <c r="M129" s="43"/>
      <c r="N129" s="238" t="s">
        <v>1</v>
      </c>
      <c r="O129" s="239" t="s">
        <v>42</v>
      </c>
      <c r="P129" s="240">
        <f>I129+J129</f>
        <v>0</v>
      </c>
      <c r="Q129" s="240">
        <f>ROUND(I129*H129,2)</f>
        <v>0</v>
      </c>
      <c r="R129" s="240">
        <f>ROUND(J129*H129,2)</f>
        <v>0</v>
      </c>
      <c r="S129" s="96"/>
      <c r="T129" s="241">
        <f>S129*H129</f>
        <v>0</v>
      </c>
      <c r="U129" s="241">
        <v>0</v>
      </c>
      <c r="V129" s="241">
        <f>U129*H129</f>
        <v>0</v>
      </c>
      <c r="W129" s="241">
        <v>0</v>
      </c>
      <c r="X129" s="242">
        <f>W129*H129</f>
        <v>0</v>
      </c>
      <c r="Y129" s="37"/>
      <c r="Z129" s="37"/>
      <c r="AA129" s="37"/>
      <c r="AB129" s="37"/>
      <c r="AC129" s="37"/>
      <c r="AD129" s="37"/>
      <c r="AE129" s="37"/>
      <c r="AR129" s="243" t="s">
        <v>165</v>
      </c>
      <c r="AT129" s="243" t="s">
        <v>162</v>
      </c>
      <c r="AU129" s="243" t="s">
        <v>166</v>
      </c>
      <c r="AY129" s="16" t="s">
        <v>161</v>
      </c>
      <c r="BE129" s="244">
        <f>IF(O129="základná",K129,0)</f>
        <v>0</v>
      </c>
      <c r="BF129" s="244">
        <f>IF(O129="znížená",K129,0)</f>
        <v>0</v>
      </c>
      <c r="BG129" s="244">
        <f>IF(O129="zákl. prenesená",K129,0)</f>
        <v>0</v>
      </c>
      <c r="BH129" s="244">
        <f>IF(O129="zníž. prenesená",K129,0)</f>
        <v>0</v>
      </c>
      <c r="BI129" s="244">
        <f>IF(O129="nulová",K129,0)</f>
        <v>0</v>
      </c>
      <c r="BJ129" s="16" t="s">
        <v>166</v>
      </c>
      <c r="BK129" s="244">
        <f>ROUND(P129*H129,2)</f>
        <v>0</v>
      </c>
      <c r="BL129" s="16" t="s">
        <v>165</v>
      </c>
      <c r="BM129" s="243" t="s">
        <v>1254</v>
      </c>
    </row>
    <row r="130" s="2" customFormat="1" ht="16.5" customHeight="1">
      <c r="A130" s="37"/>
      <c r="B130" s="38"/>
      <c r="C130" s="230" t="s">
        <v>178</v>
      </c>
      <c r="D130" s="230" t="s">
        <v>162</v>
      </c>
      <c r="E130" s="231" t="s">
        <v>1255</v>
      </c>
      <c r="F130" s="232" t="s">
        <v>1256</v>
      </c>
      <c r="G130" s="233" t="s">
        <v>514</v>
      </c>
      <c r="H130" s="234">
        <v>5</v>
      </c>
      <c r="I130" s="235"/>
      <c r="J130" s="235"/>
      <c r="K130" s="236">
        <f>ROUND(P130*H130,2)</f>
        <v>0</v>
      </c>
      <c r="L130" s="237"/>
      <c r="M130" s="43"/>
      <c r="N130" s="238" t="s">
        <v>1</v>
      </c>
      <c r="O130" s="239" t="s">
        <v>42</v>
      </c>
      <c r="P130" s="240">
        <f>I130+J130</f>
        <v>0</v>
      </c>
      <c r="Q130" s="240">
        <f>ROUND(I130*H130,2)</f>
        <v>0</v>
      </c>
      <c r="R130" s="240">
        <f>ROUND(J130*H130,2)</f>
        <v>0</v>
      </c>
      <c r="S130" s="96"/>
      <c r="T130" s="241">
        <f>S130*H130</f>
        <v>0</v>
      </c>
      <c r="U130" s="241">
        <v>0</v>
      </c>
      <c r="V130" s="241">
        <f>U130*H130</f>
        <v>0</v>
      </c>
      <c r="W130" s="241">
        <v>0</v>
      </c>
      <c r="X130" s="242">
        <f>W130*H130</f>
        <v>0</v>
      </c>
      <c r="Y130" s="37"/>
      <c r="Z130" s="37"/>
      <c r="AA130" s="37"/>
      <c r="AB130" s="37"/>
      <c r="AC130" s="37"/>
      <c r="AD130" s="37"/>
      <c r="AE130" s="37"/>
      <c r="AR130" s="243" t="s">
        <v>165</v>
      </c>
      <c r="AT130" s="243" t="s">
        <v>162</v>
      </c>
      <c r="AU130" s="243" t="s">
        <v>166</v>
      </c>
      <c r="AY130" s="16" t="s">
        <v>161</v>
      </c>
      <c r="BE130" s="244">
        <f>IF(O130="základná",K130,0)</f>
        <v>0</v>
      </c>
      <c r="BF130" s="244">
        <f>IF(O130="znížená",K130,0)</f>
        <v>0</v>
      </c>
      <c r="BG130" s="244">
        <f>IF(O130="zákl. prenesená",K130,0)</f>
        <v>0</v>
      </c>
      <c r="BH130" s="244">
        <f>IF(O130="zníž. prenesená",K130,0)</f>
        <v>0</v>
      </c>
      <c r="BI130" s="244">
        <f>IF(O130="nulová",K130,0)</f>
        <v>0</v>
      </c>
      <c r="BJ130" s="16" t="s">
        <v>166</v>
      </c>
      <c r="BK130" s="244">
        <f>ROUND(P130*H130,2)</f>
        <v>0</v>
      </c>
      <c r="BL130" s="16" t="s">
        <v>165</v>
      </c>
      <c r="BM130" s="243" t="s">
        <v>1257</v>
      </c>
    </row>
    <row r="131" s="12" customFormat="1" ht="22.8" customHeight="1">
      <c r="A131" s="12"/>
      <c r="B131" s="216"/>
      <c r="C131" s="217"/>
      <c r="D131" s="218" t="s">
        <v>77</v>
      </c>
      <c r="E131" s="245" t="s">
        <v>1258</v>
      </c>
      <c r="F131" s="245" t="s">
        <v>1259</v>
      </c>
      <c r="G131" s="217"/>
      <c r="H131" s="217"/>
      <c r="I131" s="220"/>
      <c r="J131" s="220"/>
      <c r="K131" s="246">
        <f>BK131</f>
        <v>0</v>
      </c>
      <c r="L131" s="217"/>
      <c r="M131" s="221"/>
      <c r="N131" s="222"/>
      <c r="O131" s="223"/>
      <c r="P131" s="223"/>
      <c r="Q131" s="224">
        <f>SUM(Q132:Q137)</f>
        <v>0</v>
      </c>
      <c r="R131" s="224">
        <f>SUM(R132:R137)</f>
        <v>0</v>
      </c>
      <c r="S131" s="223"/>
      <c r="T131" s="225">
        <f>SUM(T132:T137)</f>
        <v>0</v>
      </c>
      <c r="U131" s="223"/>
      <c r="V131" s="225">
        <f>SUM(V132:V137)</f>
        <v>0</v>
      </c>
      <c r="W131" s="223"/>
      <c r="X131" s="226">
        <f>SUM(X132:X137)</f>
        <v>0</v>
      </c>
      <c r="Y131" s="12"/>
      <c r="Z131" s="12"/>
      <c r="AA131" s="12"/>
      <c r="AB131" s="12"/>
      <c r="AC131" s="12"/>
      <c r="AD131" s="12"/>
      <c r="AE131" s="12"/>
      <c r="AR131" s="227" t="s">
        <v>166</v>
      </c>
      <c r="AT131" s="228" t="s">
        <v>77</v>
      </c>
      <c r="AU131" s="228" t="s">
        <v>86</v>
      </c>
      <c r="AY131" s="227" t="s">
        <v>161</v>
      </c>
      <c r="BK131" s="229">
        <f>SUM(BK132:BK137)</f>
        <v>0</v>
      </c>
    </row>
    <row r="132" s="2" customFormat="1" ht="16.5" customHeight="1">
      <c r="A132" s="37"/>
      <c r="B132" s="38"/>
      <c r="C132" s="274" t="s">
        <v>165</v>
      </c>
      <c r="D132" s="274" t="s">
        <v>297</v>
      </c>
      <c r="E132" s="275" t="s">
        <v>1260</v>
      </c>
      <c r="F132" s="276" t="s">
        <v>1261</v>
      </c>
      <c r="G132" s="277" t="s">
        <v>172</v>
      </c>
      <c r="H132" s="278">
        <v>41</v>
      </c>
      <c r="I132" s="279"/>
      <c r="J132" s="280"/>
      <c r="K132" s="281">
        <f>ROUND(P132*H132,2)</f>
        <v>0</v>
      </c>
      <c r="L132" s="280"/>
      <c r="M132" s="282"/>
      <c r="N132" s="283" t="s">
        <v>1</v>
      </c>
      <c r="O132" s="239" t="s">
        <v>42</v>
      </c>
      <c r="P132" s="240">
        <f>I132+J132</f>
        <v>0</v>
      </c>
      <c r="Q132" s="240">
        <f>ROUND(I132*H132,2)</f>
        <v>0</v>
      </c>
      <c r="R132" s="240">
        <f>ROUND(J132*H132,2)</f>
        <v>0</v>
      </c>
      <c r="S132" s="96"/>
      <c r="T132" s="241">
        <f>S132*H132</f>
        <v>0</v>
      </c>
      <c r="U132" s="241">
        <v>0</v>
      </c>
      <c r="V132" s="241">
        <f>U132*H132</f>
        <v>0</v>
      </c>
      <c r="W132" s="241">
        <v>0</v>
      </c>
      <c r="X132" s="242">
        <f>W132*H132</f>
        <v>0</v>
      </c>
      <c r="Y132" s="37"/>
      <c r="Z132" s="37"/>
      <c r="AA132" s="37"/>
      <c r="AB132" s="37"/>
      <c r="AC132" s="37"/>
      <c r="AD132" s="37"/>
      <c r="AE132" s="37"/>
      <c r="AR132" s="243" t="s">
        <v>204</v>
      </c>
      <c r="AT132" s="243" t="s">
        <v>297</v>
      </c>
      <c r="AU132" s="243" t="s">
        <v>166</v>
      </c>
      <c r="AY132" s="16" t="s">
        <v>161</v>
      </c>
      <c r="BE132" s="244">
        <f>IF(O132="základná",K132,0)</f>
        <v>0</v>
      </c>
      <c r="BF132" s="244">
        <f>IF(O132="znížená",K132,0)</f>
        <v>0</v>
      </c>
      <c r="BG132" s="244">
        <f>IF(O132="zákl. prenesená",K132,0)</f>
        <v>0</v>
      </c>
      <c r="BH132" s="244">
        <f>IF(O132="zníž. prenesená",K132,0)</f>
        <v>0</v>
      </c>
      <c r="BI132" s="244">
        <f>IF(O132="nulová",K132,0)</f>
        <v>0</v>
      </c>
      <c r="BJ132" s="16" t="s">
        <v>166</v>
      </c>
      <c r="BK132" s="244">
        <f>ROUND(P132*H132,2)</f>
        <v>0</v>
      </c>
      <c r="BL132" s="16" t="s">
        <v>165</v>
      </c>
      <c r="BM132" s="243" t="s">
        <v>1262</v>
      </c>
    </row>
    <row r="133" s="2" customFormat="1" ht="16.5" customHeight="1">
      <c r="A133" s="37"/>
      <c r="B133" s="38"/>
      <c r="C133" s="274" t="s">
        <v>188</v>
      </c>
      <c r="D133" s="274" t="s">
        <v>297</v>
      </c>
      <c r="E133" s="275" t="s">
        <v>1263</v>
      </c>
      <c r="F133" s="276" t="s">
        <v>1264</v>
      </c>
      <c r="G133" s="277" t="s">
        <v>172</v>
      </c>
      <c r="H133" s="278">
        <v>19</v>
      </c>
      <c r="I133" s="279"/>
      <c r="J133" s="280"/>
      <c r="K133" s="281">
        <f>ROUND(P133*H133,2)</f>
        <v>0</v>
      </c>
      <c r="L133" s="280"/>
      <c r="M133" s="282"/>
      <c r="N133" s="283" t="s">
        <v>1</v>
      </c>
      <c r="O133" s="239" t="s">
        <v>42</v>
      </c>
      <c r="P133" s="240">
        <f>I133+J133</f>
        <v>0</v>
      </c>
      <c r="Q133" s="240">
        <f>ROUND(I133*H133,2)</f>
        <v>0</v>
      </c>
      <c r="R133" s="240">
        <f>ROUND(J133*H133,2)</f>
        <v>0</v>
      </c>
      <c r="S133" s="96"/>
      <c r="T133" s="241">
        <f>S133*H133</f>
        <v>0</v>
      </c>
      <c r="U133" s="241">
        <v>0</v>
      </c>
      <c r="V133" s="241">
        <f>U133*H133</f>
        <v>0</v>
      </c>
      <c r="W133" s="241">
        <v>0</v>
      </c>
      <c r="X133" s="242">
        <f>W133*H133</f>
        <v>0</v>
      </c>
      <c r="Y133" s="37"/>
      <c r="Z133" s="37"/>
      <c r="AA133" s="37"/>
      <c r="AB133" s="37"/>
      <c r="AC133" s="37"/>
      <c r="AD133" s="37"/>
      <c r="AE133" s="37"/>
      <c r="AR133" s="243" t="s">
        <v>204</v>
      </c>
      <c r="AT133" s="243" t="s">
        <v>297</v>
      </c>
      <c r="AU133" s="243" t="s">
        <v>166</v>
      </c>
      <c r="AY133" s="16" t="s">
        <v>161</v>
      </c>
      <c r="BE133" s="244">
        <f>IF(O133="základná",K133,0)</f>
        <v>0</v>
      </c>
      <c r="BF133" s="244">
        <f>IF(O133="znížená",K133,0)</f>
        <v>0</v>
      </c>
      <c r="BG133" s="244">
        <f>IF(O133="zákl. prenesená",K133,0)</f>
        <v>0</v>
      </c>
      <c r="BH133" s="244">
        <f>IF(O133="zníž. prenesená",K133,0)</f>
        <v>0</v>
      </c>
      <c r="BI133" s="244">
        <f>IF(O133="nulová",K133,0)</f>
        <v>0</v>
      </c>
      <c r="BJ133" s="16" t="s">
        <v>166</v>
      </c>
      <c r="BK133" s="244">
        <f>ROUND(P133*H133,2)</f>
        <v>0</v>
      </c>
      <c r="BL133" s="16" t="s">
        <v>165</v>
      </c>
      <c r="BM133" s="243" t="s">
        <v>1265</v>
      </c>
    </row>
    <row r="134" s="2" customFormat="1" ht="16.5" customHeight="1">
      <c r="A134" s="37"/>
      <c r="B134" s="38"/>
      <c r="C134" s="274" t="s">
        <v>168</v>
      </c>
      <c r="D134" s="274" t="s">
        <v>297</v>
      </c>
      <c r="E134" s="275" t="s">
        <v>1266</v>
      </c>
      <c r="F134" s="276" t="s">
        <v>1267</v>
      </c>
      <c r="G134" s="277" t="s">
        <v>172</v>
      </c>
      <c r="H134" s="278">
        <v>5</v>
      </c>
      <c r="I134" s="279"/>
      <c r="J134" s="280"/>
      <c r="K134" s="281">
        <f>ROUND(P134*H134,2)</f>
        <v>0</v>
      </c>
      <c r="L134" s="280"/>
      <c r="M134" s="282"/>
      <c r="N134" s="283" t="s">
        <v>1</v>
      </c>
      <c r="O134" s="239" t="s">
        <v>42</v>
      </c>
      <c r="P134" s="240">
        <f>I134+J134</f>
        <v>0</v>
      </c>
      <c r="Q134" s="240">
        <f>ROUND(I134*H134,2)</f>
        <v>0</v>
      </c>
      <c r="R134" s="240">
        <f>ROUND(J134*H134,2)</f>
        <v>0</v>
      </c>
      <c r="S134" s="96"/>
      <c r="T134" s="241">
        <f>S134*H134</f>
        <v>0</v>
      </c>
      <c r="U134" s="241">
        <v>0</v>
      </c>
      <c r="V134" s="241">
        <f>U134*H134</f>
        <v>0</v>
      </c>
      <c r="W134" s="241">
        <v>0</v>
      </c>
      <c r="X134" s="242">
        <f>W134*H134</f>
        <v>0</v>
      </c>
      <c r="Y134" s="37"/>
      <c r="Z134" s="37"/>
      <c r="AA134" s="37"/>
      <c r="AB134" s="37"/>
      <c r="AC134" s="37"/>
      <c r="AD134" s="37"/>
      <c r="AE134" s="37"/>
      <c r="AR134" s="243" t="s">
        <v>204</v>
      </c>
      <c r="AT134" s="243" t="s">
        <v>297</v>
      </c>
      <c r="AU134" s="243" t="s">
        <v>166</v>
      </c>
      <c r="AY134" s="16" t="s">
        <v>161</v>
      </c>
      <c r="BE134" s="244">
        <f>IF(O134="základná",K134,0)</f>
        <v>0</v>
      </c>
      <c r="BF134" s="244">
        <f>IF(O134="znížená",K134,0)</f>
        <v>0</v>
      </c>
      <c r="BG134" s="244">
        <f>IF(O134="zákl. prenesená",K134,0)</f>
        <v>0</v>
      </c>
      <c r="BH134" s="244">
        <f>IF(O134="zníž. prenesená",K134,0)</f>
        <v>0</v>
      </c>
      <c r="BI134" s="244">
        <f>IF(O134="nulová",K134,0)</f>
        <v>0</v>
      </c>
      <c r="BJ134" s="16" t="s">
        <v>166</v>
      </c>
      <c r="BK134" s="244">
        <f>ROUND(P134*H134,2)</f>
        <v>0</v>
      </c>
      <c r="BL134" s="16" t="s">
        <v>165</v>
      </c>
      <c r="BM134" s="243" t="s">
        <v>1268</v>
      </c>
    </row>
    <row r="135" s="2" customFormat="1" ht="49.05" customHeight="1">
      <c r="A135" s="37"/>
      <c r="B135" s="38"/>
      <c r="C135" s="230" t="s">
        <v>199</v>
      </c>
      <c r="D135" s="230" t="s">
        <v>162</v>
      </c>
      <c r="E135" s="231" t="s">
        <v>1269</v>
      </c>
      <c r="F135" s="232" t="s">
        <v>1270</v>
      </c>
      <c r="G135" s="233" t="s">
        <v>172</v>
      </c>
      <c r="H135" s="234">
        <v>65</v>
      </c>
      <c r="I135" s="235"/>
      <c r="J135" s="235"/>
      <c r="K135" s="236">
        <f>ROUND(P135*H135,2)</f>
        <v>0</v>
      </c>
      <c r="L135" s="237"/>
      <c r="M135" s="43"/>
      <c r="N135" s="238" t="s">
        <v>1</v>
      </c>
      <c r="O135" s="239" t="s">
        <v>42</v>
      </c>
      <c r="P135" s="240">
        <f>I135+J135</f>
        <v>0</v>
      </c>
      <c r="Q135" s="240">
        <f>ROUND(I135*H135,2)</f>
        <v>0</v>
      </c>
      <c r="R135" s="240">
        <f>ROUND(J135*H135,2)</f>
        <v>0</v>
      </c>
      <c r="S135" s="96"/>
      <c r="T135" s="241">
        <f>S135*H135</f>
        <v>0</v>
      </c>
      <c r="U135" s="241">
        <v>0</v>
      </c>
      <c r="V135" s="241">
        <f>U135*H135</f>
        <v>0</v>
      </c>
      <c r="W135" s="241">
        <v>0</v>
      </c>
      <c r="X135" s="242">
        <f>W135*H135</f>
        <v>0</v>
      </c>
      <c r="Y135" s="37"/>
      <c r="Z135" s="37"/>
      <c r="AA135" s="37"/>
      <c r="AB135" s="37"/>
      <c r="AC135" s="37"/>
      <c r="AD135" s="37"/>
      <c r="AE135" s="37"/>
      <c r="AR135" s="243" t="s">
        <v>165</v>
      </c>
      <c r="AT135" s="243" t="s">
        <v>162</v>
      </c>
      <c r="AU135" s="243" t="s">
        <v>166</v>
      </c>
      <c r="AY135" s="16" t="s">
        <v>161</v>
      </c>
      <c r="BE135" s="244">
        <f>IF(O135="základná",K135,0)</f>
        <v>0</v>
      </c>
      <c r="BF135" s="244">
        <f>IF(O135="znížená",K135,0)</f>
        <v>0</v>
      </c>
      <c r="BG135" s="244">
        <f>IF(O135="zákl. prenesená",K135,0)</f>
        <v>0</v>
      </c>
      <c r="BH135" s="244">
        <f>IF(O135="zníž. prenesená",K135,0)</f>
        <v>0</v>
      </c>
      <c r="BI135" s="244">
        <f>IF(O135="nulová",K135,0)</f>
        <v>0</v>
      </c>
      <c r="BJ135" s="16" t="s">
        <v>166</v>
      </c>
      <c r="BK135" s="244">
        <f>ROUND(P135*H135,2)</f>
        <v>0</v>
      </c>
      <c r="BL135" s="16" t="s">
        <v>165</v>
      </c>
      <c r="BM135" s="243" t="s">
        <v>1271</v>
      </c>
    </row>
    <row r="136" s="2" customFormat="1" ht="16.5" customHeight="1">
      <c r="A136" s="37"/>
      <c r="B136" s="38"/>
      <c r="C136" s="230" t="s">
        <v>204</v>
      </c>
      <c r="D136" s="230" t="s">
        <v>162</v>
      </c>
      <c r="E136" s="231" t="s">
        <v>1272</v>
      </c>
      <c r="F136" s="232" t="s">
        <v>1273</v>
      </c>
      <c r="G136" s="233" t="s">
        <v>172</v>
      </c>
      <c r="H136" s="234">
        <v>65</v>
      </c>
      <c r="I136" s="235"/>
      <c r="J136" s="235"/>
      <c r="K136" s="236">
        <f>ROUND(P136*H136,2)</f>
        <v>0</v>
      </c>
      <c r="L136" s="237"/>
      <c r="M136" s="43"/>
      <c r="N136" s="238" t="s">
        <v>1</v>
      </c>
      <c r="O136" s="239" t="s">
        <v>42</v>
      </c>
      <c r="P136" s="240">
        <f>I136+J136</f>
        <v>0</v>
      </c>
      <c r="Q136" s="240">
        <f>ROUND(I136*H136,2)</f>
        <v>0</v>
      </c>
      <c r="R136" s="240">
        <f>ROUND(J136*H136,2)</f>
        <v>0</v>
      </c>
      <c r="S136" s="96"/>
      <c r="T136" s="241">
        <f>S136*H136</f>
        <v>0</v>
      </c>
      <c r="U136" s="241">
        <v>0</v>
      </c>
      <c r="V136" s="241">
        <f>U136*H136</f>
        <v>0</v>
      </c>
      <c r="W136" s="241">
        <v>0</v>
      </c>
      <c r="X136" s="242">
        <f>W136*H136</f>
        <v>0</v>
      </c>
      <c r="Y136" s="37"/>
      <c r="Z136" s="37"/>
      <c r="AA136" s="37"/>
      <c r="AB136" s="37"/>
      <c r="AC136" s="37"/>
      <c r="AD136" s="37"/>
      <c r="AE136" s="37"/>
      <c r="AR136" s="243" t="s">
        <v>165</v>
      </c>
      <c r="AT136" s="243" t="s">
        <v>162</v>
      </c>
      <c r="AU136" s="243" t="s">
        <v>166</v>
      </c>
      <c r="AY136" s="16" t="s">
        <v>161</v>
      </c>
      <c r="BE136" s="244">
        <f>IF(O136="základná",K136,0)</f>
        <v>0</v>
      </c>
      <c r="BF136" s="244">
        <f>IF(O136="znížená",K136,0)</f>
        <v>0</v>
      </c>
      <c r="BG136" s="244">
        <f>IF(O136="zákl. prenesená",K136,0)</f>
        <v>0</v>
      </c>
      <c r="BH136" s="244">
        <f>IF(O136="zníž. prenesená",K136,0)</f>
        <v>0</v>
      </c>
      <c r="BI136" s="244">
        <f>IF(O136="nulová",K136,0)</f>
        <v>0</v>
      </c>
      <c r="BJ136" s="16" t="s">
        <v>166</v>
      </c>
      <c r="BK136" s="244">
        <f>ROUND(P136*H136,2)</f>
        <v>0</v>
      </c>
      <c r="BL136" s="16" t="s">
        <v>165</v>
      </c>
      <c r="BM136" s="243" t="s">
        <v>1274</v>
      </c>
    </row>
    <row r="137" s="2" customFormat="1" ht="33" customHeight="1">
      <c r="A137" s="37"/>
      <c r="B137" s="38"/>
      <c r="C137" s="230" t="s">
        <v>197</v>
      </c>
      <c r="D137" s="230" t="s">
        <v>162</v>
      </c>
      <c r="E137" s="231" t="s">
        <v>1275</v>
      </c>
      <c r="F137" s="232" t="s">
        <v>1276</v>
      </c>
      <c r="G137" s="233" t="s">
        <v>172</v>
      </c>
      <c r="H137" s="234">
        <v>65</v>
      </c>
      <c r="I137" s="235"/>
      <c r="J137" s="235"/>
      <c r="K137" s="236">
        <f>ROUND(P137*H137,2)</f>
        <v>0</v>
      </c>
      <c r="L137" s="237"/>
      <c r="M137" s="43"/>
      <c r="N137" s="238" t="s">
        <v>1</v>
      </c>
      <c r="O137" s="239" t="s">
        <v>42</v>
      </c>
      <c r="P137" s="240">
        <f>I137+J137</f>
        <v>0</v>
      </c>
      <c r="Q137" s="240">
        <f>ROUND(I137*H137,2)</f>
        <v>0</v>
      </c>
      <c r="R137" s="240">
        <f>ROUND(J137*H137,2)</f>
        <v>0</v>
      </c>
      <c r="S137" s="96"/>
      <c r="T137" s="241">
        <f>S137*H137</f>
        <v>0</v>
      </c>
      <c r="U137" s="241">
        <v>0</v>
      </c>
      <c r="V137" s="241">
        <f>U137*H137</f>
        <v>0</v>
      </c>
      <c r="W137" s="241">
        <v>0</v>
      </c>
      <c r="X137" s="242">
        <f>W137*H137</f>
        <v>0</v>
      </c>
      <c r="Y137" s="37"/>
      <c r="Z137" s="37"/>
      <c r="AA137" s="37"/>
      <c r="AB137" s="37"/>
      <c r="AC137" s="37"/>
      <c r="AD137" s="37"/>
      <c r="AE137" s="37"/>
      <c r="AR137" s="243" t="s">
        <v>165</v>
      </c>
      <c r="AT137" s="243" t="s">
        <v>162</v>
      </c>
      <c r="AU137" s="243" t="s">
        <v>166</v>
      </c>
      <c r="AY137" s="16" t="s">
        <v>161</v>
      </c>
      <c r="BE137" s="244">
        <f>IF(O137="základná",K137,0)</f>
        <v>0</v>
      </c>
      <c r="BF137" s="244">
        <f>IF(O137="znížená",K137,0)</f>
        <v>0</v>
      </c>
      <c r="BG137" s="244">
        <f>IF(O137="zákl. prenesená",K137,0)</f>
        <v>0</v>
      </c>
      <c r="BH137" s="244">
        <f>IF(O137="zníž. prenesená",K137,0)</f>
        <v>0</v>
      </c>
      <c r="BI137" s="244">
        <f>IF(O137="nulová",K137,0)</f>
        <v>0</v>
      </c>
      <c r="BJ137" s="16" t="s">
        <v>166</v>
      </c>
      <c r="BK137" s="244">
        <f>ROUND(P137*H137,2)</f>
        <v>0</v>
      </c>
      <c r="BL137" s="16" t="s">
        <v>165</v>
      </c>
      <c r="BM137" s="243" t="s">
        <v>1277</v>
      </c>
    </row>
    <row r="138" s="12" customFormat="1" ht="22.8" customHeight="1">
      <c r="A138" s="12"/>
      <c r="B138" s="216"/>
      <c r="C138" s="217"/>
      <c r="D138" s="218" t="s">
        <v>77</v>
      </c>
      <c r="E138" s="245" t="s">
        <v>1278</v>
      </c>
      <c r="F138" s="245" t="s">
        <v>1279</v>
      </c>
      <c r="G138" s="217"/>
      <c r="H138" s="217"/>
      <c r="I138" s="220"/>
      <c r="J138" s="220"/>
      <c r="K138" s="246">
        <f>BK138</f>
        <v>0</v>
      </c>
      <c r="L138" s="217"/>
      <c r="M138" s="221"/>
      <c r="N138" s="222"/>
      <c r="O138" s="223"/>
      <c r="P138" s="223"/>
      <c r="Q138" s="224">
        <f>SUM(Q139:Q172)</f>
        <v>0</v>
      </c>
      <c r="R138" s="224">
        <f>SUM(R139:R172)</f>
        <v>0</v>
      </c>
      <c r="S138" s="223"/>
      <c r="T138" s="225">
        <f>SUM(T139:T172)</f>
        <v>0</v>
      </c>
      <c r="U138" s="223"/>
      <c r="V138" s="225">
        <f>SUM(V139:V172)</f>
        <v>0</v>
      </c>
      <c r="W138" s="223"/>
      <c r="X138" s="226">
        <f>SUM(X139:X172)</f>
        <v>0</v>
      </c>
      <c r="Y138" s="12"/>
      <c r="Z138" s="12"/>
      <c r="AA138" s="12"/>
      <c r="AB138" s="12"/>
      <c r="AC138" s="12"/>
      <c r="AD138" s="12"/>
      <c r="AE138" s="12"/>
      <c r="AR138" s="227" t="s">
        <v>166</v>
      </c>
      <c r="AT138" s="228" t="s">
        <v>77</v>
      </c>
      <c r="AU138" s="228" t="s">
        <v>86</v>
      </c>
      <c r="AY138" s="227" t="s">
        <v>161</v>
      </c>
      <c r="BK138" s="229">
        <f>SUM(BK139:BK172)</f>
        <v>0</v>
      </c>
    </row>
    <row r="139" s="2" customFormat="1" ht="66.75" customHeight="1">
      <c r="A139" s="37"/>
      <c r="B139" s="38"/>
      <c r="C139" s="274" t="s">
        <v>214</v>
      </c>
      <c r="D139" s="274" t="s">
        <v>297</v>
      </c>
      <c r="E139" s="275" t="s">
        <v>1280</v>
      </c>
      <c r="F139" s="276" t="s">
        <v>1281</v>
      </c>
      <c r="G139" s="277" t="s">
        <v>202</v>
      </c>
      <c r="H139" s="278">
        <v>60</v>
      </c>
      <c r="I139" s="279"/>
      <c r="J139" s="280"/>
      <c r="K139" s="281">
        <f>ROUND(P139*H139,2)</f>
        <v>0</v>
      </c>
      <c r="L139" s="280"/>
      <c r="M139" s="282"/>
      <c r="N139" s="283" t="s">
        <v>1</v>
      </c>
      <c r="O139" s="239" t="s">
        <v>42</v>
      </c>
      <c r="P139" s="240">
        <f>I139+J139</f>
        <v>0</v>
      </c>
      <c r="Q139" s="240">
        <f>ROUND(I139*H139,2)</f>
        <v>0</v>
      </c>
      <c r="R139" s="240">
        <f>ROUND(J139*H139,2)</f>
        <v>0</v>
      </c>
      <c r="S139" s="96"/>
      <c r="T139" s="241">
        <f>S139*H139</f>
        <v>0</v>
      </c>
      <c r="U139" s="241">
        <v>0</v>
      </c>
      <c r="V139" s="241">
        <f>U139*H139</f>
        <v>0</v>
      </c>
      <c r="W139" s="241">
        <v>0</v>
      </c>
      <c r="X139" s="242">
        <f>W139*H139</f>
        <v>0</v>
      </c>
      <c r="Y139" s="37"/>
      <c r="Z139" s="37"/>
      <c r="AA139" s="37"/>
      <c r="AB139" s="37"/>
      <c r="AC139" s="37"/>
      <c r="AD139" s="37"/>
      <c r="AE139" s="37"/>
      <c r="AR139" s="243" t="s">
        <v>204</v>
      </c>
      <c r="AT139" s="243" t="s">
        <v>297</v>
      </c>
      <c r="AU139" s="243" t="s">
        <v>166</v>
      </c>
      <c r="AY139" s="16" t="s">
        <v>161</v>
      </c>
      <c r="BE139" s="244">
        <f>IF(O139="základná",K139,0)</f>
        <v>0</v>
      </c>
      <c r="BF139" s="244">
        <f>IF(O139="znížená",K139,0)</f>
        <v>0</v>
      </c>
      <c r="BG139" s="244">
        <f>IF(O139="zákl. prenesená",K139,0)</f>
        <v>0</v>
      </c>
      <c r="BH139" s="244">
        <f>IF(O139="zníž. prenesená",K139,0)</f>
        <v>0</v>
      </c>
      <c r="BI139" s="244">
        <f>IF(O139="nulová",K139,0)</f>
        <v>0</v>
      </c>
      <c r="BJ139" s="16" t="s">
        <v>166</v>
      </c>
      <c r="BK139" s="244">
        <f>ROUND(P139*H139,2)</f>
        <v>0</v>
      </c>
      <c r="BL139" s="16" t="s">
        <v>165</v>
      </c>
      <c r="BM139" s="243" t="s">
        <v>1282</v>
      </c>
    </row>
    <row r="140" s="2" customFormat="1" ht="66.75" customHeight="1">
      <c r="A140" s="37"/>
      <c r="B140" s="38"/>
      <c r="C140" s="274" t="s">
        <v>218</v>
      </c>
      <c r="D140" s="274" t="s">
        <v>297</v>
      </c>
      <c r="E140" s="275" t="s">
        <v>1283</v>
      </c>
      <c r="F140" s="276" t="s">
        <v>1284</v>
      </c>
      <c r="G140" s="277" t="s">
        <v>202</v>
      </c>
      <c r="H140" s="278">
        <v>26</v>
      </c>
      <c r="I140" s="279"/>
      <c r="J140" s="280"/>
      <c r="K140" s="281">
        <f>ROUND(P140*H140,2)</f>
        <v>0</v>
      </c>
      <c r="L140" s="280"/>
      <c r="M140" s="282"/>
      <c r="N140" s="283" t="s">
        <v>1</v>
      </c>
      <c r="O140" s="239" t="s">
        <v>42</v>
      </c>
      <c r="P140" s="240">
        <f>I140+J140</f>
        <v>0</v>
      </c>
      <c r="Q140" s="240">
        <f>ROUND(I140*H140,2)</f>
        <v>0</v>
      </c>
      <c r="R140" s="240">
        <f>ROUND(J140*H140,2)</f>
        <v>0</v>
      </c>
      <c r="S140" s="96"/>
      <c r="T140" s="241">
        <f>S140*H140</f>
        <v>0</v>
      </c>
      <c r="U140" s="241">
        <v>0</v>
      </c>
      <c r="V140" s="241">
        <f>U140*H140</f>
        <v>0</v>
      </c>
      <c r="W140" s="241">
        <v>0</v>
      </c>
      <c r="X140" s="242">
        <f>W140*H140</f>
        <v>0</v>
      </c>
      <c r="Y140" s="37"/>
      <c r="Z140" s="37"/>
      <c r="AA140" s="37"/>
      <c r="AB140" s="37"/>
      <c r="AC140" s="37"/>
      <c r="AD140" s="37"/>
      <c r="AE140" s="37"/>
      <c r="AR140" s="243" t="s">
        <v>204</v>
      </c>
      <c r="AT140" s="243" t="s">
        <v>297</v>
      </c>
      <c r="AU140" s="243" t="s">
        <v>166</v>
      </c>
      <c r="AY140" s="16" t="s">
        <v>161</v>
      </c>
      <c r="BE140" s="244">
        <f>IF(O140="základná",K140,0)</f>
        <v>0</v>
      </c>
      <c r="BF140" s="244">
        <f>IF(O140="znížená",K140,0)</f>
        <v>0</v>
      </c>
      <c r="BG140" s="244">
        <f>IF(O140="zákl. prenesená",K140,0)</f>
        <v>0</v>
      </c>
      <c r="BH140" s="244">
        <f>IF(O140="zníž. prenesená",K140,0)</f>
        <v>0</v>
      </c>
      <c r="BI140" s="244">
        <f>IF(O140="nulová",K140,0)</f>
        <v>0</v>
      </c>
      <c r="BJ140" s="16" t="s">
        <v>166</v>
      </c>
      <c r="BK140" s="244">
        <f>ROUND(P140*H140,2)</f>
        <v>0</v>
      </c>
      <c r="BL140" s="16" t="s">
        <v>165</v>
      </c>
      <c r="BM140" s="243" t="s">
        <v>1285</v>
      </c>
    </row>
    <row r="141" s="2" customFormat="1" ht="66.75" customHeight="1">
      <c r="A141" s="37"/>
      <c r="B141" s="38"/>
      <c r="C141" s="274" t="s">
        <v>223</v>
      </c>
      <c r="D141" s="274" t="s">
        <v>297</v>
      </c>
      <c r="E141" s="275" t="s">
        <v>1286</v>
      </c>
      <c r="F141" s="276" t="s">
        <v>1287</v>
      </c>
      <c r="G141" s="277" t="s">
        <v>202</v>
      </c>
      <c r="H141" s="278">
        <v>6</v>
      </c>
      <c r="I141" s="279"/>
      <c r="J141" s="280"/>
      <c r="K141" s="281">
        <f>ROUND(P141*H141,2)</f>
        <v>0</v>
      </c>
      <c r="L141" s="280"/>
      <c r="M141" s="282"/>
      <c r="N141" s="283" t="s">
        <v>1</v>
      </c>
      <c r="O141" s="239" t="s">
        <v>42</v>
      </c>
      <c r="P141" s="240">
        <f>I141+J141</f>
        <v>0</v>
      </c>
      <c r="Q141" s="240">
        <f>ROUND(I141*H141,2)</f>
        <v>0</v>
      </c>
      <c r="R141" s="240">
        <f>ROUND(J141*H141,2)</f>
        <v>0</v>
      </c>
      <c r="S141" s="96"/>
      <c r="T141" s="241">
        <f>S141*H141</f>
        <v>0</v>
      </c>
      <c r="U141" s="241">
        <v>0</v>
      </c>
      <c r="V141" s="241">
        <f>U141*H141</f>
        <v>0</v>
      </c>
      <c r="W141" s="241">
        <v>0</v>
      </c>
      <c r="X141" s="242">
        <f>W141*H141</f>
        <v>0</v>
      </c>
      <c r="Y141" s="37"/>
      <c r="Z141" s="37"/>
      <c r="AA141" s="37"/>
      <c r="AB141" s="37"/>
      <c r="AC141" s="37"/>
      <c r="AD141" s="37"/>
      <c r="AE141" s="37"/>
      <c r="AR141" s="243" t="s">
        <v>204</v>
      </c>
      <c r="AT141" s="243" t="s">
        <v>297</v>
      </c>
      <c r="AU141" s="243" t="s">
        <v>166</v>
      </c>
      <c r="AY141" s="16" t="s">
        <v>161</v>
      </c>
      <c r="BE141" s="244">
        <f>IF(O141="základná",K141,0)</f>
        <v>0</v>
      </c>
      <c r="BF141" s="244">
        <f>IF(O141="znížená",K141,0)</f>
        <v>0</v>
      </c>
      <c r="BG141" s="244">
        <f>IF(O141="zákl. prenesená",K141,0)</f>
        <v>0</v>
      </c>
      <c r="BH141" s="244">
        <f>IF(O141="zníž. prenesená",K141,0)</f>
        <v>0</v>
      </c>
      <c r="BI141" s="244">
        <f>IF(O141="nulová",K141,0)</f>
        <v>0</v>
      </c>
      <c r="BJ141" s="16" t="s">
        <v>166</v>
      </c>
      <c r="BK141" s="244">
        <f>ROUND(P141*H141,2)</f>
        <v>0</v>
      </c>
      <c r="BL141" s="16" t="s">
        <v>165</v>
      </c>
      <c r="BM141" s="243" t="s">
        <v>1288</v>
      </c>
    </row>
    <row r="142" s="2" customFormat="1" ht="66.75" customHeight="1">
      <c r="A142" s="37"/>
      <c r="B142" s="38"/>
      <c r="C142" s="274" t="s">
        <v>228</v>
      </c>
      <c r="D142" s="274" t="s">
        <v>297</v>
      </c>
      <c r="E142" s="275" t="s">
        <v>1289</v>
      </c>
      <c r="F142" s="276" t="s">
        <v>1290</v>
      </c>
      <c r="G142" s="277" t="s">
        <v>202</v>
      </c>
      <c r="H142" s="278">
        <v>2</v>
      </c>
      <c r="I142" s="279"/>
      <c r="J142" s="280"/>
      <c r="K142" s="281">
        <f>ROUND(P142*H142,2)</f>
        <v>0</v>
      </c>
      <c r="L142" s="280"/>
      <c r="M142" s="282"/>
      <c r="N142" s="283" t="s">
        <v>1</v>
      </c>
      <c r="O142" s="239" t="s">
        <v>42</v>
      </c>
      <c r="P142" s="240">
        <f>I142+J142</f>
        <v>0</v>
      </c>
      <c r="Q142" s="240">
        <f>ROUND(I142*H142,2)</f>
        <v>0</v>
      </c>
      <c r="R142" s="240">
        <f>ROUND(J142*H142,2)</f>
        <v>0</v>
      </c>
      <c r="S142" s="96"/>
      <c r="T142" s="241">
        <f>S142*H142</f>
        <v>0</v>
      </c>
      <c r="U142" s="241">
        <v>0</v>
      </c>
      <c r="V142" s="241">
        <f>U142*H142</f>
        <v>0</v>
      </c>
      <c r="W142" s="241">
        <v>0</v>
      </c>
      <c r="X142" s="242">
        <f>W142*H142</f>
        <v>0</v>
      </c>
      <c r="Y142" s="37"/>
      <c r="Z142" s="37"/>
      <c r="AA142" s="37"/>
      <c r="AB142" s="37"/>
      <c r="AC142" s="37"/>
      <c r="AD142" s="37"/>
      <c r="AE142" s="37"/>
      <c r="AR142" s="243" t="s">
        <v>204</v>
      </c>
      <c r="AT142" s="243" t="s">
        <v>297</v>
      </c>
      <c r="AU142" s="243" t="s">
        <v>166</v>
      </c>
      <c r="AY142" s="16" t="s">
        <v>161</v>
      </c>
      <c r="BE142" s="244">
        <f>IF(O142="základná",K142,0)</f>
        <v>0</v>
      </c>
      <c r="BF142" s="244">
        <f>IF(O142="znížená",K142,0)</f>
        <v>0</v>
      </c>
      <c r="BG142" s="244">
        <f>IF(O142="zákl. prenesená",K142,0)</f>
        <v>0</v>
      </c>
      <c r="BH142" s="244">
        <f>IF(O142="zníž. prenesená",K142,0)</f>
        <v>0</v>
      </c>
      <c r="BI142" s="244">
        <f>IF(O142="nulová",K142,0)</f>
        <v>0</v>
      </c>
      <c r="BJ142" s="16" t="s">
        <v>166</v>
      </c>
      <c r="BK142" s="244">
        <f>ROUND(P142*H142,2)</f>
        <v>0</v>
      </c>
      <c r="BL142" s="16" t="s">
        <v>165</v>
      </c>
      <c r="BM142" s="243" t="s">
        <v>1291</v>
      </c>
    </row>
    <row r="143" s="2" customFormat="1" ht="66.75" customHeight="1">
      <c r="A143" s="37"/>
      <c r="B143" s="38"/>
      <c r="C143" s="274" t="s">
        <v>233</v>
      </c>
      <c r="D143" s="274" t="s">
        <v>297</v>
      </c>
      <c r="E143" s="275" t="s">
        <v>1292</v>
      </c>
      <c r="F143" s="276" t="s">
        <v>1293</v>
      </c>
      <c r="G143" s="277" t="s">
        <v>202</v>
      </c>
      <c r="H143" s="278">
        <v>4</v>
      </c>
      <c r="I143" s="279"/>
      <c r="J143" s="280"/>
      <c r="K143" s="281">
        <f>ROUND(P143*H143,2)</f>
        <v>0</v>
      </c>
      <c r="L143" s="280"/>
      <c r="M143" s="282"/>
      <c r="N143" s="283" t="s">
        <v>1</v>
      </c>
      <c r="O143" s="239" t="s">
        <v>42</v>
      </c>
      <c r="P143" s="240">
        <f>I143+J143</f>
        <v>0</v>
      </c>
      <c r="Q143" s="240">
        <f>ROUND(I143*H143,2)</f>
        <v>0</v>
      </c>
      <c r="R143" s="240">
        <f>ROUND(J143*H143,2)</f>
        <v>0</v>
      </c>
      <c r="S143" s="96"/>
      <c r="T143" s="241">
        <f>S143*H143</f>
        <v>0</v>
      </c>
      <c r="U143" s="241">
        <v>0</v>
      </c>
      <c r="V143" s="241">
        <f>U143*H143</f>
        <v>0</v>
      </c>
      <c r="W143" s="241">
        <v>0</v>
      </c>
      <c r="X143" s="242">
        <f>W143*H143</f>
        <v>0</v>
      </c>
      <c r="Y143" s="37"/>
      <c r="Z143" s="37"/>
      <c r="AA143" s="37"/>
      <c r="AB143" s="37"/>
      <c r="AC143" s="37"/>
      <c r="AD143" s="37"/>
      <c r="AE143" s="37"/>
      <c r="AR143" s="243" t="s">
        <v>204</v>
      </c>
      <c r="AT143" s="243" t="s">
        <v>297</v>
      </c>
      <c r="AU143" s="243" t="s">
        <v>166</v>
      </c>
      <c r="AY143" s="16" t="s">
        <v>161</v>
      </c>
      <c r="BE143" s="244">
        <f>IF(O143="základná",K143,0)</f>
        <v>0</v>
      </c>
      <c r="BF143" s="244">
        <f>IF(O143="znížená",K143,0)</f>
        <v>0</v>
      </c>
      <c r="BG143" s="244">
        <f>IF(O143="zákl. prenesená",K143,0)</f>
        <v>0</v>
      </c>
      <c r="BH143" s="244">
        <f>IF(O143="zníž. prenesená",K143,0)</f>
        <v>0</v>
      </c>
      <c r="BI143" s="244">
        <f>IF(O143="nulová",K143,0)</f>
        <v>0</v>
      </c>
      <c r="BJ143" s="16" t="s">
        <v>166</v>
      </c>
      <c r="BK143" s="244">
        <f>ROUND(P143*H143,2)</f>
        <v>0</v>
      </c>
      <c r="BL143" s="16" t="s">
        <v>165</v>
      </c>
      <c r="BM143" s="243" t="s">
        <v>1294</v>
      </c>
    </row>
    <row r="144" s="2" customFormat="1" ht="37.8" customHeight="1">
      <c r="A144" s="37"/>
      <c r="B144" s="38"/>
      <c r="C144" s="230" t="s">
        <v>237</v>
      </c>
      <c r="D144" s="230" t="s">
        <v>162</v>
      </c>
      <c r="E144" s="231" t="s">
        <v>1295</v>
      </c>
      <c r="F144" s="232" t="s">
        <v>1296</v>
      </c>
      <c r="G144" s="233" t="s">
        <v>202</v>
      </c>
      <c r="H144" s="234">
        <v>98</v>
      </c>
      <c r="I144" s="235"/>
      <c r="J144" s="235"/>
      <c r="K144" s="236">
        <f>ROUND(P144*H144,2)</f>
        <v>0</v>
      </c>
      <c r="L144" s="237"/>
      <c r="M144" s="43"/>
      <c r="N144" s="238" t="s">
        <v>1</v>
      </c>
      <c r="O144" s="239" t="s">
        <v>42</v>
      </c>
      <c r="P144" s="240">
        <f>I144+J144</f>
        <v>0</v>
      </c>
      <c r="Q144" s="240">
        <f>ROUND(I144*H144,2)</f>
        <v>0</v>
      </c>
      <c r="R144" s="240">
        <f>ROUND(J144*H144,2)</f>
        <v>0</v>
      </c>
      <c r="S144" s="96"/>
      <c r="T144" s="241">
        <f>S144*H144</f>
        <v>0</v>
      </c>
      <c r="U144" s="241">
        <v>0</v>
      </c>
      <c r="V144" s="241">
        <f>U144*H144</f>
        <v>0</v>
      </c>
      <c r="W144" s="241">
        <v>0</v>
      </c>
      <c r="X144" s="242">
        <f>W144*H144</f>
        <v>0</v>
      </c>
      <c r="Y144" s="37"/>
      <c r="Z144" s="37"/>
      <c r="AA144" s="37"/>
      <c r="AB144" s="37"/>
      <c r="AC144" s="37"/>
      <c r="AD144" s="37"/>
      <c r="AE144" s="37"/>
      <c r="AR144" s="243" t="s">
        <v>165</v>
      </c>
      <c r="AT144" s="243" t="s">
        <v>162</v>
      </c>
      <c r="AU144" s="243" t="s">
        <v>166</v>
      </c>
      <c r="AY144" s="16" t="s">
        <v>161</v>
      </c>
      <c r="BE144" s="244">
        <f>IF(O144="základná",K144,0)</f>
        <v>0</v>
      </c>
      <c r="BF144" s="244">
        <f>IF(O144="znížená",K144,0)</f>
        <v>0</v>
      </c>
      <c r="BG144" s="244">
        <f>IF(O144="zákl. prenesená",K144,0)</f>
        <v>0</v>
      </c>
      <c r="BH144" s="244">
        <f>IF(O144="zníž. prenesená",K144,0)</f>
        <v>0</v>
      </c>
      <c r="BI144" s="244">
        <f>IF(O144="nulová",K144,0)</f>
        <v>0</v>
      </c>
      <c r="BJ144" s="16" t="s">
        <v>166</v>
      </c>
      <c r="BK144" s="244">
        <f>ROUND(P144*H144,2)</f>
        <v>0</v>
      </c>
      <c r="BL144" s="16" t="s">
        <v>165</v>
      </c>
      <c r="BM144" s="243" t="s">
        <v>1297</v>
      </c>
    </row>
    <row r="145" s="2" customFormat="1" ht="16.5" customHeight="1">
      <c r="A145" s="37"/>
      <c r="B145" s="38"/>
      <c r="C145" s="230" t="s">
        <v>242</v>
      </c>
      <c r="D145" s="230" t="s">
        <v>162</v>
      </c>
      <c r="E145" s="231" t="s">
        <v>1298</v>
      </c>
      <c r="F145" s="232" t="s">
        <v>1299</v>
      </c>
      <c r="G145" s="233" t="s">
        <v>202</v>
      </c>
      <c r="H145" s="234">
        <v>98</v>
      </c>
      <c r="I145" s="235"/>
      <c r="J145" s="235"/>
      <c r="K145" s="236">
        <f>ROUND(P145*H145,2)</f>
        <v>0</v>
      </c>
      <c r="L145" s="237"/>
      <c r="M145" s="43"/>
      <c r="N145" s="238" t="s">
        <v>1</v>
      </c>
      <c r="O145" s="239" t="s">
        <v>42</v>
      </c>
      <c r="P145" s="240">
        <f>I145+J145</f>
        <v>0</v>
      </c>
      <c r="Q145" s="240">
        <f>ROUND(I145*H145,2)</f>
        <v>0</v>
      </c>
      <c r="R145" s="240">
        <f>ROUND(J145*H145,2)</f>
        <v>0</v>
      </c>
      <c r="S145" s="96"/>
      <c r="T145" s="241">
        <f>S145*H145</f>
        <v>0</v>
      </c>
      <c r="U145" s="241">
        <v>0</v>
      </c>
      <c r="V145" s="241">
        <f>U145*H145</f>
        <v>0</v>
      </c>
      <c r="W145" s="241">
        <v>0</v>
      </c>
      <c r="X145" s="242">
        <f>W145*H145</f>
        <v>0</v>
      </c>
      <c r="Y145" s="37"/>
      <c r="Z145" s="37"/>
      <c r="AA145" s="37"/>
      <c r="AB145" s="37"/>
      <c r="AC145" s="37"/>
      <c r="AD145" s="37"/>
      <c r="AE145" s="37"/>
      <c r="AR145" s="243" t="s">
        <v>165</v>
      </c>
      <c r="AT145" s="243" t="s">
        <v>162</v>
      </c>
      <c r="AU145" s="243" t="s">
        <v>166</v>
      </c>
      <c r="AY145" s="16" t="s">
        <v>161</v>
      </c>
      <c r="BE145" s="244">
        <f>IF(O145="základná",K145,0)</f>
        <v>0</v>
      </c>
      <c r="BF145" s="244">
        <f>IF(O145="znížená",K145,0)</f>
        <v>0</v>
      </c>
      <c r="BG145" s="244">
        <f>IF(O145="zákl. prenesená",K145,0)</f>
        <v>0</v>
      </c>
      <c r="BH145" s="244">
        <f>IF(O145="zníž. prenesená",K145,0)</f>
        <v>0</v>
      </c>
      <c r="BI145" s="244">
        <f>IF(O145="nulová",K145,0)</f>
        <v>0</v>
      </c>
      <c r="BJ145" s="16" t="s">
        <v>166</v>
      </c>
      <c r="BK145" s="244">
        <f>ROUND(P145*H145,2)</f>
        <v>0</v>
      </c>
      <c r="BL145" s="16" t="s">
        <v>165</v>
      </c>
      <c r="BM145" s="243" t="s">
        <v>1300</v>
      </c>
    </row>
    <row r="146" s="2" customFormat="1" ht="55.5" customHeight="1">
      <c r="A146" s="37"/>
      <c r="B146" s="38"/>
      <c r="C146" s="274" t="s">
        <v>246</v>
      </c>
      <c r="D146" s="274" t="s">
        <v>297</v>
      </c>
      <c r="E146" s="275" t="s">
        <v>1301</v>
      </c>
      <c r="F146" s="276" t="s">
        <v>1302</v>
      </c>
      <c r="G146" s="277" t="s">
        <v>202</v>
      </c>
      <c r="H146" s="278">
        <v>61</v>
      </c>
      <c r="I146" s="279"/>
      <c r="J146" s="280"/>
      <c r="K146" s="281">
        <f>ROUND(P146*H146,2)</f>
        <v>0</v>
      </c>
      <c r="L146" s="280"/>
      <c r="M146" s="282"/>
      <c r="N146" s="283" t="s">
        <v>1</v>
      </c>
      <c r="O146" s="239" t="s">
        <v>42</v>
      </c>
      <c r="P146" s="240">
        <f>I146+J146</f>
        <v>0</v>
      </c>
      <c r="Q146" s="240">
        <f>ROUND(I146*H146,2)</f>
        <v>0</v>
      </c>
      <c r="R146" s="240">
        <f>ROUND(J146*H146,2)</f>
        <v>0</v>
      </c>
      <c r="S146" s="96"/>
      <c r="T146" s="241">
        <f>S146*H146</f>
        <v>0</v>
      </c>
      <c r="U146" s="241">
        <v>0</v>
      </c>
      <c r="V146" s="241">
        <f>U146*H146</f>
        <v>0</v>
      </c>
      <c r="W146" s="241">
        <v>0</v>
      </c>
      <c r="X146" s="242">
        <f>W146*H146</f>
        <v>0</v>
      </c>
      <c r="Y146" s="37"/>
      <c r="Z146" s="37"/>
      <c r="AA146" s="37"/>
      <c r="AB146" s="37"/>
      <c r="AC146" s="37"/>
      <c r="AD146" s="37"/>
      <c r="AE146" s="37"/>
      <c r="AR146" s="243" t="s">
        <v>204</v>
      </c>
      <c r="AT146" s="243" t="s">
        <v>297</v>
      </c>
      <c r="AU146" s="243" t="s">
        <v>166</v>
      </c>
      <c r="AY146" s="16" t="s">
        <v>161</v>
      </c>
      <c r="BE146" s="244">
        <f>IF(O146="základná",K146,0)</f>
        <v>0</v>
      </c>
      <c r="BF146" s="244">
        <f>IF(O146="znížená",K146,0)</f>
        <v>0</v>
      </c>
      <c r="BG146" s="244">
        <f>IF(O146="zákl. prenesená",K146,0)</f>
        <v>0</v>
      </c>
      <c r="BH146" s="244">
        <f>IF(O146="zníž. prenesená",K146,0)</f>
        <v>0</v>
      </c>
      <c r="BI146" s="244">
        <f>IF(O146="nulová",K146,0)</f>
        <v>0</v>
      </c>
      <c r="BJ146" s="16" t="s">
        <v>166</v>
      </c>
      <c r="BK146" s="244">
        <f>ROUND(P146*H146,2)</f>
        <v>0</v>
      </c>
      <c r="BL146" s="16" t="s">
        <v>165</v>
      </c>
      <c r="BM146" s="243" t="s">
        <v>1303</v>
      </c>
    </row>
    <row r="147" s="2" customFormat="1" ht="55.5" customHeight="1">
      <c r="A147" s="37"/>
      <c r="B147" s="38"/>
      <c r="C147" s="274" t="s">
        <v>251</v>
      </c>
      <c r="D147" s="274" t="s">
        <v>297</v>
      </c>
      <c r="E147" s="275" t="s">
        <v>1304</v>
      </c>
      <c r="F147" s="276" t="s">
        <v>1305</v>
      </c>
      <c r="G147" s="277" t="s">
        <v>202</v>
      </c>
      <c r="H147" s="278">
        <v>27</v>
      </c>
      <c r="I147" s="279"/>
      <c r="J147" s="280"/>
      <c r="K147" s="281">
        <f>ROUND(P147*H147,2)</f>
        <v>0</v>
      </c>
      <c r="L147" s="280"/>
      <c r="M147" s="282"/>
      <c r="N147" s="283" t="s">
        <v>1</v>
      </c>
      <c r="O147" s="239" t="s">
        <v>42</v>
      </c>
      <c r="P147" s="240">
        <f>I147+J147</f>
        <v>0</v>
      </c>
      <c r="Q147" s="240">
        <f>ROUND(I147*H147,2)</f>
        <v>0</v>
      </c>
      <c r="R147" s="240">
        <f>ROUND(J147*H147,2)</f>
        <v>0</v>
      </c>
      <c r="S147" s="96"/>
      <c r="T147" s="241">
        <f>S147*H147</f>
        <v>0</v>
      </c>
      <c r="U147" s="241">
        <v>0</v>
      </c>
      <c r="V147" s="241">
        <f>U147*H147</f>
        <v>0</v>
      </c>
      <c r="W147" s="241">
        <v>0</v>
      </c>
      <c r="X147" s="242">
        <f>W147*H147</f>
        <v>0</v>
      </c>
      <c r="Y147" s="37"/>
      <c r="Z147" s="37"/>
      <c r="AA147" s="37"/>
      <c r="AB147" s="37"/>
      <c r="AC147" s="37"/>
      <c r="AD147" s="37"/>
      <c r="AE147" s="37"/>
      <c r="AR147" s="243" t="s">
        <v>204</v>
      </c>
      <c r="AT147" s="243" t="s">
        <v>297</v>
      </c>
      <c r="AU147" s="243" t="s">
        <v>166</v>
      </c>
      <c r="AY147" s="16" t="s">
        <v>161</v>
      </c>
      <c r="BE147" s="244">
        <f>IF(O147="základná",K147,0)</f>
        <v>0</v>
      </c>
      <c r="BF147" s="244">
        <f>IF(O147="znížená",K147,0)</f>
        <v>0</v>
      </c>
      <c r="BG147" s="244">
        <f>IF(O147="zákl. prenesená",K147,0)</f>
        <v>0</v>
      </c>
      <c r="BH147" s="244">
        <f>IF(O147="zníž. prenesená",K147,0)</f>
        <v>0</v>
      </c>
      <c r="BI147" s="244">
        <f>IF(O147="nulová",K147,0)</f>
        <v>0</v>
      </c>
      <c r="BJ147" s="16" t="s">
        <v>166</v>
      </c>
      <c r="BK147" s="244">
        <f>ROUND(P147*H147,2)</f>
        <v>0</v>
      </c>
      <c r="BL147" s="16" t="s">
        <v>165</v>
      </c>
      <c r="BM147" s="243" t="s">
        <v>1306</v>
      </c>
    </row>
    <row r="148" s="2" customFormat="1" ht="55.5" customHeight="1">
      <c r="A148" s="37"/>
      <c r="B148" s="38"/>
      <c r="C148" s="274" t="s">
        <v>255</v>
      </c>
      <c r="D148" s="274" t="s">
        <v>297</v>
      </c>
      <c r="E148" s="275" t="s">
        <v>1307</v>
      </c>
      <c r="F148" s="276" t="s">
        <v>1308</v>
      </c>
      <c r="G148" s="277" t="s">
        <v>202</v>
      </c>
      <c r="H148" s="278">
        <v>6</v>
      </c>
      <c r="I148" s="279"/>
      <c r="J148" s="280"/>
      <c r="K148" s="281">
        <f>ROUND(P148*H148,2)</f>
        <v>0</v>
      </c>
      <c r="L148" s="280"/>
      <c r="M148" s="282"/>
      <c r="N148" s="283" t="s">
        <v>1</v>
      </c>
      <c r="O148" s="239" t="s">
        <v>42</v>
      </c>
      <c r="P148" s="240">
        <f>I148+J148</f>
        <v>0</v>
      </c>
      <c r="Q148" s="240">
        <f>ROUND(I148*H148,2)</f>
        <v>0</v>
      </c>
      <c r="R148" s="240">
        <f>ROUND(J148*H148,2)</f>
        <v>0</v>
      </c>
      <c r="S148" s="96"/>
      <c r="T148" s="241">
        <f>S148*H148</f>
        <v>0</v>
      </c>
      <c r="U148" s="241">
        <v>0</v>
      </c>
      <c r="V148" s="241">
        <f>U148*H148</f>
        <v>0</v>
      </c>
      <c r="W148" s="241">
        <v>0</v>
      </c>
      <c r="X148" s="242">
        <f>W148*H148</f>
        <v>0</v>
      </c>
      <c r="Y148" s="37"/>
      <c r="Z148" s="37"/>
      <c r="AA148" s="37"/>
      <c r="AB148" s="37"/>
      <c r="AC148" s="37"/>
      <c r="AD148" s="37"/>
      <c r="AE148" s="37"/>
      <c r="AR148" s="243" t="s">
        <v>204</v>
      </c>
      <c r="AT148" s="243" t="s">
        <v>297</v>
      </c>
      <c r="AU148" s="243" t="s">
        <v>166</v>
      </c>
      <c r="AY148" s="16" t="s">
        <v>161</v>
      </c>
      <c r="BE148" s="244">
        <f>IF(O148="základná",K148,0)</f>
        <v>0</v>
      </c>
      <c r="BF148" s="244">
        <f>IF(O148="znížená",K148,0)</f>
        <v>0</v>
      </c>
      <c r="BG148" s="244">
        <f>IF(O148="zákl. prenesená",K148,0)</f>
        <v>0</v>
      </c>
      <c r="BH148" s="244">
        <f>IF(O148="zníž. prenesená",K148,0)</f>
        <v>0</v>
      </c>
      <c r="BI148" s="244">
        <f>IF(O148="nulová",K148,0)</f>
        <v>0</v>
      </c>
      <c r="BJ148" s="16" t="s">
        <v>166</v>
      </c>
      <c r="BK148" s="244">
        <f>ROUND(P148*H148,2)</f>
        <v>0</v>
      </c>
      <c r="BL148" s="16" t="s">
        <v>165</v>
      </c>
      <c r="BM148" s="243" t="s">
        <v>1309</v>
      </c>
    </row>
    <row r="149" s="2" customFormat="1" ht="55.5" customHeight="1">
      <c r="A149" s="37"/>
      <c r="B149" s="38"/>
      <c r="C149" s="274" t="s">
        <v>8</v>
      </c>
      <c r="D149" s="274" t="s">
        <v>297</v>
      </c>
      <c r="E149" s="275" t="s">
        <v>1310</v>
      </c>
      <c r="F149" s="276" t="s">
        <v>1311</v>
      </c>
      <c r="G149" s="277" t="s">
        <v>202</v>
      </c>
      <c r="H149" s="278">
        <v>1</v>
      </c>
      <c r="I149" s="279"/>
      <c r="J149" s="280"/>
      <c r="K149" s="281">
        <f>ROUND(P149*H149,2)</f>
        <v>0</v>
      </c>
      <c r="L149" s="280"/>
      <c r="M149" s="282"/>
      <c r="N149" s="283" t="s">
        <v>1</v>
      </c>
      <c r="O149" s="239" t="s">
        <v>42</v>
      </c>
      <c r="P149" s="240">
        <f>I149+J149</f>
        <v>0</v>
      </c>
      <c r="Q149" s="240">
        <f>ROUND(I149*H149,2)</f>
        <v>0</v>
      </c>
      <c r="R149" s="240">
        <f>ROUND(J149*H149,2)</f>
        <v>0</v>
      </c>
      <c r="S149" s="96"/>
      <c r="T149" s="241">
        <f>S149*H149</f>
        <v>0</v>
      </c>
      <c r="U149" s="241">
        <v>0</v>
      </c>
      <c r="V149" s="241">
        <f>U149*H149</f>
        <v>0</v>
      </c>
      <c r="W149" s="241">
        <v>0</v>
      </c>
      <c r="X149" s="242">
        <f>W149*H149</f>
        <v>0</v>
      </c>
      <c r="Y149" s="37"/>
      <c r="Z149" s="37"/>
      <c r="AA149" s="37"/>
      <c r="AB149" s="37"/>
      <c r="AC149" s="37"/>
      <c r="AD149" s="37"/>
      <c r="AE149" s="37"/>
      <c r="AR149" s="243" t="s">
        <v>204</v>
      </c>
      <c r="AT149" s="243" t="s">
        <v>297</v>
      </c>
      <c r="AU149" s="243" t="s">
        <v>166</v>
      </c>
      <c r="AY149" s="16" t="s">
        <v>161</v>
      </c>
      <c r="BE149" s="244">
        <f>IF(O149="základná",K149,0)</f>
        <v>0</v>
      </c>
      <c r="BF149" s="244">
        <f>IF(O149="znížená",K149,0)</f>
        <v>0</v>
      </c>
      <c r="BG149" s="244">
        <f>IF(O149="zákl. prenesená",K149,0)</f>
        <v>0</v>
      </c>
      <c r="BH149" s="244">
        <f>IF(O149="zníž. prenesená",K149,0)</f>
        <v>0</v>
      </c>
      <c r="BI149" s="244">
        <f>IF(O149="nulová",K149,0)</f>
        <v>0</v>
      </c>
      <c r="BJ149" s="16" t="s">
        <v>166</v>
      </c>
      <c r="BK149" s="244">
        <f>ROUND(P149*H149,2)</f>
        <v>0</v>
      </c>
      <c r="BL149" s="16" t="s">
        <v>165</v>
      </c>
      <c r="BM149" s="243" t="s">
        <v>1312</v>
      </c>
    </row>
    <row r="150" s="2" customFormat="1" ht="55.5" customHeight="1">
      <c r="A150" s="37"/>
      <c r="B150" s="38"/>
      <c r="C150" s="274" t="s">
        <v>265</v>
      </c>
      <c r="D150" s="274" t="s">
        <v>297</v>
      </c>
      <c r="E150" s="275" t="s">
        <v>1313</v>
      </c>
      <c r="F150" s="276" t="s">
        <v>1314</v>
      </c>
      <c r="G150" s="277" t="s">
        <v>202</v>
      </c>
      <c r="H150" s="278">
        <v>3</v>
      </c>
      <c r="I150" s="279"/>
      <c r="J150" s="280"/>
      <c r="K150" s="281">
        <f>ROUND(P150*H150,2)</f>
        <v>0</v>
      </c>
      <c r="L150" s="280"/>
      <c r="M150" s="282"/>
      <c r="N150" s="283" t="s">
        <v>1</v>
      </c>
      <c r="O150" s="239" t="s">
        <v>42</v>
      </c>
      <c r="P150" s="240">
        <f>I150+J150</f>
        <v>0</v>
      </c>
      <c r="Q150" s="240">
        <f>ROUND(I150*H150,2)</f>
        <v>0</v>
      </c>
      <c r="R150" s="240">
        <f>ROUND(J150*H150,2)</f>
        <v>0</v>
      </c>
      <c r="S150" s="96"/>
      <c r="T150" s="241">
        <f>S150*H150</f>
        <v>0</v>
      </c>
      <c r="U150" s="241">
        <v>0</v>
      </c>
      <c r="V150" s="241">
        <f>U150*H150</f>
        <v>0</v>
      </c>
      <c r="W150" s="241">
        <v>0</v>
      </c>
      <c r="X150" s="242">
        <f>W150*H150</f>
        <v>0</v>
      </c>
      <c r="Y150" s="37"/>
      <c r="Z150" s="37"/>
      <c r="AA150" s="37"/>
      <c r="AB150" s="37"/>
      <c r="AC150" s="37"/>
      <c r="AD150" s="37"/>
      <c r="AE150" s="37"/>
      <c r="AR150" s="243" t="s">
        <v>204</v>
      </c>
      <c r="AT150" s="243" t="s">
        <v>297</v>
      </c>
      <c r="AU150" s="243" t="s">
        <v>166</v>
      </c>
      <c r="AY150" s="16" t="s">
        <v>161</v>
      </c>
      <c r="BE150" s="244">
        <f>IF(O150="základná",K150,0)</f>
        <v>0</v>
      </c>
      <c r="BF150" s="244">
        <f>IF(O150="znížená",K150,0)</f>
        <v>0</v>
      </c>
      <c r="BG150" s="244">
        <f>IF(O150="zákl. prenesená",K150,0)</f>
        <v>0</v>
      </c>
      <c r="BH150" s="244">
        <f>IF(O150="zníž. prenesená",K150,0)</f>
        <v>0</v>
      </c>
      <c r="BI150" s="244">
        <f>IF(O150="nulová",K150,0)</f>
        <v>0</v>
      </c>
      <c r="BJ150" s="16" t="s">
        <v>166</v>
      </c>
      <c r="BK150" s="244">
        <f>ROUND(P150*H150,2)</f>
        <v>0</v>
      </c>
      <c r="BL150" s="16" t="s">
        <v>165</v>
      </c>
      <c r="BM150" s="243" t="s">
        <v>1315</v>
      </c>
    </row>
    <row r="151" s="2" customFormat="1" ht="37.8" customHeight="1">
      <c r="A151" s="37"/>
      <c r="B151" s="38"/>
      <c r="C151" s="230" t="s">
        <v>269</v>
      </c>
      <c r="D151" s="230" t="s">
        <v>162</v>
      </c>
      <c r="E151" s="231" t="s">
        <v>1316</v>
      </c>
      <c r="F151" s="232" t="s">
        <v>1317</v>
      </c>
      <c r="G151" s="233" t="s">
        <v>202</v>
      </c>
      <c r="H151" s="234">
        <v>98</v>
      </c>
      <c r="I151" s="235"/>
      <c r="J151" s="235"/>
      <c r="K151" s="236">
        <f>ROUND(P151*H151,2)</f>
        <v>0</v>
      </c>
      <c r="L151" s="237"/>
      <c r="M151" s="43"/>
      <c r="N151" s="238" t="s">
        <v>1</v>
      </c>
      <c r="O151" s="239" t="s">
        <v>42</v>
      </c>
      <c r="P151" s="240">
        <f>I151+J151</f>
        <v>0</v>
      </c>
      <c r="Q151" s="240">
        <f>ROUND(I151*H151,2)</f>
        <v>0</v>
      </c>
      <c r="R151" s="240">
        <f>ROUND(J151*H151,2)</f>
        <v>0</v>
      </c>
      <c r="S151" s="96"/>
      <c r="T151" s="241">
        <f>S151*H151</f>
        <v>0</v>
      </c>
      <c r="U151" s="241">
        <v>0</v>
      </c>
      <c r="V151" s="241">
        <f>U151*H151</f>
        <v>0</v>
      </c>
      <c r="W151" s="241">
        <v>0</v>
      </c>
      <c r="X151" s="242">
        <f>W151*H151</f>
        <v>0</v>
      </c>
      <c r="Y151" s="37"/>
      <c r="Z151" s="37"/>
      <c r="AA151" s="37"/>
      <c r="AB151" s="37"/>
      <c r="AC151" s="37"/>
      <c r="AD151" s="37"/>
      <c r="AE151" s="37"/>
      <c r="AR151" s="243" t="s">
        <v>165</v>
      </c>
      <c r="AT151" s="243" t="s">
        <v>162</v>
      </c>
      <c r="AU151" s="243" t="s">
        <v>166</v>
      </c>
      <c r="AY151" s="16" t="s">
        <v>161</v>
      </c>
      <c r="BE151" s="244">
        <f>IF(O151="základná",K151,0)</f>
        <v>0</v>
      </c>
      <c r="BF151" s="244">
        <f>IF(O151="znížená",K151,0)</f>
        <v>0</v>
      </c>
      <c r="BG151" s="244">
        <f>IF(O151="zákl. prenesená",K151,0)</f>
        <v>0</v>
      </c>
      <c r="BH151" s="244">
        <f>IF(O151="zníž. prenesená",K151,0)</f>
        <v>0</v>
      </c>
      <c r="BI151" s="244">
        <f>IF(O151="nulová",K151,0)</f>
        <v>0</v>
      </c>
      <c r="BJ151" s="16" t="s">
        <v>166</v>
      </c>
      <c r="BK151" s="244">
        <f>ROUND(P151*H151,2)</f>
        <v>0</v>
      </c>
      <c r="BL151" s="16" t="s">
        <v>165</v>
      </c>
      <c r="BM151" s="243" t="s">
        <v>1318</v>
      </c>
    </row>
    <row r="152" s="2" customFormat="1" ht="49.05" customHeight="1">
      <c r="A152" s="37"/>
      <c r="B152" s="38"/>
      <c r="C152" s="274" t="s">
        <v>273</v>
      </c>
      <c r="D152" s="274" t="s">
        <v>297</v>
      </c>
      <c r="E152" s="275" t="s">
        <v>1319</v>
      </c>
      <c r="F152" s="276" t="s">
        <v>1320</v>
      </c>
      <c r="G152" s="277" t="s">
        <v>202</v>
      </c>
      <c r="H152" s="278">
        <v>16</v>
      </c>
      <c r="I152" s="279"/>
      <c r="J152" s="280"/>
      <c r="K152" s="281">
        <f>ROUND(P152*H152,2)</f>
        <v>0</v>
      </c>
      <c r="L152" s="280"/>
      <c r="M152" s="282"/>
      <c r="N152" s="283" t="s">
        <v>1</v>
      </c>
      <c r="O152" s="239" t="s">
        <v>42</v>
      </c>
      <c r="P152" s="240">
        <f>I152+J152</f>
        <v>0</v>
      </c>
      <c r="Q152" s="240">
        <f>ROUND(I152*H152,2)</f>
        <v>0</v>
      </c>
      <c r="R152" s="240">
        <f>ROUND(J152*H152,2)</f>
        <v>0</v>
      </c>
      <c r="S152" s="96"/>
      <c r="T152" s="241">
        <f>S152*H152</f>
        <v>0</v>
      </c>
      <c r="U152" s="241">
        <v>0</v>
      </c>
      <c r="V152" s="241">
        <f>U152*H152</f>
        <v>0</v>
      </c>
      <c r="W152" s="241">
        <v>0</v>
      </c>
      <c r="X152" s="242">
        <f>W152*H152</f>
        <v>0</v>
      </c>
      <c r="Y152" s="37"/>
      <c r="Z152" s="37"/>
      <c r="AA152" s="37"/>
      <c r="AB152" s="37"/>
      <c r="AC152" s="37"/>
      <c r="AD152" s="37"/>
      <c r="AE152" s="37"/>
      <c r="AR152" s="243" t="s">
        <v>204</v>
      </c>
      <c r="AT152" s="243" t="s">
        <v>297</v>
      </c>
      <c r="AU152" s="243" t="s">
        <v>166</v>
      </c>
      <c r="AY152" s="16" t="s">
        <v>161</v>
      </c>
      <c r="BE152" s="244">
        <f>IF(O152="základná",K152,0)</f>
        <v>0</v>
      </c>
      <c r="BF152" s="244">
        <f>IF(O152="znížená",K152,0)</f>
        <v>0</v>
      </c>
      <c r="BG152" s="244">
        <f>IF(O152="zákl. prenesená",K152,0)</f>
        <v>0</v>
      </c>
      <c r="BH152" s="244">
        <f>IF(O152="zníž. prenesená",K152,0)</f>
        <v>0</v>
      </c>
      <c r="BI152" s="244">
        <f>IF(O152="nulová",K152,0)</f>
        <v>0</v>
      </c>
      <c r="BJ152" s="16" t="s">
        <v>166</v>
      </c>
      <c r="BK152" s="244">
        <f>ROUND(P152*H152,2)</f>
        <v>0</v>
      </c>
      <c r="BL152" s="16" t="s">
        <v>165</v>
      </c>
      <c r="BM152" s="243" t="s">
        <v>1321</v>
      </c>
    </row>
    <row r="153" s="2" customFormat="1" ht="37.8" customHeight="1">
      <c r="A153" s="37"/>
      <c r="B153" s="38"/>
      <c r="C153" s="230" t="s">
        <v>277</v>
      </c>
      <c r="D153" s="230" t="s">
        <v>162</v>
      </c>
      <c r="E153" s="231" t="s">
        <v>1322</v>
      </c>
      <c r="F153" s="232" t="s">
        <v>1323</v>
      </c>
      <c r="G153" s="233" t="s">
        <v>202</v>
      </c>
      <c r="H153" s="234">
        <v>16</v>
      </c>
      <c r="I153" s="235"/>
      <c r="J153" s="235"/>
      <c r="K153" s="236">
        <f>ROUND(P153*H153,2)</f>
        <v>0</v>
      </c>
      <c r="L153" s="237"/>
      <c r="M153" s="43"/>
      <c r="N153" s="238" t="s">
        <v>1</v>
      </c>
      <c r="O153" s="239" t="s">
        <v>42</v>
      </c>
      <c r="P153" s="240">
        <f>I153+J153</f>
        <v>0</v>
      </c>
      <c r="Q153" s="240">
        <f>ROUND(I153*H153,2)</f>
        <v>0</v>
      </c>
      <c r="R153" s="240">
        <f>ROUND(J153*H153,2)</f>
        <v>0</v>
      </c>
      <c r="S153" s="96"/>
      <c r="T153" s="241">
        <f>S153*H153</f>
        <v>0</v>
      </c>
      <c r="U153" s="241">
        <v>0</v>
      </c>
      <c r="V153" s="241">
        <f>U153*H153</f>
        <v>0</v>
      </c>
      <c r="W153" s="241">
        <v>0</v>
      </c>
      <c r="X153" s="242">
        <f>W153*H153</f>
        <v>0</v>
      </c>
      <c r="Y153" s="37"/>
      <c r="Z153" s="37"/>
      <c r="AA153" s="37"/>
      <c r="AB153" s="37"/>
      <c r="AC153" s="37"/>
      <c r="AD153" s="37"/>
      <c r="AE153" s="37"/>
      <c r="AR153" s="243" t="s">
        <v>165</v>
      </c>
      <c r="AT153" s="243" t="s">
        <v>162</v>
      </c>
      <c r="AU153" s="243" t="s">
        <v>166</v>
      </c>
      <c r="AY153" s="16" t="s">
        <v>161</v>
      </c>
      <c r="BE153" s="244">
        <f>IF(O153="základná",K153,0)</f>
        <v>0</v>
      </c>
      <c r="BF153" s="244">
        <f>IF(O153="znížená",K153,0)</f>
        <v>0</v>
      </c>
      <c r="BG153" s="244">
        <f>IF(O153="zákl. prenesená",K153,0)</f>
        <v>0</v>
      </c>
      <c r="BH153" s="244">
        <f>IF(O153="zníž. prenesená",K153,0)</f>
        <v>0</v>
      </c>
      <c r="BI153" s="244">
        <f>IF(O153="nulová",K153,0)</f>
        <v>0</v>
      </c>
      <c r="BJ153" s="16" t="s">
        <v>166</v>
      </c>
      <c r="BK153" s="244">
        <f>ROUND(P153*H153,2)</f>
        <v>0</v>
      </c>
      <c r="BL153" s="16" t="s">
        <v>165</v>
      </c>
      <c r="BM153" s="243" t="s">
        <v>1324</v>
      </c>
    </row>
    <row r="154" s="2" customFormat="1" ht="49.05" customHeight="1">
      <c r="A154" s="37"/>
      <c r="B154" s="38"/>
      <c r="C154" s="274" t="s">
        <v>283</v>
      </c>
      <c r="D154" s="274" t="s">
        <v>297</v>
      </c>
      <c r="E154" s="275" t="s">
        <v>1325</v>
      </c>
      <c r="F154" s="276" t="s">
        <v>1326</v>
      </c>
      <c r="G154" s="277" t="s">
        <v>202</v>
      </c>
      <c r="H154" s="278">
        <v>67</v>
      </c>
      <c r="I154" s="279"/>
      <c r="J154" s="280"/>
      <c r="K154" s="281">
        <f>ROUND(P154*H154,2)</f>
        <v>0</v>
      </c>
      <c r="L154" s="280"/>
      <c r="M154" s="282"/>
      <c r="N154" s="283" t="s">
        <v>1</v>
      </c>
      <c r="O154" s="239" t="s">
        <v>42</v>
      </c>
      <c r="P154" s="240">
        <f>I154+J154</f>
        <v>0</v>
      </c>
      <c r="Q154" s="240">
        <f>ROUND(I154*H154,2)</f>
        <v>0</v>
      </c>
      <c r="R154" s="240">
        <f>ROUND(J154*H154,2)</f>
        <v>0</v>
      </c>
      <c r="S154" s="96"/>
      <c r="T154" s="241">
        <f>S154*H154</f>
        <v>0</v>
      </c>
      <c r="U154" s="241">
        <v>0</v>
      </c>
      <c r="V154" s="241">
        <f>U154*H154</f>
        <v>0</v>
      </c>
      <c r="W154" s="241">
        <v>0</v>
      </c>
      <c r="X154" s="242">
        <f>W154*H154</f>
        <v>0</v>
      </c>
      <c r="Y154" s="37"/>
      <c r="Z154" s="37"/>
      <c r="AA154" s="37"/>
      <c r="AB154" s="37"/>
      <c r="AC154" s="37"/>
      <c r="AD154" s="37"/>
      <c r="AE154" s="37"/>
      <c r="AR154" s="243" t="s">
        <v>204</v>
      </c>
      <c r="AT154" s="243" t="s">
        <v>297</v>
      </c>
      <c r="AU154" s="243" t="s">
        <v>166</v>
      </c>
      <c r="AY154" s="16" t="s">
        <v>161</v>
      </c>
      <c r="BE154" s="244">
        <f>IF(O154="základná",K154,0)</f>
        <v>0</v>
      </c>
      <c r="BF154" s="244">
        <f>IF(O154="znížená",K154,0)</f>
        <v>0</v>
      </c>
      <c r="BG154" s="244">
        <f>IF(O154="zákl. prenesená",K154,0)</f>
        <v>0</v>
      </c>
      <c r="BH154" s="244">
        <f>IF(O154="zníž. prenesená",K154,0)</f>
        <v>0</v>
      </c>
      <c r="BI154" s="244">
        <f>IF(O154="nulová",K154,0)</f>
        <v>0</v>
      </c>
      <c r="BJ154" s="16" t="s">
        <v>166</v>
      </c>
      <c r="BK154" s="244">
        <f>ROUND(P154*H154,2)</f>
        <v>0</v>
      </c>
      <c r="BL154" s="16" t="s">
        <v>165</v>
      </c>
      <c r="BM154" s="243" t="s">
        <v>1327</v>
      </c>
    </row>
    <row r="155" s="2" customFormat="1">
      <c r="A155" s="37"/>
      <c r="B155" s="38"/>
      <c r="C155" s="39"/>
      <c r="D155" s="249" t="s">
        <v>259</v>
      </c>
      <c r="E155" s="39"/>
      <c r="F155" s="270" t="s">
        <v>1328</v>
      </c>
      <c r="G155" s="39"/>
      <c r="H155" s="39"/>
      <c r="I155" s="271"/>
      <c r="J155" s="271"/>
      <c r="K155" s="39"/>
      <c r="L155" s="39"/>
      <c r="M155" s="43"/>
      <c r="N155" s="272"/>
      <c r="O155" s="273"/>
      <c r="P155" s="96"/>
      <c r="Q155" s="96"/>
      <c r="R155" s="96"/>
      <c r="S155" s="96"/>
      <c r="T155" s="96"/>
      <c r="U155" s="96"/>
      <c r="V155" s="96"/>
      <c r="W155" s="96"/>
      <c r="X155" s="97"/>
      <c r="Y155" s="37"/>
      <c r="Z155" s="37"/>
      <c r="AA155" s="37"/>
      <c r="AB155" s="37"/>
      <c r="AC155" s="37"/>
      <c r="AD155" s="37"/>
      <c r="AE155" s="37"/>
      <c r="AT155" s="16" t="s">
        <v>259</v>
      </c>
      <c r="AU155" s="16" t="s">
        <v>166</v>
      </c>
    </row>
    <row r="156" s="2" customFormat="1" ht="49.05" customHeight="1">
      <c r="A156" s="37"/>
      <c r="B156" s="38"/>
      <c r="C156" s="230" t="s">
        <v>291</v>
      </c>
      <c r="D156" s="230" t="s">
        <v>162</v>
      </c>
      <c r="E156" s="231" t="s">
        <v>1329</v>
      </c>
      <c r="F156" s="232" t="s">
        <v>1330</v>
      </c>
      <c r="G156" s="233" t="s">
        <v>202</v>
      </c>
      <c r="H156" s="234">
        <v>67</v>
      </c>
      <c r="I156" s="235"/>
      <c r="J156" s="235"/>
      <c r="K156" s="236">
        <f>ROUND(P156*H156,2)</f>
        <v>0</v>
      </c>
      <c r="L156" s="237"/>
      <c r="M156" s="43"/>
      <c r="N156" s="238" t="s">
        <v>1</v>
      </c>
      <c r="O156" s="239" t="s">
        <v>42</v>
      </c>
      <c r="P156" s="240">
        <f>I156+J156</f>
        <v>0</v>
      </c>
      <c r="Q156" s="240">
        <f>ROUND(I156*H156,2)</f>
        <v>0</v>
      </c>
      <c r="R156" s="240">
        <f>ROUND(J156*H156,2)</f>
        <v>0</v>
      </c>
      <c r="S156" s="96"/>
      <c r="T156" s="241">
        <f>S156*H156</f>
        <v>0</v>
      </c>
      <c r="U156" s="241">
        <v>0</v>
      </c>
      <c r="V156" s="241">
        <f>U156*H156</f>
        <v>0</v>
      </c>
      <c r="W156" s="241">
        <v>0</v>
      </c>
      <c r="X156" s="242">
        <f>W156*H156</f>
        <v>0</v>
      </c>
      <c r="Y156" s="37"/>
      <c r="Z156" s="37"/>
      <c r="AA156" s="37"/>
      <c r="AB156" s="37"/>
      <c r="AC156" s="37"/>
      <c r="AD156" s="37"/>
      <c r="AE156" s="37"/>
      <c r="AR156" s="243" t="s">
        <v>165</v>
      </c>
      <c r="AT156" s="243" t="s">
        <v>162</v>
      </c>
      <c r="AU156" s="243" t="s">
        <v>166</v>
      </c>
      <c r="AY156" s="16" t="s">
        <v>161</v>
      </c>
      <c r="BE156" s="244">
        <f>IF(O156="základná",K156,0)</f>
        <v>0</v>
      </c>
      <c r="BF156" s="244">
        <f>IF(O156="znížená",K156,0)</f>
        <v>0</v>
      </c>
      <c r="BG156" s="244">
        <f>IF(O156="zákl. prenesená",K156,0)</f>
        <v>0</v>
      </c>
      <c r="BH156" s="244">
        <f>IF(O156="zníž. prenesená",K156,0)</f>
        <v>0</v>
      </c>
      <c r="BI156" s="244">
        <f>IF(O156="nulová",K156,0)</f>
        <v>0</v>
      </c>
      <c r="BJ156" s="16" t="s">
        <v>166</v>
      </c>
      <c r="BK156" s="244">
        <f>ROUND(P156*H156,2)</f>
        <v>0</v>
      </c>
      <c r="BL156" s="16" t="s">
        <v>165</v>
      </c>
      <c r="BM156" s="243" t="s">
        <v>1331</v>
      </c>
    </row>
    <row r="157" s="2" customFormat="1" ht="55.5" customHeight="1">
      <c r="A157" s="37"/>
      <c r="B157" s="38"/>
      <c r="C157" s="274" t="s">
        <v>296</v>
      </c>
      <c r="D157" s="274" t="s">
        <v>297</v>
      </c>
      <c r="E157" s="275" t="s">
        <v>1332</v>
      </c>
      <c r="F157" s="276" t="s">
        <v>1333</v>
      </c>
      <c r="G157" s="277" t="s">
        <v>202</v>
      </c>
      <c r="H157" s="278">
        <v>9</v>
      </c>
      <c r="I157" s="279"/>
      <c r="J157" s="280"/>
      <c r="K157" s="281">
        <f>ROUND(P157*H157,2)</f>
        <v>0</v>
      </c>
      <c r="L157" s="280"/>
      <c r="M157" s="282"/>
      <c r="N157" s="283" t="s">
        <v>1</v>
      </c>
      <c r="O157" s="239" t="s">
        <v>42</v>
      </c>
      <c r="P157" s="240">
        <f>I157+J157</f>
        <v>0</v>
      </c>
      <c r="Q157" s="240">
        <f>ROUND(I157*H157,2)</f>
        <v>0</v>
      </c>
      <c r="R157" s="240">
        <f>ROUND(J157*H157,2)</f>
        <v>0</v>
      </c>
      <c r="S157" s="96"/>
      <c r="T157" s="241">
        <f>S157*H157</f>
        <v>0</v>
      </c>
      <c r="U157" s="241">
        <v>0</v>
      </c>
      <c r="V157" s="241">
        <f>U157*H157</f>
        <v>0</v>
      </c>
      <c r="W157" s="241">
        <v>0</v>
      </c>
      <c r="X157" s="242">
        <f>W157*H157</f>
        <v>0</v>
      </c>
      <c r="Y157" s="37"/>
      <c r="Z157" s="37"/>
      <c r="AA157" s="37"/>
      <c r="AB157" s="37"/>
      <c r="AC157" s="37"/>
      <c r="AD157" s="37"/>
      <c r="AE157" s="37"/>
      <c r="AR157" s="243" t="s">
        <v>204</v>
      </c>
      <c r="AT157" s="243" t="s">
        <v>297</v>
      </c>
      <c r="AU157" s="243" t="s">
        <v>166</v>
      </c>
      <c r="AY157" s="16" t="s">
        <v>161</v>
      </c>
      <c r="BE157" s="244">
        <f>IF(O157="základná",K157,0)</f>
        <v>0</v>
      </c>
      <c r="BF157" s="244">
        <f>IF(O157="znížená",K157,0)</f>
        <v>0</v>
      </c>
      <c r="BG157" s="244">
        <f>IF(O157="zákl. prenesená",K157,0)</f>
        <v>0</v>
      </c>
      <c r="BH157" s="244">
        <f>IF(O157="zníž. prenesená",K157,0)</f>
        <v>0</v>
      </c>
      <c r="BI157" s="244">
        <f>IF(O157="nulová",K157,0)</f>
        <v>0</v>
      </c>
      <c r="BJ157" s="16" t="s">
        <v>166</v>
      </c>
      <c r="BK157" s="244">
        <f>ROUND(P157*H157,2)</f>
        <v>0</v>
      </c>
      <c r="BL157" s="16" t="s">
        <v>165</v>
      </c>
      <c r="BM157" s="243" t="s">
        <v>1334</v>
      </c>
    </row>
    <row r="158" s="2" customFormat="1" ht="49.05" customHeight="1">
      <c r="A158" s="37"/>
      <c r="B158" s="38"/>
      <c r="C158" s="230" t="s">
        <v>303</v>
      </c>
      <c r="D158" s="230" t="s">
        <v>162</v>
      </c>
      <c r="E158" s="231" t="s">
        <v>1335</v>
      </c>
      <c r="F158" s="232" t="s">
        <v>1336</v>
      </c>
      <c r="G158" s="233" t="s">
        <v>202</v>
      </c>
      <c r="H158" s="234">
        <v>9</v>
      </c>
      <c r="I158" s="235"/>
      <c r="J158" s="235"/>
      <c r="K158" s="236">
        <f>ROUND(P158*H158,2)</f>
        <v>0</v>
      </c>
      <c r="L158" s="237"/>
      <c r="M158" s="43"/>
      <c r="N158" s="238" t="s">
        <v>1</v>
      </c>
      <c r="O158" s="239" t="s">
        <v>42</v>
      </c>
      <c r="P158" s="240">
        <f>I158+J158</f>
        <v>0</v>
      </c>
      <c r="Q158" s="240">
        <f>ROUND(I158*H158,2)</f>
        <v>0</v>
      </c>
      <c r="R158" s="240">
        <f>ROUND(J158*H158,2)</f>
        <v>0</v>
      </c>
      <c r="S158" s="96"/>
      <c r="T158" s="241">
        <f>S158*H158</f>
        <v>0</v>
      </c>
      <c r="U158" s="241">
        <v>0</v>
      </c>
      <c r="V158" s="241">
        <f>U158*H158</f>
        <v>0</v>
      </c>
      <c r="W158" s="241">
        <v>0</v>
      </c>
      <c r="X158" s="242">
        <f>W158*H158</f>
        <v>0</v>
      </c>
      <c r="Y158" s="37"/>
      <c r="Z158" s="37"/>
      <c r="AA158" s="37"/>
      <c r="AB158" s="37"/>
      <c r="AC158" s="37"/>
      <c r="AD158" s="37"/>
      <c r="AE158" s="37"/>
      <c r="AR158" s="243" t="s">
        <v>165</v>
      </c>
      <c r="AT158" s="243" t="s">
        <v>162</v>
      </c>
      <c r="AU158" s="243" t="s">
        <v>166</v>
      </c>
      <c r="AY158" s="16" t="s">
        <v>161</v>
      </c>
      <c r="BE158" s="244">
        <f>IF(O158="základná",K158,0)</f>
        <v>0</v>
      </c>
      <c r="BF158" s="244">
        <f>IF(O158="znížená",K158,0)</f>
        <v>0</v>
      </c>
      <c r="BG158" s="244">
        <f>IF(O158="zákl. prenesená",K158,0)</f>
        <v>0</v>
      </c>
      <c r="BH158" s="244">
        <f>IF(O158="zníž. prenesená",K158,0)</f>
        <v>0</v>
      </c>
      <c r="BI158" s="244">
        <f>IF(O158="nulová",K158,0)</f>
        <v>0</v>
      </c>
      <c r="BJ158" s="16" t="s">
        <v>166</v>
      </c>
      <c r="BK158" s="244">
        <f>ROUND(P158*H158,2)</f>
        <v>0</v>
      </c>
      <c r="BL158" s="16" t="s">
        <v>165</v>
      </c>
      <c r="BM158" s="243" t="s">
        <v>1337</v>
      </c>
    </row>
    <row r="159" s="2" customFormat="1" ht="55.5" customHeight="1">
      <c r="A159" s="37"/>
      <c r="B159" s="38"/>
      <c r="C159" s="274" t="s">
        <v>309</v>
      </c>
      <c r="D159" s="274" t="s">
        <v>297</v>
      </c>
      <c r="E159" s="275" t="s">
        <v>1338</v>
      </c>
      <c r="F159" s="276" t="s">
        <v>1339</v>
      </c>
      <c r="G159" s="277" t="s">
        <v>202</v>
      </c>
      <c r="H159" s="278">
        <v>15</v>
      </c>
      <c r="I159" s="279"/>
      <c r="J159" s="280"/>
      <c r="K159" s="281">
        <f>ROUND(P159*H159,2)</f>
        <v>0</v>
      </c>
      <c r="L159" s="280"/>
      <c r="M159" s="282"/>
      <c r="N159" s="283" t="s">
        <v>1</v>
      </c>
      <c r="O159" s="239" t="s">
        <v>42</v>
      </c>
      <c r="P159" s="240">
        <f>I159+J159</f>
        <v>0</v>
      </c>
      <c r="Q159" s="240">
        <f>ROUND(I159*H159,2)</f>
        <v>0</v>
      </c>
      <c r="R159" s="240">
        <f>ROUND(J159*H159,2)</f>
        <v>0</v>
      </c>
      <c r="S159" s="96"/>
      <c r="T159" s="241">
        <f>S159*H159</f>
        <v>0</v>
      </c>
      <c r="U159" s="241">
        <v>0</v>
      </c>
      <c r="V159" s="241">
        <f>U159*H159</f>
        <v>0</v>
      </c>
      <c r="W159" s="241">
        <v>0</v>
      </c>
      <c r="X159" s="242">
        <f>W159*H159</f>
        <v>0</v>
      </c>
      <c r="Y159" s="37"/>
      <c r="Z159" s="37"/>
      <c r="AA159" s="37"/>
      <c r="AB159" s="37"/>
      <c r="AC159" s="37"/>
      <c r="AD159" s="37"/>
      <c r="AE159" s="37"/>
      <c r="AR159" s="243" t="s">
        <v>204</v>
      </c>
      <c r="AT159" s="243" t="s">
        <v>297</v>
      </c>
      <c r="AU159" s="243" t="s">
        <v>166</v>
      </c>
      <c r="AY159" s="16" t="s">
        <v>161</v>
      </c>
      <c r="BE159" s="244">
        <f>IF(O159="základná",K159,0)</f>
        <v>0</v>
      </c>
      <c r="BF159" s="244">
        <f>IF(O159="znížená",K159,0)</f>
        <v>0</v>
      </c>
      <c r="BG159" s="244">
        <f>IF(O159="zákl. prenesená",K159,0)</f>
        <v>0</v>
      </c>
      <c r="BH159" s="244">
        <f>IF(O159="zníž. prenesená",K159,0)</f>
        <v>0</v>
      </c>
      <c r="BI159" s="244">
        <f>IF(O159="nulová",K159,0)</f>
        <v>0</v>
      </c>
      <c r="BJ159" s="16" t="s">
        <v>166</v>
      </c>
      <c r="BK159" s="244">
        <f>ROUND(P159*H159,2)</f>
        <v>0</v>
      </c>
      <c r="BL159" s="16" t="s">
        <v>165</v>
      </c>
      <c r="BM159" s="243" t="s">
        <v>1340</v>
      </c>
    </row>
    <row r="160" s="2" customFormat="1" ht="49.05" customHeight="1">
      <c r="A160" s="37"/>
      <c r="B160" s="38"/>
      <c r="C160" s="230" t="s">
        <v>313</v>
      </c>
      <c r="D160" s="230" t="s">
        <v>162</v>
      </c>
      <c r="E160" s="231" t="s">
        <v>1341</v>
      </c>
      <c r="F160" s="232" t="s">
        <v>1342</v>
      </c>
      <c r="G160" s="233" t="s">
        <v>202</v>
      </c>
      <c r="H160" s="234">
        <v>15</v>
      </c>
      <c r="I160" s="235"/>
      <c r="J160" s="235"/>
      <c r="K160" s="236">
        <f>ROUND(P160*H160,2)</f>
        <v>0</v>
      </c>
      <c r="L160" s="237"/>
      <c r="M160" s="43"/>
      <c r="N160" s="238" t="s">
        <v>1</v>
      </c>
      <c r="O160" s="239" t="s">
        <v>42</v>
      </c>
      <c r="P160" s="240">
        <f>I160+J160</f>
        <v>0</v>
      </c>
      <c r="Q160" s="240">
        <f>ROUND(I160*H160,2)</f>
        <v>0</v>
      </c>
      <c r="R160" s="240">
        <f>ROUND(J160*H160,2)</f>
        <v>0</v>
      </c>
      <c r="S160" s="96"/>
      <c r="T160" s="241">
        <f>S160*H160</f>
        <v>0</v>
      </c>
      <c r="U160" s="241">
        <v>0</v>
      </c>
      <c r="V160" s="241">
        <f>U160*H160</f>
        <v>0</v>
      </c>
      <c r="W160" s="241">
        <v>0</v>
      </c>
      <c r="X160" s="242">
        <f>W160*H160</f>
        <v>0</v>
      </c>
      <c r="Y160" s="37"/>
      <c r="Z160" s="37"/>
      <c r="AA160" s="37"/>
      <c r="AB160" s="37"/>
      <c r="AC160" s="37"/>
      <c r="AD160" s="37"/>
      <c r="AE160" s="37"/>
      <c r="AR160" s="243" t="s">
        <v>165</v>
      </c>
      <c r="AT160" s="243" t="s">
        <v>162</v>
      </c>
      <c r="AU160" s="243" t="s">
        <v>166</v>
      </c>
      <c r="AY160" s="16" t="s">
        <v>161</v>
      </c>
      <c r="BE160" s="244">
        <f>IF(O160="základná",K160,0)</f>
        <v>0</v>
      </c>
      <c r="BF160" s="244">
        <f>IF(O160="znížená",K160,0)</f>
        <v>0</v>
      </c>
      <c r="BG160" s="244">
        <f>IF(O160="zákl. prenesená",K160,0)</f>
        <v>0</v>
      </c>
      <c r="BH160" s="244">
        <f>IF(O160="zníž. prenesená",K160,0)</f>
        <v>0</v>
      </c>
      <c r="BI160" s="244">
        <f>IF(O160="nulová",K160,0)</f>
        <v>0</v>
      </c>
      <c r="BJ160" s="16" t="s">
        <v>166</v>
      </c>
      <c r="BK160" s="244">
        <f>ROUND(P160*H160,2)</f>
        <v>0</v>
      </c>
      <c r="BL160" s="16" t="s">
        <v>165</v>
      </c>
      <c r="BM160" s="243" t="s">
        <v>1343</v>
      </c>
    </row>
    <row r="161" s="2" customFormat="1" ht="49.05" customHeight="1">
      <c r="A161" s="37"/>
      <c r="B161" s="38"/>
      <c r="C161" s="274" t="s">
        <v>318</v>
      </c>
      <c r="D161" s="274" t="s">
        <v>297</v>
      </c>
      <c r="E161" s="275" t="s">
        <v>1344</v>
      </c>
      <c r="F161" s="276" t="s">
        <v>1345</v>
      </c>
      <c r="G161" s="277" t="s">
        <v>1346</v>
      </c>
      <c r="H161" s="278">
        <v>9</v>
      </c>
      <c r="I161" s="279"/>
      <c r="J161" s="280"/>
      <c r="K161" s="281">
        <f>ROUND(P161*H161,2)</f>
        <v>0</v>
      </c>
      <c r="L161" s="280"/>
      <c r="M161" s="282"/>
      <c r="N161" s="283" t="s">
        <v>1</v>
      </c>
      <c r="O161" s="239" t="s">
        <v>42</v>
      </c>
      <c r="P161" s="240">
        <f>I161+J161</f>
        <v>0</v>
      </c>
      <c r="Q161" s="240">
        <f>ROUND(I161*H161,2)</f>
        <v>0</v>
      </c>
      <c r="R161" s="240">
        <f>ROUND(J161*H161,2)</f>
        <v>0</v>
      </c>
      <c r="S161" s="96"/>
      <c r="T161" s="241">
        <f>S161*H161</f>
        <v>0</v>
      </c>
      <c r="U161" s="241">
        <v>0</v>
      </c>
      <c r="V161" s="241">
        <f>U161*H161</f>
        <v>0</v>
      </c>
      <c r="W161" s="241">
        <v>0</v>
      </c>
      <c r="X161" s="242">
        <f>W161*H161</f>
        <v>0</v>
      </c>
      <c r="Y161" s="37"/>
      <c r="Z161" s="37"/>
      <c r="AA161" s="37"/>
      <c r="AB161" s="37"/>
      <c r="AC161" s="37"/>
      <c r="AD161" s="37"/>
      <c r="AE161" s="37"/>
      <c r="AR161" s="243" t="s">
        <v>204</v>
      </c>
      <c r="AT161" s="243" t="s">
        <v>297</v>
      </c>
      <c r="AU161" s="243" t="s">
        <v>166</v>
      </c>
      <c r="AY161" s="16" t="s">
        <v>161</v>
      </c>
      <c r="BE161" s="244">
        <f>IF(O161="základná",K161,0)</f>
        <v>0</v>
      </c>
      <c r="BF161" s="244">
        <f>IF(O161="znížená",K161,0)</f>
        <v>0</v>
      </c>
      <c r="BG161" s="244">
        <f>IF(O161="zákl. prenesená",K161,0)</f>
        <v>0</v>
      </c>
      <c r="BH161" s="244">
        <f>IF(O161="zníž. prenesená",K161,0)</f>
        <v>0</v>
      </c>
      <c r="BI161" s="244">
        <f>IF(O161="nulová",K161,0)</f>
        <v>0</v>
      </c>
      <c r="BJ161" s="16" t="s">
        <v>166</v>
      </c>
      <c r="BK161" s="244">
        <f>ROUND(P161*H161,2)</f>
        <v>0</v>
      </c>
      <c r="BL161" s="16" t="s">
        <v>165</v>
      </c>
      <c r="BM161" s="243" t="s">
        <v>1347</v>
      </c>
    </row>
    <row r="162" s="2" customFormat="1">
      <c r="A162" s="37"/>
      <c r="B162" s="38"/>
      <c r="C162" s="39"/>
      <c r="D162" s="249" t="s">
        <v>259</v>
      </c>
      <c r="E162" s="39"/>
      <c r="F162" s="270" t="s">
        <v>1348</v>
      </c>
      <c r="G162" s="39"/>
      <c r="H162" s="39"/>
      <c r="I162" s="271"/>
      <c r="J162" s="271"/>
      <c r="K162" s="39"/>
      <c r="L162" s="39"/>
      <c r="M162" s="43"/>
      <c r="N162" s="272"/>
      <c r="O162" s="273"/>
      <c r="P162" s="96"/>
      <c r="Q162" s="96"/>
      <c r="R162" s="96"/>
      <c r="S162" s="96"/>
      <c r="T162" s="96"/>
      <c r="U162" s="96"/>
      <c r="V162" s="96"/>
      <c r="W162" s="96"/>
      <c r="X162" s="97"/>
      <c r="Y162" s="37"/>
      <c r="Z162" s="37"/>
      <c r="AA162" s="37"/>
      <c r="AB162" s="37"/>
      <c r="AC162" s="37"/>
      <c r="AD162" s="37"/>
      <c r="AE162" s="37"/>
      <c r="AT162" s="16" t="s">
        <v>259</v>
      </c>
      <c r="AU162" s="16" t="s">
        <v>166</v>
      </c>
    </row>
    <row r="163" s="2" customFormat="1" ht="55.5" customHeight="1">
      <c r="A163" s="37"/>
      <c r="B163" s="38"/>
      <c r="C163" s="230" t="s">
        <v>300</v>
      </c>
      <c r="D163" s="230" t="s">
        <v>162</v>
      </c>
      <c r="E163" s="231" t="s">
        <v>1349</v>
      </c>
      <c r="F163" s="232" t="s">
        <v>1350</v>
      </c>
      <c r="G163" s="233" t="s">
        <v>202</v>
      </c>
      <c r="H163" s="234">
        <v>9</v>
      </c>
      <c r="I163" s="235"/>
      <c r="J163" s="235"/>
      <c r="K163" s="236">
        <f>ROUND(P163*H163,2)</f>
        <v>0</v>
      </c>
      <c r="L163" s="237"/>
      <c r="M163" s="43"/>
      <c r="N163" s="238" t="s">
        <v>1</v>
      </c>
      <c r="O163" s="239" t="s">
        <v>42</v>
      </c>
      <c r="P163" s="240">
        <f>I163+J163</f>
        <v>0</v>
      </c>
      <c r="Q163" s="240">
        <f>ROUND(I163*H163,2)</f>
        <v>0</v>
      </c>
      <c r="R163" s="240">
        <f>ROUND(J163*H163,2)</f>
        <v>0</v>
      </c>
      <c r="S163" s="96"/>
      <c r="T163" s="241">
        <f>S163*H163</f>
        <v>0</v>
      </c>
      <c r="U163" s="241">
        <v>0</v>
      </c>
      <c r="V163" s="241">
        <f>U163*H163</f>
        <v>0</v>
      </c>
      <c r="W163" s="241">
        <v>0</v>
      </c>
      <c r="X163" s="242">
        <f>W163*H163</f>
        <v>0</v>
      </c>
      <c r="Y163" s="37"/>
      <c r="Z163" s="37"/>
      <c r="AA163" s="37"/>
      <c r="AB163" s="37"/>
      <c r="AC163" s="37"/>
      <c r="AD163" s="37"/>
      <c r="AE163" s="37"/>
      <c r="AR163" s="243" t="s">
        <v>165</v>
      </c>
      <c r="AT163" s="243" t="s">
        <v>162</v>
      </c>
      <c r="AU163" s="243" t="s">
        <v>166</v>
      </c>
      <c r="AY163" s="16" t="s">
        <v>161</v>
      </c>
      <c r="BE163" s="244">
        <f>IF(O163="základná",K163,0)</f>
        <v>0</v>
      </c>
      <c r="BF163" s="244">
        <f>IF(O163="znížená",K163,0)</f>
        <v>0</v>
      </c>
      <c r="BG163" s="244">
        <f>IF(O163="zákl. prenesená",K163,0)</f>
        <v>0</v>
      </c>
      <c r="BH163" s="244">
        <f>IF(O163="zníž. prenesená",K163,0)</f>
        <v>0</v>
      </c>
      <c r="BI163" s="244">
        <f>IF(O163="nulová",K163,0)</f>
        <v>0</v>
      </c>
      <c r="BJ163" s="16" t="s">
        <v>166</v>
      </c>
      <c r="BK163" s="244">
        <f>ROUND(P163*H163,2)</f>
        <v>0</v>
      </c>
      <c r="BL163" s="16" t="s">
        <v>165</v>
      </c>
      <c r="BM163" s="243" t="s">
        <v>1351</v>
      </c>
    </row>
    <row r="164" s="2" customFormat="1" ht="66.75" customHeight="1">
      <c r="A164" s="37"/>
      <c r="B164" s="38"/>
      <c r="C164" s="274" t="s">
        <v>330</v>
      </c>
      <c r="D164" s="274" t="s">
        <v>297</v>
      </c>
      <c r="E164" s="275" t="s">
        <v>1352</v>
      </c>
      <c r="F164" s="276" t="s">
        <v>1353</v>
      </c>
      <c r="G164" s="277" t="s">
        <v>1346</v>
      </c>
      <c r="H164" s="278">
        <v>1</v>
      </c>
      <c r="I164" s="279"/>
      <c r="J164" s="280"/>
      <c r="K164" s="281">
        <f>ROUND(P164*H164,2)</f>
        <v>0</v>
      </c>
      <c r="L164" s="280"/>
      <c r="M164" s="282"/>
      <c r="N164" s="283" t="s">
        <v>1</v>
      </c>
      <c r="O164" s="239" t="s">
        <v>42</v>
      </c>
      <c r="P164" s="240">
        <f>I164+J164</f>
        <v>0</v>
      </c>
      <c r="Q164" s="240">
        <f>ROUND(I164*H164,2)</f>
        <v>0</v>
      </c>
      <c r="R164" s="240">
        <f>ROUND(J164*H164,2)</f>
        <v>0</v>
      </c>
      <c r="S164" s="96"/>
      <c r="T164" s="241">
        <f>S164*H164</f>
        <v>0</v>
      </c>
      <c r="U164" s="241">
        <v>0</v>
      </c>
      <c r="V164" s="241">
        <f>U164*H164</f>
        <v>0</v>
      </c>
      <c r="W164" s="241">
        <v>0</v>
      </c>
      <c r="X164" s="242">
        <f>W164*H164</f>
        <v>0</v>
      </c>
      <c r="Y164" s="37"/>
      <c r="Z164" s="37"/>
      <c r="AA164" s="37"/>
      <c r="AB164" s="37"/>
      <c r="AC164" s="37"/>
      <c r="AD164" s="37"/>
      <c r="AE164" s="37"/>
      <c r="AR164" s="243" t="s">
        <v>204</v>
      </c>
      <c r="AT164" s="243" t="s">
        <v>297</v>
      </c>
      <c r="AU164" s="243" t="s">
        <v>166</v>
      </c>
      <c r="AY164" s="16" t="s">
        <v>161</v>
      </c>
      <c r="BE164" s="244">
        <f>IF(O164="základná",K164,0)</f>
        <v>0</v>
      </c>
      <c r="BF164" s="244">
        <f>IF(O164="znížená",K164,0)</f>
        <v>0</v>
      </c>
      <c r="BG164" s="244">
        <f>IF(O164="zákl. prenesená",K164,0)</f>
        <v>0</v>
      </c>
      <c r="BH164" s="244">
        <f>IF(O164="zníž. prenesená",K164,0)</f>
        <v>0</v>
      </c>
      <c r="BI164" s="244">
        <f>IF(O164="nulová",K164,0)</f>
        <v>0</v>
      </c>
      <c r="BJ164" s="16" t="s">
        <v>166</v>
      </c>
      <c r="BK164" s="244">
        <f>ROUND(P164*H164,2)</f>
        <v>0</v>
      </c>
      <c r="BL164" s="16" t="s">
        <v>165</v>
      </c>
      <c r="BM164" s="243" t="s">
        <v>1354</v>
      </c>
    </row>
    <row r="165" s="2" customFormat="1" ht="55.5" customHeight="1">
      <c r="A165" s="37"/>
      <c r="B165" s="38"/>
      <c r="C165" s="230" t="s">
        <v>335</v>
      </c>
      <c r="D165" s="230" t="s">
        <v>162</v>
      </c>
      <c r="E165" s="231" t="s">
        <v>1355</v>
      </c>
      <c r="F165" s="232" t="s">
        <v>1356</v>
      </c>
      <c r="G165" s="233" t="s">
        <v>202</v>
      </c>
      <c r="H165" s="234">
        <v>1</v>
      </c>
      <c r="I165" s="235"/>
      <c r="J165" s="235"/>
      <c r="K165" s="236">
        <f>ROUND(P165*H165,2)</f>
        <v>0</v>
      </c>
      <c r="L165" s="237"/>
      <c r="M165" s="43"/>
      <c r="N165" s="238" t="s">
        <v>1</v>
      </c>
      <c r="O165" s="239" t="s">
        <v>42</v>
      </c>
      <c r="P165" s="240">
        <f>I165+J165</f>
        <v>0</v>
      </c>
      <c r="Q165" s="240">
        <f>ROUND(I165*H165,2)</f>
        <v>0</v>
      </c>
      <c r="R165" s="240">
        <f>ROUND(J165*H165,2)</f>
        <v>0</v>
      </c>
      <c r="S165" s="96"/>
      <c r="T165" s="241">
        <f>S165*H165</f>
        <v>0</v>
      </c>
      <c r="U165" s="241">
        <v>0</v>
      </c>
      <c r="V165" s="241">
        <f>U165*H165</f>
        <v>0</v>
      </c>
      <c r="W165" s="241">
        <v>0</v>
      </c>
      <c r="X165" s="242">
        <f>W165*H165</f>
        <v>0</v>
      </c>
      <c r="Y165" s="37"/>
      <c r="Z165" s="37"/>
      <c r="AA165" s="37"/>
      <c r="AB165" s="37"/>
      <c r="AC165" s="37"/>
      <c r="AD165" s="37"/>
      <c r="AE165" s="37"/>
      <c r="AR165" s="243" t="s">
        <v>165</v>
      </c>
      <c r="AT165" s="243" t="s">
        <v>162</v>
      </c>
      <c r="AU165" s="243" t="s">
        <v>166</v>
      </c>
      <c r="AY165" s="16" t="s">
        <v>161</v>
      </c>
      <c r="BE165" s="244">
        <f>IF(O165="základná",K165,0)</f>
        <v>0</v>
      </c>
      <c r="BF165" s="244">
        <f>IF(O165="znížená",K165,0)</f>
        <v>0</v>
      </c>
      <c r="BG165" s="244">
        <f>IF(O165="zákl. prenesená",K165,0)</f>
        <v>0</v>
      </c>
      <c r="BH165" s="244">
        <f>IF(O165="zníž. prenesená",K165,0)</f>
        <v>0</v>
      </c>
      <c r="BI165" s="244">
        <f>IF(O165="nulová",K165,0)</f>
        <v>0</v>
      </c>
      <c r="BJ165" s="16" t="s">
        <v>166</v>
      </c>
      <c r="BK165" s="244">
        <f>ROUND(P165*H165,2)</f>
        <v>0</v>
      </c>
      <c r="BL165" s="16" t="s">
        <v>165</v>
      </c>
      <c r="BM165" s="243" t="s">
        <v>1357</v>
      </c>
    </row>
    <row r="166" s="2" customFormat="1" ht="76.35" customHeight="1">
      <c r="A166" s="37"/>
      <c r="B166" s="38"/>
      <c r="C166" s="274" t="s">
        <v>340</v>
      </c>
      <c r="D166" s="274" t="s">
        <v>297</v>
      </c>
      <c r="E166" s="275" t="s">
        <v>1358</v>
      </c>
      <c r="F166" s="276" t="s">
        <v>1359</v>
      </c>
      <c r="G166" s="277" t="s">
        <v>1346</v>
      </c>
      <c r="H166" s="278">
        <v>1</v>
      </c>
      <c r="I166" s="279"/>
      <c r="J166" s="280"/>
      <c r="K166" s="281">
        <f>ROUND(P166*H166,2)</f>
        <v>0</v>
      </c>
      <c r="L166" s="280"/>
      <c r="M166" s="282"/>
      <c r="N166" s="283" t="s">
        <v>1</v>
      </c>
      <c r="O166" s="239" t="s">
        <v>42</v>
      </c>
      <c r="P166" s="240">
        <f>I166+J166</f>
        <v>0</v>
      </c>
      <c r="Q166" s="240">
        <f>ROUND(I166*H166,2)</f>
        <v>0</v>
      </c>
      <c r="R166" s="240">
        <f>ROUND(J166*H166,2)</f>
        <v>0</v>
      </c>
      <c r="S166" s="96"/>
      <c r="T166" s="241">
        <f>S166*H166</f>
        <v>0</v>
      </c>
      <c r="U166" s="241">
        <v>0</v>
      </c>
      <c r="V166" s="241">
        <f>U166*H166</f>
        <v>0</v>
      </c>
      <c r="W166" s="241">
        <v>0</v>
      </c>
      <c r="X166" s="242">
        <f>W166*H166</f>
        <v>0</v>
      </c>
      <c r="Y166" s="37"/>
      <c r="Z166" s="37"/>
      <c r="AA166" s="37"/>
      <c r="AB166" s="37"/>
      <c r="AC166" s="37"/>
      <c r="AD166" s="37"/>
      <c r="AE166" s="37"/>
      <c r="AR166" s="243" t="s">
        <v>204</v>
      </c>
      <c r="AT166" s="243" t="s">
        <v>297</v>
      </c>
      <c r="AU166" s="243" t="s">
        <v>166</v>
      </c>
      <c r="AY166" s="16" t="s">
        <v>161</v>
      </c>
      <c r="BE166" s="244">
        <f>IF(O166="základná",K166,0)</f>
        <v>0</v>
      </c>
      <c r="BF166" s="244">
        <f>IF(O166="znížená",K166,0)</f>
        <v>0</v>
      </c>
      <c r="BG166" s="244">
        <f>IF(O166="zákl. prenesená",K166,0)</f>
        <v>0</v>
      </c>
      <c r="BH166" s="244">
        <f>IF(O166="zníž. prenesená",K166,0)</f>
        <v>0</v>
      </c>
      <c r="BI166" s="244">
        <f>IF(O166="nulová",K166,0)</f>
        <v>0</v>
      </c>
      <c r="BJ166" s="16" t="s">
        <v>166</v>
      </c>
      <c r="BK166" s="244">
        <f>ROUND(P166*H166,2)</f>
        <v>0</v>
      </c>
      <c r="BL166" s="16" t="s">
        <v>165</v>
      </c>
      <c r="BM166" s="243" t="s">
        <v>1360</v>
      </c>
    </row>
    <row r="167" s="2" customFormat="1">
      <c r="A167" s="37"/>
      <c r="B167" s="38"/>
      <c r="C167" s="39"/>
      <c r="D167" s="249" t="s">
        <v>259</v>
      </c>
      <c r="E167" s="39"/>
      <c r="F167" s="270" t="s">
        <v>1361</v>
      </c>
      <c r="G167" s="39"/>
      <c r="H167" s="39"/>
      <c r="I167" s="271"/>
      <c r="J167" s="271"/>
      <c r="K167" s="39"/>
      <c r="L167" s="39"/>
      <c r="M167" s="43"/>
      <c r="N167" s="272"/>
      <c r="O167" s="273"/>
      <c r="P167" s="96"/>
      <c r="Q167" s="96"/>
      <c r="R167" s="96"/>
      <c r="S167" s="96"/>
      <c r="T167" s="96"/>
      <c r="U167" s="96"/>
      <c r="V167" s="96"/>
      <c r="W167" s="96"/>
      <c r="X167" s="97"/>
      <c r="Y167" s="37"/>
      <c r="Z167" s="37"/>
      <c r="AA167" s="37"/>
      <c r="AB167" s="37"/>
      <c r="AC167" s="37"/>
      <c r="AD167" s="37"/>
      <c r="AE167" s="37"/>
      <c r="AT167" s="16" t="s">
        <v>259</v>
      </c>
      <c r="AU167" s="16" t="s">
        <v>166</v>
      </c>
    </row>
    <row r="168" s="2" customFormat="1" ht="55.5" customHeight="1">
      <c r="A168" s="37"/>
      <c r="B168" s="38"/>
      <c r="C168" s="230" t="s">
        <v>346</v>
      </c>
      <c r="D168" s="230" t="s">
        <v>162</v>
      </c>
      <c r="E168" s="231" t="s">
        <v>1362</v>
      </c>
      <c r="F168" s="232" t="s">
        <v>1363</v>
      </c>
      <c r="G168" s="233" t="s">
        <v>202</v>
      </c>
      <c r="H168" s="234">
        <v>1</v>
      </c>
      <c r="I168" s="235"/>
      <c r="J168" s="235"/>
      <c r="K168" s="236">
        <f>ROUND(P168*H168,2)</f>
        <v>0</v>
      </c>
      <c r="L168" s="237"/>
      <c r="M168" s="43"/>
      <c r="N168" s="238" t="s">
        <v>1</v>
      </c>
      <c r="O168" s="239" t="s">
        <v>42</v>
      </c>
      <c r="P168" s="240">
        <f>I168+J168</f>
        <v>0</v>
      </c>
      <c r="Q168" s="240">
        <f>ROUND(I168*H168,2)</f>
        <v>0</v>
      </c>
      <c r="R168" s="240">
        <f>ROUND(J168*H168,2)</f>
        <v>0</v>
      </c>
      <c r="S168" s="96"/>
      <c r="T168" s="241">
        <f>S168*H168</f>
        <v>0</v>
      </c>
      <c r="U168" s="241">
        <v>0</v>
      </c>
      <c r="V168" s="241">
        <f>U168*H168</f>
        <v>0</v>
      </c>
      <c r="W168" s="241">
        <v>0</v>
      </c>
      <c r="X168" s="242">
        <f>W168*H168</f>
        <v>0</v>
      </c>
      <c r="Y168" s="37"/>
      <c r="Z168" s="37"/>
      <c r="AA168" s="37"/>
      <c r="AB168" s="37"/>
      <c r="AC168" s="37"/>
      <c r="AD168" s="37"/>
      <c r="AE168" s="37"/>
      <c r="AR168" s="243" t="s">
        <v>165</v>
      </c>
      <c r="AT168" s="243" t="s">
        <v>162</v>
      </c>
      <c r="AU168" s="243" t="s">
        <v>166</v>
      </c>
      <c r="AY168" s="16" t="s">
        <v>161</v>
      </c>
      <c r="BE168" s="244">
        <f>IF(O168="základná",K168,0)</f>
        <v>0</v>
      </c>
      <c r="BF168" s="244">
        <f>IF(O168="znížená",K168,0)</f>
        <v>0</v>
      </c>
      <c r="BG168" s="244">
        <f>IF(O168="zákl. prenesená",K168,0)</f>
        <v>0</v>
      </c>
      <c r="BH168" s="244">
        <f>IF(O168="zníž. prenesená",K168,0)</f>
        <v>0</v>
      </c>
      <c r="BI168" s="244">
        <f>IF(O168="nulová",K168,0)</f>
        <v>0</v>
      </c>
      <c r="BJ168" s="16" t="s">
        <v>166</v>
      </c>
      <c r="BK168" s="244">
        <f>ROUND(P168*H168,2)</f>
        <v>0</v>
      </c>
      <c r="BL168" s="16" t="s">
        <v>165</v>
      </c>
      <c r="BM168" s="243" t="s">
        <v>1364</v>
      </c>
    </row>
    <row r="169" s="2" customFormat="1" ht="16.5" customHeight="1">
      <c r="A169" s="37"/>
      <c r="B169" s="38"/>
      <c r="C169" s="274" t="s">
        <v>350</v>
      </c>
      <c r="D169" s="274" t="s">
        <v>297</v>
      </c>
      <c r="E169" s="275" t="s">
        <v>1365</v>
      </c>
      <c r="F169" s="276" t="s">
        <v>1366</v>
      </c>
      <c r="G169" s="277" t="s">
        <v>1346</v>
      </c>
      <c r="H169" s="278">
        <v>1</v>
      </c>
      <c r="I169" s="279"/>
      <c r="J169" s="280"/>
      <c r="K169" s="281">
        <f>ROUND(P169*H169,2)</f>
        <v>0</v>
      </c>
      <c r="L169" s="280"/>
      <c r="M169" s="282"/>
      <c r="N169" s="283" t="s">
        <v>1</v>
      </c>
      <c r="O169" s="239" t="s">
        <v>42</v>
      </c>
      <c r="P169" s="240">
        <f>I169+J169</f>
        <v>0</v>
      </c>
      <c r="Q169" s="240">
        <f>ROUND(I169*H169,2)</f>
        <v>0</v>
      </c>
      <c r="R169" s="240">
        <f>ROUND(J169*H169,2)</f>
        <v>0</v>
      </c>
      <c r="S169" s="96"/>
      <c r="T169" s="241">
        <f>S169*H169</f>
        <v>0</v>
      </c>
      <c r="U169" s="241">
        <v>0</v>
      </c>
      <c r="V169" s="241">
        <f>U169*H169</f>
        <v>0</v>
      </c>
      <c r="W169" s="241">
        <v>0</v>
      </c>
      <c r="X169" s="242">
        <f>W169*H169</f>
        <v>0</v>
      </c>
      <c r="Y169" s="37"/>
      <c r="Z169" s="37"/>
      <c r="AA169" s="37"/>
      <c r="AB169" s="37"/>
      <c r="AC169" s="37"/>
      <c r="AD169" s="37"/>
      <c r="AE169" s="37"/>
      <c r="AR169" s="243" t="s">
        <v>204</v>
      </c>
      <c r="AT169" s="243" t="s">
        <v>297</v>
      </c>
      <c r="AU169" s="243" t="s">
        <v>166</v>
      </c>
      <c r="AY169" s="16" t="s">
        <v>161</v>
      </c>
      <c r="BE169" s="244">
        <f>IF(O169="základná",K169,0)</f>
        <v>0</v>
      </c>
      <c r="BF169" s="244">
        <f>IF(O169="znížená",K169,0)</f>
        <v>0</v>
      </c>
      <c r="BG169" s="244">
        <f>IF(O169="zákl. prenesená",K169,0)</f>
        <v>0</v>
      </c>
      <c r="BH169" s="244">
        <f>IF(O169="zníž. prenesená",K169,0)</f>
        <v>0</v>
      </c>
      <c r="BI169" s="244">
        <f>IF(O169="nulová",K169,0)</f>
        <v>0</v>
      </c>
      <c r="BJ169" s="16" t="s">
        <v>166</v>
      </c>
      <c r="BK169" s="244">
        <f>ROUND(P169*H169,2)</f>
        <v>0</v>
      </c>
      <c r="BL169" s="16" t="s">
        <v>165</v>
      </c>
      <c r="BM169" s="243" t="s">
        <v>1367</v>
      </c>
    </row>
    <row r="170" s="2" customFormat="1">
      <c r="A170" s="37"/>
      <c r="B170" s="38"/>
      <c r="C170" s="39"/>
      <c r="D170" s="249" t="s">
        <v>259</v>
      </c>
      <c r="E170" s="39"/>
      <c r="F170" s="270" t="s">
        <v>1368</v>
      </c>
      <c r="G170" s="39"/>
      <c r="H170" s="39"/>
      <c r="I170" s="271"/>
      <c r="J170" s="271"/>
      <c r="K170" s="39"/>
      <c r="L170" s="39"/>
      <c r="M170" s="43"/>
      <c r="N170" s="272"/>
      <c r="O170" s="273"/>
      <c r="P170" s="96"/>
      <c r="Q170" s="96"/>
      <c r="R170" s="96"/>
      <c r="S170" s="96"/>
      <c r="T170" s="96"/>
      <c r="U170" s="96"/>
      <c r="V170" s="96"/>
      <c r="W170" s="96"/>
      <c r="X170" s="97"/>
      <c r="Y170" s="37"/>
      <c r="Z170" s="37"/>
      <c r="AA170" s="37"/>
      <c r="AB170" s="37"/>
      <c r="AC170" s="37"/>
      <c r="AD170" s="37"/>
      <c r="AE170" s="37"/>
      <c r="AT170" s="16" t="s">
        <v>259</v>
      </c>
      <c r="AU170" s="16" t="s">
        <v>166</v>
      </c>
    </row>
    <row r="171" s="2" customFormat="1" ht="24.15" customHeight="1">
      <c r="A171" s="37"/>
      <c r="B171" s="38"/>
      <c r="C171" s="230" t="s">
        <v>355</v>
      </c>
      <c r="D171" s="230" t="s">
        <v>162</v>
      </c>
      <c r="E171" s="231" t="s">
        <v>1369</v>
      </c>
      <c r="F171" s="232" t="s">
        <v>1370</v>
      </c>
      <c r="G171" s="233" t="s">
        <v>202</v>
      </c>
      <c r="H171" s="234">
        <v>196</v>
      </c>
      <c r="I171" s="235"/>
      <c r="J171" s="235"/>
      <c r="K171" s="236">
        <f>ROUND(P171*H171,2)</f>
        <v>0</v>
      </c>
      <c r="L171" s="237"/>
      <c r="M171" s="43"/>
      <c r="N171" s="238" t="s">
        <v>1</v>
      </c>
      <c r="O171" s="239" t="s">
        <v>42</v>
      </c>
      <c r="P171" s="240">
        <f>I171+J171</f>
        <v>0</v>
      </c>
      <c r="Q171" s="240">
        <f>ROUND(I171*H171,2)</f>
        <v>0</v>
      </c>
      <c r="R171" s="240">
        <f>ROUND(J171*H171,2)</f>
        <v>0</v>
      </c>
      <c r="S171" s="96"/>
      <c r="T171" s="241">
        <f>S171*H171</f>
        <v>0</v>
      </c>
      <c r="U171" s="241">
        <v>0</v>
      </c>
      <c r="V171" s="241">
        <f>U171*H171</f>
        <v>0</v>
      </c>
      <c r="W171" s="241">
        <v>0</v>
      </c>
      <c r="X171" s="242">
        <f>W171*H171</f>
        <v>0</v>
      </c>
      <c r="Y171" s="37"/>
      <c r="Z171" s="37"/>
      <c r="AA171" s="37"/>
      <c r="AB171" s="37"/>
      <c r="AC171" s="37"/>
      <c r="AD171" s="37"/>
      <c r="AE171" s="37"/>
      <c r="AR171" s="243" t="s">
        <v>165</v>
      </c>
      <c r="AT171" s="243" t="s">
        <v>162</v>
      </c>
      <c r="AU171" s="243" t="s">
        <v>166</v>
      </c>
      <c r="AY171" s="16" t="s">
        <v>161</v>
      </c>
      <c r="BE171" s="244">
        <f>IF(O171="základná",K171,0)</f>
        <v>0</v>
      </c>
      <c r="BF171" s="244">
        <f>IF(O171="znížená",K171,0)</f>
        <v>0</v>
      </c>
      <c r="BG171" s="244">
        <f>IF(O171="zákl. prenesená",K171,0)</f>
        <v>0</v>
      </c>
      <c r="BH171" s="244">
        <f>IF(O171="zníž. prenesená",K171,0)</f>
        <v>0</v>
      </c>
      <c r="BI171" s="244">
        <f>IF(O171="nulová",K171,0)</f>
        <v>0</v>
      </c>
      <c r="BJ171" s="16" t="s">
        <v>166</v>
      </c>
      <c r="BK171" s="244">
        <f>ROUND(P171*H171,2)</f>
        <v>0</v>
      </c>
      <c r="BL171" s="16" t="s">
        <v>165</v>
      </c>
      <c r="BM171" s="243" t="s">
        <v>1371</v>
      </c>
    </row>
    <row r="172" s="2" customFormat="1" ht="55.5" customHeight="1">
      <c r="A172" s="37"/>
      <c r="B172" s="38"/>
      <c r="C172" s="230" t="s">
        <v>359</v>
      </c>
      <c r="D172" s="230" t="s">
        <v>162</v>
      </c>
      <c r="E172" s="231" t="s">
        <v>1372</v>
      </c>
      <c r="F172" s="232" t="s">
        <v>1373</v>
      </c>
      <c r="G172" s="233" t="s">
        <v>1346</v>
      </c>
      <c r="H172" s="234">
        <v>1</v>
      </c>
      <c r="I172" s="235"/>
      <c r="J172" s="235"/>
      <c r="K172" s="236">
        <f>ROUND(P172*H172,2)</f>
        <v>0</v>
      </c>
      <c r="L172" s="237"/>
      <c r="M172" s="43"/>
      <c r="N172" s="238" t="s">
        <v>1</v>
      </c>
      <c r="O172" s="239" t="s">
        <v>42</v>
      </c>
      <c r="P172" s="240">
        <f>I172+J172</f>
        <v>0</v>
      </c>
      <c r="Q172" s="240">
        <f>ROUND(I172*H172,2)</f>
        <v>0</v>
      </c>
      <c r="R172" s="240">
        <f>ROUND(J172*H172,2)</f>
        <v>0</v>
      </c>
      <c r="S172" s="96"/>
      <c r="T172" s="241">
        <f>S172*H172</f>
        <v>0</v>
      </c>
      <c r="U172" s="241">
        <v>0</v>
      </c>
      <c r="V172" s="241">
        <f>U172*H172</f>
        <v>0</v>
      </c>
      <c r="W172" s="241">
        <v>0</v>
      </c>
      <c r="X172" s="242">
        <f>W172*H172</f>
        <v>0</v>
      </c>
      <c r="Y172" s="37"/>
      <c r="Z172" s="37"/>
      <c r="AA172" s="37"/>
      <c r="AB172" s="37"/>
      <c r="AC172" s="37"/>
      <c r="AD172" s="37"/>
      <c r="AE172" s="37"/>
      <c r="AR172" s="243" t="s">
        <v>165</v>
      </c>
      <c r="AT172" s="243" t="s">
        <v>162</v>
      </c>
      <c r="AU172" s="243" t="s">
        <v>166</v>
      </c>
      <c r="AY172" s="16" t="s">
        <v>161</v>
      </c>
      <c r="BE172" s="244">
        <f>IF(O172="základná",K172,0)</f>
        <v>0</v>
      </c>
      <c r="BF172" s="244">
        <f>IF(O172="znížená",K172,0)</f>
        <v>0</v>
      </c>
      <c r="BG172" s="244">
        <f>IF(O172="zákl. prenesená",K172,0)</f>
        <v>0</v>
      </c>
      <c r="BH172" s="244">
        <f>IF(O172="zníž. prenesená",K172,0)</f>
        <v>0</v>
      </c>
      <c r="BI172" s="244">
        <f>IF(O172="nulová",K172,0)</f>
        <v>0</v>
      </c>
      <c r="BJ172" s="16" t="s">
        <v>166</v>
      </c>
      <c r="BK172" s="244">
        <f>ROUND(P172*H172,2)</f>
        <v>0</v>
      </c>
      <c r="BL172" s="16" t="s">
        <v>165</v>
      </c>
      <c r="BM172" s="243" t="s">
        <v>1374</v>
      </c>
    </row>
    <row r="173" s="12" customFormat="1" ht="22.8" customHeight="1">
      <c r="A173" s="12"/>
      <c r="B173" s="216"/>
      <c r="C173" s="217"/>
      <c r="D173" s="218" t="s">
        <v>77</v>
      </c>
      <c r="E173" s="245" t="s">
        <v>1375</v>
      </c>
      <c r="F173" s="245" t="s">
        <v>1376</v>
      </c>
      <c r="G173" s="217"/>
      <c r="H173" s="217"/>
      <c r="I173" s="220"/>
      <c r="J173" s="220"/>
      <c r="K173" s="246">
        <f>BK173</f>
        <v>0</v>
      </c>
      <c r="L173" s="217"/>
      <c r="M173" s="221"/>
      <c r="N173" s="222"/>
      <c r="O173" s="223"/>
      <c r="P173" s="223"/>
      <c r="Q173" s="224">
        <f>SUM(Q174:Q180)</f>
        <v>0</v>
      </c>
      <c r="R173" s="224">
        <f>SUM(R174:R180)</f>
        <v>0</v>
      </c>
      <c r="S173" s="223"/>
      <c r="T173" s="225">
        <f>SUM(T174:T180)</f>
        <v>0</v>
      </c>
      <c r="U173" s="223"/>
      <c r="V173" s="225">
        <f>SUM(V174:V180)</f>
        <v>0</v>
      </c>
      <c r="W173" s="223"/>
      <c r="X173" s="226">
        <f>SUM(X174:X180)</f>
        <v>0</v>
      </c>
      <c r="Y173" s="12"/>
      <c r="Z173" s="12"/>
      <c r="AA173" s="12"/>
      <c r="AB173" s="12"/>
      <c r="AC173" s="12"/>
      <c r="AD173" s="12"/>
      <c r="AE173" s="12"/>
      <c r="AR173" s="227" t="s">
        <v>166</v>
      </c>
      <c r="AT173" s="228" t="s">
        <v>77</v>
      </c>
      <c r="AU173" s="228" t="s">
        <v>86</v>
      </c>
      <c r="AY173" s="227" t="s">
        <v>161</v>
      </c>
      <c r="BK173" s="229">
        <f>SUM(BK174:BK180)</f>
        <v>0</v>
      </c>
    </row>
    <row r="174" s="2" customFormat="1" ht="49.05" customHeight="1">
      <c r="A174" s="37"/>
      <c r="B174" s="38"/>
      <c r="C174" s="274" t="s">
        <v>363</v>
      </c>
      <c r="D174" s="274" t="s">
        <v>297</v>
      </c>
      <c r="E174" s="275" t="s">
        <v>1377</v>
      </c>
      <c r="F174" s="276" t="s">
        <v>1378</v>
      </c>
      <c r="G174" s="277" t="s">
        <v>202</v>
      </c>
      <c r="H174" s="278">
        <v>1</v>
      </c>
      <c r="I174" s="279"/>
      <c r="J174" s="280"/>
      <c r="K174" s="281">
        <f>ROUND(P174*H174,2)</f>
        <v>0</v>
      </c>
      <c r="L174" s="280"/>
      <c r="M174" s="282"/>
      <c r="N174" s="283" t="s">
        <v>1</v>
      </c>
      <c r="O174" s="239" t="s">
        <v>42</v>
      </c>
      <c r="P174" s="240">
        <f>I174+J174</f>
        <v>0</v>
      </c>
      <c r="Q174" s="240">
        <f>ROUND(I174*H174,2)</f>
        <v>0</v>
      </c>
      <c r="R174" s="240">
        <f>ROUND(J174*H174,2)</f>
        <v>0</v>
      </c>
      <c r="S174" s="96"/>
      <c r="T174" s="241">
        <f>S174*H174</f>
        <v>0</v>
      </c>
      <c r="U174" s="241">
        <v>0</v>
      </c>
      <c r="V174" s="241">
        <f>U174*H174</f>
        <v>0</v>
      </c>
      <c r="W174" s="241">
        <v>0</v>
      </c>
      <c r="X174" s="242">
        <f>W174*H174</f>
        <v>0</v>
      </c>
      <c r="Y174" s="37"/>
      <c r="Z174" s="37"/>
      <c r="AA174" s="37"/>
      <c r="AB174" s="37"/>
      <c r="AC174" s="37"/>
      <c r="AD174" s="37"/>
      <c r="AE174" s="37"/>
      <c r="AR174" s="243" t="s">
        <v>204</v>
      </c>
      <c r="AT174" s="243" t="s">
        <v>297</v>
      </c>
      <c r="AU174" s="243" t="s">
        <v>166</v>
      </c>
      <c r="AY174" s="16" t="s">
        <v>161</v>
      </c>
      <c r="BE174" s="244">
        <f>IF(O174="základná",K174,0)</f>
        <v>0</v>
      </c>
      <c r="BF174" s="244">
        <f>IF(O174="znížená",K174,0)</f>
        <v>0</v>
      </c>
      <c r="BG174" s="244">
        <f>IF(O174="zákl. prenesená",K174,0)</f>
        <v>0</v>
      </c>
      <c r="BH174" s="244">
        <f>IF(O174="zníž. prenesená",K174,0)</f>
        <v>0</v>
      </c>
      <c r="BI174" s="244">
        <f>IF(O174="nulová",K174,0)</f>
        <v>0</v>
      </c>
      <c r="BJ174" s="16" t="s">
        <v>166</v>
      </c>
      <c r="BK174" s="244">
        <f>ROUND(P174*H174,2)</f>
        <v>0</v>
      </c>
      <c r="BL174" s="16" t="s">
        <v>165</v>
      </c>
      <c r="BM174" s="243" t="s">
        <v>1379</v>
      </c>
    </row>
    <row r="175" s="2" customFormat="1" ht="49.05" customHeight="1">
      <c r="A175" s="37"/>
      <c r="B175" s="38"/>
      <c r="C175" s="274" t="s">
        <v>369</v>
      </c>
      <c r="D175" s="274" t="s">
        <v>297</v>
      </c>
      <c r="E175" s="275" t="s">
        <v>1380</v>
      </c>
      <c r="F175" s="276" t="s">
        <v>1381</v>
      </c>
      <c r="G175" s="277" t="s">
        <v>202</v>
      </c>
      <c r="H175" s="278">
        <v>3</v>
      </c>
      <c r="I175" s="279"/>
      <c r="J175" s="280"/>
      <c r="K175" s="281">
        <f>ROUND(P175*H175,2)</f>
        <v>0</v>
      </c>
      <c r="L175" s="280"/>
      <c r="M175" s="282"/>
      <c r="N175" s="283" t="s">
        <v>1</v>
      </c>
      <c r="O175" s="239" t="s">
        <v>42</v>
      </c>
      <c r="P175" s="240">
        <f>I175+J175</f>
        <v>0</v>
      </c>
      <c r="Q175" s="240">
        <f>ROUND(I175*H175,2)</f>
        <v>0</v>
      </c>
      <c r="R175" s="240">
        <f>ROUND(J175*H175,2)</f>
        <v>0</v>
      </c>
      <c r="S175" s="96"/>
      <c r="T175" s="241">
        <f>S175*H175</f>
        <v>0</v>
      </c>
      <c r="U175" s="241">
        <v>0</v>
      </c>
      <c r="V175" s="241">
        <f>U175*H175</f>
        <v>0</v>
      </c>
      <c r="W175" s="241">
        <v>0</v>
      </c>
      <c r="X175" s="242">
        <f>W175*H175</f>
        <v>0</v>
      </c>
      <c r="Y175" s="37"/>
      <c r="Z175" s="37"/>
      <c r="AA175" s="37"/>
      <c r="AB175" s="37"/>
      <c r="AC175" s="37"/>
      <c r="AD175" s="37"/>
      <c r="AE175" s="37"/>
      <c r="AR175" s="243" t="s">
        <v>204</v>
      </c>
      <c r="AT175" s="243" t="s">
        <v>297</v>
      </c>
      <c r="AU175" s="243" t="s">
        <v>166</v>
      </c>
      <c r="AY175" s="16" t="s">
        <v>161</v>
      </c>
      <c r="BE175" s="244">
        <f>IF(O175="základná",K175,0)</f>
        <v>0</v>
      </c>
      <c r="BF175" s="244">
        <f>IF(O175="znížená",K175,0)</f>
        <v>0</v>
      </c>
      <c r="BG175" s="244">
        <f>IF(O175="zákl. prenesená",K175,0)</f>
        <v>0</v>
      </c>
      <c r="BH175" s="244">
        <f>IF(O175="zníž. prenesená",K175,0)</f>
        <v>0</v>
      </c>
      <c r="BI175" s="244">
        <f>IF(O175="nulová",K175,0)</f>
        <v>0</v>
      </c>
      <c r="BJ175" s="16" t="s">
        <v>166</v>
      </c>
      <c r="BK175" s="244">
        <f>ROUND(P175*H175,2)</f>
        <v>0</v>
      </c>
      <c r="BL175" s="16" t="s">
        <v>165</v>
      </c>
      <c r="BM175" s="243" t="s">
        <v>1382</v>
      </c>
    </row>
    <row r="176" s="2" customFormat="1" ht="49.05" customHeight="1">
      <c r="A176" s="37"/>
      <c r="B176" s="38"/>
      <c r="C176" s="274" t="s">
        <v>374</v>
      </c>
      <c r="D176" s="274" t="s">
        <v>297</v>
      </c>
      <c r="E176" s="275" t="s">
        <v>1383</v>
      </c>
      <c r="F176" s="276" t="s">
        <v>1384</v>
      </c>
      <c r="G176" s="277" t="s">
        <v>202</v>
      </c>
      <c r="H176" s="278">
        <v>3</v>
      </c>
      <c r="I176" s="279"/>
      <c r="J176" s="280"/>
      <c r="K176" s="281">
        <f>ROUND(P176*H176,2)</f>
        <v>0</v>
      </c>
      <c r="L176" s="280"/>
      <c r="M176" s="282"/>
      <c r="N176" s="283" t="s">
        <v>1</v>
      </c>
      <c r="O176" s="239" t="s">
        <v>42</v>
      </c>
      <c r="P176" s="240">
        <f>I176+J176</f>
        <v>0</v>
      </c>
      <c r="Q176" s="240">
        <f>ROUND(I176*H176,2)</f>
        <v>0</v>
      </c>
      <c r="R176" s="240">
        <f>ROUND(J176*H176,2)</f>
        <v>0</v>
      </c>
      <c r="S176" s="96"/>
      <c r="T176" s="241">
        <f>S176*H176</f>
        <v>0</v>
      </c>
      <c r="U176" s="241">
        <v>0</v>
      </c>
      <c r="V176" s="241">
        <f>U176*H176</f>
        <v>0</v>
      </c>
      <c r="W176" s="241">
        <v>0</v>
      </c>
      <c r="X176" s="242">
        <f>W176*H176</f>
        <v>0</v>
      </c>
      <c r="Y176" s="37"/>
      <c r="Z176" s="37"/>
      <c r="AA176" s="37"/>
      <c r="AB176" s="37"/>
      <c r="AC176" s="37"/>
      <c r="AD176" s="37"/>
      <c r="AE176" s="37"/>
      <c r="AR176" s="243" t="s">
        <v>204</v>
      </c>
      <c r="AT176" s="243" t="s">
        <v>297</v>
      </c>
      <c r="AU176" s="243" t="s">
        <v>166</v>
      </c>
      <c r="AY176" s="16" t="s">
        <v>161</v>
      </c>
      <c r="BE176" s="244">
        <f>IF(O176="základná",K176,0)</f>
        <v>0</v>
      </c>
      <c r="BF176" s="244">
        <f>IF(O176="znížená",K176,0)</f>
        <v>0</v>
      </c>
      <c r="BG176" s="244">
        <f>IF(O176="zákl. prenesená",K176,0)</f>
        <v>0</v>
      </c>
      <c r="BH176" s="244">
        <f>IF(O176="zníž. prenesená",K176,0)</f>
        <v>0</v>
      </c>
      <c r="BI176" s="244">
        <f>IF(O176="nulová",K176,0)</f>
        <v>0</v>
      </c>
      <c r="BJ176" s="16" t="s">
        <v>166</v>
      </c>
      <c r="BK176" s="244">
        <f>ROUND(P176*H176,2)</f>
        <v>0</v>
      </c>
      <c r="BL176" s="16" t="s">
        <v>165</v>
      </c>
      <c r="BM176" s="243" t="s">
        <v>1385</v>
      </c>
    </row>
    <row r="177" s="2" customFormat="1" ht="49.05" customHeight="1">
      <c r="A177" s="37"/>
      <c r="B177" s="38"/>
      <c r="C177" s="230" t="s">
        <v>378</v>
      </c>
      <c r="D177" s="230" t="s">
        <v>162</v>
      </c>
      <c r="E177" s="231" t="s">
        <v>1386</v>
      </c>
      <c r="F177" s="232" t="s">
        <v>1387</v>
      </c>
      <c r="G177" s="233" t="s">
        <v>202</v>
      </c>
      <c r="H177" s="234">
        <v>7</v>
      </c>
      <c r="I177" s="235"/>
      <c r="J177" s="235"/>
      <c r="K177" s="236">
        <f>ROUND(P177*H177,2)</f>
        <v>0</v>
      </c>
      <c r="L177" s="237"/>
      <c r="M177" s="43"/>
      <c r="N177" s="238" t="s">
        <v>1</v>
      </c>
      <c r="O177" s="239" t="s">
        <v>42</v>
      </c>
      <c r="P177" s="240">
        <f>I177+J177</f>
        <v>0</v>
      </c>
      <c r="Q177" s="240">
        <f>ROUND(I177*H177,2)</f>
        <v>0</v>
      </c>
      <c r="R177" s="240">
        <f>ROUND(J177*H177,2)</f>
        <v>0</v>
      </c>
      <c r="S177" s="96"/>
      <c r="T177" s="241">
        <f>S177*H177</f>
        <v>0</v>
      </c>
      <c r="U177" s="241">
        <v>0</v>
      </c>
      <c r="V177" s="241">
        <f>U177*H177</f>
        <v>0</v>
      </c>
      <c r="W177" s="241">
        <v>0</v>
      </c>
      <c r="X177" s="242">
        <f>W177*H177</f>
        <v>0</v>
      </c>
      <c r="Y177" s="37"/>
      <c r="Z177" s="37"/>
      <c r="AA177" s="37"/>
      <c r="AB177" s="37"/>
      <c r="AC177" s="37"/>
      <c r="AD177" s="37"/>
      <c r="AE177" s="37"/>
      <c r="AR177" s="243" t="s">
        <v>165</v>
      </c>
      <c r="AT177" s="243" t="s">
        <v>162</v>
      </c>
      <c r="AU177" s="243" t="s">
        <v>166</v>
      </c>
      <c r="AY177" s="16" t="s">
        <v>161</v>
      </c>
      <c r="BE177" s="244">
        <f>IF(O177="základná",K177,0)</f>
        <v>0</v>
      </c>
      <c r="BF177" s="244">
        <f>IF(O177="znížená",K177,0)</f>
        <v>0</v>
      </c>
      <c r="BG177" s="244">
        <f>IF(O177="zákl. prenesená",K177,0)</f>
        <v>0</v>
      </c>
      <c r="BH177" s="244">
        <f>IF(O177="zníž. prenesená",K177,0)</f>
        <v>0</v>
      </c>
      <c r="BI177" s="244">
        <f>IF(O177="nulová",K177,0)</f>
        <v>0</v>
      </c>
      <c r="BJ177" s="16" t="s">
        <v>166</v>
      </c>
      <c r="BK177" s="244">
        <f>ROUND(P177*H177,2)</f>
        <v>0</v>
      </c>
      <c r="BL177" s="16" t="s">
        <v>165</v>
      </c>
      <c r="BM177" s="243" t="s">
        <v>1388</v>
      </c>
    </row>
    <row r="178" s="2" customFormat="1" ht="24.15" customHeight="1">
      <c r="A178" s="37"/>
      <c r="B178" s="38"/>
      <c r="C178" s="230" t="s">
        <v>382</v>
      </c>
      <c r="D178" s="230" t="s">
        <v>162</v>
      </c>
      <c r="E178" s="231" t="s">
        <v>1389</v>
      </c>
      <c r="F178" s="232" t="s">
        <v>1390</v>
      </c>
      <c r="G178" s="233" t="s">
        <v>202</v>
      </c>
      <c r="H178" s="234">
        <v>7</v>
      </c>
      <c r="I178" s="235"/>
      <c r="J178" s="235"/>
      <c r="K178" s="236">
        <f>ROUND(P178*H178,2)</f>
        <v>0</v>
      </c>
      <c r="L178" s="237"/>
      <c r="M178" s="43"/>
      <c r="N178" s="238" t="s">
        <v>1</v>
      </c>
      <c r="O178" s="239" t="s">
        <v>42</v>
      </c>
      <c r="P178" s="240">
        <f>I178+J178</f>
        <v>0</v>
      </c>
      <c r="Q178" s="240">
        <f>ROUND(I178*H178,2)</f>
        <v>0</v>
      </c>
      <c r="R178" s="240">
        <f>ROUND(J178*H178,2)</f>
        <v>0</v>
      </c>
      <c r="S178" s="96"/>
      <c r="T178" s="241">
        <f>S178*H178</f>
        <v>0</v>
      </c>
      <c r="U178" s="241">
        <v>0</v>
      </c>
      <c r="V178" s="241">
        <f>U178*H178</f>
        <v>0</v>
      </c>
      <c r="W178" s="241">
        <v>0</v>
      </c>
      <c r="X178" s="242">
        <f>W178*H178</f>
        <v>0</v>
      </c>
      <c r="Y178" s="37"/>
      <c r="Z178" s="37"/>
      <c r="AA178" s="37"/>
      <c r="AB178" s="37"/>
      <c r="AC178" s="37"/>
      <c r="AD178" s="37"/>
      <c r="AE178" s="37"/>
      <c r="AR178" s="243" t="s">
        <v>165</v>
      </c>
      <c r="AT178" s="243" t="s">
        <v>162</v>
      </c>
      <c r="AU178" s="243" t="s">
        <v>166</v>
      </c>
      <c r="AY178" s="16" t="s">
        <v>161</v>
      </c>
      <c r="BE178" s="244">
        <f>IF(O178="základná",K178,0)</f>
        <v>0</v>
      </c>
      <c r="BF178" s="244">
        <f>IF(O178="znížená",K178,0)</f>
        <v>0</v>
      </c>
      <c r="BG178" s="244">
        <f>IF(O178="zákl. prenesená",K178,0)</f>
        <v>0</v>
      </c>
      <c r="BH178" s="244">
        <f>IF(O178="zníž. prenesená",K178,0)</f>
        <v>0</v>
      </c>
      <c r="BI178" s="244">
        <f>IF(O178="nulová",K178,0)</f>
        <v>0</v>
      </c>
      <c r="BJ178" s="16" t="s">
        <v>166</v>
      </c>
      <c r="BK178" s="244">
        <f>ROUND(P178*H178,2)</f>
        <v>0</v>
      </c>
      <c r="BL178" s="16" t="s">
        <v>165</v>
      </c>
      <c r="BM178" s="243" t="s">
        <v>1391</v>
      </c>
    </row>
    <row r="179" s="2" customFormat="1" ht="33" customHeight="1">
      <c r="A179" s="37"/>
      <c r="B179" s="38"/>
      <c r="C179" s="230" t="s">
        <v>387</v>
      </c>
      <c r="D179" s="230" t="s">
        <v>162</v>
      </c>
      <c r="E179" s="231" t="s">
        <v>1392</v>
      </c>
      <c r="F179" s="232" t="s">
        <v>1393</v>
      </c>
      <c r="G179" s="233" t="s">
        <v>202</v>
      </c>
      <c r="H179" s="234">
        <v>4</v>
      </c>
      <c r="I179" s="235"/>
      <c r="J179" s="235"/>
      <c r="K179" s="236">
        <f>ROUND(P179*H179,2)</f>
        <v>0</v>
      </c>
      <c r="L179" s="237"/>
      <c r="M179" s="43"/>
      <c r="N179" s="238" t="s">
        <v>1</v>
      </c>
      <c r="O179" s="239" t="s">
        <v>42</v>
      </c>
      <c r="P179" s="240">
        <f>I179+J179</f>
        <v>0</v>
      </c>
      <c r="Q179" s="240">
        <f>ROUND(I179*H179,2)</f>
        <v>0</v>
      </c>
      <c r="R179" s="240">
        <f>ROUND(J179*H179,2)</f>
        <v>0</v>
      </c>
      <c r="S179" s="96"/>
      <c r="T179" s="241">
        <f>S179*H179</f>
        <v>0</v>
      </c>
      <c r="U179" s="241">
        <v>0</v>
      </c>
      <c r="V179" s="241">
        <f>U179*H179</f>
        <v>0</v>
      </c>
      <c r="W179" s="241">
        <v>0</v>
      </c>
      <c r="X179" s="242">
        <f>W179*H179</f>
        <v>0</v>
      </c>
      <c r="Y179" s="37"/>
      <c r="Z179" s="37"/>
      <c r="AA179" s="37"/>
      <c r="AB179" s="37"/>
      <c r="AC179" s="37"/>
      <c r="AD179" s="37"/>
      <c r="AE179" s="37"/>
      <c r="AR179" s="243" t="s">
        <v>165</v>
      </c>
      <c r="AT179" s="243" t="s">
        <v>162</v>
      </c>
      <c r="AU179" s="243" t="s">
        <v>166</v>
      </c>
      <c r="AY179" s="16" t="s">
        <v>161</v>
      </c>
      <c r="BE179" s="244">
        <f>IF(O179="základná",K179,0)</f>
        <v>0</v>
      </c>
      <c r="BF179" s="244">
        <f>IF(O179="znížená",K179,0)</f>
        <v>0</v>
      </c>
      <c r="BG179" s="244">
        <f>IF(O179="zákl. prenesená",K179,0)</f>
        <v>0</v>
      </c>
      <c r="BH179" s="244">
        <f>IF(O179="zníž. prenesená",K179,0)</f>
        <v>0</v>
      </c>
      <c r="BI179" s="244">
        <f>IF(O179="nulová",K179,0)</f>
        <v>0</v>
      </c>
      <c r="BJ179" s="16" t="s">
        <v>166</v>
      </c>
      <c r="BK179" s="244">
        <f>ROUND(P179*H179,2)</f>
        <v>0</v>
      </c>
      <c r="BL179" s="16" t="s">
        <v>165</v>
      </c>
      <c r="BM179" s="243" t="s">
        <v>1394</v>
      </c>
    </row>
    <row r="180" s="2" customFormat="1" ht="33" customHeight="1">
      <c r="A180" s="37"/>
      <c r="B180" s="38"/>
      <c r="C180" s="230" t="s">
        <v>392</v>
      </c>
      <c r="D180" s="230" t="s">
        <v>162</v>
      </c>
      <c r="E180" s="231" t="s">
        <v>1395</v>
      </c>
      <c r="F180" s="232" t="s">
        <v>1396</v>
      </c>
      <c r="G180" s="233" t="s">
        <v>202</v>
      </c>
      <c r="H180" s="234">
        <v>3</v>
      </c>
      <c r="I180" s="235"/>
      <c r="J180" s="235"/>
      <c r="K180" s="236">
        <f>ROUND(P180*H180,2)</f>
        <v>0</v>
      </c>
      <c r="L180" s="237"/>
      <c r="M180" s="43"/>
      <c r="N180" s="238" t="s">
        <v>1</v>
      </c>
      <c r="O180" s="239" t="s">
        <v>42</v>
      </c>
      <c r="P180" s="240">
        <f>I180+J180</f>
        <v>0</v>
      </c>
      <c r="Q180" s="240">
        <f>ROUND(I180*H180,2)</f>
        <v>0</v>
      </c>
      <c r="R180" s="240">
        <f>ROUND(J180*H180,2)</f>
        <v>0</v>
      </c>
      <c r="S180" s="96"/>
      <c r="T180" s="241">
        <f>S180*H180</f>
        <v>0</v>
      </c>
      <c r="U180" s="241">
        <v>0</v>
      </c>
      <c r="V180" s="241">
        <f>U180*H180</f>
        <v>0</v>
      </c>
      <c r="W180" s="241">
        <v>0</v>
      </c>
      <c r="X180" s="242">
        <f>W180*H180</f>
        <v>0</v>
      </c>
      <c r="Y180" s="37"/>
      <c r="Z180" s="37"/>
      <c r="AA180" s="37"/>
      <c r="AB180" s="37"/>
      <c r="AC180" s="37"/>
      <c r="AD180" s="37"/>
      <c r="AE180" s="37"/>
      <c r="AR180" s="243" t="s">
        <v>165</v>
      </c>
      <c r="AT180" s="243" t="s">
        <v>162</v>
      </c>
      <c r="AU180" s="243" t="s">
        <v>166</v>
      </c>
      <c r="AY180" s="16" t="s">
        <v>161</v>
      </c>
      <c r="BE180" s="244">
        <f>IF(O180="základná",K180,0)</f>
        <v>0</v>
      </c>
      <c r="BF180" s="244">
        <f>IF(O180="znížená",K180,0)</f>
        <v>0</v>
      </c>
      <c r="BG180" s="244">
        <f>IF(O180="zákl. prenesená",K180,0)</f>
        <v>0</v>
      </c>
      <c r="BH180" s="244">
        <f>IF(O180="zníž. prenesená",K180,0)</f>
        <v>0</v>
      </c>
      <c r="BI180" s="244">
        <f>IF(O180="nulová",K180,0)</f>
        <v>0</v>
      </c>
      <c r="BJ180" s="16" t="s">
        <v>166</v>
      </c>
      <c r="BK180" s="244">
        <f>ROUND(P180*H180,2)</f>
        <v>0</v>
      </c>
      <c r="BL180" s="16" t="s">
        <v>165</v>
      </c>
      <c r="BM180" s="243" t="s">
        <v>1397</v>
      </c>
    </row>
    <row r="181" s="12" customFormat="1" ht="22.8" customHeight="1">
      <c r="A181" s="12"/>
      <c r="B181" s="216"/>
      <c r="C181" s="217"/>
      <c r="D181" s="218" t="s">
        <v>77</v>
      </c>
      <c r="E181" s="245" t="s">
        <v>462</v>
      </c>
      <c r="F181" s="245" t="s">
        <v>463</v>
      </c>
      <c r="G181" s="217"/>
      <c r="H181" s="217"/>
      <c r="I181" s="220"/>
      <c r="J181" s="220"/>
      <c r="K181" s="246">
        <f>BK181</f>
        <v>0</v>
      </c>
      <c r="L181" s="217"/>
      <c r="M181" s="221"/>
      <c r="N181" s="222"/>
      <c r="O181" s="223"/>
      <c r="P181" s="223"/>
      <c r="Q181" s="224">
        <f>SUM(Q182:Q183)</f>
        <v>0</v>
      </c>
      <c r="R181" s="224">
        <f>SUM(R182:R183)</f>
        <v>0</v>
      </c>
      <c r="S181" s="223"/>
      <c r="T181" s="225">
        <f>SUM(T182:T183)</f>
        <v>0</v>
      </c>
      <c r="U181" s="223"/>
      <c r="V181" s="225">
        <f>SUM(V182:V183)</f>
        <v>0</v>
      </c>
      <c r="W181" s="223"/>
      <c r="X181" s="226">
        <f>SUM(X182:X183)</f>
        <v>0</v>
      </c>
      <c r="Y181" s="12"/>
      <c r="Z181" s="12"/>
      <c r="AA181" s="12"/>
      <c r="AB181" s="12"/>
      <c r="AC181" s="12"/>
      <c r="AD181" s="12"/>
      <c r="AE181" s="12"/>
      <c r="AR181" s="227" t="s">
        <v>166</v>
      </c>
      <c r="AT181" s="228" t="s">
        <v>77</v>
      </c>
      <c r="AU181" s="228" t="s">
        <v>86</v>
      </c>
      <c r="AY181" s="227" t="s">
        <v>161</v>
      </c>
      <c r="BK181" s="229">
        <f>SUM(BK182:BK183)</f>
        <v>0</v>
      </c>
    </row>
    <row r="182" s="2" customFormat="1" ht="16.5" customHeight="1">
      <c r="A182" s="37"/>
      <c r="B182" s="38"/>
      <c r="C182" s="230" t="s">
        <v>396</v>
      </c>
      <c r="D182" s="230" t="s">
        <v>162</v>
      </c>
      <c r="E182" s="231" t="s">
        <v>1398</v>
      </c>
      <c r="F182" s="232" t="s">
        <v>1399</v>
      </c>
      <c r="G182" s="233" t="s">
        <v>799</v>
      </c>
      <c r="H182" s="234">
        <v>12</v>
      </c>
      <c r="I182" s="235"/>
      <c r="J182" s="235"/>
      <c r="K182" s="236">
        <f>ROUND(P182*H182,2)</f>
        <v>0</v>
      </c>
      <c r="L182" s="237"/>
      <c r="M182" s="43"/>
      <c r="N182" s="238" t="s">
        <v>1</v>
      </c>
      <c r="O182" s="239" t="s">
        <v>42</v>
      </c>
      <c r="P182" s="240">
        <f>I182+J182</f>
        <v>0</v>
      </c>
      <c r="Q182" s="240">
        <f>ROUND(I182*H182,2)</f>
        <v>0</v>
      </c>
      <c r="R182" s="240">
        <f>ROUND(J182*H182,2)</f>
        <v>0</v>
      </c>
      <c r="S182" s="96"/>
      <c r="T182" s="241">
        <f>S182*H182</f>
        <v>0</v>
      </c>
      <c r="U182" s="241">
        <v>0</v>
      </c>
      <c r="V182" s="241">
        <f>U182*H182</f>
        <v>0</v>
      </c>
      <c r="W182" s="241">
        <v>0</v>
      </c>
      <c r="X182" s="242">
        <f>W182*H182</f>
        <v>0</v>
      </c>
      <c r="Y182" s="37"/>
      <c r="Z182" s="37"/>
      <c r="AA182" s="37"/>
      <c r="AB182" s="37"/>
      <c r="AC182" s="37"/>
      <c r="AD182" s="37"/>
      <c r="AE182" s="37"/>
      <c r="AR182" s="243" t="s">
        <v>165</v>
      </c>
      <c r="AT182" s="243" t="s">
        <v>162</v>
      </c>
      <c r="AU182" s="243" t="s">
        <v>166</v>
      </c>
      <c r="AY182" s="16" t="s">
        <v>161</v>
      </c>
      <c r="BE182" s="244">
        <f>IF(O182="základná",K182,0)</f>
        <v>0</v>
      </c>
      <c r="BF182" s="244">
        <f>IF(O182="znížená",K182,0)</f>
        <v>0</v>
      </c>
      <c r="BG182" s="244">
        <f>IF(O182="zákl. prenesená",K182,0)</f>
        <v>0</v>
      </c>
      <c r="BH182" s="244">
        <f>IF(O182="zníž. prenesená",K182,0)</f>
        <v>0</v>
      </c>
      <c r="BI182" s="244">
        <f>IF(O182="nulová",K182,0)</f>
        <v>0</v>
      </c>
      <c r="BJ182" s="16" t="s">
        <v>166</v>
      </c>
      <c r="BK182" s="244">
        <f>ROUND(P182*H182,2)</f>
        <v>0</v>
      </c>
      <c r="BL182" s="16" t="s">
        <v>165</v>
      </c>
      <c r="BM182" s="243" t="s">
        <v>1400</v>
      </c>
    </row>
    <row r="183" s="2" customFormat="1" ht="16.5" customHeight="1">
      <c r="A183" s="37"/>
      <c r="B183" s="38"/>
      <c r="C183" s="230" t="s">
        <v>402</v>
      </c>
      <c r="D183" s="230" t="s">
        <v>162</v>
      </c>
      <c r="E183" s="231" t="s">
        <v>1401</v>
      </c>
      <c r="F183" s="232" t="s">
        <v>1402</v>
      </c>
      <c r="G183" s="233" t="s">
        <v>799</v>
      </c>
      <c r="H183" s="234">
        <v>24</v>
      </c>
      <c r="I183" s="235"/>
      <c r="J183" s="235"/>
      <c r="K183" s="236">
        <f>ROUND(P183*H183,2)</f>
        <v>0</v>
      </c>
      <c r="L183" s="237"/>
      <c r="M183" s="43"/>
      <c r="N183" s="238" t="s">
        <v>1</v>
      </c>
      <c r="O183" s="239" t="s">
        <v>42</v>
      </c>
      <c r="P183" s="240">
        <f>I183+J183</f>
        <v>0</v>
      </c>
      <c r="Q183" s="240">
        <f>ROUND(I183*H183,2)</f>
        <v>0</v>
      </c>
      <c r="R183" s="240">
        <f>ROUND(J183*H183,2)</f>
        <v>0</v>
      </c>
      <c r="S183" s="96"/>
      <c r="T183" s="241">
        <f>S183*H183</f>
        <v>0</v>
      </c>
      <c r="U183" s="241">
        <v>0</v>
      </c>
      <c r="V183" s="241">
        <f>U183*H183</f>
        <v>0</v>
      </c>
      <c r="W183" s="241">
        <v>0</v>
      </c>
      <c r="X183" s="242">
        <f>W183*H183</f>
        <v>0</v>
      </c>
      <c r="Y183" s="37"/>
      <c r="Z183" s="37"/>
      <c r="AA183" s="37"/>
      <c r="AB183" s="37"/>
      <c r="AC183" s="37"/>
      <c r="AD183" s="37"/>
      <c r="AE183" s="37"/>
      <c r="AR183" s="243" t="s">
        <v>165</v>
      </c>
      <c r="AT183" s="243" t="s">
        <v>162</v>
      </c>
      <c r="AU183" s="243" t="s">
        <v>166</v>
      </c>
      <c r="AY183" s="16" t="s">
        <v>161</v>
      </c>
      <c r="BE183" s="244">
        <f>IF(O183="základná",K183,0)</f>
        <v>0</v>
      </c>
      <c r="BF183" s="244">
        <f>IF(O183="znížená",K183,0)</f>
        <v>0</v>
      </c>
      <c r="BG183" s="244">
        <f>IF(O183="zákl. prenesená",K183,0)</f>
        <v>0</v>
      </c>
      <c r="BH183" s="244">
        <f>IF(O183="zníž. prenesená",K183,0)</f>
        <v>0</v>
      </c>
      <c r="BI183" s="244">
        <f>IF(O183="nulová",K183,0)</f>
        <v>0</v>
      </c>
      <c r="BJ183" s="16" t="s">
        <v>166</v>
      </c>
      <c r="BK183" s="244">
        <f>ROUND(P183*H183,2)</f>
        <v>0</v>
      </c>
      <c r="BL183" s="16" t="s">
        <v>165</v>
      </c>
      <c r="BM183" s="243" t="s">
        <v>1403</v>
      </c>
    </row>
    <row r="184" s="12" customFormat="1" ht="22.8" customHeight="1">
      <c r="A184" s="12"/>
      <c r="B184" s="216"/>
      <c r="C184" s="217"/>
      <c r="D184" s="218" t="s">
        <v>77</v>
      </c>
      <c r="E184" s="245" t="s">
        <v>1404</v>
      </c>
      <c r="F184" s="245" t="s">
        <v>1405</v>
      </c>
      <c r="G184" s="217"/>
      <c r="H184" s="217"/>
      <c r="I184" s="220"/>
      <c r="J184" s="220"/>
      <c r="K184" s="246">
        <f>BK184</f>
        <v>0</v>
      </c>
      <c r="L184" s="217"/>
      <c r="M184" s="221"/>
      <c r="N184" s="222"/>
      <c r="O184" s="223"/>
      <c r="P184" s="223"/>
      <c r="Q184" s="224">
        <f>SUM(Q185:Q190)</f>
        <v>0</v>
      </c>
      <c r="R184" s="224">
        <f>SUM(R185:R190)</f>
        <v>0</v>
      </c>
      <c r="S184" s="223"/>
      <c r="T184" s="225">
        <f>SUM(T185:T190)</f>
        <v>0</v>
      </c>
      <c r="U184" s="223"/>
      <c r="V184" s="225">
        <f>SUM(V185:V190)</f>
        <v>0</v>
      </c>
      <c r="W184" s="223"/>
      <c r="X184" s="226">
        <f>SUM(X185:X190)</f>
        <v>0</v>
      </c>
      <c r="Y184" s="12"/>
      <c r="Z184" s="12"/>
      <c r="AA184" s="12"/>
      <c r="AB184" s="12"/>
      <c r="AC184" s="12"/>
      <c r="AD184" s="12"/>
      <c r="AE184" s="12"/>
      <c r="AR184" s="227" t="s">
        <v>165</v>
      </c>
      <c r="AT184" s="228" t="s">
        <v>77</v>
      </c>
      <c r="AU184" s="228" t="s">
        <v>86</v>
      </c>
      <c r="AY184" s="227" t="s">
        <v>161</v>
      </c>
      <c r="BK184" s="229">
        <f>SUM(BK185:BK190)</f>
        <v>0</v>
      </c>
    </row>
    <row r="185" s="2" customFormat="1" ht="21.75" customHeight="1">
      <c r="A185" s="37"/>
      <c r="B185" s="38"/>
      <c r="C185" s="230" t="s">
        <v>407</v>
      </c>
      <c r="D185" s="230" t="s">
        <v>162</v>
      </c>
      <c r="E185" s="231" t="s">
        <v>1406</v>
      </c>
      <c r="F185" s="232" t="s">
        <v>1407</v>
      </c>
      <c r="G185" s="233" t="s">
        <v>1408</v>
      </c>
      <c r="H185" s="234">
        <v>72</v>
      </c>
      <c r="I185" s="235"/>
      <c r="J185" s="235"/>
      <c r="K185" s="236">
        <f>ROUND(P185*H185,2)</f>
        <v>0</v>
      </c>
      <c r="L185" s="237"/>
      <c r="M185" s="43"/>
      <c r="N185" s="238" t="s">
        <v>1</v>
      </c>
      <c r="O185" s="239" t="s">
        <v>42</v>
      </c>
      <c r="P185" s="240">
        <f>I185+J185</f>
        <v>0</v>
      </c>
      <c r="Q185" s="240">
        <f>ROUND(I185*H185,2)</f>
        <v>0</v>
      </c>
      <c r="R185" s="240">
        <f>ROUND(J185*H185,2)</f>
        <v>0</v>
      </c>
      <c r="S185" s="96"/>
      <c r="T185" s="241">
        <f>S185*H185</f>
        <v>0</v>
      </c>
      <c r="U185" s="241">
        <v>0</v>
      </c>
      <c r="V185" s="241">
        <f>U185*H185</f>
        <v>0</v>
      </c>
      <c r="W185" s="241">
        <v>0</v>
      </c>
      <c r="X185" s="242">
        <f>W185*H185</f>
        <v>0</v>
      </c>
      <c r="Y185" s="37"/>
      <c r="Z185" s="37"/>
      <c r="AA185" s="37"/>
      <c r="AB185" s="37"/>
      <c r="AC185" s="37"/>
      <c r="AD185" s="37"/>
      <c r="AE185" s="37"/>
      <c r="AR185" s="243" t="s">
        <v>165</v>
      </c>
      <c r="AT185" s="243" t="s">
        <v>162</v>
      </c>
      <c r="AU185" s="243" t="s">
        <v>166</v>
      </c>
      <c r="AY185" s="16" t="s">
        <v>161</v>
      </c>
      <c r="BE185" s="244">
        <f>IF(O185="základná",K185,0)</f>
        <v>0</v>
      </c>
      <c r="BF185" s="244">
        <f>IF(O185="znížená",K185,0)</f>
        <v>0</v>
      </c>
      <c r="BG185" s="244">
        <f>IF(O185="zákl. prenesená",K185,0)</f>
        <v>0</v>
      </c>
      <c r="BH185" s="244">
        <f>IF(O185="zníž. prenesená",K185,0)</f>
        <v>0</v>
      </c>
      <c r="BI185" s="244">
        <f>IF(O185="nulová",K185,0)</f>
        <v>0</v>
      </c>
      <c r="BJ185" s="16" t="s">
        <v>166</v>
      </c>
      <c r="BK185" s="244">
        <f>ROUND(P185*H185,2)</f>
        <v>0</v>
      </c>
      <c r="BL185" s="16" t="s">
        <v>165</v>
      </c>
      <c r="BM185" s="243" t="s">
        <v>1409</v>
      </c>
    </row>
    <row r="186" s="2" customFormat="1" ht="16.5" customHeight="1">
      <c r="A186" s="37"/>
      <c r="B186" s="38"/>
      <c r="C186" s="230" t="s">
        <v>411</v>
      </c>
      <c r="D186" s="230" t="s">
        <v>162</v>
      </c>
      <c r="E186" s="231" t="s">
        <v>1410</v>
      </c>
      <c r="F186" s="232" t="s">
        <v>1411</v>
      </c>
      <c r="G186" s="233" t="s">
        <v>1408</v>
      </c>
      <c r="H186" s="234">
        <v>20</v>
      </c>
      <c r="I186" s="235"/>
      <c r="J186" s="235"/>
      <c r="K186" s="236">
        <f>ROUND(P186*H186,2)</f>
        <v>0</v>
      </c>
      <c r="L186" s="237"/>
      <c r="M186" s="43"/>
      <c r="N186" s="238" t="s">
        <v>1</v>
      </c>
      <c r="O186" s="239" t="s">
        <v>42</v>
      </c>
      <c r="P186" s="240">
        <f>I186+J186</f>
        <v>0</v>
      </c>
      <c r="Q186" s="240">
        <f>ROUND(I186*H186,2)</f>
        <v>0</v>
      </c>
      <c r="R186" s="240">
        <f>ROUND(J186*H186,2)</f>
        <v>0</v>
      </c>
      <c r="S186" s="96"/>
      <c r="T186" s="241">
        <f>S186*H186</f>
        <v>0</v>
      </c>
      <c r="U186" s="241">
        <v>0</v>
      </c>
      <c r="V186" s="241">
        <f>U186*H186</f>
        <v>0</v>
      </c>
      <c r="W186" s="241">
        <v>0</v>
      </c>
      <c r="X186" s="242">
        <f>W186*H186</f>
        <v>0</v>
      </c>
      <c r="Y186" s="37"/>
      <c r="Z186" s="37"/>
      <c r="AA186" s="37"/>
      <c r="AB186" s="37"/>
      <c r="AC186" s="37"/>
      <c r="AD186" s="37"/>
      <c r="AE186" s="37"/>
      <c r="AR186" s="243" t="s">
        <v>165</v>
      </c>
      <c r="AT186" s="243" t="s">
        <v>162</v>
      </c>
      <c r="AU186" s="243" t="s">
        <v>166</v>
      </c>
      <c r="AY186" s="16" t="s">
        <v>161</v>
      </c>
      <c r="BE186" s="244">
        <f>IF(O186="základná",K186,0)</f>
        <v>0</v>
      </c>
      <c r="BF186" s="244">
        <f>IF(O186="znížená",K186,0)</f>
        <v>0</v>
      </c>
      <c r="BG186" s="244">
        <f>IF(O186="zákl. prenesená",K186,0)</f>
        <v>0</v>
      </c>
      <c r="BH186" s="244">
        <f>IF(O186="zníž. prenesená",K186,0)</f>
        <v>0</v>
      </c>
      <c r="BI186" s="244">
        <f>IF(O186="nulová",K186,0)</f>
        <v>0</v>
      </c>
      <c r="BJ186" s="16" t="s">
        <v>166</v>
      </c>
      <c r="BK186" s="244">
        <f>ROUND(P186*H186,2)</f>
        <v>0</v>
      </c>
      <c r="BL186" s="16" t="s">
        <v>165</v>
      </c>
      <c r="BM186" s="243" t="s">
        <v>1412</v>
      </c>
    </row>
    <row r="187" s="2" customFormat="1" ht="16.5" customHeight="1">
      <c r="A187" s="37"/>
      <c r="B187" s="38"/>
      <c r="C187" s="230" t="s">
        <v>415</v>
      </c>
      <c r="D187" s="230" t="s">
        <v>162</v>
      </c>
      <c r="E187" s="231" t="s">
        <v>1413</v>
      </c>
      <c r="F187" s="232" t="s">
        <v>1414</v>
      </c>
      <c r="G187" s="233" t="s">
        <v>1408</v>
      </c>
      <c r="H187" s="234">
        <v>12</v>
      </c>
      <c r="I187" s="235"/>
      <c r="J187" s="235"/>
      <c r="K187" s="236">
        <f>ROUND(P187*H187,2)</f>
        <v>0</v>
      </c>
      <c r="L187" s="237"/>
      <c r="M187" s="43"/>
      <c r="N187" s="238" t="s">
        <v>1</v>
      </c>
      <c r="O187" s="239" t="s">
        <v>42</v>
      </c>
      <c r="P187" s="240">
        <f>I187+J187</f>
        <v>0</v>
      </c>
      <c r="Q187" s="240">
        <f>ROUND(I187*H187,2)</f>
        <v>0</v>
      </c>
      <c r="R187" s="240">
        <f>ROUND(J187*H187,2)</f>
        <v>0</v>
      </c>
      <c r="S187" s="96"/>
      <c r="T187" s="241">
        <f>S187*H187</f>
        <v>0</v>
      </c>
      <c r="U187" s="241">
        <v>0</v>
      </c>
      <c r="V187" s="241">
        <f>U187*H187</f>
        <v>0</v>
      </c>
      <c r="W187" s="241">
        <v>0</v>
      </c>
      <c r="X187" s="242">
        <f>W187*H187</f>
        <v>0</v>
      </c>
      <c r="Y187" s="37"/>
      <c r="Z187" s="37"/>
      <c r="AA187" s="37"/>
      <c r="AB187" s="37"/>
      <c r="AC187" s="37"/>
      <c r="AD187" s="37"/>
      <c r="AE187" s="37"/>
      <c r="AR187" s="243" t="s">
        <v>165</v>
      </c>
      <c r="AT187" s="243" t="s">
        <v>162</v>
      </c>
      <c r="AU187" s="243" t="s">
        <v>166</v>
      </c>
      <c r="AY187" s="16" t="s">
        <v>161</v>
      </c>
      <c r="BE187" s="244">
        <f>IF(O187="základná",K187,0)</f>
        <v>0</v>
      </c>
      <c r="BF187" s="244">
        <f>IF(O187="znížená",K187,0)</f>
        <v>0</v>
      </c>
      <c r="BG187" s="244">
        <f>IF(O187="zákl. prenesená",K187,0)</f>
        <v>0</v>
      </c>
      <c r="BH187" s="244">
        <f>IF(O187="zníž. prenesená",K187,0)</f>
        <v>0</v>
      </c>
      <c r="BI187" s="244">
        <f>IF(O187="nulová",K187,0)</f>
        <v>0</v>
      </c>
      <c r="BJ187" s="16" t="s">
        <v>166</v>
      </c>
      <c r="BK187" s="244">
        <f>ROUND(P187*H187,2)</f>
        <v>0</v>
      </c>
      <c r="BL187" s="16" t="s">
        <v>165</v>
      </c>
      <c r="BM187" s="243" t="s">
        <v>1415</v>
      </c>
    </row>
    <row r="188" s="2" customFormat="1" ht="33" customHeight="1">
      <c r="A188" s="37"/>
      <c r="B188" s="38"/>
      <c r="C188" s="230" t="s">
        <v>419</v>
      </c>
      <c r="D188" s="230" t="s">
        <v>162</v>
      </c>
      <c r="E188" s="231" t="s">
        <v>1416</v>
      </c>
      <c r="F188" s="232" t="s">
        <v>1417</v>
      </c>
      <c r="G188" s="233" t="s">
        <v>1408</v>
      </c>
      <c r="H188" s="234">
        <v>24</v>
      </c>
      <c r="I188" s="235"/>
      <c r="J188" s="235"/>
      <c r="K188" s="236">
        <f>ROUND(P188*H188,2)</f>
        <v>0</v>
      </c>
      <c r="L188" s="237"/>
      <c r="M188" s="43"/>
      <c r="N188" s="238" t="s">
        <v>1</v>
      </c>
      <c r="O188" s="239" t="s">
        <v>42</v>
      </c>
      <c r="P188" s="240">
        <f>I188+J188</f>
        <v>0</v>
      </c>
      <c r="Q188" s="240">
        <f>ROUND(I188*H188,2)</f>
        <v>0</v>
      </c>
      <c r="R188" s="240">
        <f>ROUND(J188*H188,2)</f>
        <v>0</v>
      </c>
      <c r="S188" s="96"/>
      <c r="T188" s="241">
        <f>S188*H188</f>
        <v>0</v>
      </c>
      <c r="U188" s="241">
        <v>0</v>
      </c>
      <c r="V188" s="241">
        <f>U188*H188</f>
        <v>0</v>
      </c>
      <c r="W188" s="241">
        <v>0</v>
      </c>
      <c r="X188" s="242">
        <f>W188*H188</f>
        <v>0</v>
      </c>
      <c r="Y188" s="37"/>
      <c r="Z188" s="37"/>
      <c r="AA188" s="37"/>
      <c r="AB188" s="37"/>
      <c r="AC188" s="37"/>
      <c r="AD188" s="37"/>
      <c r="AE188" s="37"/>
      <c r="AR188" s="243" t="s">
        <v>165</v>
      </c>
      <c r="AT188" s="243" t="s">
        <v>162</v>
      </c>
      <c r="AU188" s="243" t="s">
        <v>166</v>
      </c>
      <c r="AY188" s="16" t="s">
        <v>161</v>
      </c>
      <c r="BE188" s="244">
        <f>IF(O188="základná",K188,0)</f>
        <v>0</v>
      </c>
      <c r="BF188" s="244">
        <f>IF(O188="znížená",K188,0)</f>
        <v>0</v>
      </c>
      <c r="BG188" s="244">
        <f>IF(O188="zákl. prenesená",K188,0)</f>
        <v>0</v>
      </c>
      <c r="BH188" s="244">
        <f>IF(O188="zníž. prenesená",K188,0)</f>
        <v>0</v>
      </c>
      <c r="BI188" s="244">
        <f>IF(O188="nulová",K188,0)</f>
        <v>0</v>
      </c>
      <c r="BJ188" s="16" t="s">
        <v>166</v>
      </c>
      <c r="BK188" s="244">
        <f>ROUND(P188*H188,2)</f>
        <v>0</v>
      </c>
      <c r="BL188" s="16" t="s">
        <v>165</v>
      </c>
      <c r="BM188" s="243" t="s">
        <v>1418</v>
      </c>
    </row>
    <row r="189" s="2" customFormat="1" ht="33" customHeight="1">
      <c r="A189" s="37"/>
      <c r="B189" s="38"/>
      <c r="C189" s="230" t="s">
        <v>423</v>
      </c>
      <c r="D189" s="230" t="s">
        <v>162</v>
      </c>
      <c r="E189" s="231" t="s">
        <v>1419</v>
      </c>
      <c r="F189" s="232" t="s">
        <v>1420</v>
      </c>
      <c r="G189" s="233" t="s">
        <v>1408</v>
      </c>
      <c r="H189" s="234">
        <v>28</v>
      </c>
      <c r="I189" s="235"/>
      <c r="J189" s="235"/>
      <c r="K189" s="236">
        <f>ROUND(P189*H189,2)</f>
        <v>0</v>
      </c>
      <c r="L189" s="237"/>
      <c r="M189" s="43"/>
      <c r="N189" s="238" t="s">
        <v>1</v>
      </c>
      <c r="O189" s="239" t="s">
        <v>42</v>
      </c>
      <c r="P189" s="240">
        <f>I189+J189</f>
        <v>0</v>
      </c>
      <c r="Q189" s="240">
        <f>ROUND(I189*H189,2)</f>
        <v>0</v>
      </c>
      <c r="R189" s="240">
        <f>ROUND(J189*H189,2)</f>
        <v>0</v>
      </c>
      <c r="S189" s="96"/>
      <c r="T189" s="241">
        <f>S189*H189</f>
        <v>0</v>
      </c>
      <c r="U189" s="241">
        <v>0</v>
      </c>
      <c r="V189" s="241">
        <f>U189*H189</f>
        <v>0</v>
      </c>
      <c r="W189" s="241">
        <v>0</v>
      </c>
      <c r="X189" s="242">
        <f>W189*H189</f>
        <v>0</v>
      </c>
      <c r="Y189" s="37"/>
      <c r="Z189" s="37"/>
      <c r="AA189" s="37"/>
      <c r="AB189" s="37"/>
      <c r="AC189" s="37"/>
      <c r="AD189" s="37"/>
      <c r="AE189" s="37"/>
      <c r="AR189" s="243" t="s">
        <v>165</v>
      </c>
      <c r="AT189" s="243" t="s">
        <v>162</v>
      </c>
      <c r="AU189" s="243" t="s">
        <v>166</v>
      </c>
      <c r="AY189" s="16" t="s">
        <v>161</v>
      </c>
      <c r="BE189" s="244">
        <f>IF(O189="základná",K189,0)</f>
        <v>0</v>
      </c>
      <c r="BF189" s="244">
        <f>IF(O189="znížená",K189,0)</f>
        <v>0</v>
      </c>
      <c r="BG189" s="244">
        <f>IF(O189="zákl. prenesená",K189,0)</f>
        <v>0</v>
      </c>
      <c r="BH189" s="244">
        <f>IF(O189="zníž. prenesená",K189,0)</f>
        <v>0</v>
      </c>
      <c r="BI189" s="244">
        <f>IF(O189="nulová",K189,0)</f>
        <v>0</v>
      </c>
      <c r="BJ189" s="16" t="s">
        <v>166</v>
      </c>
      <c r="BK189" s="244">
        <f>ROUND(P189*H189,2)</f>
        <v>0</v>
      </c>
      <c r="BL189" s="16" t="s">
        <v>165</v>
      </c>
      <c r="BM189" s="243" t="s">
        <v>1421</v>
      </c>
    </row>
    <row r="190" s="2" customFormat="1" ht="33" customHeight="1">
      <c r="A190" s="37"/>
      <c r="B190" s="38"/>
      <c r="C190" s="230" t="s">
        <v>427</v>
      </c>
      <c r="D190" s="230" t="s">
        <v>162</v>
      </c>
      <c r="E190" s="231" t="s">
        <v>1422</v>
      </c>
      <c r="F190" s="232" t="s">
        <v>1423</v>
      </c>
      <c r="G190" s="233" t="s">
        <v>1408</v>
      </c>
      <c r="H190" s="234">
        <v>20</v>
      </c>
      <c r="I190" s="235"/>
      <c r="J190" s="235"/>
      <c r="K190" s="236">
        <f>ROUND(P190*H190,2)</f>
        <v>0</v>
      </c>
      <c r="L190" s="237"/>
      <c r="M190" s="43"/>
      <c r="N190" s="238" t="s">
        <v>1</v>
      </c>
      <c r="O190" s="239" t="s">
        <v>42</v>
      </c>
      <c r="P190" s="240">
        <f>I190+J190</f>
        <v>0</v>
      </c>
      <c r="Q190" s="240">
        <f>ROUND(I190*H190,2)</f>
        <v>0</v>
      </c>
      <c r="R190" s="240">
        <f>ROUND(J190*H190,2)</f>
        <v>0</v>
      </c>
      <c r="S190" s="96"/>
      <c r="T190" s="241">
        <f>S190*H190</f>
        <v>0</v>
      </c>
      <c r="U190" s="241">
        <v>0</v>
      </c>
      <c r="V190" s="241">
        <f>U190*H190</f>
        <v>0</v>
      </c>
      <c r="W190" s="241">
        <v>0</v>
      </c>
      <c r="X190" s="242">
        <f>W190*H190</f>
        <v>0</v>
      </c>
      <c r="Y190" s="37"/>
      <c r="Z190" s="37"/>
      <c r="AA190" s="37"/>
      <c r="AB190" s="37"/>
      <c r="AC190" s="37"/>
      <c r="AD190" s="37"/>
      <c r="AE190" s="37"/>
      <c r="AR190" s="243" t="s">
        <v>165</v>
      </c>
      <c r="AT190" s="243" t="s">
        <v>162</v>
      </c>
      <c r="AU190" s="243" t="s">
        <v>166</v>
      </c>
      <c r="AY190" s="16" t="s">
        <v>161</v>
      </c>
      <c r="BE190" s="244">
        <f>IF(O190="základná",K190,0)</f>
        <v>0</v>
      </c>
      <c r="BF190" s="244">
        <f>IF(O190="znížená",K190,0)</f>
        <v>0</v>
      </c>
      <c r="BG190" s="244">
        <f>IF(O190="zákl. prenesená",K190,0)</f>
        <v>0</v>
      </c>
      <c r="BH190" s="244">
        <f>IF(O190="zníž. prenesená",K190,0)</f>
        <v>0</v>
      </c>
      <c r="BI190" s="244">
        <f>IF(O190="nulová",K190,0)</f>
        <v>0</v>
      </c>
      <c r="BJ190" s="16" t="s">
        <v>166</v>
      </c>
      <c r="BK190" s="244">
        <f>ROUND(P190*H190,2)</f>
        <v>0</v>
      </c>
      <c r="BL190" s="16" t="s">
        <v>165</v>
      </c>
      <c r="BM190" s="243" t="s">
        <v>1424</v>
      </c>
    </row>
    <row r="191" s="12" customFormat="1" ht="22.8" customHeight="1">
      <c r="A191" s="12"/>
      <c r="B191" s="216"/>
      <c r="C191" s="217"/>
      <c r="D191" s="218" t="s">
        <v>77</v>
      </c>
      <c r="E191" s="245" t="s">
        <v>1225</v>
      </c>
      <c r="F191" s="245" t="s">
        <v>1226</v>
      </c>
      <c r="G191" s="217"/>
      <c r="H191" s="217"/>
      <c r="I191" s="220"/>
      <c r="J191" s="220"/>
      <c r="K191" s="246">
        <f>BK191</f>
        <v>0</v>
      </c>
      <c r="L191" s="217"/>
      <c r="M191" s="221"/>
      <c r="N191" s="222"/>
      <c r="O191" s="223"/>
      <c r="P191" s="223"/>
      <c r="Q191" s="224">
        <f>SUM(Q192:Q195)</f>
        <v>0</v>
      </c>
      <c r="R191" s="224">
        <f>SUM(R192:R195)</f>
        <v>0</v>
      </c>
      <c r="S191" s="223"/>
      <c r="T191" s="225">
        <f>SUM(T192:T195)</f>
        <v>0</v>
      </c>
      <c r="U191" s="223"/>
      <c r="V191" s="225">
        <f>SUM(V192:V195)</f>
        <v>0</v>
      </c>
      <c r="W191" s="223"/>
      <c r="X191" s="226">
        <f>SUM(X192:X195)</f>
        <v>0</v>
      </c>
      <c r="Y191" s="12"/>
      <c r="Z191" s="12"/>
      <c r="AA191" s="12"/>
      <c r="AB191" s="12"/>
      <c r="AC191" s="12"/>
      <c r="AD191" s="12"/>
      <c r="AE191" s="12"/>
      <c r="AR191" s="227" t="s">
        <v>188</v>
      </c>
      <c r="AT191" s="228" t="s">
        <v>77</v>
      </c>
      <c r="AU191" s="228" t="s">
        <v>86</v>
      </c>
      <c r="AY191" s="227" t="s">
        <v>161</v>
      </c>
      <c r="BK191" s="229">
        <f>SUM(BK192:BK195)</f>
        <v>0</v>
      </c>
    </row>
    <row r="192" s="2" customFormat="1" ht="24.15" customHeight="1">
      <c r="A192" s="37"/>
      <c r="B192" s="38"/>
      <c r="C192" s="230" t="s">
        <v>431</v>
      </c>
      <c r="D192" s="230" t="s">
        <v>162</v>
      </c>
      <c r="E192" s="231" t="s">
        <v>1425</v>
      </c>
      <c r="F192" s="232" t="s">
        <v>1426</v>
      </c>
      <c r="G192" s="233" t="s">
        <v>1427</v>
      </c>
      <c r="H192" s="234">
        <v>1</v>
      </c>
      <c r="I192" s="235"/>
      <c r="J192" s="235"/>
      <c r="K192" s="236">
        <f>ROUND(P192*H192,2)</f>
        <v>0</v>
      </c>
      <c r="L192" s="237"/>
      <c r="M192" s="43"/>
      <c r="N192" s="238" t="s">
        <v>1</v>
      </c>
      <c r="O192" s="239" t="s">
        <v>42</v>
      </c>
      <c r="P192" s="240">
        <f>I192+J192</f>
        <v>0</v>
      </c>
      <c r="Q192" s="240">
        <f>ROUND(I192*H192,2)</f>
        <v>0</v>
      </c>
      <c r="R192" s="240">
        <f>ROUND(J192*H192,2)</f>
        <v>0</v>
      </c>
      <c r="S192" s="96"/>
      <c r="T192" s="241">
        <f>S192*H192</f>
        <v>0</v>
      </c>
      <c r="U192" s="241">
        <v>0</v>
      </c>
      <c r="V192" s="241">
        <f>U192*H192</f>
        <v>0</v>
      </c>
      <c r="W192" s="241">
        <v>0</v>
      </c>
      <c r="X192" s="242">
        <f>W192*H192</f>
        <v>0</v>
      </c>
      <c r="Y192" s="37"/>
      <c r="Z192" s="37"/>
      <c r="AA192" s="37"/>
      <c r="AB192" s="37"/>
      <c r="AC192" s="37"/>
      <c r="AD192" s="37"/>
      <c r="AE192" s="37"/>
      <c r="AR192" s="243" t="s">
        <v>165</v>
      </c>
      <c r="AT192" s="243" t="s">
        <v>162</v>
      </c>
      <c r="AU192" s="243" t="s">
        <v>166</v>
      </c>
      <c r="AY192" s="16" t="s">
        <v>161</v>
      </c>
      <c r="BE192" s="244">
        <f>IF(O192="základná",K192,0)</f>
        <v>0</v>
      </c>
      <c r="BF192" s="244">
        <f>IF(O192="znížená",K192,0)</f>
        <v>0</v>
      </c>
      <c r="BG192" s="244">
        <f>IF(O192="zákl. prenesená",K192,0)</f>
        <v>0</v>
      </c>
      <c r="BH192" s="244">
        <f>IF(O192="zníž. prenesená",K192,0)</f>
        <v>0</v>
      </c>
      <c r="BI192" s="244">
        <f>IF(O192="nulová",K192,0)</f>
        <v>0</v>
      </c>
      <c r="BJ192" s="16" t="s">
        <v>166</v>
      </c>
      <c r="BK192" s="244">
        <f>ROUND(P192*H192,2)</f>
        <v>0</v>
      </c>
      <c r="BL192" s="16" t="s">
        <v>165</v>
      </c>
      <c r="BM192" s="243" t="s">
        <v>1428</v>
      </c>
    </row>
    <row r="193" s="2" customFormat="1" ht="24.15" customHeight="1">
      <c r="A193" s="37"/>
      <c r="B193" s="38"/>
      <c r="C193" s="230" t="s">
        <v>435</v>
      </c>
      <c r="D193" s="230" t="s">
        <v>162</v>
      </c>
      <c r="E193" s="231" t="s">
        <v>1429</v>
      </c>
      <c r="F193" s="232" t="s">
        <v>1430</v>
      </c>
      <c r="G193" s="233" t="s">
        <v>1427</v>
      </c>
      <c r="H193" s="234">
        <v>1</v>
      </c>
      <c r="I193" s="235"/>
      <c r="J193" s="235"/>
      <c r="K193" s="236">
        <f>ROUND(P193*H193,2)</f>
        <v>0</v>
      </c>
      <c r="L193" s="237"/>
      <c r="M193" s="43"/>
      <c r="N193" s="238" t="s">
        <v>1</v>
      </c>
      <c r="O193" s="239" t="s">
        <v>42</v>
      </c>
      <c r="P193" s="240">
        <f>I193+J193</f>
        <v>0</v>
      </c>
      <c r="Q193" s="240">
        <f>ROUND(I193*H193,2)</f>
        <v>0</v>
      </c>
      <c r="R193" s="240">
        <f>ROUND(J193*H193,2)</f>
        <v>0</v>
      </c>
      <c r="S193" s="96"/>
      <c r="T193" s="241">
        <f>S193*H193</f>
        <v>0</v>
      </c>
      <c r="U193" s="241">
        <v>0</v>
      </c>
      <c r="V193" s="241">
        <f>U193*H193</f>
        <v>0</v>
      </c>
      <c r="W193" s="241">
        <v>0</v>
      </c>
      <c r="X193" s="242">
        <f>W193*H193</f>
        <v>0</v>
      </c>
      <c r="Y193" s="37"/>
      <c r="Z193" s="37"/>
      <c r="AA193" s="37"/>
      <c r="AB193" s="37"/>
      <c r="AC193" s="37"/>
      <c r="AD193" s="37"/>
      <c r="AE193" s="37"/>
      <c r="AR193" s="243" t="s">
        <v>165</v>
      </c>
      <c r="AT193" s="243" t="s">
        <v>162</v>
      </c>
      <c r="AU193" s="243" t="s">
        <v>166</v>
      </c>
      <c r="AY193" s="16" t="s">
        <v>161</v>
      </c>
      <c r="BE193" s="244">
        <f>IF(O193="základná",K193,0)</f>
        <v>0</v>
      </c>
      <c r="BF193" s="244">
        <f>IF(O193="znížená",K193,0)</f>
        <v>0</v>
      </c>
      <c r="BG193" s="244">
        <f>IF(O193="zákl. prenesená",K193,0)</f>
        <v>0</v>
      </c>
      <c r="BH193" s="244">
        <f>IF(O193="zníž. prenesená",K193,0)</f>
        <v>0</v>
      </c>
      <c r="BI193" s="244">
        <f>IF(O193="nulová",K193,0)</f>
        <v>0</v>
      </c>
      <c r="BJ193" s="16" t="s">
        <v>166</v>
      </c>
      <c r="BK193" s="244">
        <f>ROUND(P193*H193,2)</f>
        <v>0</v>
      </c>
      <c r="BL193" s="16" t="s">
        <v>165</v>
      </c>
      <c r="BM193" s="243" t="s">
        <v>1431</v>
      </c>
    </row>
    <row r="194" s="2" customFormat="1" ht="24.15" customHeight="1">
      <c r="A194" s="37"/>
      <c r="B194" s="38"/>
      <c r="C194" s="230" t="s">
        <v>439</v>
      </c>
      <c r="D194" s="230" t="s">
        <v>162</v>
      </c>
      <c r="E194" s="231" t="s">
        <v>1432</v>
      </c>
      <c r="F194" s="232" t="s">
        <v>1433</v>
      </c>
      <c r="G194" s="233" t="s">
        <v>1427</v>
      </c>
      <c r="H194" s="234">
        <v>1</v>
      </c>
      <c r="I194" s="235"/>
      <c r="J194" s="235"/>
      <c r="K194" s="236">
        <f>ROUND(P194*H194,2)</f>
        <v>0</v>
      </c>
      <c r="L194" s="237"/>
      <c r="M194" s="43"/>
      <c r="N194" s="238" t="s">
        <v>1</v>
      </c>
      <c r="O194" s="239" t="s">
        <v>42</v>
      </c>
      <c r="P194" s="240">
        <f>I194+J194</f>
        <v>0</v>
      </c>
      <c r="Q194" s="240">
        <f>ROUND(I194*H194,2)</f>
        <v>0</v>
      </c>
      <c r="R194" s="240">
        <f>ROUND(J194*H194,2)</f>
        <v>0</v>
      </c>
      <c r="S194" s="96"/>
      <c r="T194" s="241">
        <f>S194*H194</f>
        <v>0</v>
      </c>
      <c r="U194" s="241">
        <v>0</v>
      </c>
      <c r="V194" s="241">
        <f>U194*H194</f>
        <v>0</v>
      </c>
      <c r="W194" s="241">
        <v>0</v>
      </c>
      <c r="X194" s="242">
        <f>W194*H194</f>
        <v>0</v>
      </c>
      <c r="Y194" s="37"/>
      <c r="Z194" s="37"/>
      <c r="AA194" s="37"/>
      <c r="AB194" s="37"/>
      <c r="AC194" s="37"/>
      <c r="AD194" s="37"/>
      <c r="AE194" s="37"/>
      <c r="AR194" s="243" t="s">
        <v>165</v>
      </c>
      <c r="AT194" s="243" t="s">
        <v>162</v>
      </c>
      <c r="AU194" s="243" t="s">
        <v>166</v>
      </c>
      <c r="AY194" s="16" t="s">
        <v>161</v>
      </c>
      <c r="BE194" s="244">
        <f>IF(O194="základná",K194,0)</f>
        <v>0</v>
      </c>
      <c r="BF194" s="244">
        <f>IF(O194="znížená",K194,0)</f>
        <v>0</v>
      </c>
      <c r="BG194" s="244">
        <f>IF(O194="zákl. prenesená",K194,0)</f>
        <v>0</v>
      </c>
      <c r="BH194" s="244">
        <f>IF(O194="zníž. prenesená",K194,0)</f>
        <v>0</v>
      </c>
      <c r="BI194" s="244">
        <f>IF(O194="nulová",K194,0)</f>
        <v>0</v>
      </c>
      <c r="BJ194" s="16" t="s">
        <v>166</v>
      </c>
      <c r="BK194" s="244">
        <f>ROUND(P194*H194,2)</f>
        <v>0</v>
      </c>
      <c r="BL194" s="16" t="s">
        <v>165</v>
      </c>
      <c r="BM194" s="243" t="s">
        <v>1434</v>
      </c>
    </row>
    <row r="195" s="2" customFormat="1" ht="16.5" customHeight="1">
      <c r="A195" s="37"/>
      <c r="B195" s="38"/>
      <c r="C195" s="230" t="s">
        <v>443</v>
      </c>
      <c r="D195" s="230" t="s">
        <v>162</v>
      </c>
      <c r="E195" s="231" t="s">
        <v>1435</v>
      </c>
      <c r="F195" s="232" t="s">
        <v>1436</v>
      </c>
      <c r="G195" s="233" t="s">
        <v>1427</v>
      </c>
      <c r="H195" s="234">
        <v>1</v>
      </c>
      <c r="I195" s="235"/>
      <c r="J195" s="235"/>
      <c r="K195" s="236">
        <f>ROUND(P195*H195,2)</f>
        <v>0</v>
      </c>
      <c r="L195" s="237"/>
      <c r="M195" s="43"/>
      <c r="N195" s="238" t="s">
        <v>1</v>
      </c>
      <c r="O195" s="239" t="s">
        <v>42</v>
      </c>
      <c r="P195" s="240">
        <f>I195+J195</f>
        <v>0</v>
      </c>
      <c r="Q195" s="240">
        <f>ROUND(I195*H195,2)</f>
        <v>0</v>
      </c>
      <c r="R195" s="240">
        <f>ROUND(J195*H195,2)</f>
        <v>0</v>
      </c>
      <c r="S195" s="96"/>
      <c r="T195" s="241">
        <f>S195*H195</f>
        <v>0</v>
      </c>
      <c r="U195" s="241">
        <v>0</v>
      </c>
      <c r="V195" s="241">
        <f>U195*H195</f>
        <v>0</v>
      </c>
      <c r="W195" s="241">
        <v>0</v>
      </c>
      <c r="X195" s="242">
        <f>W195*H195</f>
        <v>0</v>
      </c>
      <c r="Y195" s="37"/>
      <c r="Z195" s="37"/>
      <c r="AA195" s="37"/>
      <c r="AB195" s="37"/>
      <c r="AC195" s="37"/>
      <c r="AD195" s="37"/>
      <c r="AE195" s="37"/>
      <c r="AR195" s="243" t="s">
        <v>165</v>
      </c>
      <c r="AT195" s="243" t="s">
        <v>162</v>
      </c>
      <c r="AU195" s="243" t="s">
        <v>166</v>
      </c>
      <c r="AY195" s="16" t="s">
        <v>161</v>
      </c>
      <c r="BE195" s="244">
        <f>IF(O195="základná",K195,0)</f>
        <v>0</v>
      </c>
      <c r="BF195" s="244">
        <f>IF(O195="znížená",K195,0)</f>
        <v>0</v>
      </c>
      <c r="BG195" s="244">
        <f>IF(O195="zákl. prenesená",K195,0)</f>
        <v>0</v>
      </c>
      <c r="BH195" s="244">
        <f>IF(O195="zníž. prenesená",K195,0)</f>
        <v>0</v>
      </c>
      <c r="BI195" s="244">
        <f>IF(O195="nulová",K195,0)</f>
        <v>0</v>
      </c>
      <c r="BJ195" s="16" t="s">
        <v>166</v>
      </c>
      <c r="BK195" s="244">
        <f>ROUND(P195*H195,2)</f>
        <v>0</v>
      </c>
      <c r="BL195" s="16" t="s">
        <v>165</v>
      </c>
      <c r="BM195" s="243" t="s">
        <v>1437</v>
      </c>
    </row>
    <row r="196" s="2" customFormat="1" ht="49.92" customHeight="1">
      <c r="A196" s="37"/>
      <c r="B196" s="38"/>
      <c r="C196" s="39"/>
      <c r="D196" s="39"/>
      <c r="E196" s="219" t="s">
        <v>498</v>
      </c>
      <c r="F196" s="219" t="s">
        <v>499</v>
      </c>
      <c r="G196" s="39"/>
      <c r="H196" s="39"/>
      <c r="I196" s="39"/>
      <c r="J196" s="39"/>
      <c r="K196" s="202">
        <f>BK196</f>
        <v>0</v>
      </c>
      <c r="L196" s="39"/>
      <c r="M196" s="43"/>
      <c r="N196" s="272"/>
      <c r="O196" s="273"/>
      <c r="P196" s="96"/>
      <c r="Q196" s="224">
        <f>SUM(Q197:Q201)</f>
        <v>0</v>
      </c>
      <c r="R196" s="224">
        <f>SUM(R197:R201)</f>
        <v>0</v>
      </c>
      <c r="S196" s="96"/>
      <c r="T196" s="96"/>
      <c r="U196" s="96"/>
      <c r="V196" s="96"/>
      <c r="W196" s="96"/>
      <c r="X196" s="97"/>
      <c r="Y196" s="37"/>
      <c r="Z196" s="37"/>
      <c r="AA196" s="37"/>
      <c r="AB196" s="37"/>
      <c r="AC196" s="37"/>
      <c r="AD196" s="37"/>
      <c r="AE196" s="37"/>
      <c r="AT196" s="16" t="s">
        <v>77</v>
      </c>
      <c r="AU196" s="16" t="s">
        <v>78</v>
      </c>
      <c r="AY196" s="16" t="s">
        <v>500</v>
      </c>
      <c r="BK196" s="244">
        <f>SUM(BK197:BK201)</f>
        <v>0</v>
      </c>
    </row>
    <row r="197" s="2" customFormat="1" ht="16.32" customHeight="1">
      <c r="A197" s="37"/>
      <c r="B197" s="38"/>
      <c r="C197" s="284" t="s">
        <v>1</v>
      </c>
      <c r="D197" s="284" t="s">
        <v>162</v>
      </c>
      <c r="E197" s="285" t="s">
        <v>1</v>
      </c>
      <c r="F197" s="286" t="s">
        <v>1</v>
      </c>
      <c r="G197" s="287" t="s">
        <v>1</v>
      </c>
      <c r="H197" s="288"/>
      <c r="I197" s="288"/>
      <c r="J197" s="288"/>
      <c r="K197" s="289">
        <f>BK197</f>
        <v>0</v>
      </c>
      <c r="L197" s="237"/>
      <c r="M197" s="43"/>
      <c r="N197" s="290" t="s">
        <v>1</v>
      </c>
      <c r="O197" s="291" t="s">
        <v>42</v>
      </c>
      <c r="P197" s="292">
        <f>I197+J197</f>
        <v>0</v>
      </c>
      <c r="Q197" s="293">
        <f>I197*H197</f>
        <v>0</v>
      </c>
      <c r="R197" s="293">
        <f>J197*H197</f>
        <v>0</v>
      </c>
      <c r="S197" s="96"/>
      <c r="T197" s="96"/>
      <c r="U197" s="96"/>
      <c r="V197" s="96"/>
      <c r="W197" s="96"/>
      <c r="X197" s="97"/>
      <c r="Y197" s="37"/>
      <c r="Z197" s="37"/>
      <c r="AA197" s="37"/>
      <c r="AB197" s="37"/>
      <c r="AC197" s="37"/>
      <c r="AD197" s="37"/>
      <c r="AE197" s="37"/>
      <c r="AT197" s="16" t="s">
        <v>500</v>
      </c>
      <c r="AU197" s="16" t="s">
        <v>86</v>
      </c>
      <c r="AY197" s="16" t="s">
        <v>500</v>
      </c>
      <c r="BE197" s="244">
        <f>IF(O197="základná",K197,0)</f>
        <v>0</v>
      </c>
      <c r="BF197" s="244">
        <f>IF(O197="znížená",K197,0)</f>
        <v>0</v>
      </c>
      <c r="BG197" s="244">
        <f>IF(O197="zákl. prenesená",K197,0)</f>
        <v>0</v>
      </c>
      <c r="BH197" s="244">
        <f>IF(O197="zníž. prenesená",K197,0)</f>
        <v>0</v>
      </c>
      <c r="BI197" s="244">
        <f>IF(O197="nulová",K197,0)</f>
        <v>0</v>
      </c>
      <c r="BJ197" s="16" t="s">
        <v>166</v>
      </c>
      <c r="BK197" s="244">
        <f>P197*H197</f>
        <v>0</v>
      </c>
    </row>
    <row r="198" s="2" customFormat="1" ht="16.32" customHeight="1">
      <c r="A198" s="37"/>
      <c r="B198" s="38"/>
      <c r="C198" s="284" t="s">
        <v>1</v>
      </c>
      <c r="D198" s="284" t="s">
        <v>162</v>
      </c>
      <c r="E198" s="285" t="s">
        <v>1</v>
      </c>
      <c r="F198" s="286" t="s">
        <v>1</v>
      </c>
      <c r="G198" s="287" t="s">
        <v>1</v>
      </c>
      <c r="H198" s="288"/>
      <c r="I198" s="288"/>
      <c r="J198" s="288"/>
      <c r="K198" s="289">
        <f>BK198</f>
        <v>0</v>
      </c>
      <c r="L198" s="237"/>
      <c r="M198" s="43"/>
      <c r="N198" s="290" t="s">
        <v>1</v>
      </c>
      <c r="O198" s="291" t="s">
        <v>42</v>
      </c>
      <c r="P198" s="292">
        <f>I198+J198</f>
        <v>0</v>
      </c>
      <c r="Q198" s="293">
        <f>I198*H198</f>
        <v>0</v>
      </c>
      <c r="R198" s="293">
        <f>J198*H198</f>
        <v>0</v>
      </c>
      <c r="S198" s="96"/>
      <c r="T198" s="96"/>
      <c r="U198" s="96"/>
      <c r="V198" s="96"/>
      <c r="W198" s="96"/>
      <c r="X198" s="97"/>
      <c r="Y198" s="37"/>
      <c r="Z198" s="37"/>
      <c r="AA198" s="37"/>
      <c r="AB198" s="37"/>
      <c r="AC198" s="37"/>
      <c r="AD198" s="37"/>
      <c r="AE198" s="37"/>
      <c r="AT198" s="16" t="s">
        <v>500</v>
      </c>
      <c r="AU198" s="16" t="s">
        <v>86</v>
      </c>
      <c r="AY198" s="16" t="s">
        <v>500</v>
      </c>
      <c r="BE198" s="244">
        <f>IF(O198="základná",K198,0)</f>
        <v>0</v>
      </c>
      <c r="BF198" s="244">
        <f>IF(O198="znížená",K198,0)</f>
        <v>0</v>
      </c>
      <c r="BG198" s="244">
        <f>IF(O198="zákl. prenesená",K198,0)</f>
        <v>0</v>
      </c>
      <c r="BH198" s="244">
        <f>IF(O198="zníž. prenesená",K198,0)</f>
        <v>0</v>
      </c>
      <c r="BI198" s="244">
        <f>IF(O198="nulová",K198,0)</f>
        <v>0</v>
      </c>
      <c r="BJ198" s="16" t="s">
        <v>166</v>
      </c>
      <c r="BK198" s="244">
        <f>P198*H198</f>
        <v>0</v>
      </c>
    </row>
    <row r="199" s="2" customFormat="1" ht="16.32" customHeight="1">
      <c r="A199" s="37"/>
      <c r="B199" s="38"/>
      <c r="C199" s="284" t="s">
        <v>1</v>
      </c>
      <c r="D199" s="284" t="s">
        <v>162</v>
      </c>
      <c r="E199" s="285" t="s">
        <v>1</v>
      </c>
      <c r="F199" s="286" t="s">
        <v>1</v>
      </c>
      <c r="G199" s="287" t="s">
        <v>1</v>
      </c>
      <c r="H199" s="288"/>
      <c r="I199" s="288"/>
      <c r="J199" s="288"/>
      <c r="K199" s="289">
        <f>BK199</f>
        <v>0</v>
      </c>
      <c r="L199" s="237"/>
      <c r="M199" s="43"/>
      <c r="N199" s="290" t="s">
        <v>1</v>
      </c>
      <c r="O199" s="291" t="s">
        <v>42</v>
      </c>
      <c r="P199" s="292">
        <f>I199+J199</f>
        <v>0</v>
      </c>
      <c r="Q199" s="293">
        <f>I199*H199</f>
        <v>0</v>
      </c>
      <c r="R199" s="293">
        <f>J199*H199</f>
        <v>0</v>
      </c>
      <c r="S199" s="96"/>
      <c r="T199" s="96"/>
      <c r="U199" s="96"/>
      <c r="V199" s="96"/>
      <c r="W199" s="96"/>
      <c r="X199" s="97"/>
      <c r="Y199" s="37"/>
      <c r="Z199" s="37"/>
      <c r="AA199" s="37"/>
      <c r="AB199" s="37"/>
      <c r="AC199" s="37"/>
      <c r="AD199" s="37"/>
      <c r="AE199" s="37"/>
      <c r="AT199" s="16" t="s">
        <v>500</v>
      </c>
      <c r="AU199" s="16" t="s">
        <v>86</v>
      </c>
      <c r="AY199" s="16" t="s">
        <v>500</v>
      </c>
      <c r="BE199" s="244">
        <f>IF(O199="základná",K199,0)</f>
        <v>0</v>
      </c>
      <c r="BF199" s="244">
        <f>IF(O199="znížená",K199,0)</f>
        <v>0</v>
      </c>
      <c r="BG199" s="244">
        <f>IF(O199="zákl. prenesená",K199,0)</f>
        <v>0</v>
      </c>
      <c r="BH199" s="244">
        <f>IF(O199="zníž. prenesená",K199,0)</f>
        <v>0</v>
      </c>
      <c r="BI199" s="244">
        <f>IF(O199="nulová",K199,0)</f>
        <v>0</v>
      </c>
      <c r="BJ199" s="16" t="s">
        <v>166</v>
      </c>
      <c r="BK199" s="244">
        <f>P199*H199</f>
        <v>0</v>
      </c>
    </row>
    <row r="200" s="2" customFormat="1" ht="16.32" customHeight="1">
      <c r="A200" s="37"/>
      <c r="B200" s="38"/>
      <c r="C200" s="284" t="s">
        <v>1</v>
      </c>
      <c r="D200" s="284" t="s">
        <v>162</v>
      </c>
      <c r="E200" s="285" t="s">
        <v>1</v>
      </c>
      <c r="F200" s="286" t="s">
        <v>1</v>
      </c>
      <c r="G200" s="287" t="s">
        <v>1</v>
      </c>
      <c r="H200" s="288"/>
      <c r="I200" s="288"/>
      <c r="J200" s="288"/>
      <c r="K200" s="289">
        <f>BK200</f>
        <v>0</v>
      </c>
      <c r="L200" s="237"/>
      <c r="M200" s="43"/>
      <c r="N200" s="290" t="s">
        <v>1</v>
      </c>
      <c r="O200" s="291" t="s">
        <v>42</v>
      </c>
      <c r="P200" s="292">
        <f>I200+J200</f>
        <v>0</v>
      </c>
      <c r="Q200" s="293">
        <f>I200*H200</f>
        <v>0</v>
      </c>
      <c r="R200" s="293">
        <f>J200*H200</f>
        <v>0</v>
      </c>
      <c r="S200" s="96"/>
      <c r="T200" s="96"/>
      <c r="U200" s="96"/>
      <c r="V200" s="96"/>
      <c r="W200" s="96"/>
      <c r="X200" s="97"/>
      <c r="Y200" s="37"/>
      <c r="Z200" s="37"/>
      <c r="AA200" s="37"/>
      <c r="AB200" s="37"/>
      <c r="AC200" s="37"/>
      <c r="AD200" s="37"/>
      <c r="AE200" s="37"/>
      <c r="AT200" s="16" t="s">
        <v>500</v>
      </c>
      <c r="AU200" s="16" t="s">
        <v>86</v>
      </c>
      <c r="AY200" s="16" t="s">
        <v>500</v>
      </c>
      <c r="BE200" s="244">
        <f>IF(O200="základná",K200,0)</f>
        <v>0</v>
      </c>
      <c r="BF200" s="244">
        <f>IF(O200="znížená",K200,0)</f>
        <v>0</v>
      </c>
      <c r="BG200" s="244">
        <f>IF(O200="zákl. prenesená",K200,0)</f>
        <v>0</v>
      </c>
      <c r="BH200" s="244">
        <f>IF(O200="zníž. prenesená",K200,0)</f>
        <v>0</v>
      </c>
      <c r="BI200" s="244">
        <f>IF(O200="nulová",K200,0)</f>
        <v>0</v>
      </c>
      <c r="BJ200" s="16" t="s">
        <v>166</v>
      </c>
      <c r="BK200" s="244">
        <f>P200*H200</f>
        <v>0</v>
      </c>
    </row>
    <row r="201" s="2" customFormat="1" ht="16.32" customHeight="1">
      <c r="A201" s="37"/>
      <c r="B201" s="38"/>
      <c r="C201" s="284" t="s">
        <v>1</v>
      </c>
      <c r="D201" s="284" t="s">
        <v>162</v>
      </c>
      <c r="E201" s="285" t="s">
        <v>1</v>
      </c>
      <c r="F201" s="286" t="s">
        <v>1</v>
      </c>
      <c r="G201" s="287" t="s">
        <v>1</v>
      </c>
      <c r="H201" s="288"/>
      <c r="I201" s="288"/>
      <c r="J201" s="288"/>
      <c r="K201" s="289">
        <f>BK201</f>
        <v>0</v>
      </c>
      <c r="L201" s="237"/>
      <c r="M201" s="43"/>
      <c r="N201" s="290" t="s">
        <v>1</v>
      </c>
      <c r="O201" s="291" t="s">
        <v>42</v>
      </c>
      <c r="P201" s="294">
        <f>I201+J201</f>
        <v>0</v>
      </c>
      <c r="Q201" s="295">
        <f>I201*H201</f>
        <v>0</v>
      </c>
      <c r="R201" s="295">
        <f>J201*H201</f>
        <v>0</v>
      </c>
      <c r="S201" s="296"/>
      <c r="T201" s="296"/>
      <c r="U201" s="296"/>
      <c r="V201" s="296"/>
      <c r="W201" s="296"/>
      <c r="X201" s="297"/>
      <c r="Y201" s="37"/>
      <c r="Z201" s="37"/>
      <c r="AA201" s="37"/>
      <c r="AB201" s="37"/>
      <c r="AC201" s="37"/>
      <c r="AD201" s="37"/>
      <c r="AE201" s="37"/>
      <c r="AT201" s="16" t="s">
        <v>500</v>
      </c>
      <c r="AU201" s="16" t="s">
        <v>86</v>
      </c>
      <c r="AY201" s="16" t="s">
        <v>500</v>
      </c>
      <c r="BE201" s="244">
        <f>IF(O201="základná",K201,0)</f>
        <v>0</v>
      </c>
      <c r="BF201" s="244">
        <f>IF(O201="znížená",K201,0)</f>
        <v>0</v>
      </c>
      <c r="BG201" s="244">
        <f>IF(O201="zákl. prenesená",K201,0)</f>
        <v>0</v>
      </c>
      <c r="BH201" s="244">
        <f>IF(O201="zníž. prenesená",K201,0)</f>
        <v>0</v>
      </c>
      <c r="BI201" s="244">
        <f>IF(O201="nulová",K201,0)</f>
        <v>0</v>
      </c>
      <c r="BJ201" s="16" t="s">
        <v>166</v>
      </c>
      <c r="BK201" s="244">
        <f>P201*H201</f>
        <v>0</v>
      </c>
    </row>
    <row r="202" s="2" customFormat="1" ht="6.96" customHeight="1">
      <c r="A202" s="37"/>
      <c r="B202" s="71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43"/>
      <c r="N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</row>
  </sheetData>
  <sheetProtection sheet="1" autoFilter="0" formatColumns="0" formatRows="0" objects="1" scenarios="1" spinCount="100000" saltValue="1QfD/KAUlxa/7YJHhsv/3PfUGII730UZ+gq/UyTRa9Cz1GrbgbGKqvXgSrhYktso8khXEdCqCDYvD/gUwklScA==" hashValue="zExkRX+JZPozg2BSNLILzHtxacuz0jSszjxUxL+fVuJu642W7ZC+tsdlWDOAxr7ZelH37WQM89XfyJshVUXR0Q==" algorithmName="SHA-512" password="CC35"/>
  <autoFilter ref="C124:L201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M2:Z2"/>
  </mergeCells>
  <dataValidations count="2">
    <dataValidation type="list" allowBlank="1" showInputMessage="1" showErrorMessage="1" error="Povolené sú hodnoty K, M." sqref="D197:D202">
      <formula1>"K, M"</formula1>
    </dataValidation>
    <dataValidation type="list" allowBlank="1" showInputMessage="1" showErrorMessage="1" error="Povolené sú hodnoty základná, znížená, nulová." sqref="O197:O202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Ľubica Dudonová</dc:creator>
  <cp:lastModifiedBy>Ľubica Dudonová</cp:lastModifiedBy>
  <dcterms:created xsi:type="dcterms:W3CDTF">2022-04-25T09:34:09Z</dcterms:created>
  <dcterms:modified xsi:type="dcterms:W3CDTF">2022-04-25T09:34:28Z</dcterms:modified>
</cp:coreProperties>
</file>