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imkovic.milan\AppData\Local\Microsoft\Windows\INetCache\Content.Outlook\K18D1L3V\"/>
    </mc:Choice>
  </mc:AlternateContent>
  <xr:revisionPtr revIDLastSave="0" documentId="13_ncr:1_{BB84CA25-E1F9-47F7-83C4-EA61E3B684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01 - Architektúra" sheetId="2" r:id="rId2"/>
    <sheet name="02 - Spevnene plochy" sheetId="3" r:id="rId3"/>
    <sheet name="03 - Rozvody elektro" sheetId="4" r:id="rId4"/>
  </sheets>
  <definedNames>
    <definedName name="_xlnm._FilterDatabase" localSheetId="1" hidden="1">'01 - Architektúra'!$C$127:$K$198</definedName>
    <definedName name="_xlnm._FilterDatabase" localSheetId="2" hidden="1">'02 - Spevnene plochy'!$C$119:$K$151</definedName>
    <definedName name="_xlnm._FilterDatabase" localSheetId="3" hidden="1">'03 - Rozvody elektro'!$C$115:$K$152</definedName>
    <definedName name="_xlnm.Print_Titles" localSheetId="1">'01 - Architektúra'!$127:$127</definedName>
    <definedName name="_xlnm.Print_Titles" localSheetId="2">'02 - Spevnene plochy'!$119:$119</definedName>
    <definedName name="_xlnm.Print_Titles" localSheetId="3">'03 - Rozvody elektro'!$115:$115</definedName>
    <definedName name="_xlnm.Print_Titles" localSheetId="0">'Rekapitulácia stavby'!$92:$92</definedName>
    <definedName name="_xlnm.Print_Area" localSheetId="1">'01 - Architektúra'!$C$4:$J$76,'01 - Architektúra'!$C$82:$J$109,'01 - Architektúra'!$C$115:$K$198</definedName>
    <definedName name="_xlnm.Print_Area" localSheetId="2">'02 - Spevnene plochy'!$C$4:$J$76,'02 - Spevnene plochy'!$C$82:$J$101,'02 - Spevnene plochy'!$C$107:$K$151</definedName>
    <definedName name="_xlnm.Print_Area" localSheetId="3">'03 - Rozvody elektro'!$C$4:$J$76,'03 - Rozvody elektro'!$C$82:$J$97,'03 - Rozvody elektro'!$C$103:$K$152</definedName>
    <definedName name="_xlnm.Print_Area" localSheetId="0">'Rekapitulácia stavby'!$D$4:$AO$76,'Rekapitulácia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52" i="4"/>
  <c r="BH152" i="4"/>
  <c r="BG152" i="4"/>
  <c r="BE152" i="4"/>
  <c r="T152" i="4"/>
  <c r="R152" i="4"/>
  <c r="P152" i="4"/>
  <c r="BK152" i="4"/>
  <c r="J152" i="4"/>
  <c r="BF152" i="4" s="1"/>
  <c r="BI151" i="4"/>
  <c r="BH151" i="4"/>
  <c r="BG151" i="4"/>
  <c r="BE151" i="4"/>
  <c r="T151" i="4"/>
  <c r="R151" i="4"/>
  <c r="P151" i="4"/>
  <c r="BK151" i="4"/>
  <c r="J151" i="4"/>
  <c r="BF151" i="4" s="1"/>
  <c r="BI150" i="4"/>
  <c r="BH150" i="4"/>
  <c r="BG150" i="4"/>
  <c r="BE150" i="4"/>
  <c r="T150" i="4"/>
  <c r="R150" i="4"/>
  <c r="P150" i="4"/>
  <c r="BK150" i="4"/>
  <c r="J150" i="4"/>
  <c r="BF150" i="4"/>
  <c r="BI149" i="4"/>
  <c r="BH149" i="4"/>
  <c r="BG149" i="4"/>
  <c r="BE149" i="4"/>
  <c r="T149" i="4"/>
  <c r="R149" i="4"/>
  <c r="P149" i="4"/>
  <c r="BK149" i="4"/>
  <c r="J149" i="4"/>
  <c r="BF149" i="4" s="1"/>
  <c r="BI148" i="4"/>
  <c r="BH148" i="4"/>
  <c r="BG148" i="4"/>
  <c r="BE148" i="4"/>
  <c r="T148" i="4"/>
  <c r="R148" i="4"/>
  <c r="P148" i="4"/>
  <c r="BK148" i="4"/>
  <c r="J148" i="4"/>
  <c r="BF148" i="4"/>
  <c r="BI147" i="4"/>
  <c r="BH147" i="4"/>
  <c r="BG147" i="4"/>
  <c r="BE147" i="4"/>
  <c r="T147" i="4"/>
  <c r="R147" i="4"/>
  <c r="P147" i="4"/>
  <c r="BK147" i="4"/>
  <c r="J147" i="4"/>
  <c r="BF147" i="4" s="1"/>
  <c r="BI146" i="4"/>
  <c r="BH146" i="4"/>
  <c r="BG146" i="4"/>
  <c r="BE146" i="4"/>
  <c r="T146" i="4"/>
  <c r="R146" i="4"/>
  <c r="P146" i="4"/>
  <c r="BK146" i="4"/>
  <c r="J146" i="4"/>
  <c r="BF146" i="4"/>
  <c r="BI145" i="4"/>
  <c r="BH145" i="4"/>
  <c r="BG145" i="4"/>
  <c r="BE145" i="4"/>
  <c r="T145" i="4"/>
  <c r="R145" i="4"/>
  <c r="P145" i="4"/>
  <c r="BK145" i="4"/>
  <c r="J145" i="4"/>
  <c r="BF145" i="4" s="1"/>
  <c r="BI144" i="4"/>
  <c r="BH144" i="4"/>
  <c r="BG144" i="4"/>
  <c r="BE144" i="4"/>
  <c r="T144" i="4"/>
  <c r="R144" i="4"/>
  <c r="P144" i="4"/>
  <c r="BK144" i="4"/>
  <c r="J144" i="4"/>
  <c r="BF144" i="4"/>
  <c r="BI143" i="4"/>
  <c r="BH143" i="4"/>
  <c r="BG143" i="4"/>
  <c r="BE143" i="4"/>
  <c r="T143" i="4"/>
  <c r="R143" i="4"/>
  <c r="P143" i="4"/>
  <c r="BK143" i="4"/>
  <c r="J143" i="4"/>
  <c r="BF143" i="4" s="1"/>
  <c r="BI142" i="4"/>
  <c r="BH142" i="4"/>
  <c r="BG142" i="4"/>
  <c r="BE142" i="4"/>
  <c r="T142" i="4"/>
  <c r="R142" i="4"/>
  <c r="P142" i="4"/>
  <c r="BK142" i="4"/>
  <c r="J142" i="4"/>
  <c r="BF142" i="4"/>
  <c r="BI141" i="4"/>
  <c r="BH141" i="4"/>
  <c r="BG141" i="4"/>
  <c r="BE141" i="4"/>
  <c r="T141" i="4"/>
  <c r="R141" i="4"/>
  <c r="P141" i="4"/>
  <c r="BK141" i="4"/>
  <c r="J141" i="4"/>
  <c r="BF141" i="4" s="1"/>
  <c r="BI140" i="4"/>
  <c r="BH140" i="4"/>
  <c r="BG140" i="4"/>
  <c r="BE140" i="4"/>
  <c r="T140" i="4"/>
  <c r="R140" i="4"/>
  <c r="P140" i="4"/>
  <c r="BK140" i="4"/>
  <c r="J140" i="4"/>
  <c r="BF140" i="4"/>
  <c r="BI139" i="4"/>
  <c r="BH139" i="4"/>
  <c r="BG139" i="4"/>
  <c r="BE139" i="4"/>
  <c r="T139" i="4"/>
  <c r="R139" i="4"/>
  <c r="P139" i="4"/>
  <c r="BK139" i="4"/>
  <c r="J139" i="4"/>
  <c r="BF139" i="4" s="1"/>
  <c r="BI138" i="4"/>
  <c r="BH138" i="4"/>
  <c r="BG138" i="4"/>
  <c r="BE138" i="4"/>
  <c r="T138" i="4"/>
  <c r="R138" i="4"/>
  <c r="P138" i="4"/>
  <c r="BK138" i="4"/>
  <c r="J138" i="4"/>
  <c r="BF138" i="4"/>
  <c r="BI137" i="4"/>
  <c r="BH137" i="4"/>
  <c r="BG137" i="4"/>
  <c r="BE137" i="4"/>
  <c r="T137" i="4"/>
  <c r="R137" i="4"/>
  <c r="P137" i="4"/>
  <c r="BK137" i="4"/>
  <c r="J137" i="4"/>
  <c r="BF137" i="4" s="1"/>
  <c r="BI136" i="4"/>
  <c r="BH136" i="4"/>
  <c r="BG136" i="4"/>
  <c r="BE136" i="4"/>
  <c r="T136" i="4"/>
  <c r="R136" i="4"/>
  <c r="P136" i="4"/>
  <c r="BK136" i="4"/>
  <c r="J136" i="4"/>
  <c r="BF136" i="4"/>
  <c r="BI135" i="4"/>
  <c r="BH135" i="4"/>
  <c r="BG135" i="4"/>
  <c r="BE135" i="4"/>
  <c r="T135" i="4"/>
  <c r="R135" i="4"/>
  <c r="P135" i="4"/>
  <c r="BK135" i="4"/>
  <c r="J135" i="4"/>
  <c r="BF135" i="4" s="1"/>
  <c r="BI134" i="4"/>
  <c r="BH134" i="4"/>
  <c r="BG134" i="4"/>
  <c r="BE134" i="4"/>
  <c r="T134" i="4"/>
  <c r="R134" i="4"/>
  <c r="P134" i="4"/>
  <c r="BK134" i="4"/>
  <c r="J134" i="4"/>
  <c r="BF134" i="4"/>
  <c r="BI133" i="4"/>
  <c r="BH133" i="4"/>
  <c r="BG133" i="4"/>
  <c r="BE133" i="4"/>
  <c r="T133" i="4"/>
  <c r="R133" i="4"/>
  <c r="P133" i="4"/>
  <c r="BK133" i="4"/>
  <c r="J133" i="4"/>
  <c r="BF133" i="4" s="1"/>
  <c r="BI132" i="4"/>
  <c r="BH132" i="4"/>
  <c r="BG132" i="4"/>
  <c r="BE132" i="4"/>
  <c r="T132" i="4"/>
  <c r="R132" i="4"/>
  <c r="P132" i="4"/>
  <c r="BK132" i="4"/>
  <c r="J132" i="4"/>
  <c r="BF132" i="4"/>
  <c r="BI131" i="4"/>
  <c r="BH131" i="4"/>
  <c r="BG131" i="4"/>
  <c r="BE131" i="4"/>
  <c r="T131" i="4"/>
  <c r="R131" i="4"/>
  <c r="P131" i="4"/>
  <c r="BK131" i="4"/>
  <c r="J131" i="4"/>
  <c r="BF131" i="4" s="1"/>
  <c r="BI130" i="4"/>
  <c r="BH130" i="4"/>
  <c r="BG130" i="4"/>
  <c r="BE130" i="4"/>
  <c r="T130" i="4"/>
  <c r="R130" i="4"/>
  <c r="P130" i="4"/>
  <c r="BK130" i="4"/>
  <c r="J130" i="4"/>
  <c r="BF130" i="4"/>
  <c r="BI129" i="4"/>
  <c r="BH129" i="4"/>
  <c r="BG129" i="4"/>
  <c r="BE129" i="4"/>
  <c r="T129" i="4"/>
  <c r="R129" i="4"/>
  <c r="P129" i="4"/>
  <c r="BK129" i="4"/>
  <c r="J129" i="4"/>
  <c r="BF129" i="4" s="1"/>
  <c r="BI128" i="4"/>
  <c r="BH128" i="4"/>
  <c r="BG128" i="4"/>
  <c r="BE128" i="4"/>
  <c r="T128" i="4"/>
  <c r="R128" i="4"/>
  <c r="P128" i="4"/>
  <c r="BK128" i="4"/>
  <c r="J128" i="4"/>
  <c r="BF128" i="4"/>
  <c r="BI127" i="4"/>
  <c r="BH127" i="4"/>
  <c r="BG127" i="4"/>
  <c r="BE127" i="4"/>
  <c r="T127" i="4"/>
  <c r="R127" i="4"/>
  <c r="P127" i="4"/>
  <c r="BK127" i="4"/>
  <c r="J127" i="4"/>
  <c r="BF127" i="4" s="1"/>
  <c r="BI126" i="4"/>
  <c r="BH126" i="4"/>
  <c r="BG126" i="4"/>
  <c r="BE126" i="4"/>
  <c r="T126" i="4"/>
  <c r="R126" i="4"/>
  <c r="P126" i="4"/>
  <c r="BK126" i="4"/>
  <c r="J126" i="4"/>
  <c r="BF126" i="4"/>
  <c r="BI125" i="4"/>
  <c r="BH125" i="4"/>
  <c r="BG125" i="4"/>
  <c r="BE125" i="4"/>
  <c r="T125" i="4"/>
  <c r="R125" i="4"/>
  <c r="P125" i="4"/>
  <c r="BK125" i="4"/>
  <c r="J125" i="4"/>
  <c r="BF125" i="4" s="1"/>
  <c r="BI124" i="4"/>
  <c r="BH124" i="4"/>
  <c r="BG124" i="4"/>
  <c r="BE124" i="4"/>
  <c r="T124" i="4"/>
  <c r="R124" i="4"/>
  <c r="P124" i="4"/>
  <c r="BK124" i="4"/>
  <c r="J124" i="4"/>
  <c r="BF124" i="4"/>
  <c r="BI123" i="4"/>
  <c r="BH123" i="4"/>
  <c r="BG123" i="4"/>
  <c r="BE123" i="4"/>
  <c r="T123" i="4"/>
  <c r="R123" i="4"/>
  <c r="P123" i="4"/>
  <c r="BK123" i="4"/>
  <c r="J123" i="4"/>
  <c r="BF123" i="4" s="1"/>
  <c r="BI122" i="4"/>
  <c r="BH122" i="4"/>
  <c r="BG122" i="4"/>
  <c r="BE122" i="4"/>
  <c r="T122" i="4"/>
  <c r="R122" i="4"/>
  <c r="P122" i="4"/>
  <c r="BK122" i="4"/>
  <c r="J122" i="4"/>
  <c r="BF122" i="4"/>
  <c r="BI121" i="4"/>
  <c r="BH121" i="4"/>
  <c r="BG121" i="4"/>
  <c r="BE121" i="4"/>
  <c r="T121" i="4"/>
  <c r="R121" i="4"/>
  <c r="P121" i="4"/>
  <c r="BK121" i="4"/>
  <c r="J121" i="4"/>
  <c r="BF121" i="4" s="1"/>
  <c r="BI120" i="4"/>
  <c r="BH120" i="4"/>
  <c r="BG120" i="4"/>
  <c r="BE120" i="4"/>
  <c r="T120" i="4"/>
  <c r="R120" i="4"/>
  <c r="P120" i="4"/>
  <c r="BK120" i="4"/>
  <c r="J120" i="4"/>
  <c r="BF120" i="4"/>
  <c r="BI119" i="4"/>
  <c r="BH119" i="4"/>
  <c r="BG119" i="4"/>
  <c r="BE119" i="4"/>
  <c r="T119" i="4"/>
  <c r="T116" i="4" s="1"/>
  <c r="R119" i="4"/>
  <c r="P119" i="4"/>
  <c r="BK119" i="4"/>
  <c r="J119" i="4"/>
  <c r="BF119" i="4" s="1"/>
  <c r="BI118" i="4"/>
  <c r="BH118" i="4"/>
  <c r="BG118" i="4"/>
  <c r="F35" i="4" s="1"/>
  <c r="BB97" i="1" s="1"/>
  <c r="BE118" i="4"/>
  <c r="T118" i="4"/>
  <c r="R118" i="4"/>
  <c r="P118" i="4"/>
  <c r="P116" i="4" s="1"/>
  <c r="AU97" i="1" s="1"/>
  <c r="BK118" i="4"/>
  <c r="J118" i="4"/>
  <c r="BF118" i="4"/>
  <c r="BI117" i="4"/>
  <c r="F37" i="4" s="1"/>
  <c r="BD97" i="1" s="1"/>
  <c r="BH117" i="4"/>
  <c r="F36" i="4"/>
  <c r="BC97" i="1" s="1"/>
  <c r="BG117" i="4"/>
  <c r="BE117" i="4"/>
  <c r="J33" i="4" s="1"/>
  <c r="AV97" i="1" s="1"/>
  <c r="F33" i="4"/>
  <c r="AZ97" i="1" s="1"/>
  <c r="T117" i="4"/>
  <c r="R117" i="4"/>
  <c r="R116" i="4" s="1"/>
  <c r="P117" i="4"/>
  <c r="BK117" i="4"/>
  <c r="BK116" i="4" s="1"/>
  <c r="J116" i="4" s="1"/>
  <c r="J117" i="4"/>
  <c r="BF117" i="4"/>
  <c r="F110" i="4"/>
  <c r="E108" i="4"/>
  <c r="F89" i="4"/>
  <c r="E87" i="4"/>
  <c r="J24" i="4"/>
  <c r="E24" i="4"/>
  <c r="J92" i="4" s="1"/>
  <c r="J113" i="4"/>
  <c r="J23" i="4"/>
  <c r="J21" i="4"/>
  <c r="E21" i="4"/>
  <c r="J112" i="4" s="1"/>
  <c r="J20" i="4"/>
  <c r="J18" i="4"/>
  <c r="E18" i="4"/>
  <c r="F113" i="4" s="1"/>
  <c r="F92" i="4"/>
  <c r="J17" i="4"/>
  <c r="J15" i="4"/>
  <c r="E15" i="4"/>
  <c r="F112" i="4"/>
  <c r="F91" i="4"/>
  <c r="J14" i="4"/>
  <c r="J12" i="4"/>
  <c r="J110" i="4"/>
  <c r="J89" i="4"/>
  <c r="E7" i="4"/>
  <c r="E106" i="4"/>
  <c r="E85" i="4"/>
  <c r="J37" i="3"/>
  <c r="J36" i="3"/>
  <c r="AY96" i="1"/>
  <c r="J35" i="3"/>
  <c r="AX96" i="1"/>
  <c r="BI151" i="3"/>
  <c r="BH151" i="3"/>
  <c r="BG151" i="3"/>
  <c r="BE151" i="3"/>
  <c r="T151" i="3"/>
  <c r="R151" i="3"/>
  <c r="P151" i="3"/>
  <c r="BK151" i="3"/>
  <c r="J151" i="3"/>
  <c r="BF151" i="3"/>
  <c r="BI150" i="3"/>
  <c r="BH150" i="3"/>
  <c r="BG150" i="3"/>
  <c r="BE150" i="3"/>
  <c r="T150" i="3"/>
  <c r="R150" i="3"/>
  <c r="P150" i="3"/>
  <c r="BK150" i="3"/>
  <c r="J150" i="3"/>
  <c r="BF150" i="3"/>
  <c r="BI149" i="3"/>
  <c r="BH149" i="3"/>
  <c r="BG149" i="3"/>
  <c r="BE149" i="3"/>
  <c r="T149" i="3"/>
  <c r="R149" i="3"/>
  <c r="P149" i="3"/>
  <c r="BK149" i="3"/>
  <c r="J149" i="3"/>
  <c r="BF149" i="3"/>
  <c r="BI148" i="3"/>
  <c r="BH148" i="3"/>
  <c r="BG148" i="3"/>
  <c r="BE148" i="3"/>
  <c r="T148" i="3"/>
  <c r="R148" i="3"/>
  <c r="P148" i="3"/>
  <c r="BK148" i="3"/>
  <c r="J148" i="3"/>
  <c r="BF148" i="3"/>
  <c r="BI147" i="3"/>
  <c r="BH147" i="3"/>
  <c r="BG147" i="3"/>
  <c r="BE147" i="3"/>
  <c r="T147" i="3"/>
  <c r="R147" i="3"/>
  <c r="P147" i="3"/>
  <c r="BK147" i="3"/>
  <c r="J147" i="3"/>
  <c r="BF147" i="3"/>
  <c r="BI146" i="3"/>
  <c r="BH146" i="3"/>
  <c r="BG146" i="3"/>
  <c r="BE146" i="3"/>
  <c r="T146" i="3"/>
  <c r="R146" i="3"/>
  <c r="P146" i="3"/>
  <c r="BK146" i="3"/>
  <c r="J146" i="3"/>
  <c r="BF146" i="3"/>
  <c r="BI145" i="3"/>
  <c r="BH145" i="3"/>
  <c r="BG145" i="3"/>
  <c r="BE145" i="3"/>
  <c r="T145" i="3"/>
  <c r="R145" i="3"/>
  <c r="P145" i="3"/>
  <c r="BK145" i="3"/>
  <c r="J145" i="3"/>
  <c r="BF145" i="3"/>
  <c r="BI144" i="3"/>
  <c r="BH144" i="3"/>
  <c r="BG144" i="3"/>
  <c r="BE144" i="3"/>
  <c r="T144" i="3"/>
  <c r="R144" i="3"/>
  <c r="P144" i="3"/>
  <c r="BK144" i="3"/>
  <c r="J144" i="3"/>
  <c r="BF144" i="3"/>
  <c r="BI143" i="3"/>
  <c r="BH143" i="3"/>
  <c r="BG143" i="3"/>
  <c r="BE143" i="3"/>
  <c r="T143" i="3"/>
  <c r="R143" i="3"/>
  <c r="P143" i="3"/>
  <c r="BK143" i="3"/>
  <c r="J143" i="3"/>
  <c r="BF143" i="3"/>
  <c r="BI142" i="3"/>
  <c r="BH142" i="3"/>
  <c r="BG142" i="3"/>
  <c r="BE142" i="3"/>
  <c r="T142" i="3"/>
  <c r="R142" i="3"/>
  <c r="P142" i="3"/>
  <c r="BK142" i="3"/>
  <c r="J142" i="3"/>
  <c r="BF142" i="3"/>
  <c r="BI141" i="3"/>
  <c r="BH141" i="3"/>
  <c r="BG141" i="3"/>
  <c r="BE141" i="3"/>
  <c r="T141" i="3"/>
  <c r="R141" i="3"/>
  <c r="P141" i="3"/>
  <c r="BK141" i="3"/>
  <c r="J141" i="3"/>
  <c r="BF141" i="3"/>
  <c r="BI140" i="3"/>
  <c r="BH140" i="3"/>
  <c r="BG140" i="3"/>
  <c r="BE140" i="3"/>
  <c r="T140" i="3"/>
  <c r="R140" i="3"/>
  <c r="P140" i="3"/>
  <c r="BK140" i="3"/>
  <c r="J140" i="3"/>
  <c r="BF140" i="3"/>
  <c r="BI139" i="3"/>
  <c r="BH139" i="3"/>
  <c r="BG139" i="3"/>
  <c r="BE139" i="3"/>
  <c r="T139" i="3"/>
  <c r="R139" i="3"/>
  <c r="P139" i="3"/>
  <c r="BK139" i="3"/>
  <c r="J139" i="3"/>
  <c r="BF139" i="3"/>
  <c r="BI138" i="3"/>
  <c r="BH138" i="3"/>
  <c r="BG138" i="3"/>
  <c r="BE138" i="3"/>
  <c r="T138" i="3"/>
  <c r="R138" i="3"/>
  <c r="P138" i="3"/>
  <c r="BK138" i="3"/>
  <c r="J138" i="3"/>
  <c r="BF138" i="3"/>
  <c r="BI137" i="3"/>
  <c r="BH137" i="3"/>
  <c r="BG137" i="3"/>
  <c r="BE137" i="3"/>
  <c r="T137" i="3"/>
  <c r="R137" i="3"/>
  <c r="P137" i="3"/>
  <c r="BK137" i="3"/>
  <c r="J137" i="3"/>
  <c r="BF137" i="3"/>
  <c r="BI136" i="3"/>
  <c r="BH136" i="3"/>
  <c r="BG136" i="3"/>
  <c r="BE136" i="3"/>
  <c r="T136" i="3"/>
  <c r="R136" i="3"/>
  <c r="P136" i="3"/>
  <c r="BK136" i="3"/>
  <c r="J136" i="3"/>
  <c r="BF136" i="3"/>
  <c r="BI135" i="3"/>
  <c r="BH135" i="3"/>
  <c r="BG135" i="3"/>
  <c r="BE135" i="3"/>
  <c r="T135" i="3"/>
  <c r="R135" i="3"/>
  <c r="P135" i="3"/>
  <c r="BK135" i="3"/>
  <c r="J135" i="3"/>
  <c r="BF135" i="3"/>
  <c r="BI134" i="3"/>
  <c r="BH134" i="3"/>
  <c r="BG134" i="3"/>
  <c r="BE134" i="3"/>
  <c r="T134" i="3"/>
  <c r="R134" i="3"/>
  <c r="R131" i="3" s="1"/>
  <c r="P134" i="3"/>
  <c r="BK134" i="3"/>
  <c r="J134" i="3"/>
  <c r="BF134" i="3"/>
  <c r="BI133" i="3"/>
  <c r="BH133" i="3"/>
  <c r="BG133" i="3"/>
  <c r="BE133" i="3"/>
  <c r="T133" i="3"/>
  <c r="R133" i="3"/>
  <c r="P133" i="3"/>
  <c r="BK133" i="3"/>
  <c r="BK131" i="3" s="1"/>
  <c r="J131" i="3" s="1"/>
  <c r="J100" i="3" s="1"/>
  <c r="J133" i="3"/>
  <c r="BF133" i="3"/>
  <c r="BI132" i="3"/>
  <c r="BH132" i="3"/>
  <c r="BG132" i="3"/>
  <c r="BE132" i="3"/>
  <c r="T132" i="3"/>
  <c r="T131" i="3"/>
  <c r="R132" i="3"/>
  <c r="P132" i="3"/>
  <c r="P131" i="3"/>
  <c r="BK132" i="3"/>
  <c r="J132" i="3"/>
  <c r="BF132" i="3" s="1"/>
  <c r="BI130" i="3"/>
  <c r="BH130" i="3"/>
  <c r="BG130" i="3"/>
  <c r="BE130" i="3"/>
  <c r="T130" i="3"/>
  <c r="R130" i="3"/>
  <c r="P130" i="3"/>
  <c r="BK130" i="3"/>
  <c r="J130" i="3"/>
  <c r="BF130" i="3"/>
  <c r="BI129" i="3"/>
  <c r="BH129" i="3"/>
  <c r="BG129" i="3"/>
  <c r="BE129" i="3"/>
  <c r="T129" i="3"/>
  <c r="T128" i="3"/>
  <c r="R129" i="3"/>
  <c r="R128" i="3"/>
  <c r="P129" i="3"/>
  <c r="P128" i="3"/>
  <c r="BK129" i="3"/>
  <c r="BK128" i="3"/>
  <c r="J128" i="3" s="1"/>
  <c r="J99" i="3" s="1"/>
  <c r="J129" i="3"/>
  <c r="BF129" i="3" s="1"/>
  <c r="BI127" i="3"/>
  <c r="BH127" i="3"/>
  <c r="BG127" i="3"/>
  <c r="BE127" i="3"/>
  <c r="T127" i="3"/>
  <c r="R127" i="3"/>
  <c r="P127" i="3"/>
  <c r="BK127" i="3"/>
  <c r="J127" i="3"/>
  <c r="BF127" i="3"/>
  <c r="BI126" i="3"/>
  <c r="BH126" i="3"/>
  <c r="BG126" i="3"/>
  <c r="BE126" i="3"/>
  <c r="T126" i="3"/>
  <c r="R126" i="3"/>
  <c r="P126" i="3"/>
  <c r="BK126" i="3"/>
  <c r="J126" i="3"/>
  <c r="BF126" i="3"/>
  <c r="BI125" i="3"/>
  <c r="BH125" i="3"/>
  <c r="BG125" i="3"/>
  <c r="BE125" i="3"/>
  <c r="T125" i="3"/>
  <c r="R125" i="3"/>
  <c r="P125" i="3"/>
  <c r="BK125" i="3"/>
  <c r="J125" i="3"/>
  <c r="BF125" i="3"/>
  <c r="BI124" i="3"/>
  <c r="BH124" i="3"/>
  <c r="BG124" i="3"/>
  <c r="BE124" i="3"/>
  <c r="T124" i="3"/>
  <c r="R124" i="3"/>
  <c r="P124" i="3"/>
  <c r="BK124" i="3"/>
  <c r="J124" i="3"/>
  <c r="BF124" i="3"/>
  <c r="BI123" i="3"/>
  <c r="F37" i="3"/>
  <c r="BD96" i="1" s="1"/>
  <c r="BH123" i="3"/>
  <c r="F36" i="3" s="1"/>
  <c r="BC96" i="1" s="1"/>
  <c r="BG123" i="3"/>
  <c r="F35" i="3"/>
  <c r="BB96" i="1" s="1"/>
  <c r="BE123" i="3"/>
  <c r="F33" i="3" s="1"/>
  <c r="AZ96" i="1" s="1"/>
  <c r="T123" i="3"/>
  <c r="T122" i="3"/>
  <c r="T121" i="3" s="1"/>
  <c r="T120" i="3" s="1"/>
  <c r="R123" i="3"/>
  <c r="R122" i="3"/>
  <c r="R121" i="3" s="1"/>
  <c r="R120" i="3" s="1"/>
  <c r="P123" i="3"/>
  <c r="P122" i="3"/>
  <c r="P121" i="3" s="1"/>
  <c r="P120" i="3" s="1"/>
  <c r="AU96" i="1" s="1"/>
  <c r="BK123" i="3"/>
  <c r="BK122" i="3" s="1"/>
  <c r="J123" i="3"/>
  <c r="BF123" i="3" s="1"/>
  <c r="F114" i="3"/>
  <c r="E112" i="3"/>
  <c r="F89" i="3"/>
  <c r="E87" i="3"/>
  <c r="J24" i="3"/>
  <c r="E24" i="3"/>
  <c r="J23" i="3"/>
  <c r="J21" i="3"/>
  <c r="E21" i="3"/>
  <c r="J116" i="3"/>
  <c r="J91" i="3"/>
  <c r="J20" i="3"/>
  <c r="J18" i="3"/>
  <c r="E18" i="3"/>
  <c r="F117" i="3" s="1"/>
  <c r="F92" i="3"/>
  <c r="J17" i="3"/>
  <c r="J15" i="3"/>
  <c r="E15" i="3"/>
  <c r="F91" i="3" s="1"/>
  <c r="F116" i="3"/>
  <c r="J14" i="3"/>
  <c r="J12" i="3"/>
  <c r="J89" i="3" s="1"/>
  <c r="J114" i="3"/>
  <c r="E7" i="3"/>
  <c r="E110" i="3" s="1"/>
  <c r="E85" i="3"/>
  <c r="J156" i="2"/>
  <c r="J37" i="2"/>
  <c r="J36" i="2"/>
  <c r="AY95" i="1"/>
  <c r="J35" i="2"/>
  <c r="AX95" i="1"/>
  <c r="BI198" i="2"/>
  <c r="BH198" i="2"/>
  <c r="BG198" i="2"/>
  <c r="BE198" i="2"/>
  <c r="T198" i="2"/>
  <c r="T197" i="2"/>
  <c r="R198" i="2"/>
  <c r="R197" i="2"/>
  <c r="P198" i="2"/>
  <c r="P197" i="2"/>
  <c r="BK198" i="2"/>
  <c r="BK197" i="2"/>
  <c r="J197" i="2" s="1"/>
  <c r="J108" i="2" s="1"/>
  <c r="J198" i="2"/>
  <c r="BF198" i="2" s="1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/>
  <c r="BI194" i="2"/>
  <c r="BH194" i="2"/>
  <c r="BG194" i="2"/>
  <c r="BE194" i="2"/>
  <c r="T194" i="2"/>
  <c r="R194" i="2"/>
  <c r="P194" i="2"/>
  <c r="BK194" i="2"/>
  <c r="J194" i="2"/>
  <c r="BF194" i="2"/>
  <c r="BI193" i="2"/>
  <c r="BH193" i="2"/>
  <c r="BG193" i="2"/>
  <c r="BE193" i="2"/>
  <c r="T193" i="2"/>
  <c r="R193" i="2"/>
  <c r="P193" i="2"/>
  <c r="BK193" i="2"/>
  <c r="J193" i="2"/>
  <c r="BF193" i="2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R191" i="2"/>
  <c r="P191" i="2"/>
  <c r="BK191" i="2"/>
  <c r="J191" i="2"/>
  <c r="BF191" i="2"/>
  <c r="BI190" i="2"/>
  <c r="BH190" i="2"/>
  <c r="BG190" i="2"/>
  <c r="BE190" i="2"/>
  <c r="T190" i="2"/>
  <c r="R190" i="2"/>
  <c r="P190" i="2"/>
  <c r="BK190" i="2"/>
  <c r="J190" i="2"/>
  <c r="BF190" i="2"/>
  <c r="BI189" i="2"/>
  <c r="BH189" i="2"/>
  <c r="BG189" i="2"/>
  <c r="BE189" i="2"/>
  <c r="T189" i="2"/>
  <c r="R189" i="2"/>
  <c r="P189" i="2"/>
  <c r="BK189" i="2"/>
  <c r="J189" i="2"/>
  <c r="BF189" i="2"/>
  <c r="BI188" i="2"/>
  <c r="BH188" i="2"/>
  <c r="BG188" i="2"/>
  <c r="BE188" i="2"/>
  <c r="T188" i="2"/>
  <c r="R188" i="2"/>
  <c r="P188" i="2"/>
  <c r="BK188" i="2"/>
  <c r="J188" i="2"/>
  <c r="BF188" i="2"/>
  <c r="BI187" i="2"/>
  <c r="BH187" i="2"/>
  <c r="BG187" i="2"/>
  <c r="BE187" i="2"/>
  <c r="T187" i="2"/>
  <c r="R187" i="2"/>
  <c r="P187" i="2"/>
  <c r="BK187" i="2"/>
  <c r="J187" i="2"/>
  <c r="BF187" i="2"/>
  <c r="BI186" i="2"/>
  <c r="BH186" i="2"/>
  <c r="BG186" i="2"/>
  <c r="BE186" i="2"/>
  <c r="T186" i="2"/>
  <c r="R186" i="2"/>
  <c r="P186" i="2"/>
  <c r="BK186" i="2"/>
  <c r="J186" i="2"/>
  <c r="BF186" i="2"/>
  <c r="BI185" i="2"/>
  <c r="BH185" i="2"/>
  <c r="BG185" i="2"/>
  <c r="BE185" i="2"/>
  <c r="T185" i="2"/>
  <c r="T184" i="2"/>
  <c r="R185" i="2"/>
  <c r="R184" i="2"/>
  <c r="P185" i="2"/>
  <c r="P184" i="2"/>
  <c r="BK185" i="2"/>
  <c r="BK184" i="2"/>
  <c r="J184" i="2" s="1"/>
  <c r="J107" i="2" s="1"/>
  <c r="J185" i="2"/>
  <c r="BF185" i="2" s="1"/>
  <c r="BI183" i="2"/>
  <c r="BH183" i="2"/>
  <c r="BG183" i="2"/>
  <c r="BE183" i="2"/>
  <c r="T183" i="2"/>
  <c r="R183" i="2"/>
  <c r="P183" i="2"/>
  <c r="BK183" i="2"/>
  <c r="J183" i="2"/>
  <c r="BF183" i="2"/>
  <c r="BI182" i="2"/>
  <c r="BH182" i="2"/>
  <c r="BG182" i="2"/>
  <c r="BE182" i="2"/>
  <c r="T182" i="2"/>
  <c r="R182" i="2"/>
  <c r="P182" i="2"/>
  <c r="BK182" i="2"/>
  <c r="J182" i="2"/>
  <c r="BF182" i="2"/>
  <c r="BI181" i="2"/>
  <c r="BH181" i="2"/>
  <c r="BG181" i="2"/>
  <c r="BE181" i="2"/>
  <c r="T181" i="2"/>
  <c r="R181" i="2"/>
  <c r="P181" i="2"/>
  <c r="BK181" i="2"/>
  <c r="J181" i="2"/>
  <c r="BF181" i="2"/>
  <c r="BI180" i="2"/>
  <c r="BH180" i="2"/>
  <c r="BG180" i="2"/>
  <c r="BE180" i="2"/>
  <c r="T180" i="2"/>
  <c r="R180" i="2"/>
  <c r="R177" i="2" s="1"/>
  <c r="P180" i="2"/>
  <c r="BK180" i="2"/>
  <c r="J180" i="2"/>
  <c r="BF180" i="2"/>
  <c r="BI179" i="2"/>
  <c r="BH179" i="2"/>
  <c r="BG179" i="2"/>
  <c r="BE179" i="2"/>
  <c r="T179" i="2"/>
  <c r="R179" i="2"/>
  <c r="P179" i="2"/>
  <c r="BK179" i="2"/>
  <c r="BK177" i="2" s="1"/>
  <c r="J177" i="2" s="1"/>
  <c r="J106" i="2" s="1"/>
  <c r="J179" i="2"/>
  <c r="BF179" i="2"/>
  <c r="BI178" i="2"/>
  <c r="BH178" i="2"/>
  <c r="BG178" i="2"/>
  <c r="BE178" i="2"/>
  <c r="T178" i="2"/>
  <c r="T177" i="2"/>
  <c r="R178" i="2"/>
  <c r="P178" i="2"/>
  <c r="P177" i="2"/>
  <c r="BK178" i="2"/>
  <c r="J178" i="2"/>
  <c r="BF178" i="2" s="1"/>
  <c r="BI176" i="2"/>
  <c r="BH176" i="2"/>
  <c r="BG176" i="2"/>
  <c r="BE176" i="2"/>
  <c r="T176" i="2"/>
  <c r="R176" i="2"/>
  <c r="P176" i="2"/>
  <c r="BK176" i="2"/>
  <c r="J176" i="2"/>
  <c r="BF176" i="2"/>
  <c r="BI175" i="2"/>
  <c r="BH175" i="2"/>
  <c r="BG175" i="2"/>
  <c r="BE175" i="2"/>
  <c r="T175" i="2"/>
  <c r="R175" i="2"/>
  <c r="P175" i="2"/>
  <c r="BK175" i="2"/>
  <c r="J175" i="2"/>
  <c r="BF175" i="2"/>
  <c r="BI174" i="2"/>
  <c r="BH174" i="2"/>
  <c r="BG174" i="2"/>
  <c r="BE174" i="2"/>
  <c r="T174" i="2"/>
  <c r="R174" i="2"/>
  <c r="P174" i="2"/>
  <c r="BK174" i="2"/>
  <c r="J174" i="2"/>
  <c r="BF174" i="2"/>
  <c r="BI173" i="2"/>
  <c r="BH173" i="2"/>
  <c r="BG173" i="2"/>
  <c r="BE173" i="2"/>
  <c r="T173" i="2"/>
  <c r="R173" i="2"/>
  <c r="P173" i="2"/>
  <c r="BK173" i="2"/>
  <c r="J173" i="2"/>
  <c r="BF173" i="2"/>
  <c r="BI172" i="2"/>
  <c r="BH172" i="2"/>
  <c r="BG172" i="2"/>
  <c r="BE172" i="2"/>
  <c r="T172" i="2"/>
  <c r="R172" i="2"/>
  <c r="P172" i="2"/>
  <c r="BK172" i="2"/>
  <c r="J172" i="2"/>
  <c r="BF172" i="2"/>
  <c r="BI171" i="2"/>
  <c r="BH171" i="2"/>
  <c r="BG171" i="2"/>
  <c r="BE171" i="2"/>
  <c r="T171" i="2"/>
  <c r="R171" i="2"/>
  <c r="P171" i="2"/>
  <c r="BK171" i="2"/>
  <c r="J171" i="2"/>
  <c r="BF171" i="2"/>
  <c r="BI170" i="2"/>
  <c r="BH170" i="2"/>
  <c r="BG170" i="2"/>
  <c r="BE170" i="2"/>
  <c r="T170" i="2"/>
  <c r="R170" i="2"/>
  <c r="P170" i="2"/>
  <c r="BK170" i="2"/>
  <c r="J170" i="2"/>
  <c r="BF170" i="2"/>
  <c r="BI169" i="2"/>
  <c r="BH169" i="2"/>
  <c r="BG169" i="2"/>
  <c r="BE169" i="2"/>
  <c r="T169" i="2"/>
  <c r="R169" i="2"/>
  <c r="P169" i="2"/>
  <c r="BK169" i="2"/>
  <c r="J169" i="2"/>
  <c r="BF169" i="2"/>
  <c r="BI168" i="2"/>
  <c r="BH168" i="2"/>
  <c r="BG168" i="2"/>
  <c r="BE168" i="2"/>
  <c r="T168" i="2"/>
  <c r="R168" i="2"/>
  <c r="P168" i="2"/>
  <c r="BK168" i="2"/>
  <c r="J168" i="2"/>
  <c r="BF168" i="2"/>
  <c r="BI167" i="2"/>
  <c r="BH167" i="2"/>
  <c r="BG167" i="2"/>
  <c r="BE167" i="2"/>
  <c r="T167" i="2"/>
  <c r="R167" i="2"/>
  <c r="P167" i="2"/>
  <c r="BK167" i="2"/>
  <c r="J167" i="2"/>
  <c r="BF167" i="2"/>
  <c r="BI166" i="2"/>
  <c r="BH166" i="2"/>
  <c r="BG166" i="2"/>
  <c r="BE166" i="2"/>
  <c r="T166" i="2"/>
  <c r="R166" i="2"/>
  <c r="P166" i="2"/>
  <c r="BK166" i="2"/>
  <c r="J166" i="2"/>
  <c r="BF166" i="2"/>
  <c r="BI165" i="2"/>
  <c r="BH165" i="2"/>
  <c r="BG165" i="2"/>
  <c r="BE165" i="2"/>
  <c r="T165" i="2"/>
  <c r="R165" i="2"/>
  <c r="P165" i="2"/>
  <c r="BK165" i="2"/>
  <c r="J165" i="2"/>
  <c r="BF165" i="2"/>
  <c r="BI164" i="2"/>
  <c r="BH164" i="2"/>
  <c r="BG164" i="2"/>
  <c r="BE164" i="2"/>
  <c r="T164" i="2"/>
  <c r="R164" i="2"/>
  <c r="P164" i="2"/>
  <c r="BK164" i="2"/>
  <c r="J164" i="2"/>
  <c r="BF164" i="2"/>
  <c r="BI163" i="2"/>
  <c r="BH163" i="2"/>
  <c r="BG163" i="2"/>
  <c r="BE163" i="2"/>
  <c r="T163" i="2"/>
  <c r="T162" i="2"/>
  <c r="R163" i="2"/>
  <c r="R162" i="2"/>
  <c r="P163" i="2"/>
  <c r="P162" i="2"/>
  <c r="BK163" i="2"/>
  <c r="BK162" i="2"/>
  <c r="J162" i="2" s="1"/>
  <c r="J105" i="2" s="1"/>
  <c r="J163" i="2"/>
  <c r="BF163" i="2" s="1"/>
  <c r="BI161" i="2"/>
  <c r="BH161" i="2"/>
  <c r="BG161" i="2"/>
  <c r="BE161" i="2"/>
  <c r="T161" i="2"/>
  <c r="R161" i="2"/>
  <c r="P161" i="2"/>
  <c r="BK161" i="2"/>
  <c r="J161" i="2"/>
  <c r="BF161" i="2"/>
  <c r="BI160" i="2"/>
  <c r="BH160" i="2"/>
  <c r="BG160" i="2"/>
  <c r="BE160" i="2"/>
  <c r="T160" i="2"/>
  <c r="R160" i="2"/>
  <c r="R157" i="2" s="1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BK157" i="2" s="1"/>
  <c r="J157" i="2" s="1"/>
  <c r="J104" i="2" s="1"/>
  <c r="J159" i="2"/>
  <c r="BF159" i="2"/>
  <c r="BI158" i="2"/>
  <c r="BH158" i="2"/>
  <c r="BG158" i="2"/>
  <c r="BE158" i="2"/>
  <c r="T158" i="2"/>
  <c r="T157" i="2"/>
  <c r="R158" i="2"/>
  <c r="P158" i="2"/>
  <c r="P157" i="2"/>
  <c r="BK158" i="2"/>
  <c r="J158" i="2"/>
  <c r="BF158" i="2" s="1"/>
  <c r="J103" i="2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R150" i="2"/>
  <c r="R149" i="2"/>
  <c r="P150" i="2"/>
  <c r="BK150" i="2"/>
  <c r="BK149" i="2"/>
  <c r="J150" i="2"/>
  <c r="BF150" i="2" s="1"/>
  <c r="BI147" i="2"/>
  <c r="BH147" i="2"/>
  <c r="BG147" i="2"/>
  <c r="BE147" i="2"/>
  <c r="T147" i="2"/>
  <c r="T146" i="2" s="1"/>
  <c r="R147" i="2"/>
  <c r="R146" i="2" s="1"/>
  <c r="P147" i="2"/>
  <c r="P146" i="2" s="1"/>
  <c r="BK147" i="2"/>
  <c r="BK146" i="2" s="1"/>
  <c r="J146" i="2"/>
  <c r="J100" i="2" s="1"/>
  <c r="J147" i="2"/>
  <c r="BF147" i="2"/>
  <c r="BI145" i="2"/>
  <c r="BH145" i="2"/>
  <c r="BG145" i="2"/>
  <c r="BE145" i="2"/>
  <c r="T145" i="2"/>
  <c r="R145" i="2"/>
  <c r="P145" i="2"/>
  <c r="BK145" i="2"/>
  <c r="J145" i="2"/>
  <c r="BF145" i="2" s="1"/>
  <c r="BI144" i="2"/>
  <c r="BH144" i="2"/>
  <c r="BG144" i="2"/>
  <c r="BE144" i="2"/>
  <c r="T144" i="2"/>
  <c r="R144" i="2"/>
  <c r="P144" i="2"/>
  <c r="BK144" i="2"/>
  <c r="J144" i="2"/>
  <c r="BF144" i="2" s="1"/>
  <c r="BI143" i="2"/>
  <c r="BH143" i="2"/>
  <c r="BG143" i="2"/>
  <c r="BE143" i="2"/>
  <c r="T143" i="2"/>
  <c r="T142" i="2" s="1"/>
  <c r="R143" i="2"/>
  <c r="R142" i="2" s="1"/>
  <c r="R129" i="2" s="1"/>
  <c r="P143" i="2"/>
  <c r="BK143" i="2"/>
  <c r="BK142" i="2" s="1"/>
  <c r="J142" i="2"/>
  <c r="J99" i="2" s="1"/>
  <c r="J143" i="2"/>
  <c r="BF143" i="2"/>
  <c r="BI141" i="2"/>
  <c r="BH141" i="2"/>
  <c r="BG141" i="2"/>
  <c r="BE141" i="2"/>
  <c r="T141" i="2"/>
  <c r="R141" i="2"/>
  <c r="P141" i="2"/>
  <c r="BK141" i="2"/>
  <c r="J141" i="2"/>
  <c r="BF141" i="2" s="1"/>
  <c r="BI140" i="2"/>
  <c r="BH140" i="2"/>
  <c r="BG140" i="2"/>
  <c r="BE140" i="2"/>
  <c r="T140" i="2"/>
  <c r="R140" i="2"/>
  <c r="P140" i="2"/>
  <c r="BK140" i="2"/>
  <c r="J140" i="2"/>
  <c r="BF140" i="2" s="1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R138" i="2"/>
  <c r="P138" i="2"/>
  <c r="BK138" i="2"/>
  <c r="J138" i="2"/>
  <c r="BF138" i="2" s="1"/>
  <c r="BI137" i="2"/>
  <c r="BH137" i="2"/>
  <c r="BG137" i="2"/>
  <c r="BE137" i="2"/>
  <c r="T137" i="2"/>
  <c r="R137" i="2"/>
  <c r="P137" i="2"/>
  <c r="BK137" i="2"/>
  <c r="J137" i="2"/>
  <c r="BF137" i="2" s="1"/>
  <c r="BI136" i="2"/>
  <c r="BH136" i="2"/>
  <c r="BG136" i="2"/>
  <c r="BE136" i="2"/>
  <c r="T136" i="2"/>
  <c r="R136" i="2"/>
  <c r="P136" i="2"/>
  <c r="BK136" i="2"/>
  <c r="J136" i="2"/>
  <c r="BF136" i="2" s="1"/>
  <c r="BI135" i="2"/>
  <c r="BH135" i="2"/>
  <c r="BG135" i="2"/>
  <c r="BE135" i="2"/>
  <c r="T135" i="2"/>
  <c r="R135" i="2"/>
  <c r="P135" i="2"/>
  <c r="BK135" i="2"/>
  <c r="J135" i="2"/>
  <c r="BF135" i="2" s="1"/>
  <c r="BI134" i="2"/>
  <c r="BH134" i="2"/>
  <c r="BG134" i="2"/>
  <c r="BE134" i="2"/>
  <c r="T134" i="2"/>
  <c r="R134" i="2"/>
  <c r="P134" i="2"/>
  <c r="BK134" i="2"/>
  <c r="J134" i="2"/>
  <c r="BF134" i="2" s="1"/>
  <c r="BI133" i="2"/>
  <c r="BH133" i="2"/>
  <c r="BG133" i="2"/>
  <c r="BE133" i="2"/>
  <c r="T133" i="2"/>
  <c r="R133" i="2"/>
  <c r="P133" i="2"/>
  <c r="BK133" i="2"/>
  <c r="J133" i="2"/>
  <c r="BF133" i="2" s="1"/>
  <c r="BI132" i="2"/>
  <c r="BH132" i="2"/>
  <c r="BG132" i="2"/>
  <c r="BE132" i="2"/>
  <c r="T132" i="2"/>
  <c r="R132" i="2"/>
  <c r="P132" i="2"/>
  <c r="BK132" i="2"/>
  <c r="J132" i="2"/>
  <c r="BF132" i="2" s="1"/>
  <c r="BI131" i="2"/>
  <c r="F37" i="2" s="1"/>
  <c r="BD95" i="1" s="1"/>
  <c r="BD94" i="1" s="1"/>
  <c r="W33" i="1" s="1"/>
  <c r="BH131" i="2"/>
  <c r="F36" i="2"/>
  <c r="BC95" i="1" s="1"/>
  <c r="BC94" i="1" s="1"/>
  <c r="BG131" i="2"/>
  <c r="F35" i="2" s="1"/>
  <c r="BB95" i="1"/>
  <c r="BB94" i="1" s="1"/>
  <c r="BE131" i="2"/>
  <c r="F33" i="2"/>
  <c r="AZ95" i="1" s="1"/>
  <c r="T131" i="2"/>
  <c r="R131" i="2"/>
  <c r="R130" i="2" s="1"/>
  <c r="P131" i="2"/>
  <c r="P130" i="2" s="1"/>
  <c r="BK131" i="2"/>
  <c r="BK130" i="2"/>
  <c r="J131" i="2"/>
  <c r="BF131" i="2"/>
  <c r="F122" i="2"/>
  <c r="E120" i="2"/>
  <c r="F89" i="2"/>
  <c r="E87" i="2"/>
  <c r="J24" i="2"/>
  <c r="E24" i="2"/>
  <c r="J125" i="2"/>
  <c r="J92" i="2"/>
  <c r="J23" i="2"/>
  <c r="J21" i="2"/>
  <c r="E21" i="2"/>
  <c r="J20" i="2"/>
  <c r="J18" i="2"/>
  <c r="E18" i="2"/>
  <c r="F92" i="2" s="1"/>
  <c r="F125" i="2"/>
  <c r="J17" i="2"/>
  <c r="J15" i="2"/>
  <c r="E15" i="2"/>
  <c r="F124" i="2" s="1"/>
  <c r="F91" i="2"/>
  <c r="J14" i="2"/>
  <c r="J12" i="2"/>
  <c r="J122" i="2" s="1"/>
  <c r="J89" i="2"/>
  <c r="E7" i="2"/>
  <c r="E85" i="2" s="1"/>
  <c r="E118" i="2"/>
  <c r="AZ94" i="1"/>
  <c r="AS94" i="1"/>
  <c r="L90" i="1"/>
  <c r="AM90" i="1"/>
  <c r="AM89" i="1"/>
  <c r="L89" i="1"/>
  <c r="AM87" i="1"/>
  <c r="L87" i="1"/>
  <c r="L85" i="1"/>
  <c r="L84" i="1"/>
  <c r="W31" i="1" l="1"/>
  <c r="AX94" i="1"/>
  <c r="W29" i="1"/>
  <c r="AV94" i="1"/>
  <c r="J130" i="2"/>
  <c r="J98" i="2" s="1"/>
  <c r="BK129" i="2"/>
  <c r="AY94" i="1"/>
  <c r="W32" i="1"/>
  <c r="P149" i="2"/>
  <c r="P148" i="2" s="1"/>
  <c r="T149" i="2"/>
  <c r="T148" i="2" s="1"/>
  <c r="J33" i="2"/>
  <c r="AV95" i="1" s="1"/>
  <c r="J34" i="3"/>
  <c r="AW96" i="1" s="1"/>
  <c r="F34" i="3"/>
  <c r="BA96" i="1" s="1"/>
  <c r="F34" i="2"/>
  <c r="BA95" i="1" s="1"/>
  <c r="P142" i="2"/>
  <c r="P129" i="2" s="1"/>
  <c r="P128" i="2" s="1"/>
  <c r="AU95" i="1" s="1"/>
  <c r="AU94" i="1" s="1"/>
  <c r="R148" i="2"/>
  <c r="R128" i="2" s="1"/>
  <c r="J122" i="3"/>
  <c r="J98" i="3" s="1"/>
  <c r="BK121" i="3"/>
  <c r="J34" i="4"/>
  <c r="AW97" i="1" s="1"/>
  <c r="AT97" i="1" s="1"/>
  <c r="J149" i="2"/>
  <c r="J102" i="2" s="1"/>
  <c r="BK148" i="2"/>
  <c r="J148" i="2" s="1"/>
  <c r="J101" i="2" s="1"/>
  <c r="J117" i="3"/>
  <c r="J92" i="3"/>
  <c r="J124" i="2"/>
  <c r="J91" i="2"/>
  <c r="T130" i="2"/>
  <c r="T129" i="2" s="1"/>
  <c r="T128" i="2" s="1"/>
  <c r="J30" i="4"/>
  <c r="J96" i="4"/>
  <c r="J34" i="2"/>
  <c r="AW95" i="1" s="1"/>
  <c r="J33" i="3"/>
  <c r="AV96" i="1" s="1"/>
  <c r="AT96" i="1" s="1"/>
  <c r="F34" i="4"/>
  <c r="BA97" i="1" s="1"/>
  <c r="J91" i="4"/>
  <c r="BK120" i="3" l="1"/>
  <c r="J120" i="3" s="1"/>
  <c r="J121" i="3"/>
  <c r="J97" i="3" s="1"/>
  <c r="BA94" i="1"/>
  <c r="AT95" i="1"/>
  <c r="J39" i="4"/>
  <c r="AG97" i="1"/>
  <c r="AN97" i="1" s="1"/>
  <c r="J129" i="2"/>
  <c r="J97" i="2" s="1"/>
  <c r="BK128" i="2"/>
  <c r="J128" i="2" s="1"/>
  <c r="AK29" i="1"/>
  <c r="J96" i="2" l="1"/>
  <c r="J30" i="2"/>
  <c r="W30" i="1"/>
  <c r="AW94" i="1"/>
  <c r="J30" i="3"/>
  <c r="J96" i="3"/>
  <c r="AK30" i="1" l="1"/>
  <c r="AT94" i="1"/>
  <c r="J39" i="2"/>
  <c r="AG95" i="1"/>
  <c r="AG96" i="1"/>
  <c r="AN96" i="1" s="1"/>
  <c r="J39" i="3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<sst xmlns="http://schemas.openxmlformats.org/spreadsheetml/2006/main" count="2274" uniqueCount="500">
  <si>
    <t>Export Komplet</t>
  </si>
  <si>
    <t/>
  </si>
  <si>
    <t>2.0</t>
  </si>
  <si>
    <t>False</t>
  </si>
  <si>
    <t>{20a5987c-52e2-47ce-bc17-d13410fb783f}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</si>
  <si>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</si>
  <si>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</si>
  <si>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</si>
  <si>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</si>
  <si>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</si>
  <si>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</si>
  <si>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</si>
  <si>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</si>
  <si>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</si>
  <si>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 Parkovisko Krasnany</t>
  </si>
  <si>
    <t>JKSO:</t>
  </si>
  <si>
    <t>KS:</t>
  </si>
  <si>
    <t>Miesto:</t>
  </si>
  <si>
    <t xml:space="preserve"> </t>
  </si>
  <si>
    <t>Dátum:</t>
  </si>
  <si>
    <t>22. 11. 2021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</si>
  <si>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</si>
  <si>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</si>
  <si>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</si>
  <si>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</si>
  <si>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</si>
  <si>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</si>
  <si>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</si>
  <si>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</si>
  <si>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</si>
  <si>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</si>
  <si>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</si>
  <si>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</si>
  <si>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</si>
  <si>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</si>
  <si>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</si>
  <si>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</si>
  <si>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</si>
  <si>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</si>
  <si>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</si>
  <si>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</si>
  <si>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</si>
  <si>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</si>
  <si>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</si>
  <si>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</si>
  <si>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</si>
  <si>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</si>
  <si>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</si>
  <si>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</si>
  <si>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</si>
  <si>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</si>
  <si>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</si>
  <si>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</si>
  <si>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</si>
  <si>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</si>
  <si>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</si>
  <si>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</si>
  <si>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</si>
  <si>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</si>
  <si>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</si>
  <si>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</si>
  <si>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</si>
  <si>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</si>
  <si>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</si>
  <si>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</si>
  <si>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</si>
  <si>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</si>
  <si>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</si>
  <si>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</si>
  <si>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</si>
  <si>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</si>
  <si>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</si>
  <si>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</si>
  <si>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</si>
  <si>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</si>
  <si>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</si>
  <si>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</si>
  <si>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Architektúra</t>
  </si>
  <si>
    <t>STA</t>
  </si>
  <si>
    <t>1</t>
  </si>
  <si>
    <t>{a3d72d28-dc44-4576-a88f-eae2d333b056}</t>
  </si>
  <si>
    <t>02</t>
  </si>
  <si>
    <t>Spevnene plochy</t>
  </si>
  <si>
    <t>{54d3cae3-6730-49fe-b533-3e116780bc33}</t>
  </si>
  <si>
    <t>03</t>
  </si>
  <si>
    <t>Rozvody elektro</t>
  </si>
  <si>
    <t>{20337802-0321-43b4-b1a7-6c4db89b7c3a}</t>
  </si>
  <si>
    <t>KRYCÍ LIST ROZPOČTU</t>
  </si>
  <si>
    <t>Objekt:</t>
  </si>
  <si>
    <t>01 - Architektúra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</si>
  <si>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</si>
  <si>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</si>
  <si>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</si>
  <si>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</si>
  <si>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</si>
  <si>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</si>
  <si>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</si>
  <si>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</si>
  <si>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99 - Presun hmôt HSV</t>
  </si>
  <si>
    <t>PSV - Práce a dodávky PSV</t>
  </si>
  <si>
    <t xml:space="preserve">    767 - Konštrukcie doplnkové kovové</t>
  </si>
  <si>
    <t xml:space="preserve">    D0 - Závory</t>
  </si>
  <si>
    <t xml:space="preserve">    D1 - Programové vybavenie</t>
  </si>
  <si>
    <t xml:space="preserve">    D2 - Závory - HW a služby</t>
  </si>
  <si>
    <t xml:space="preserve">    D3 - Pristupový systém - HW</t>
  </si>
  <si>
    <t xml:space="preserve">    D4 - Služby, práce</t>
  </si>
  <si>
    <t>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</si>
  <si>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</si>
  <si>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</si>
  <si>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</si>
  <si>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</si>
  <si>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</si>
  <si>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</si>
  <si>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</si>
  <si>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</si>
  <si>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</si>
  <si>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</si>
  <si>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</si>
  <si>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</si>
  <si>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</si>
  <si>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</si>
  <si>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</si>
  <si>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</si>
  <si>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</si>
  <si>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132201101.S</t>
  </si>
  <si>
    <t>Výkop ryhy do šírky 600 mm v horn.3 do 100 m3</t>
  </si>
  <si>
    <t>m3</t>
  </si>
  <si>
    <t>4</t>
  </si>
  <si>
    <t>2</t>
  </si>
  <si>
    <t>132201109.S</t>
  </si>
  <si>
    <t>Príplatok k cene za lepivosť pri hĺbení rýh šírky do 600 mm zapažených i nezapažených s urovnaním dna v hornine 3</t>
  </si>
  <si>
    <t>3</t>
  </si>
  <si>
    <t>133201201.S</t>
  </si>
  <si>
    <t>Výkop šachty nezapaženej, hornina 3 do 100 m3</t>
  </si>
  <si>
    <t>6</t>
  </si>
  <si>
    <t>133201209.S</t>
  </si>
  <si>
    <t>Príplatok k cenám za lepivosť horniny tr.3</t>
  </si>
  <si>
    <t>8</t>
  </si>
  <si>
    <t>5</t>
  </si>
  <si>
    <t>162201101.S</t>
  </si>
  <si>
    <t>Vodorovné premiestnenie výkopku z horniny 1-4 do 20m</t>
  </si>
  <si>
    <t>10</t>
  </si>
  <si>
    <t>162501102.S</t>
  </si>
  <si>
    <t>Vodorovné premiestnenie výkopku po spevnenej ceste z horniny tr.1-4, do 100 m3 na vzdialenosť do 3000 m</t>
  </si>
  <si>
    <t>12</t>
  </si>
  <si>
    <t>7</t>
  </si>
  <si>
    <t>162501105.S</t>
  </si>
  <si>
    <t>Vodorovné premiestnenie výkopku po spevnenej ceste z horniny tr.1-4, do 100 m3, príplatok k cene za každých ďalšich a začatých 1000 m</t>
  </si>
  <si>
    <t>14</t>
  </si>
  <si>
    <t>979089012.1</t>
  </si>
  <si>
    <t>Poplatok za skladovanie - Zemina a kamenivo</t>
  </si>
  <si>
    <t>16</t>
  </si>
  <si>
    <t>9</t>
  </si>
  <si>
    <t>167101101.S</t>
  </si>
  <si>
    <t>Nakladanie neuľahnutého výkopku z hornín tr.1-4 do 100 m3</t>
  </si>
  <si>
    <t>18</t>
  </si>
  <si>
    <t>171201201.S</t>
  </si>
  <si>
    <t>Uloženie sypaniny na skládky do 100 m3</t>
  </si>
  <si>
    <t>11</t>
  </si>
  <si>
    <t>174101102.S</t>
  </si>
  <si>
    <t>Zásyp sypaninou v uzavretých priestoroch s urovnaním povrchu zásypu</t>
  </si>
  <si>
    <t>22</t>
  </si>
  <si>
    <t>Zakladanie</t>
  </si>
  <si>
    <t>274313611.S</t>
  </si>
  <si>
    <t>Betón základových pásov, prostý tr. C 16/20</t>
  </si>
  <si>
    <t>24</t>
  </si>
  <si>
    <t>13</t>
  </si>
  <si>
    <t>274351215.S</t>
  </si>
  <si>
    <t>Debnenie zvislé alebo šikmé (odklonené) pôdorysne priame alebo zalomené, stien pásov vo voľných alebo zapažených jamách, ryhách, šachtách, vrátane prípadných vzpier zhotovenie -dielce</t>
  </si>
  <si>
    <t>m2</t>
  </si>
  <si>
    <t>26</t>
  </si>
  <si>
    <t>274351216.S</t>
  </si>
  <si>
    <t>Debnenie stien základových pásov, odstránenie-dielce</t>
  </si>
  <si>
    <t>28</t>
  </si>
  <si>
    <t>99</t>
  </si>
  <si>
    <t>Presun hmôt HSV</t>
  </si>
  <si>
    <t>15</t>
  </si>
  <si>
    <t>998152121.S</t>
  </si>
  <si>
    <t>Presun hmôt pre obj.8152, 8153,8159,zvislá nosná konštr.monolitická betónová, výška do 3 m</t>
  </si>
  <si>
    <t>t</t>
  </si>
  <si>
    <t>30</t>
  </si>
  <si>
    <t>PSV</t>
  </si>
  <si>
    <t>Práce a dodávky PSV</t>
  </si>
  <si>
    <t>767</t>
  </si>
  <si>
    <t>Konštrukcie doplnkové kovové</t>
  </si>
  <si>
    <t>767911130.S</t>
  </si>
  <si>
    <t>Montáž oplotenia strojového pletiva, s výškou nad 1,6 m</t>
  </si>
  <si>
    <t>m</t>
  </si>
  <si>
    <t>32</t>
  </si>
  <si>
    <t>17</t>
  </si>
  <si>
    <t>M</t>
  </si>
  <si>
    <t>313290002800.S</t>
  </si>
  <si>
    <t>Pletivo pozinkované poplastované,  vxl 1,8x25 m, bez napínacieho drôtu</t>
  </si>
  <si>
    <t>ks</t>
  </si>
  <si>
    <t>34</t>
  </si>
  <si>
    <t>313220130001</t>
  </si>
  <si>
    <t>Doplnky a úchyty k pletivovému plotu a stĺpikom</t>
  </si>
  <si>
    <t>kpl</t>
  </si>
  <si>
    <t>36</t>
  </si>
  <si>
    <t>19</t>
  </si>
  <si>
    <t>767916550.S</t>
  </si>
  <si>
    <t>Osadenie stĺpika oceľového plotového výšky do 2 m na oceľovú platňu, vrátane pätky stĺpiku 100x150x6mm a vŕtania do betónového základu</t>
  </si>
  <si>
    <t>38</t>
  </si>
  <si>
    <t>553510029700r.S</t>
  </si>
  <si>
    <t>Stĺpik k pletivovému oploteniu 60x40mm, pre pletivo výšky 1800mm, pozinkovaný a poplastovaný</t>
  </si>
  <si>
    <t>40</t>
  </si>
  <si>
    <t>21</t>
  </si>
  <si>
    <t>998767201.S</t>
  </si>
  <si>
    <t>Presun hmôt pre kovové stavebné doplnkové konštrukcie v objektoch výšky do 6 m</t>
  </si>
  <si>
    <t>%</t>
  </si>
  <si>
    <t>42</t>
  </si>
  <si>
    <t>D0</t>
  </si>
  <si>
    <t>Závory</t>
  </si>
  <si>
    <t>D1</t>
  </si>
  <si>
    <t>Programové vybavenie</t>
  </si>
  <si>
    <t>100001</t>
  </si>
  <si>
    <t>Vysunutý komunikačný port Kom. stanice /K – NT sl. v sieti LAN/Kamera (použitie TCP/IP – 485 prevodníka alebo MPSS v rámci LAN) ref. WISSW2114</t>
  </si>
  <si>
    <t>lic. /kame</t>
  </si>
  <si>
    <t>44</t>
  </si>
  <si>
    <t>47</t>
  </si>
  <si>
    <t>100001.1</t>
  </si>
  <si>
    <t>WISSW2123 Modul pre rozpoznanie EČV / LPR</t>
  </si>
  <si>
    <t>lic</t>
  </si>
  <si>
    <t>1998780883</t>
  </si>
  <si>
    <t>48</t>
  </si>
  <si>
    <t>100001.2</t>
  </si>
  <si>
    <t>WISSW2114 – Vysunutý komunikačný port Kom. stanice/K – NT</t>
  </si>
  <si>
    <t>lic/kam.</t>
  </si>
  <si>
    <t>1887554336</t>
  </si>
  <si>
    <t>49</t>
  </si>
  <si>
    <t>100001.3</t>
  </si>
  <si>
    <t>WISSW2112c – Klient Komunikačnej stanice/K - NT služby Visit/Kamera LPR</t>
  </si>
  <si>
    <t>229461476</t>
  </si>
  <si>
    <t>D2</t>
  </si>
  <si>
    <t>Závory - HW a služby</t>
  </si>
  <si>
    <t>23</t>
  </si>
  <si>
    <t>100002</t>
  </si>
  <si>
    <t>Automatická závora  ref. Rapid S</t>
  </si>
  <si>
    <t>46</t>
  </si>
  <si>
    <t>100003</t>
  </si>
  <si>
    <t>Podklad. Platňa 300x300 (pozink.), kotvenie</t>
  </si>
  <si>
    <t>25</t>
  </si>
  <si>
    <t>100004</t>
  </si>
  <si>
    <t>Rameno 3m, okrúhle 80mm</t>
  </si>
  <si>
    <t>50</t>
  </si>
  <si>
    <t>100005</t>
  </si>
  <si>
    <t>Reflexné nálepky</t>
  </si>
  <si>
    <t>52</t>
  </si>
  <si>
    <t>27</t>
  </si>
  <si>
    <t>100006</t>
  </si>
  <si>
    <t>Gumový profil, dvojkomorový</t>
  </si>
  <si>
    <t>54</t>
  </si>
  <si>
    <t>100007</t>
  </si>
  <si>
    <t>Konzola ramena 80mm</t>
  </si>
  <si>
    <t>56</t>
  </si>
  <si>
    <t>29</t>
  </si>
  <si>
    <t>100008</t>
  </si>
  <si>
    <t>Vyvažovacia pružina</t>
  </si>
  <si>
    <t>58</t>
  </si>
  <si>
    <t>100010</t>
  </si>
  <si>
    <t>Montáž systému, nastavenie, elektromontáž</t>
  </si>
  <si>
    <t>60</t>
  </si>
  <si>
    <t>31</t>
  </si>
  <si>
    <t>100011</t>
  </si>
  <si>
    <t>Fotobunka ref. FIT SYNCRO</t>
  </si>
  <si>
    <t>62</t>
  </si>
  <si>
    <t>100012</t>
  </si>
  <si>
    <t>Vysielač SUN 2CH</t>
  </si>
  <si>
    <t>64</t>
  </si>
  <si>
    <t>33</t>
  </si>
  <si>
    <t>100013</t>
  </si>
  <si>
    <t>Stojan fotobunky</t>
  </si>
  <si>
    <t>66</t>
  </si>
  <si>
    <t>100014</t>
  </si>
  <si>
    <t>Krytka fotobunky</t>
  </si>
  <si>
    <t>68</t>
  </si>
  <si>
    <t>35</t>
  </si>
  <si>
    <t>100015</t>
  </si>
  <si>
    <t>Elektromontáž, nastavenie a test fotobunky</t>
  </si>
  <si>
    <t>70</t>
  </si>
  <si>
    <t>100017</t>
  </si>
  <si>
    <t>Noha lomená ref. TR01040 ( s bočnou platňou na uchytenie vstup č.j , otvory: 130x145mm, platňa: 170x190, noha: 80x80. ; kamera výstup bude na z druhej strany nohy )</t>
  </si>
  <si>
    <t>72</t>
  </si>
  <si>
    <t>D3</t>
  </si>
  <si>
    <t>Pristupový systém - HW</t>
  </si>
  <si>
    <t>37</t>
  </si>
  <si>
    <t>100018</t>
  </si>
  <si>
    <t>Riadiaca jednotka ref.WIST0213 WBox_Rn (krabička, priechodky, vývody pre 2 externé čítacie hlavy)</t>
  </si>
  <si>
    <t>74</t>
  </si>
  <si>
    <t>100019</t>
  </si>
  <si>
    <t>Čítacia hlava ref.WIST02A20.04 KRBox_5 Legic Advant (KRBox 5, SM4200, ISO15693 R/W, LED, PIEZO, 3 m kábel, I2C / Wiegand 32b)</t>
  </si>
  <si>
    <t>76</t>
  </si>
  <si>
    <t>39</t>
  </si>
  <si>
    <t>100020</t>
  </si>
  <si>
    <t>Komunikačná jednotka ref. WIST5006  ( RS485 – TCP/IP) IP 10.2.174.167, maska 255.255.255.224, brána 10.2.174.161</t>
  </si>
  <si>
    <t>78</t>
  </si>
  <si>
    <t>100021</t>
  </si>
  <si>
    <t>Impulzný napájací zdroj zálohovaný (13,7V /3,5A, 7AH )</t>
  </si>
  <si>
    <t>80</t>
  </si>
  <si>
    <t>100021.1</t>
  </si>
  <si>
    <t>Dahua ITC215-PW6M-IRLZF-B-C2</t>
  </si>
  <si>
    <t>268337040</t>
  </si>
  <si>
    <t>51</t>
  </si>
  <si>
    <t>100021.2</t>
  </si>
  <si>
    <t xml:space="preserve">Noha lomená TR01041 ( s bočnou platňou na uchytenie kamery; platňa: </t>
  </si>
  <si>
    <t>1307854498</t>
  </si>
  <si>
    <t>D4</t>
  </si>
  <si>
    <t>Služby, práce</t>
  </si>
  <si>
    <t>41</t>
  </si>
  <si>
    <t>100022</t>
  </si>
  <si>
    <t>Konfigurácia systému - cez vzdialené pripojenie</t>
  </si>
  <si>
    <t>č.deň</t>
  </si>
  <si>
    <t>82</t>
  </si>
  <si>
    <t>100023</t>
  </si>
  <si>
    <t>Inštalácia riadiacej jednotky – prístupový systém</t>
  </si>
  <si>
    <t>84</t>
  </si>
  <si>
    <t>43</t>
  </si>
  <si>
    <t>100024</t>
  </si>
  <si>
    <t>Inštalácia čítacej hlavy – prístupový systém</t>
  </si>
  <si>
    <t>86</t>
  </si>
  <si>
    <t>100025</t>
  </si>
  <si>
    <t>Inštalácia stojana pre umiestnenie čít. Hlavy</t>
  </si>
  <si>
    <t>88</t>
  </si>
  <si>
    <t>45</t>
  </si>
  <si>
    <t>100028</t>
  </si>
  <si>
    <t>Kabeláž</t>
  </si>
  <si>
    <t>bm</t>
  </si>
  <si>
    <t>90</t>
  </si>
  <si>
    <t>100029</t>
  </si>
  <si>
    <t>Inštalácia stojana – kamera</t>
  </si>
  <si>
    <t>1380282955</t>
  </si>
  <si>
    <t>53</t>
  </si>
  <si>
    <t>100030</t>
  </si>
  <si>
    <t>Inštalácia kamery na stojan</t>
  </si>
  <si>
    <t>16373082</t>
  </si>
  <si>
    <t>100031</t>
  </si>
  <si>
    <t>Konfigurácia kamery a systému.</t>
  </si>
  <si>
    <t>sub.</t>
  </si>
  <si>
    <t>-216933467</t>
  </si>
  <si>
    <t>55</t>
  </si>
  <si>
    <t>100032</t>
  </si>
  <si>
    <t>Školenie k dodanému systému</t>
  </si>
  <si>
    <t>-504731663</t>
  </si>
  <si>
    <t>100033</t>
  </si>
  <si>
    <t>Inštalácia napájacieho zdroja</t>
  </si>
  <si>
    <t>1827575108</t>
  </si>
  <si>
    <t>57</t>
  </si>
  <si>
    <t>100034</t>
  </si>
  <si>
    <t>Kabeláž kamery</t>
  </si>
  <si>
    <t>87452093</t>
  </si>
  <si>
    <t>100035</t>
  </si>
  <si>
    <t>Dopravné náklady</t>
  </si>
  <si>
    <t>2123131090</t>
  </si>
  <si>
    <t>OST</t>
  </si>
  <si>
    <t>Ostatné</t>
  </si>
  <si>
    <t>ost</t>
  </si>
  <si>
    <t>GZS</t>
  </si>
  <si>
    <t>512</t>
  </si>
  <si>
    <t>-2056466895</t>
  </si>
  <si>
    <t>02 - Spevnene plochy</t>
  </si>
  <si>
    <t>D1 - PRÁCE A DODÁVKY HSV</t>
  </si>
  <si>
    <t xml:space="preserve">    D2 - 1 - ZEMNE PRÁCE</t>
  </si>
  <si>
    <t xml:space="preserve">    D3 - 5 - KOMUNIKÁCIE</t>
  </si>
  <si>
    <t xml:space="preserve">    D4 - 9 - OSTATNÉ KONŠTRUKCIE A PRÁCE</t>
  </si>
  <si>
    <t>PRÁCE A DODÁVKY HSV</t>
  </si>
  <si>
    <t>1 - ZEMNE PRÁCE</t>
  </si>
  <si>
    <t>11310-7131</t>
  </si>
  <si>
    <t>Odstránenie podkladov alebo krytov z betónu prost. hr. do 150 mm, do 200 m2</t>
  </si>
  <si>
    <t>12220-1101</t>
  </si>
  <si>
    <t>Odkopávky a prekopávky nezapaž. v horn. tr. 3 do 100 m3</t>
  </si>
  <si>
    <t>12220-1109</t>
  </si>
  <si>
    <t>Príplatok za lepivosť horniny tr.3</t>
  </si>
  <si>
    <t>16230-1101</t>
  </si>
  <si>
    <t>Vodorovné premiestnenie výkopku do 500 m horn. tr. 1-4</t>
  </si>
  <si>
    <t>18110-1102</t>
  </si>
  <si>
    <t>Úprava pláne v zárezoch v horn. tr. 1-4 so zhutnením</t>
  </si>
  <si>
    <t>5 - KOMUNIKÁCIE</t>
  </si>
  <si>
    <t>56486-1111</t>
  </si>
  <si>
    <t>Podklad zo štrkodrte hr. 200 mm</t>
  </si>
  <si>
    <t>56487-1111</t>
  </si>
  <si>
    <t>Podklad zo štrkodrte hr. 250 mm</t>
  </si>
  <si>
    <t>9 - OSTATNÉ KONŠTRUKCIE A PRÁCE</t>
  </si>
  <si>
    <t>91311-2111</t>
  </si>
  <si>
    <t>Montáž a demontáž dočasnej dopravnej značky kompletnej základnej</t>
  </si>
  <si>
    <t>kus</t>
  </si>
  <si>
    <t>91311-2121</t>
  </si>
  <si>
    <t>Príplatok k dočasnej dopr. značke kompl. základnej za prvý a ZKD deň použitia</t>
  </si>
  <si>
    <t>91400-1111</t>
  </si>
  <si>
    <t>Osadenie zvislých cest. dopr. značiek na stĺpiky, konzoly alebo objekty</t>
  </si>
  <si>
    <t>404 420263</t>
  </si>
  <si>
    <t>Značka dopravná 272 na FeZN podklade reflex. tr. 2 lis. okraj 500x500</t>
  </si>
  <si>
    <t>404 420503</t>
  </si>
  <si>
    <t>Značka dopravná S27 + 509 na FeZN podklade reflex. tr. 2 lis. okraj 500x500</t>
  </si>
  <si>
    <t>91451-1111</t>
  </si>
  <si>
    <t>Montáž stĺpika dopravných značiek dĺžky do 3,5 m s betónovým základom</t>
  </si>
  <si>
    <t>150  R1</t>
  </si>
  <si>
    <t>Zn stĺpik dopravného značenia, priemer 60 mm, dĺžka. 3500 mm</t>
  </si>
  <si>
    <t>150  R2</t>
  </si>
  <si>
    <t>Krížový úchyt na stĺpik priemeru 60 mm</t>
  </si>
  <si>
    <t>150  R3</t>
  </si>
  <si>
    <t>Plastová krytka na tĺpik priemeru 60 mm</t>
  </si>
  <si>
    <t>91571-1111</t>
  </si>
  <si>
    <t>Vodorovné značenie krytov striek. farbou, deliace čiary š. 120 mm</t>
  </si>
  <si>
    <t>91572-1111</t>
  </si>
  <si>
    <t>Vodorovné značenie krytov striek. farbou, zebry, nápisy a pod.</t>
  </si>
  <si>
    <t>91579-1111</t>
  </si>
  <si>
    <t>Predznač. pre vodor. značenie z náter. hmôt, deliace čiary, vodiace pásiky</t>
  </si>
  <si>
    <t>91579-1112</t>
  </si>
  <si>
    <t>Predznač. pre vodor. znač. z náter. hmôt, stopčiary, zebry, tiene, šípky, nápisy, prechody</t>
  </si>
  <si>
    <t>91786-2111</t>
  </si>
  <si>
    <t>Osadenie cestného obrubníka betónového stojatého s oporou do lôžka z betónu</t>
  </si>
  <si>
    <t>592 174500</t>
  </si>
  <si>
    <t>Obrubník cestný 100x30x15</t>
  </si>
  <si>
    <t>97908-2213</t>
  </si>
  <si>
    <t>Vodor. doprava sute po suchu do 1 km</t>
  </si>
  <si>
    <t>97908-2219</t>
  </si>
  <si>
    <t>Príplatok za každý ďalší 1 km sute</t>
  </si>
  <si>
    <t>97908-7212</t>
  </si>
  <si>
    <t>Nakladanie sute na dopravný prostriedok</t>
  </si>
  <si>
    <t>97913-1410</t>
  </si>
  <si>
    <t>Poplatok za ulož.a znešk.stav.sute na urč.sklád. -z demol.vozoviek "O"-ost.odpad</t>
  </si>
  <si>
    <t>99822-4111</t>
  </si>
  <si>
    <t>Presun hmôt pre pozemné komunikácie, kryt betónový</t>
  </si>
  <si>
    <t>03 - Rozvody elektro</t>
  </si>
  <si>
    <t>Pol1</t>
  </si>
  <si>
    <t>popis</t>
  </si>
  <si>
    <t>m, j.</t>
  </si>
  <si>
    <t>Pol2</t>
  </si>
  <si>
    <t>kábel  CYKY-J 3x4</t>
  </si>
  <si>
    <t>Pol3</t>
  </si>
  <si>
    <t>kábel  CYKY-J 3x2,5</t>
  </si>
  <si>
    <t>Pol4</t>
  </si>
  <si>
    <t>ukončenie kábla do 3x4</t>
  </si>
  <si>
    <t>Pol5</t>
  </si>
  <si>
    <t>kábel KELINE OPTO CLT Eca-12xOS2-9UM-ITU/12 bez ukonč.</t>
  </si>
  <si>
    <t>Pol6</t>
  </si>
  <si>
    <t>svorková škatuľa IP54 v stojane</t>
  </si>
  <si>
    <t>Pol7</t>
  </si>
  <si>
    <t>ochranná  rúrka HDPE D50mm</t>
  </si>
  <si>
    <t>Pol8</t>
  </si>
  <si>
    <t>ochranná  rúrka FXKV D40mm</t>
  </si>
  <si>
    <t>Pol9</t>
  </si>
  <si>
    <t>Úprava jestv. Rozvodnice</t>
  </si>
  <si>
    <t>Pol10</t>
  </si>
  <si>
    <t>dozbrojenie vývodu istič B16A/1N</t>
  </si>
  <si>
    <t>Pol11</t>
  </si>
  <si>
    <t>kábel FTP 4x2xAWG 23  bez ukonč.</t>
  </si>
  <si>
    <t>Pol12</t>
  </si>
  <si>
    <t>ochranná  rúrka FXKV D160mm</t>
  </si>
  <si>
    <t>Pol13</t>
  </si>
  <si>
    <t>osvetľovací stožiar do základu 4m, ELV ST140/76</t>
  </si>
  <si>
    <t>Pol14</t>
  </si>
  <si>
    <t>stožiar rozvodnica 2-okruhy</t>
  </si>
  <si>
    <t>Pol15</t>
  </si>
  <si>
    <t>eklektrovýzbroj stižiara</t>
  </si>
  <si>
    <t>Pol16</t>
  </si>
  <si>
    <t>svietidlo AMI KONTIA LED 38W, IP584</t>
  </si>
  <si>
    <t>Pol17</t>
  </si>
  <si>
    <t>základ v rámci bet. ostrovčeka</t>
  </si>
  <si>
    <t>Pol18</t>
  </si>
  <si>
    <t>poistky do rozvodnice 10A</t>
  </si>
  <si>
    <t>Pol19</t>
  </si>
  <si>
    <t>napojenie na jestv inštal</t>
  </si>
  <si>
    <t>Pol20</t>
  </si>
  <si>
    <t>prestup stenou</t>
  </si>
  <si>
    <t>Pol21</t>
  </si>
  <si>
    <t>plast žľab 20x20</t>
  </si>
  <si>
    <t>Pol22</t>
  </si>
  <si>
    <t>FeZn 30x4</t>
  </si>
  <si>
    <t>Pol23</t>
  </si>
  <si>
    <t>FeZn d10</t>
  </si>
  <si>
    <t>Pol24</t>
  </si>
  <si>
    <t>CY6</t>
  </si>
  <si>
    <t>Pol25</t>
  </si>
  <si>
    <t>zemniaca tyč ZT2</t>
  </si>
  <si>
    <t>Pol26</t>
  </si>
  <si>
    <t>svorky pre uzemnenie, pripojenie</t>
  </si>
  <si>
    <t>Pol27</t>
  </si>
  <si>
    <t>kopané sondy</t>
  </si>
  <si>
    <t>Pol28</t>
  </si>
  <si>
    <t>výkop, zához hutnenie, 90x35cm</t>
  </si>
  <si>
    <t>Pol29</t>
  </si>
  <si>
    <t>zákryt plast doskami a výstr. Fólia</t>
  </si>
  <si>
    <t>Pol30</t>
  </si>
  <si>
    <t>zisťovanie skut, stavu</t>
  </si>
  <si>
    <t>hod</t>
  </si>
  <si>
    <t>Pol31</t>
  </si>
  <si>
    <t>pomocné práce</t>
  </si>
  <si>
    <t>Pol32</t>
  </si>
  <si>
    <t>východzia revízia</t>
  </si>
  <si>
    <t>Pol33</t>
  </si>
  <si>
    <t>preberacie konanie</t>
  </si>
  <si>
    <t>Pol34</t>
  </si>
  <si>
    <t>vytýčenie sietí</t>
  </si>
  <si>
    <t>Pol36</t>
  </si>
  <si>
    <t>Switch s optickým prevodníkom</t>
  </si>
  <si>
    <t>714403147</t>
  </si>
  <si>
    <t>Pol37</t>
  </si>
  <si>
    <t>Úradná skúška</t>
  </si>
  <si>
    <t>-527294753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</si>
</sst>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K5" sqref="K5:AO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2" t="s">
        <v>5</v>
      </c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0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R5" s="17"/>
      <c r="BE5" s="210" t="s">
        <v>12</v>
      </c>
      <c r="BS5" s="14" t="s">
        <v>6</v>
      </c>
    </row>
    <row r="6" spans="1:74" s="1" customFormat="1" ht="36.950000000000003" customHeight="1">
      <c r="B6" s="17"/>
      <c r="D6" s="23" t="s">
        <v>13</v>
      </c>
      <c r="K6" s="204" t="s">
        <v>14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R6" s="17"/>
      <c r="BE6" s="211"/>
      <c r="BS6" s="14" t="s">
        <v>6</v>
      </c>
    </row>
    <row r="7" spans="1:74" s="1" customFormat="1" ht="12" customHeight="1">
      <c r="B7" s="17"/>
      <c r="D7" s="24" t="s">
        <v>15</v>
      </c>
      <c r="K7" s="22" t="s">
        <v>1</v>
      </c>
      <c r="AK7" s="24" t="s">
        <v>16</v>
      </c>
      <c r="AN7" s="22" t="s">
        <v>1</v>
      </c>
      <c r="AR7" s="17"/>
      <c r="BE7" s="211"/>
      <c r="BS7" s="14" t="s">
        <v>6</v>
      </c>
    </row>
    <row r="8" spans="1:74" s="1" customFormat="1" ht="12" customHeight="1">
      <c r="B8" s="17"/>
      <c r="D8" s="24" t="s">
        <v>17</v>
      </c>
      <c r="K8" s="22" t="s">
        <v>18</v>
      </c>
      <c r="AK8" s="24" t="s">
        <v>19</v>
      </c>
      <c r="AN8" s="25" t="s">
        <v>20</v>
      </c>
      <c r="AR8" s="17"/>
      <c r="BE8" s="211"/>
      <c r="BS8" s="14" t="s">
        <v>6</v>
      </c>
    </row>
    <row r="9" spans="1:74" s="1" customFormat="1" ht="14.45" customHeight="1">
      <c r="B9" s="17"/>
      <c r="AR9" s="17"/>
      <c r="BE9" s="211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1</v>
      </c>
      <c r="AR10" s="17"/>
      <c r="BE10" s="211"/>
      <c r="BS10" s="14" t="s">
        <v>6</v>
      </c>
    </row>
    <row r="11" spans="1:74" s="1" customFormat="1" ht="18.399999999999999" customHeight="1">
      <c r="B11" s="17"/>
      <c r="E11" s="22" t="s">
        <v>18</v>
      </c>
      <c r="AK11" s="24" t="s">
        <v>23</v>
      </c>
      <c r="AN11" s="22" t="s">
        <v>1</v>
      </c>
      <c r="AR11" s="17"/>
      <c r="BE11" s="211"/>
      <c r="BS11" s="14" t="s">
        <v>6</v>
      </c>
    </row>
    <row r="12" spans="1:74" s="1" customFormat="1" ht="6.95" customHeight="1">
      <c r="B12" s="17"/>
      <c r="AR12" s="17"/>
      <c r="BE12" s="211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22</v>
      </c>
      <c r="AN13" s="26" t="s">
        <v>25</v>
      </c>
      <c r="AR13" s="17"/>
      <c r="BE13" s="211"/>
      <c r="BS13" s="14" t="s">
        <v>6</v>
      </c>
    </row>
    <row r="14" spans="1:74" ht="12.75">
      <c r="B14" s="17"/>
      <c r="E14" s="205" t="s">
        <v>25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4" t="s">
        <v>23</v>
      </c>
      <c r="AN14" s="26" t="s">
        <v>25</v>
      </c>
      <c r="AR14" s="17"/>
      <c r="BE14" s="211"/>
      <c r="BS14" s="14" t="s">
        <v>6</v>
      </c>
    </row>
    <row r="15" spans="1:74" s="1" customFormat="1" ht="6.95" customHeight="1">
      <c r="B15" s="17"/>
      <c r="AR15" s="17"/>
      <c r="BE15" s="211"/>
      <c r="BS15" s="14" t="s">
        <v>3</v>
      </c>
    </row>
    <row r="16" spans="1:74" s="1" customFormat="1" ht="12" customHeight="1">
      <c r="B16" s="17"/>
      <c r="D16" s="24" t="s">
        <v>26</v>
      </c>
      <c r="AK16" s="24" t="s">
        <v>22</v>
      </c>
      <c r="AN16" s="22" t="s">
        <v>1</v>
      </c>
      <c r="AR16" s="17"/>
      <c r="BE16" s="211"/>
      <c r="BS16" s="14" t="s">
        <v>3</v>
      </c>
    </row>
    <row r="17" spans="1:71" s="1" customFormat="1" ht="18.399999999999999" customHeight="1">
      <c r="B17" s="17"/>
      <c r="E17" s="22" t="s">
        <v>18</v>
      </c>
      <c r="AK17" s="24" t="s">
        <v>23</v>
      </c>
      <c r="AN17" s="22" t="s">
        <v>1</v>
      </c>
      <c r="AR17" s="17"/>
      <c r="BE17" s="211"/>
      <c r="BS17" s="14" t="s">
        <v>27</v>
      </c>
    </row>
    <row r="18" spans="1:71" s="1" customFormat="1" ht="6.95" customHeight="1">
      <c r="B18" s="17"/>
      <c r="AR18" s="17"/>
      <c r="BE18" s="211"/>
      <c r="BS18" s="14" t="s">
        <v>28</v>
      </c>
    </row>
    <row r="19" spans="1:71" s="1" customFormat="1" ht="12" customHeight="1">
      <c r="B19" s="17"/>
      <c r="D19" s="24" t="s">
        <v>29</v>
      </c>
      <c r="AK19" s="24" t="s">
        <v>22</v>
      </c>
      <c r="AN19" s="22" t="s">
        <v>1</v>
      </c>
      <c r="AR19" s="17"/>
      <c r="BE19" s="211"/>
      <c r="BS19" s="14" t="s">
        <v>28</v>
      </c>
    </row>
    <row r="20" spans="1:71" s="1" customFormat="1" ht="18.399999999999999" customHeight="1">
      <c r="B20" s="17"/>
      <c r="E20" s="22" t="s">
        <v>18</v>
      </c>
      <c r="AK20" s="24" t="s">
        <v>23</v>
      </c>
      <c r="AN20" s="22" t="s">
        <v>1</v>
      </c>
      <c r="AR20" s="17"/>
      <c r="BE20" s="211"/>
      <c r="BS20" s="14" t="s">
        <v>27</v>
      </c>
    </row>
    <row r="21" spans="1:71" s="1" customFormat="1" ht="6.95" customHeight="1">
      <c r="B21" s="17"/>
      <c r="AR21" s="17"/>
      <c r="BE21" s="211"/>
    </row>
    <row r="22" spans="1:71" s="1" customFormat="1" ht="12" customHeight="1">
      <c r="B22" s="17"/>
      <c r="D22" s="24" t="s">
        <v>30</v>
      </c>
      <c r="AR22" s="17"/>
      <c r="BE22" s="211"/>
    </row>
    <row r="23" spans="1:71" s="1" customFormat="1" ht="16.5" customHeight="1">
      <c r="B23" s="17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7"/>
      <c r="BE23" s="211"/>
    </row>
    <row r="24" spans="1:71" s="1" customFormat="1" ht="6.95" customHeight="1">
      <c r="B24" s="17"/>
      <c r="AR24" s="17"/>
      <c r="BE24" s="21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11"/>
    </row>
    <row r="26" spans="1:71" s="2" customFormat="1" ht="25.9" customHeight="1">
      <c r="A26" s="29"/>
      <c r="B26" s="30"/>
      <c r="C26" s="29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0">
        <f>ROUND(AG94,2)</f>
        <v>0</v>
      </c>
      <c r="AL26" s="191"/>
      <c r="AM26" s="191"/>
      <c r="AN26" s="191"/>
      <c r="AO26" s="191"/>
      <c r="AP26" s="29"/>
      <c r="AQ26" s="29"/>
      <c r="AR26" s="30"/>
      <c r="BE26" s="211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11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08" t="s">
        <v>32</v>
      </c>
      <c r="M28" s="208"/>
      <c r="N28" s="208"/>
      <c r="O28" s="208"/>
      <c r="P28" s="208"/>
      <c r="Q28" s="29"/>
      <c r="R28" s="29"/>
      <c r="S28" s="29"/>
      <c r="T28" s="29"/>
      <c r="U28" s="29"/>
      <c r="V28" s="29"/>
      <c r="W28" s="208" t="s">
        <v>33</v>
      </c>
      <c r="X28" s="208"/>
      <c r="Y28" s="208"/>
      <c r="Z28" s="208"/>
      <c r="AA28" s="208"/>
      <c r="AB28" s="208"/>
      <c r="AC28" s="208"/>
      <c r="AD28" s="208"/>
      <c r="AE28" s="208"/>
      <c r="AF28" s="29"/>
      <c r="AG28" s="29"/>
      <c r="AH28" s="29"/>
      <c r="AI28" s="29"/>
      <c r="AJ28" s="29"/>
      <c r="AK28" s="208" t="s">
        <v>34</v>
      </c>
      <c r="AL28" s="208"/>
      <c r="AM28" s="208"/>
      <c r="AN28" s="208"/>
      <c r="AO28" s="208"/>
      <c r="AP28" s="29"/>
      <c r="AQ28" s="29"/>
      <c r="AR28" s="30"/>
      <c r="BE28" s="211"/>
    </row>
    <row r="29" spans="1:71" s="3" customFormat="1" ht="14.45" customHeight="1">
      <c r="B29" s="34"/>
      <c r="D29" s="24" t="s">
        <v>35</v>
      </c>
      <c r="F29" s="24" t="s">
        <v>36</v>
      </c>
      <c r="L29" s="209">
        <v>0.2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4"/>
      <c r="BE29" s="212"/>
    </row>
    <row r="30" spans="1:71" s="3" customFormat="1" ht="14.45" customHeight="1">
      <c r="B30" s="34"/>
      <c r="F30" s="24" t="s">
        <v>37</v>
      </c>
      <c r="L30" s="209">
        <v>0.2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4"/>
      <c r="BE30" s="212"/>
    </row>
    <row r="31" spans="1:71" s="3" customFormat="1" ht="14.45" hidden="1" customHeight="1">
      <c r="B31" s="34"/>
      <c r="F31" s="24" t="s">
        <v>38</v>
      </c>
      <c r="L31" s="209">
        <v>0.2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4"/>
      <c r="BE31" s="212"/>
    </row>
    <row r="32" spans="1:71" s="3" customFormat="1" ht="14.45" hidden="1" customHeight="1">
      <c r="B32" s="34"/>
      <c r="F32" s="24" t="s">
        <v>39</v>
      </c>
      <c r="L32" s="209">
        <v>0.2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4"/>
      <c r="BE32" s="212"/>
    </row>
    <row r="33" spans="1:57" s="3" customFormat="1" ht="14.45" hidden="1" customHeight="1">
      <c r="B33" s="34"/>
      <c r="F33" s="24" t="s">
        <v>40</v>
      </c>
      <c r="L33" s="209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4"/>
      <c r="BE33" s="212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11"/>
    </row>
    <row r="35" spans="1:57" s="2" customFormat="1" ht="25.9" customHeight="1">
      <c r="A35" s="29"/>
      <c r="B35" s="30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219" t="s">
        <v>43</v>
      </c>
      <c r="Y35" s="220"/>
      <c r="Z35" s="220"/>
      <c r="AA35" s="220"/>
      <c r="AB35" s="220"/>
      <c r="AC35" s="37"/>
      <c r="AD35" s="37"/>
      <c r="AE35" s="37"/>
      <c r="AF35" s="37"/>
      <c r="AG35" s="37"/>
      <c r="AH35" s="37"/>
      <c r="AI35" s="37"/>
      <c r="AJ35" s="37"/>
      <c r="AK35" s="221">
        <f>SUM(AK26:AK33)</f>
        <v>0</v>
      </c>
      <c r="AL35" s="220"/>
      <c r="AM35" s="220"/>
      <c r="AN35" s="220"/>
      <c r="AO35" s="222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46</v>
      </c>
      <c r="AI60" s="32"/>
      <c r="AJ60" s="32"/>
      <c r="AK60" s="32"/>
      <c r="AL60" s="32"/>
      <c r="AM60" s="42" t="s">
        <v>47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49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46</v>
      </c>
      <c r="AI75" s="32"/>
      <c r="AJ75" s="32"/>
      <c r="AK75" s="32"/>
      <c r="AL75" s="32"/>
      <c r="AM75" s="42" t="s">
        <v>47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>
        <f>K5</f>
        <v>0</v>
      </c>
      <c r="AR84" s="48"/>
    </row>
    <row r="85" spans="1:91" s="5" customFormat="1" ht="36.950000000000003" customHeight="1">
      <c r="B85" s="49"/>
      <c r="C85" s="50" t="s">
        <v>13</v>
      </c>
      <c r="L85" s="200" t="str">
        <f>K6</f>
        <v xml:space="preserve"> Parkovisko Krasnany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19</v>
      </c>
      <c r="AJ87" s="29"/>
      <c r="AK87" s="29"/>
      <c r="AL87" s="29"/>
      <c r="AM87" s="202" t="str">
        <f>IF(AN8= "","",AN8)</f>
        <v>22. 11. 2021</v>
      </c>
      <c r="AN87" s="202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198" t="str">
        <f>IF(E17="","",E17)</f>
        <v xml:space="preserve"> </v>
      </c>
      <c r="AN89" s="199"/>
      <c r="AO89" s="199"/>
      <c r="AP89" s="199"/>
      <c r="AQ89" s="29"/>
      <c r="AR89" s="30"/>
      <c r="AS89" s="194" t="s">
        <v>51</v>
      </c>
      <c r="AT89" s="19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29</v>
      </c>
      <c r="AJ90" s="29"/>
      <c r="AK90" s="29"/>
      <c r="AL90" s="29"/>
      <c r="AM90" s="198" t="str">
        <f>IF(E20="","",E20)</f>
        <v xml:space="preserve"> </v>
      </c>
      <c r="AN90" s="199"/>
      <c r="AO90" s="199"/>
      <c r="AP90" s="199"/>
      <c r="AQ90" s="29"/>
      <c r="AR90" s="30"/>
      <c r="AS90" s="196"/>
      <c r="AT90" s="19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6"/>
      <c r="AT91" s="19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24" t="s">
        <v>52</v>
      </c>
      <c r="D92" s="216"/>
      <c r="E92" s="216"/>
      <c r="F92" s="216"/>
      <c r="G92" s="216"/>
      <c r="H92" s="57"/>
      <c r="I92" s="215" t="s">
        <v>53</v>
      </c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8" t="s">
        <v>54</v>
      </c>
      <c r="AH92" s="216"/>
      <c r="AI92" s="216"/>
      <c r="AJ92" s="216"/>
      <c r="AK92" s="216"/>
      <c r="AL92" s="216"/>
      <c r="AM92" s="216"/>
      <c r="AN92" s="215" t="s">
        <v>55</v>
      </c>
      <c r="AO92" s="216"/>
      <c r="AP92" s="217"/>
      <c r="AQ92" s="58" t="s">
        <v>56</v>
      </c>
      <c r="AR92" s="30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69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26">
        <f>ROUND(SUM(AG95:AG97),2)</f>
        <v>0</v>
      </c>
      <c r="AH94" s="226"/>
      <c r="AI94" s="226"/>
      <c r="AJ94" s="226"/>
      <c r="AK94" s="226"/>
      <c r="AL94" s="226"/>
      <c r="AM94" s="226"/>
      <c r="AN94" s="223">
        <f>SUM(AG94,AT94)</f>
        <v>0</v>
      </c>
      <c r="AO94" s="223"/>
      <c r="AP94" s="223"/>
      <c r="AQ94" s="69" t="s">
        <v>1</v>
      </c>
      <c r="AR94" s="65"/>
      <c r="AS94" s="70">
        <f>ROUND(SUM(AS95:AS97),2)</f>
        <v>0</v>
      </c>
      <c r="AT94" s="71">
        <f>ROUND(SUM(AV94:AW94),2)</f>
        <v>0</v>
      </c>
      <c r="AU94" s="72">
        <f>ROUND(SUM(AU95:AU97),5)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ROUND(SUM(AZ95:AZ97),2)</f>
        <v>0</v>
      </c>
      <c r="BA94" s="71">
        <f>ROUND(SUM(BA95:BA97),2)</f>
        <v>0</v>
      </c>
      <c r="BB94" s="71">
        <f>ROUND(SUM(BB95:BB97),2)</f>
        <v>0</v>
      </c>
      <c r="BC94" s="71">
        <f>ROUND(SUM(BC95:BC97),2)</f>
        <v>0</v>
      </c>
      <c r="BD94" s="73">
        <f>ROUND(SUM(BD95:BD97),2)</f>
        <v>0</v>
      </c>
      <c r="BS94" s="74" t="s">
        <v>70</v>
      </c>
      <c r="BT94" s="74" t="s">
        <v>71</v>
      </c>
      <c r="BU94" s="75" t="s">
        <v>72</v>
      </c>
      <c r="BV94" s="74" t="s">
        <v>73</v>
      </c>
      <c r="BW94" s="74" t="s">
        <v>4</v>
      </c>
      <c r="BX94" s="74" t="s">
        <v>74</v>
      </c>
      <c r="CL94" s="74" t="s">
        <v>1</v>
      </c>
    </row>
    <row r="95" spans="1:91" s="7" customFormat="1" ht="16.5" customHeight="1">
      <c r="A95" s="76" t="s">
        <v>75</v>
      </c>
      <c r="B95" s="77"/>
      <c r="C95" s="78"/>
      <c r="D95" s="225" t="s">
        <v>76</v>
      </c>
      <c r="E95" s="225"/>
      <c r="F95" s="225"/>
      <c r="G95" s="225"/>
      <c r="H95" s="225"/>
      <c r="I95" s="79"/>
      <c r="J95" s="225" t="s">
        <v>77</v>
      </c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13">
        <f>'01 - Architektúra'!J30</f>
        <v>0</v>
      </c>
      <c r="AH95" s="214"/>
      <c r="AI95" s="214"/>
      <c r="AJ95" s="214"/>
      <c r="AK95" s="214"/>
      <c r="AL95" s="214"/>
      <c r="AM95" s="214"/>
      <c r="AN95" s="213">
        <f>SUM(AG95,AT95)</f>
        <v>0</v>
      </c>
      <c r="AO95" s="214"/>
      <c r="AP95" s="214"/>
      <c r="AQ95" s="80" t="s">
        <v>78</v>
      </c>
      <c r="AR95" s="77"/>
      <c r="AS95" s="81">
        <v>0</v>
      </c>
      <c r="AT95" s="82">
        <f>ROUND(SUM(AV95:AW95),2)</f>
        <v>0</v>
      </c>
      <c r="AU95" s="83">
        <f>'01 - Architektúra'!P128</f>
        <v>0</v>
      </c>
      <c r="AV95" s="82">
        <f>'01 - Architektúra'!J33</f>
        <v>0</v>
      </c>
      <c r="AW95" s="82">
        <f>'01 - Architektúra'!J34</f>
        <v>0</v>
      </c>
      <c r="AX95" s="82">
        <f>'01 - Architektúra'!J35</f>
        <v>0</v>
      </c>
      <c r="AY95" s="82">
        <f>'01 - Architektúra'!J36</f>
        <v>0</v>
      </c>
      <c r="AZ95" s="82">
        <f>'01 - Architektúra'!F33</f>
        <v>0</v>
      </c>
      <c r="BA95" s="82">
        <f>'01 - Architektúra'!F34</f>
        <v>0</v>
      </c>
      <c r="BB95" s="82">
        <f>'01 - Architektúra'!F35</f>
        <v>0</v>
      </c>
      <c r="BC95" s="82">
        <f>'01 - Architektúra'!F36</f>
        <v>0</v>
      </c>
      <c r="BD95" s="84">
        <f>'01 - Architektúra'!F37</f>
        <v>0</v>
      </c>
      <c r="BT95" s="85" t="s">
        <v>79</v>
      </c>
      <c r="BV95" s="85" t="s">
        <v>73</v>
      </c>
      <c r="BW95" s="85" t="s">
        <v>80</v>
      </c>
      <c r="BX95" s="85" t="s">
        <v>4</v>
      </c>
      <c r="CL95" s="85" t="s">
        <v>1</v>
      </c>
      <c r="CM95" s="85" t="s">
        <v>71</v>
      </c>
    </row>
    <row r="96" spans="1:91" s="7" customFormat="1" ht="16.5" customHeight="1">
      <c r="A96" s="76" t="s">
        <v>75</v>
      </c>
      <c r="B96" s="77"/>
      <c r="C96" s="78"/>
      <c r="D96" s="225" t="s">
        <v>81</v>
      </c>
      <c r="E96" s="225"/>
      <c r="F96" s="225"/>
      <c r="G96" s="225"/>
      <c r="H96" s="225"/>
      <c r="I96" s="79"/>
      <c r="J96" s="225" t="s">
        <v>82</v>
      </c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13">
        <f>'02 - Spevnene plochy'!J30</f>
        <v>0</v>
      </c>
      <c r="AH96" s="214"/>
      <c r="AI96" s="214"/>
      <c r="AJ96" s="214"/>
      <c r="AK96" s="214"/>
      <c r="AL96" s="214"/>
      <c r="AM96" s="214"/>
      <c r="AN96" s="213">
        <f>SUM(AG96,AT96)</f>
        <v>0</v>
      </c>
      <c r="AO96" s="214"/>
      <c r="AP96" s="214"/>
      <c r="AQ96" s="80" t="s">
        <v>78</v>
      </c>
      <c r="AR96" s="77"/>
      <c r="AS96" s="81">
        <v>0</v>
      </c>
      <c r="AT96" s="82">
        <f>ROUND(SUM(AV96:AW96),2)</f>
        <v>0</v>
      </c>
      <c r="AU96" s="83">
        <f>'02 - Spevnene plochy'!P120</f>
        <v>0</v>
      </c>
      <c r="AV96" s="82">
        <f>'02 - Spevnene plochy'!J33</f>
        <v>0</v>
      </c>
      <c r="AW96" s="82">
        <f>'02 - Spevnene plochy'!J34</f>
        <v>0</v>
      </c>
      <c r="AX96" s="82">
        <f>'02 - Spevnene plochy'!J35</f>
        <v>0</v>
      </c>
      <c r="AY96" s="82">
        <f>'02 - Spevnene plochy'!J36</f>
        <v>0</v>
      </c>
      <c r="AZ96" s="82">
        <f>'02 - Spevnene plochy'!F33</f>
        <v>0</v>
      </c>
      <c r="BA96" s="82">
        <f>'02 - Spevnene plochy'!F34</f>
        <v>0</v>
      </c>
      <c r="BB96" s="82">
        <f>'02 - Spevnene plochy'!F35</f>
        <v>0</v>
      </c>
      <c r="BC96" s="82">
        <f>'02 - Spevnene plochy'!F36</f>
        <v>0</v>
      </c>
      <c r="BD96" s="84">
        <f>'02 - Spevnene plochy'!F37</f>
        <v>0</v>
      </c>
      <c r="BT96" s="85" t="s">
        <v>79</v>
      </c>
      <c r="BV96" s="85" t="s">
        <v>73</v>
      </c>
      <c r="BW96" s="85" t="s">
        <v>83</v>
      </c>
      <c r="BX96" s="85" t="s">
        <v>4</v>
      </c>
      <c r="CL96" s="85" t="s">
        <v>1</v>
      </c>
      <c r="CM96" s="85" t="s">
        <v>71</v>
      </c>
    </row>
    <row r="97" spans="1:91" s="7" customFormat="1" ht="16.5" customHeight="1">
      <c r="A97" s="76" t="s">
        <v>75</v>
      </c>
      <c r="B97" s="77"/>
      <c r="C97" s="78"/>
      <c r="D97" s="225" t="s">
        <v>84</v>
      </c>
      <c r="E97" s="225"/>
      <c r="F97" s="225"/>
      <c r="G97" s="225"/>
      <c r="H97" s="225"/>
      <c r="I97" s="79"/>
      <c r="J97" s="225" t="s">
        <v>85</v>
      </c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13">
        <f>'03 - Rozvody elektro'!J30</f>
        <v>0</v>
      </c>
      <c r="AH97" s="214"/>
      <c r="AI97" s="214"/>
      <c r="AJ97" s="214"/>
      <c r="AK97" s="214"/>
      <c r="AL97" s="214"/>
      <c r="AM97" s="214"/>
      <c r="AN97" s="213">
        <f>SUM(AG97,AT97)</f>
        <v>0</v>
      </c>
      <c r="AO97" s="214"/>
      <c r="AP97" s="214"/>
      <c r="AQ97" s="80" t="s">
        <v>78</v>
      </c>
      <c r="AR97" s="77"/>
      <c r="AS97" s="86">
        <v>0</v>
      </c>
      <c r="AT97" s="87">
        <f>ROUND(SUM(AV97:AW97),2)</f>
        <v>0</v>
      </c>
      <c r="AU97" s="88">
        <f>'03 - Rozvody elektro'!P116</f>
        <v>0</v>
      </c>
      <c r="AV97" s="87">
        <f>'03 - Rozvody elektro'!J33</f>
        <v>0</v>
      </c>
      <c r="AW97" s="87">
        <f>'03 - Rozvody elektro'!J34</f>
        <v>0</v>
      </c>
      <c r="AX97" s="87">
        <f>'03 - Rozvody elektro'!J35</f>
        <v>0</v>
      </c>
      <c r="AY97" s="87">
        <f>'03 - Rozvody elektro'!J36</f>
        <v>0</v>
      </c>
      <c r="AZ97" s="87">
        <f>'03 - Rozvody elektro'!F33</f>
        <v>0</v>
      </c>
      <c r="BA97" s="87">
        <f>'03 - Rozvody elektro'!F34</f>
        <v>0</v>
      </c>
      <c r="BB97" s="87">
        <f>'03 - Rozvody elektro'!F35</f>
        <v>0</v>
      </c>
      <c r="BC97" s="87">
        <f>'03 - Rozvody elektro'!F36</f>
        <v>0</v>
      </c>
      <c r="BD97" s="89">
        <f>'03 - Rozvody elektro'!F37</f>
        <v>0</v>
      </c>
      <c r="BT97" s="85" t="s">
        <v>79</v>
      </c>
      <c r="BV97" s="85" t="s">
        <v>73</v>
      </c>
      <c r="BW97" s="85" t="s">
        <v>86</v>
      </c>
      <c r="BX97" s="85" t="s">
        <v>4</v>
      </c>
      <c r="CL97" s="85" t="s">
        <v>1</v>
      </c>
      <c r="CM97" s="85" t="s">
        <v>71</v>
      </c>
    </row>
    <row r="98" spans="1:91" s="2" customFormat="1" ht="30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1" s="2" customFormat="1" ht="6.95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mergeCells count="50">
    <mergeCell ref="D96:H96"/>
    <mergeCell ref="J96:AF96"/>
    <mergeCell ref="D97:H97"/>
    <mergeCell ref="J97:AF97"/>
    <mergeCell ref="AG94:AM94"/>
    <mergeCell ref="AN94:AP94"/>
    <mergeCell ref="C92:G92"/>
    <mergeCell ref="I92:AF92"/>
    <mergeCell ref="D95:H95"/>
    <mergeCell ref="J95:AF95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33:AO33"/>
    <mergeCell ref="AK26:AO26"/>
    <mergeCell ref="W29:AE29"/>
    <mergeCell ref="AK29:AO29"/>
    <mergeCell ref="W30:AE30"/>
    <mergeCell ref="AK30:AO30"/>
  </mergeCells>
  <hyperlinks>
    <hyperlink ref="A95" location="'01 - Architektúra'!C2" display="/" xr:uid="{00000000-0004-0000-0000-000000000000}"/>
    <hyperlink ref="A96" location="'02 - Spevnene plochy'!C2" display="/" xr:uid="{00000000-0004-0000-0000-000001000000}"/>
    <hyperlink ref="A97" location="'03 - Rozvody elektro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99"/>
  <sheetViews>
    <sheetView showGridLines="0" topLeftCell="A188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80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87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13</v>
      </c>
      <c r="I6" s="90"/>
      <c r="L6" s="17"/>
    </row>
    <row r="7" spans="1:46" s="1" customFormat="1" ht="16.5" customHeight="1">
      <c r="B7" s="17"/>
      <c r="E7" s="228" t="str">
        <f>'Rekapitulácia stavby'!K6</f>
        <v xml:space="preserve"> Parkovisko Krasnany</v>
      </c>
      <c r="F7" s="229"/>
      <c r="G7" s="229"/>
      <c r="H7" s="229"/>
      <c r="I7" s="90"/>
      <c r="L7" s="17"/>
    </row>
    <row r="8" spans="1:46" s="2" customFormat="1" ht="12" customHeight="1">
      <c r="A8" s="29"/>
      <c r="B8" s="30"/>
      <c r="C8" s="29"/>
      <c r="D8" s="24" t="s">
        <v>88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0" t="s">
        <v>89</v>
      </c>
      <c r="F9" s="227"/>
      <c r="G9" s="227"/>
      <c r="H9" s="227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4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4" t="s">
        <v>19</v>
      </c>
      <c r="J12" s="52" t="str">
        <f>'Rekapitulácia stavby'!AN8</f>
        <v>22. 11. 2021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94" t="s">
        <v>22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94" t="s">
        <v>23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94" t="s">
        <v>22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0" t="str">
        <f>'Rekapitulácia stavby'!E14</f>
        <v>Vyplň údaj</v>
      </c>
      <c r="F18" s="203"/>
      <c r="G18" s="203"/>
      <c r="H18" s="203"/>
      <c r="I18" s="94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94" t="s">
        <v>22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94" t="s">
        <v>23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94" t="s">
        <v>22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7" t="s">
        <v>1</v>
      </c>
      <c r="F27" s="207"/>
      <c r="G27" s="207"/>
      <c r="H27" s="207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31</v>
      </c>
      <c r="E30" s="29"/>
      <c r="F30" s="29"/>
      <c r="G30" s="29"/>
      <c r="H30" s="29"/>
      <c r="I30" s="93"/>
      <c r="J30" s="68">
        <f>ROUND(J128,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101" t="s">
        <v>32</v>
      </c>
      <c r="J32" s="33" t="s">
        <v>34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35</v>
      </c>
      <c r="E33" s="24" t="s">
        <v>36</v>
      </c>
      <c r="F33" s="103">
        <f>ROUND((SUM(BE128:BE198)),  2)</f>
        <v>0</v>
      </c>
      <c r="G33" s="29"/>
      <c r="H33" s="29"/>
      <c r="I33" s="104">
        <v>0.2</v>
      </c>
      <c r="J33" s="103">
        <f>ROUND(((SUM(BE128:BE198))*I33),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37</v>
      </c>
      <c r="F34" s="103">
        <f>ROUND((SUM(BF128:BF198)),  2)</f>
        <v>0</v>
      </c>
      <c r="G34" s="29"/>
      <c r="H34" s="29"/>
      <c r="I34" s="104">
        <v>0.2</v>
      </c>
      <c r="J34" s="103">
        <f>ROUND(((SUM(BF128:BF198))*I34),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103">
        <f>ROUND((SUM(BG128:BG198)),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103">
        <f>ROUND((SUM(BH128:BH198)),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40</v>
      </c>
      <c r="F37" s="103">
        <f>ROUND((SUM(BI128:BI198)),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41</v>
      </c>
      <c r="E39" s="57"/>
      <c r="F39" s="57"/>
      <c r="G39" s="107" t="s">
        <v>42</v>
      </c>
      <c r="H39" s="108" t="s">
        <v>43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112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46</v>
      </c>
      <c r="E61" s="32"/>
      <c r="F61" s="113" t="s">
        <v>47</v>
      </c>
      <c r="G61" s="42" t="s">
        <v>46</v>
      </c>
      <c r="H61" s="32"/>
      <c r="I61" s="114"/>
      <c r="J61" s="115" t="s">
        <v>47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48</v>
      </c>
      <c r="E65" s="43"/>
      <c r="F65" s="43"/>
      <c r="G65" s="40" t="s">
        <v>49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46</v>
      </c>
      <c r="E76" s="32"/>
      <c r="F76" s="113" t="s">
        <v>47</v>
      </c>
      <c r="G76" s="42" t="s">
        <v>46</v>
      </c>
      <c r="H76" s="32"/>
      <c r="I76" s="114"/>
      <c r="J76" s="115" t="s">
        <v>47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90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8" t="str">
        <f>E7</f>
        <v xml:space="preserve"> Parkovisko Krasnany</v>
      </c>
      <c r="F85" s="229"/>
      <c r="G85" s="229"/>
      <c r="H85" s="229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88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0" t="str">
        <f>E9</f>
        <v>01 - Architektúra</v>
      </c>
      <c r="F87" s="227"/>
      <c r="G87" s="227"/>
      <c r="H87" s="227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94" t="s">
        <v>19</v>
      </c>
      <c r="J89" s="52" t="str">
        <f>IF(J12="","",J12)</f>
        <v>22. 11. 2021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 xml:space="preserve"> </v>
      </c>
      <c r="G91" s="29"/>
      <c r="H91" s="29"/>
      <c r="I91" s="94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4" t="s">
        <v>29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91</v>
      </c>
      <c r="D94" s="105"/>
      <c r="E94" s="105"/>
      <c r="F94" s="105"/>
      <c r="G94" s="105"/>
      <c r="H94" s="105"/>
      <c r="I94" s="120"/>
      <c r="J94" s="121" t="s">
        <v>92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93</v>
      </c>
      <c r="D96" s="29"/>
      <c r="E96" s="29"/>
      <c r="F96" s="29"/>
      <c r="G96" s="29"/>
      <c r="H96" s="29"/>
      <c r="I96" s="93"/>
      <c r="J96" s="68">
        <f>J128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94</v>
      </c>
    </row>
    <row r="97" spans="1:31" s="9" customFormat="1" ht="24.95" customHeight="1">
      <c r="B97" s="123"/>
      <c r="D97" s="124" t="s">
        <v>95</v>
      </c>
      <c r="E97" s="125"/>
      <c r="F97" s="125"/>
      <c r="G97" s="125"/>
      <c r="H97" s="125"/>
      <c r="I97" s="126"/>
      <c r="J97" s="127">
        <f>J129</f>
        <v>0</v>
      </c>
      <c r="L97" s="123"/>
    </row>
    <row r="98" spans="1:31" s="10" customFormat="1" ht="19.899999999999999" customHeight="1">
      <c r="B98" s="128"/>
      <c r="D98" s="129" t="s">
        <v>96</v>
      </c>
      <c r="E98" s="130"/>
      <c r="F98" s="130"/>
      <c r="G98" s="130"/>
      <c r="H98" s="130"/>
      <c r="I98" s="131"/>
      <c r="J98" s="132">
        <f>J130</f>
        <v>0</v>
      </c>
      <c r="L98" s="128"/>
    </row>
    <row r="99" spans="1:31" s="10" customFormat="1" ht="19.899999999999999" customHeight="1">
      <c r="B99" s="128"/>
      <c r="D99" s="129" t="s">
        <v>97</v>
      </c>
      <c r="E99" s="130"/>
      <c r="F99" s="130"/>
      <c r="G99" s="130"/>
      <c r="H99" s="130"/>
      <c r="I99" s="131"/>
      <c r="J99" s="132">
        <f>J142</f>
        <v>0</v>
      </c>
      <c r="L99" s="128"/>
    </row>
    <row r="100" spans="1:31" s="10" customFormat="1" ht="19.899999999999999" customHeight="1">
      <c r="B100" s="128"/>
      <c r="D100" s="129" t="s">
        <v>98</v>
      </c>
      <c r="E100" s="130"/>
      <c r="F100" s="130"/>
      <c r="G100" s="130"/>
      <c r="H100" s="130"/>
      <c r="I100" s="131"/>
      <c r="J100" s="132">
        <f>J146</f>
        <v>0</v>
      </c>
      <c r="L100" s="128"/>
    </row>
    <row r="101" spans="1:31" s="9" customFormat="1" ht="24.95" customHeight="1">
      <c r="B101" s="123"/>
      <c r="D101" s="124" t="s">
        <v>99</v>
      </c>
      <c r="E101" s="125"/>
      <c r="F101" s="125"/>
      <c r="G101" s="125"/>
      <c r="H101" s="125"/>
      <c r="I101" s="126"/>
      <c r="J101" s="127">
        <f>J148</f>
        <v>0</v>
      </c>
      <c r="L101" s="123"/>
    </row>
    <row r="102" spans="1:31" s="10" customFormat="1" ht="19.899999999999999" customHeight="1">
      <c r="B102" s="128"/>
      <c r="D102" s="129" t="s">
        <v>100</v>
      </c>
      <c r="E102" s="130"/>
      <c r="F102" s="130"/>
      <c r="G102" s="130"/>
      <c r="H102" s="130"/>
      <c r="I102" s="131"/>
      <c r="J102" s="132">
        <f>J149</f>
        <v>0</v>
      </c>
      <c r="L102" s="128"/>
    </row>
    <row r="103" spans="1:31" s="10" customFormat="1" ht="19.899999999999999" customHeight="1">
      <c r="B103" s="128"/>
      <c r="D103" s="129" t="s">
        <v>101</v>
      </c>
      <c r="E103" s="130"/>
      <c r="F103" s="130"/>
      <c r="G103" s="130"/>
      <c r="H103" s="130"/>
      <c r="I103" s="131"/>
      <c r="J103" s="132">
        <f>J156</f>
        <v>0</v>
      </c>
      <c r="L103" s="128"/>
    </row>
    <row r="104" spans="1:31" s="10" customFormat="1" ht="19.899999999999999" customHeight="1">
      <c r="B104" s="128"/>
      <c r="D104" s="129" t="s">
        <v>102</v>
      </c>
      <c r="E104" s="130"/>
      <c r="F104" s="130"/>
      <c r="G104" s="130"/>
      <c r="H104" s="130"/>
      <c r="I104" s="131"/>
      <c r="J104" s="132">
        <f>J157</f>
        <v>0</v>
      </c>
      <c r="L104" s="128"/>
    </row>
    <row r="105" spans="1:31" s="10" customFormat="1" ht="19.899999999999999" customHeight="1">
      <c r="B105" s="128"/>
      <c r="D105" s="129" t="s">
        <v>103</v>
      </c>
      <c r="E105" s="130"/>
      <c r="F105" s="130"/>
      <c r="G105" s="130"/>
      <c r="H105" s="130"/>
      <c r="I105" s="131"/>
      <c r="J105" s="132">
        <f>J162</f>
        <v>0</v>
      </c>
      <c r="L105" s="128"/>
    </row>
    <row r="106" spans="1:31" s="10" customFormat="1" ht="19.899999999999999" customHeight="1">
      <c r="B106" s="128"/>
      <c r="D106" s="129" t="s">
        <v>104</v>
      </c>
      <c r="E106" s="130"/>
      <c r="F106" s="130"/>
      <c r="G106" s="130"/>
      <c r="H106" s="130"/>
      <c r="I106" s="131"/>
      <c r="J106" s="132">
        <f>J177</f>
        <v>0</v>
      </c>
      <c r="L106" s="128"/>
    </row>
    <row r="107" spans="1:31" s="10" customFormat="1" ht="19.899999999999999" customHeight="1">
      <c r="B107" s="128"/>
      <c r="D107" s="129" t="s">
        <v>105</v>
      </c>
      <c r="E107" s="130"/>
      <c r="F107" s="130"/>
      <c r="G107" s="130"/>
      <c r="H107" s="130"/>
      <c r="I107" s="131"/>
      <c r="J107" s="132">
        <f>J184</f>
        <v>0</v>
      </c>
      <c r="L107" s="128"/>
    </row>
    <row r="108" spans="1:31" s="9" customFormat="1" ht="24.95" customHeight="1">
      <c r="B108" s="123"/>
      <c r="D108" s="124" t="s">
        <v>106</v>
      </c>
      <c r="E108" s="125"/>
      <c r="F108" s="125"/>
      <c r="G108" s="125"/>
      <c r="H108" s="125"/>
      <c r="I108" s="126"/>
      <c r="J108" s="127">
        <f>J197</f>
        <v>0</v>
      </c>
      <c r="L108" s="123"/>
    </row>
    <row r="109" spans="1:31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117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63" s="2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118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.95" customHeight="1">
      <c r="A115" s="29"/>
      <c r="B115" s="30"/>
      <c r="C115" s="18" t="s">
        <v>107</v>
      </c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93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13</v>
      </c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28" t="str">
        <f>E7</f>
        <v xml:space="preserve"> Parkovisko Krasnany</v>
      </c>
      <c r="F118" s="229"/>
      <c r="G118" s="229"/>
      <c r="H118" s="229"/>
      <c r="I118" s="93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4" t="s">
        <v>88</v>
      </c>
      <c r="D119" s="29"/>
      <c r="E119" s="29"/>
      <c r="F119" s="29"/>
      <c r="G119" s="29"/>
      <c r="H119" s="29"/>
      <c r="I119" s="93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6.5" customHeight="1">
      <c r="A120" s="29"/>
      <c r="B120" s="30"/>
      <c r="C120" s="29"/>
      <c r="D120" s="29"/>
      <c r="E120" s="200" t="str">
        <f>E9</f>
        <v>01 - Architektúra</v>
      </c>
      <c r="F120" s="227"/>
      <c r="G120" s="227"/>
      <c r="H120" s="227"/>
      <c r="I120" s="93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93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4" t="s">
        <v>17</v>
      </c>
      <c r="D122" s="29"/>
      <c r="E122" s="29"/>
      <c r="F122" s="22" t="str">
        <f>F12</f>
        <v xml:space="preserve"> </v>
      </c>
      <c r="G122" s="29"/>
      <c r="H122" s="29"/>
      <c r="I122" s="94" t="s">
        <v>19</v>
      </c>
      <c r="J122" s="52" t="str">
        <f>IF(J12="","",J12)</f>
        <v>22. 11. 2021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93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21</v>
      </c>
      <c r="D124" s="29"/>
      <c r="E124" s="29"/>
      <c r="F124" s="22" t="str">
        <f>E15</f>
        <v xml:space="preserve"> </v>
      </c>
      <c r="G124" s="29"/>
      <c r="H124" s="29"/>
      <c r="I124" s="94" t="s">
        <v>26</v>
      </c>
      <c r="J124" s="27" t="str">
        <f>E21</f>
        <v xml:space="preserve"> 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>
      <c r="A125" s="29"/>
      <c r="B125" s="30"/>
      <c r="C125" s="24" t="s">
        <v>24</v>
      </c>
      <c r="D125" s="29"/>
      <c r="E125" s="29"/>
      <c r="F125" s="22" t="str">
        <f>IF(E18="","",E18)</f>
        <v>Vyplň údaj</v>
      </c>
      <c r="G125" s="29"/>
      <c r="H125" s="29"/>
      <c r="I125" s="94" t="s">
        <v>29</v>
      </c>
      <c r="J125" s="27" t="str">
        <f>E24</f>
        <v xml:space="preserve"> 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93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33"/>
      <c r="B127" s="134"/>
      <c r="C127" s="135" t="s">
        <v>108</v>
      </c>
      <c r="D127" s="136" t="s">
        <v>56</v>
      </c>
      <c r="E127" s="136" t="s">
        <v>52</v>
      </c>
      <c r="F127" s="136" t="s">
        <v>53</v>
      </c>
      <c r="G127" s="136" t="s">
        <v>109</v>
      </c>
      <c r="H127" s="136" t="s">
        <v>110</v>
      </c>
      <c r="I127" s="137" t="s">
        <v>111</v>
      </c>
      <c r="J127" s="138" t="s">
        <v>92</v>
      </c>
      <c r="K127" s="139" t="s">
        <v>112</v>
      </c>
      <c r="L127" s="140"/>
      <c r="M127" s="59" t="s">
        <v>1</v>
      </c>
      <c r="N127" s="60" t="s">
        <v>35</v>
      </c>
      <c r="O127" s="60" t="s">
        <v>113</v>
      </c>
      <c r="P127" s="60" t="s">
        <v>114</v>
      </c>
      <c r="Q127" s="60" t="s">
        <v>115</v>
      </c>
      <c r="R127" s="60" t="s">
        <v>116</v>
      </c>
      <c r="S127" s="60" t="s">
        <v>117</v>
      </c>
      <c r="T127" s="61" t="s">
        <v>118</v>
      </c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63" s="2" customFormat="1" ht="22.9" customHeight="1">
      <c r="A128" s="29"/>
      <c r="B128" s="30"/>
      <c r="C128" s="66" t="s">
        <v>93</v>
      </c>
      <c r="D128" s="29"/>
      <c r="E128" s="29"/>
      <c r="F128" s="29"/>
      <c r="G128" s="29"/>
      <c r="H128" s="29"/>
      <c r="I128" s="93"/>
      <c r="J128" s="141">
        <f>BK128</f>
        <v>0</v>
      </c>
      <c r="K128" s="29"/>
      <c r="L128" s="30"/>
      <c r="M128" s="62"/>
      <c r="N128" s="53"/>
      <c r="O128" s="63"/>
      <c r="P128" s="142">
        <f>P129+P148+P197</f>
        <v>0</v>
      </c>
      <c r="Q128" s="63"/>
      <c r="R128" s="142">
        <f>R129+R148+R197</f>
        <v>0</v>
      </c>
      <c r="S128" s="63"/>
      <c r="T128" s="143">
        <f>T129+T148+T197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70</v>
      </c>
      <c r="AU128" s="14" t="s">
        <v>94</v>
      </c>
      <c r="BK128" s="144">
        <f>BK129+BK148+BK197</f>
        <v>0</v>
      </c>
    </row>
    <row r="129" spans="1:65" s="12" customFormat="1" ht="25.9" customHeight="1">
      <c r="B129" s="145"/>
      <c r="D129" s="146" t="s">
        <v>70</v>
      </c>
      <c r="E129" s="147" t="s">
        <v>119</v>
      </c>
      <c r="F129" s="147" t="s">
        <v>120</v>
      </c>
      <c r="I129" s="148"/>
      <c r="J129" s="149">
        <f>BK129</f>
        <v>0</v>
      </c>
      <c r="L129" s="145"/>
      <c r="M129" s="150"/>
      <c r="N129" s="151"/>
      <c r="O129" s="151"/>
      <c r="P129" s="152">
        <f>P130+P142+P146</f>
        <v>0</v>
      </c>
      <c r="Q129" s="151"/>
      <c r="R129" s="152">
        <f>R130+R142+R146</f>
        <v>0</v>
      </c>
      <c r="S129" s="151"/>
      <c r="T129" s="153">
        <f>T130+T142+T146</f>
        <v>0</v>
      </c>
      <c r="AR129" s="146" t="s">
        <v>79</v>
      </c>
      <c r="AT129" s="154" t="s">
        <v>70</v>
      </c>
      <c r="AU129" s="154" t="s">
        <v>71</v>
      </c>
      <c r="AY129" s="146" t="s">
        <v>121</v>
      </c>
      <c r="BK129" s="155">
        <f>BK130+BK142+BK146</f>
        <v>0</v>
      </c>
    </row>
    <row r="130" spans="1:65" s="12" customFormat="1" ht="22.9" customHeight="1">
      <c r="B130" s="145"/>
      <c r="D130" s="146" t="s">
        <v>70</v>
      </c>
      <c r="E130" s="156" t="s">
        <v>79</v>
      </c>
      <c r="F130" s="156" t="s">
        <v>122</v>
      </c>
      <c r="I130" s="148"/>
      <c r="J130" s="157">
        <f>BK130</f>
        <v>0</v>
      </c>
      <c r="L130" s="145"/>
      <c r="M130" s="150"/>
      <c r="N130" s="151"/>
      <c r="O130" s="151"/>
      <c r="P130" s="152">
        <f>SUM(P131:P141)</f>
        <v>0</v>
      </c>
      <c r="Q130" s="151"/>
      <c r="R130" s="152">
        <f>SUM(R131:R141)</f>
        <v>0</v>
      </c>
      <c r="S130" s="151"/>
      <c r="T130" s="153">
        <f>SUM(T131:T141)</f>
        <v>0</v>
      </c>
      <c r="AR130" s="146" t="s">
        <v>79</v>
      </c>
      <c r="AT130" s="154" t="s">
        <v>70</v>
      </c>
      <c r="AU130" s="154" t="s">
        <v>79</v>
      </c>
      <c r="AY130" s="146" t="s">
        <v>121</v>
      </c>
      <c r="BK130" s="155">
        <f>SUM(BK131:BK141)</f>
        <v>0</v>
      </c>
    </row>
    <row r="131" spans="1:65" s="2" customFormat="1" ht="16.5" customHeight="1">
      <c r="A131" s="29"/>
      <c r="B131" s="158"/>
      <c r="C131" s="159" t="s">
        <v>79</v>
      </c>
      <c r="D131" s="159" t="s">
        <v>123</v>
      </c>
      <c r="E131" s="160" t="s">
        <v>124</v>
      </c>
      <c r="F131" s="161" t="s">
        <v>125</v>
      </c>
      <c r="G131" s="162" t="s">
        <v>126</v>
      </c>
      <c r="H131" s="163">
        <v>51.84</v>
      </c>
      <c r="I131" s="164"/>
      <c r="J131" s="163">
        <f t="shared" ref="J131:J141" si="0">ROUND(I131*H131,3)</f>
        <v>0</v>
      </c>
      <c r="K131" s="165"/>
      <c r="L131" s="30"/>
      <c r="M131" s="166" t="s">
        <v>1</v>
      </c>
      <c r="N131" s="167" t="s">
        <v>37</v>
      </c>
      <c r="O131" s="55"/>
      <c r="P131" s="168">
        <f t="shared" ref="P131:P141" si="1">O131*H131</f>
        <v>0</v>
      </c>
      <c r="Q131" s="168">
        <v>0</v>
      </c>
      <c r="R131" s="168">
        <f t="shared" ref="R131:R141" si="2">Q131*H131</f>
        <v>0</v>
      </c>
      <c r="S131" s="168">
        <v>0</v>
      </c>
      <c r="T131" s="169">
        <f t="shared" ref="T131:T141" si="3"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0" t="s">
        <v>127</v>
      </c>
      <c r="AT131" s="170" t="s">
        <v>123</v>
      </c>
      <c r="AU131" s="170" t="s">
        <v>128</v>
      </c>
      <c r="AY131" s="14" t="s">
        <v>121</v>
      </c>
      <c r="BE131" s="171">
        <f t="shared" ref="BE131:BE141" si="4">IF(N131="základná",J131,0)</f>
        <v>0</v>
      </c>
      <c r="BF131" s="171">
        <f t="shared" ref="BF131:BF141" si="5">IF(N131="znížená",J131,0)</f>
        <v>0</v>
      </c>
      <c r="BG131" s="171">
        <f t="shared" ref="BG131:BG141" si="6">IF(N131="zákl. prenesená",J131,0)</f>
        <v>0</v>
      </c>
      <c r="BH131" s="171">
        <f t="shared" ref="BH131:BH141" si="7">IF(N131="zníž. prenesená",J131,0)</f>
        <v>0</v>
      </c>
      <c r="BI131" s="171">
        <f t="shared" ref="BI131:BI141" si="8">IF(N131="nulová",J131,0)</f>
        <v>0</v>
      </c>
      <c r="BJ131" s="14" t="s">
        <v>128</v>
      </c>
      <c r="BK131" s="172">
        <f t="shared" ref="BK131:BK141" si="9">ROUND(I131*H131,3)</f>
        <v>0</v>
      </c>
      <c r="BL131" s="14" t="s">
        <v>127</v>
      </c>
      <c r="BM131" s="170" t="s">
        <v>128</v>
      </c>
    </row>
    <row r="132" spans="1:65" s="2" customFormat="1" ht="36" customHeight="1">
      <c r="A132" s="29"/>
      <c r="B132" s="158"/>
      <c r="C132" s="159" t="s">
        <v>128</v>
      </c>
      <c r="D132" s="159" t="s">
        <v>123</v>
      </c>
      <c r="E132" s="160" t="s">
        <v>129</v>
      </c>
      <c r="F132" s="161" t="s">
        <v>130</v>
      </c>
      <c r="G132" s="162" t="s">
        <v>126</v>
      </c>
      <c r="H132" s="163">
        <v>51.84</v>
      </c>
      <c r="I132" s="164"/>
      <c r="J132" s="163">
        <f t="shared" si="0"/>
        <v>0</v>
      </c>
      <c r="K132" s="165"/>
      <c r="L132" s="30"/>
      <c r="M132" s="166" t="s">
        <v>1</v>
      </c>
      <c r="N132" s="167" t="s">
        <v>37</v>
      </c>
      <c r="O132" s="55"/>
      <c r="P132" s="168">
        <f t="shared" si="1"/>
        <v>0</v>
      </c>
      <c r="Q132" s="168">
        <v>0</v>
      </c>
      <c r="R132" s="168">
        <f t="shared" si="2"/>
        <v>0</v>
      </c>
      <c r="S132" s="168">
        <v>0</v>
      </c>
      <c r="T132" s="16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0" t="s">
        <v>127</v>
      </c>
      <c r="AT132" s="170" t="s">
        <v>123</v>
      </c>
      <c r="AU132" s="170" t="s">
        <v>128</v>
      </c>
      <c r="AY132" s="14" t="s">
        <v>121</v>
      </c>
      <c r="BE132" s="171">
        <f t="shared" si="4"/>
        <v>0</v>
      </c>
      <c r="BF132" s="171">
        <f t="shared" si="5"/>
        <v>0</v>
      </c>
      <c r="BG132" s="171">
        <f t="shared" si="6"/>
        <v>0</v>
      </c>
      <c r="BH132" s="171">
        <f t="shared" si="7"/>
        <v>0</v>
      </c>
      <c r="BI132" s="171">
        <f t="shared" si="8"/>
        <v>0</v>
      </c>
      <c r="BJ132" s="14" t="s">
        <v>128</v>
      </c>
      <c r="BK132" s="172">
        <f t="shared" si="9"/>
        <v>0</v>
      </c>
      <c r="BL132" s="14" t="s">
        <v>127</v>
      </c>
      <c r="BM132" s="170" t="s">
        <v>127</v>
      </c>
    </row>
    <row r="133" spans="1:65" s="2" customFormat="1" ht="16.5" customHeight="1">
      <c r="A133" s="29"/>
      <c r="B133" s="158"/>
      <c r="C133" s="159" t="s">
        <v>131</v>
      </c>
      <c r="D133" s="159" t="s">
        <v>123</v>
      </c>
      <c r="E133" s="160" t="s">
        <v>132</v>
      </c>
      <c r="F133" s="161" t="s">
        <v>133</v>
      </c>
      <c r="G133" s="162" t="s">
        <v>126</v>
      </c>
      <c r="H133" s="163">
        <v>0.14399999999999999</v>
      </c>
      <c r="I133" s="164"/>
      <c r="J133" s="163">
        <f t="shared" si="0"/>
        <v>0</v>
      </c>
      <c r="K133" s="165"/>
      <c r="L133" s="30"/>
      <c r="M133" s="166" t="s">
        <v>1</v>
      </c>
      <c r="N133" s="167" t="s">
        <v>37</v>
      </c>
      <c r="O133" s="55"/>
      <c r="P133" s="168">
        <f t="shared" si="1"/>
        <v>0</v>
      </c>
      <c r="Q133" s="168">
        <v>0</v>
      </c>
      <c r="R133" s="168">
        <f t="shared" si="2"/>
        <v>0</v>
      </c>
      <c r="S133" s="168">
        <v>0</v>
      </c>
      <c r="T133" s="16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0" t="s">
        <v>127</v>
      </c>
      <c r="AT133" s="170" t="s">
        <v>123</v>
      </c>
      <c r="AU133" s="170" t="s">
        <v>128</v>
      </c>
      <c r="AY133" s="14" t="s">
        <v>121</v>
      </c>
      <c r="BE133" s="171">
        <f t="shared" si="4"/>
        <v>0</v>
      </c>
      <c r="BF133" s="171">
        <f t="shared" si="5"/>
        <v>0</v>
      </c>
      <c r="BG133" s="171">
        <f t="shared" si="6"/>
        <v>0</v>
      </c>
      <c r="BH133" s="171">
        <f t="shared" si="7"/>
        <v>0</v>
      </c>
      <c r="BI133" s="171">
        <f t="shared" si="8"/>
        <v>0</v>
      </c>
      <c r="BJ133" s="14" t="s">
        <v>128</v>
      </c>
      <c r="BK133" s="172">
        <f t="shared" si="9"/>
        <v>0</v>
      </c>
      <c r="BL133" s="14" t="s">
        <v>127</v>
      </c>
      <c r="BM133" s="170" t="s">
        <v>134</v>
      </c>
    </row>
    <row r="134" spans="1:65" s="2" customFormat="1" ht="16.5" customHeight="1">
      <c r="A134" s="29"/>
      <c r="B134" s="158"/>
      <c r="C134" s="159" t="s">
        <v>127</v>
      </c>
      <c r="D134" s="159" t="s">
        <v>123</v>
      </c>
      <c r="E134" s="160" t="s">
        <v>135</v>
      </c>
      <c r="F134" s="161" t="s">
        <v>136</v>
      </c>
      <c r="G134" s="162" t="s">
        <v>126</v>
      </c>
      <c r="H134" s="163">
        <v>0.14399999999999999</v>
      </c>
      <c r="I134" s="164"/>
      <c r="J134" s="163">
        <f t="shared" si="0"/>
        <v>0</v>
      </c>
      <c r="K134" s="165"/>
      <c r="L134" s="30"/>
      <c r="M134" s="166" t="s">
        <v>1</v>
      </c>
      <c r="N134" s="167" t="s">
        <v>37</v>
      </c>
      <c r="O134" s="55"/>
      <c r="P134" s="168">
        <f t="shared" si="1"/>
        <v>0</v>
      </c>
      <c r="Q134" s="168">
        <v>0</v>
      </c>
      <c r="R134" s="168">
        <f t="shared" si="2"/>
        <v>0</v>
      </c>
      <c r="S134" s="168">
        <v>0</v>
      </c>
      <c r="T134" s="16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0" t="s">
        <v>127</v>
      </c>
      <c r="AT134" s="170" t="s">
        <v>123</v>
      </c>
      <c r="AU134" s="170" t="s">
        <v>128</v>
      </c>
      <c r="AY134" s="14" t="s">
        <v>121</v>
      </c>
      <c r="BE134" s="171">
        <f t="shared" si="4"/>
        <v>0</v>
      </c>
      <c r="BF134" s="171">
        <f t="shared" si="5"/>
        <v>0</v>
      </c>
      <c r="BG134" s="171">
        <f t="shared" si="6"/>
        <v>0</v>
      </c>
      <c r="BH134" s="171">
        <f t="shared" si="7"/>
        <v>0</v>
      </c>
      <c r="BI134" s="171">
        <f t="shared" si="8"/>
        <v>0</v>
      </c>
      <c r="BJ134" s="14" t="s">
        <v>128</v>
      </c>
      <c r="BK134" s="172">
        <f t="shared" si="9"/>
        <v>0</v>
      </c>
      <c r="BL134" s="14" t="s">
        <v>127</v>
      </c>
      <c r="BM134" s="170" t="s">
        <v>137</v>
      </c>
    </row>
    <row r="135" spans="1:65" s="2" customFormat="1" ht="24" customHeight="1">
      <c r="A135" s="29"/>
      <c r="B135" s="158"/>
      <c r="C135" s="159" t="s">
        <v>138</v>
      </c>
      <c r="D135" s="159" t="s">
        <v>123</v>
      </c>
      <c r="E135" s="160" t="s">
        <v>139</v>
      </c>
      <c r="F135" s="161" t="s">
        <v>140</v>
      </c>
      <c r="G135" s="162" t="s">
        <v>126</v>
      </c>
      <c r="H135" s="163">
        <v>20.794</v>
      </c>
      <c r="I135" s="164"/>
      <c r="J135" s="163">
        <f t="shared" si="0"/>
        <v>0</v>
      </c>
      <c r="K135" s="165"/>
      <c r="L135" s="30"/>
      <c r="M135" s="166" t="s">
        <v>1</v>
      </c>
      <c r="N135" s="167" t="s">
        <v>37</v>
      </c>
      <c r="O135" s="55"/>
      <c r="P135" s="168">
        <f t="shared" si="1"/>
        <v>0</v>
      </c>
      <c r="Q135" s="168">
        <v>0</v>
      </c>
      <c r="R135" s="168">
        <f t="shared" si="2"/>
        <v>0</v>
      </c>
      <c r="S135" s="168">
        <v>0</v>
      </c>
      <c r="T135" s="16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0" t="s">
        <v>127</v>
      </c>
      <c r="AT135" s="170" t="s">
        <v>123</v>
      </c>
      <c r="AU135" s="170" t="s">
        <v>128</v>
      </c>
      <c r="AY135" s="14" t="s">
        <v>121</v>
      </c>
      <c r="BE135" s="171">
        <f t="shared" si="4"/>
        <v>0</v>
      </c>
      <c r="BF135" s="171">
        <f t="shared" si="5"/>
        <v>0</v>
      </c>
      <c r="BG135" s="171">
        <f t="shared" si="6"/>
        <v>0</v>
      </c>
      <c r="BH135" s="171">
        <f t="shared" si="7"/>
        <v>0</v>
      </c>
      <c r="BI135" s="171">
        <f t="shared" si="8"/>
        <v>0</v>
      </c>
      <c r="BJ135" s="14" t="s">
        <v>128</v>
      </c>
      <c r="BK135" s="172">
        <f t="shared" si="9"/>
        <v>0</v>
      </c>
      <c r="BL135" s="14" t="s">
        <v>127</v>
      </c>
      <c r="BM135" s="170" t="s">
        <v>141</v>
      </c>
    </row>
    <row r="136" spans="1:65" s="2" customFormat="1" ht="24" customHeight="1">
      <c r="A136" s="29"/>
      <c r="B136" s="158"/>
      <c r="C136" s="159" t="s">
        <v>134</v>
      </c>
      <c r="D136" s="159" t="s">
        <v>123</v>
      </c>
      <c r="E136" s="160" t="s">
        <v>142</v>
      </c>
      <c r="F136" s="161" t="s">
        <v>143</v>
      </c>
      <c r="G136" s="162" t="s">
        <v>126</v>
      </c>
      <c r="H136" s="163">
        <v>41.587000000000003</v>
      </c>
      <c r="I136" s="164"/>
      <c r="J136" s="163">
        <f t="shared" si="0"/>
        <v>0</v>
      </c>
      <c r="K136" s="165"/>
      <c r="L136" s="30"/>
      <c r="M136" s="166" t="s">
        <v>1</v>
      </c>
      <c r="N136" s="167" t="s">
        <v>37</v>
      </c>
      <c r="O136" s="55"/>
      <c r="P136" s="168">
        <f t="shared" si="1"/>
        <v>0</v>
      </c>
      <c r="Q136" s="168">
        <v>0</v>
      </c>
      <c r="R136" s="168">
        <f t="shared" si="2"/>
        <v>0</v>
      </c>
      <c r="S136" s="168">
        <v>0</v>
      </c>
      <c r="T136" s="16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0" t="s">
        <v>127</v>
      </c>
      <c r="AT136" s="170" t="s">
        <v>123</v>
      </c>
      <c r="AU136" s="170" t="s">
        <v>128</v>
      </c>
      <c r="AY136" s="14" t="s">
        <v>121</v>
      </c>
      <c r="BE136" s="171">
        <f t="shared" si="4"/>
        <v>0</v>
      </c>
      <c r="BF136" s="171">
        <f t="shared" si="5"/>
        <v>0</v>
      </c>
      <c r="BG136" s="171">
        <f t="shared" si="6"/>
        <v>0</v>
      </c>
      <c r="BH136" s="171">
        <f t="shared" si="7"/>
        <v>0</v>
      </c>
      <c r="BI136" s="171">
        <f t="shared" si="8"/>
        <v>0</v>
      </c>
      <c r="BJ136" s="14" t="s">
        <v>128</v>
      </c>
      <c r="BK136" s="172">
        <f t="shared" si="9"/>
        <v>0</v>
      </c>
      <c r="BL136" s="14" t="s">
        <v>127</v>
      </c>
      <c r="BM136" s="170" t="s">
        <v>144</v>
      </c>
    </row>
    <row r="137" spans="1:65" s="2" customFormat="1" ht="36" customHeight="1">
      <c r="A137" s="29"/>
      <c r="B137" s="158"/>
      <c r="C137" s="159" t="s">
        <v>145</v>
      </c>
      <c r="D137" s="159" t="s">
        <v>123</v>
      </c>
      <c r="E137" s="160" t="s">
        <v>146</v>
      </c>
      <c r="F137" s="161" t="s">
        <v>147</v>
      </c>
      <c r="G137" s="162" t="s">
        <v>126</v>
      </c>
      <c r="H137" s="163">
        <v>706.97900000000004</v>
      </c>
      <c r="I137" s="164"/>
      <c r="J137" s="163">
        <f t="shared" si="0"/>
        <v>0</v>
      </c>
      <c r="K137" s="165"/>
      <c r="L137" s="30"/>
      <c r="M137" s="166" t="s">
        <v>1</v>
      </c>
      <c r="N137" s="167" t="s">
        <v>37</v>
      </c>
      <c r="O137" s="55"/>
      <c r="P137" s="168">
        <f t="shared" si="1"/>
        <v>0</v>
      </c>
      <c r="Q137" s="168">
        <v>0</v>
      </c>
      <c r="R137" s="168">
        <f t="shared" si="2"/>
        <v>0</v>
      </c>
      <c r="S137" s="168">
        <v>0</v>
      </c>
      <c r="T137" s="16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0" t="s">
        <v>127</v>
      </c>
      <c r="AT137" s="170" t="s">
        <v>123</v>
      </c>
      <c r="AU137" s="170" t="s">
        <v>128</v>
      </c>
      <c r="AY137" s="14" t="s">
        <v>121</v>
      </c>
      <c r="BE137" s="171">
        <f t="shared" si="4"/>
        <v>0</v>
      </c>
      <c r="BF137" s="171">
        <f t="shared" si="5"/>
        <v>0</v>
      </c>
      <c r="BG137" s="171">
        <f t="shared" si="6"/>
        <v>0</v>
      </c>
      <c r="BH137" s="171">
        <f t="shared" si="7"/>
        <v>0</v>
      </c>
      <c r="BI137" s="171">
        <f t="shared" si="8"/>
        <v>0</v>
      </c>
      <c r="BJ137" s="14" t="s">
        <v>128</v>
      </c>
      <c r="BK137" s="172">
        <f t="shared" si="9"/>
        <v>0</v>
      </c>
      <c r="BL137" s="14" t="s">
        <v>127</v>
      </c>
      <c r="BM137" s="170" t="s">
        <v>148</v>
      </c>
    </row>
    <row r="138" spans="1:65" s="2" customFormat="1" ht="16.5" customHeight="1">
      <c r="A138" s="29"/>
      <c r="B138" s="158"/>
      <c r="C138" s="159" t="s">
        <v>137</v>
      </c>
      <c r="D138" s="159" t="s">
        <v>123</v>
      </c>
      <c r="E138" s="160" t="s">
        <v>149</v>
      </c>
      <c r="F138" s="161" t="s">
        <v>150</v>
      </c>
      <c r="G138" s="162" t="s">
        <v>126</v>
      </c>
      <c r="H138" s="163">
        <v>41.587000000000003</v>
      </c>
      <c r="I138" s="164"/>
      <c r="J138" s="163">
        <f t="shared" si="0"/>
        <v>0</v>
      </c>
      <c r="K138" s="165"/>
      <c r="L138" s="30"/>
      <c r="M138" s="166" t="s">
        <v>1</v>
      </c>
      <c r="N138" s="167" t="s">
        <v>37</v>
      </c>
      <c r="O138" s="55"/>
      <c r="P138" s="168">
        <f t="shared" si="1"/>
        <v>0</v>
      </c>
      <c r="Q138" s="168">
        <v>0</v>
      </c>
      <c r="R138" s="168">
        <f t="shared" si="2"/>
        <v>0</v>
      </c>
      <c r="S138" s="168">
        <v>0</v>
      </c>
      <c r="T138" s="16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0" t="s">
        <v>127</v>
      </c>
      <c r="AT138" s="170" t="s">
        <v>123</v>
      </c>
      <c r="AU138" s="170" t="s">
        <v>128</v>
      </c>
      <c r="AY138" s="14" t="s">
        <v>121</v>
      </c>
      <c r="BE138" s="171">
        <f t="shared" si="4"/>
        <v>0</v>
      </c>
      <c r="BF138" s="171">
        <f t="shared" si="5"/>
        <v>0</v>
      </c>
      <c r="BG138" s="171">
        <f t="shared" si="6"/>
        <v>0</v>
      </c>
      <c r="BH138" s="171">
        <f t="shared" si="7"/>
        <v>0</v>
      </c>
      <c r="BI138" s="171">
        <f t="shared" si="8"/>
        <v>0</v>
      </c>
      <c r="BJ138" s="14" t="s">
        <v>128</v>
      </c>
      <c r="BK138" s="172">
        <f t="shared" si="9"/>
        <v>0</v>
      </c>
      <c r="BL138" s="14" t="s">
        <v>127</v>
      </c>
      <c r="BM138" s="170" t="s">
        <v>151</v>
      </c>
    </row>
    <row r="139" spans="1:65" s="2" customFormat="1" ht="24" customHeight="1">
      <c r="A139" s="29"/>
      <c r="B139" s="158"/>
      <c r="C139" s="159" t="s">
        <v>152</v>
      </c>
      <c r="D139" s="159" t="s">
        <v>123</v>
      </c>
      <c r="E139" s="160" t="s">
        <v>153</v>
      </c>
      <c r="F139" s="161" t="s">
        <v>154</v>
      </c>
      <c r="G139" s="162" t="s">
        <v>126</v>
      </c>
      <c r="H139" s="163">
        <v>10.397</v>
      </c>
      <c r="I139" s="164"/>
      <c r="J139" s="163">
        <f t="shared" si="0"/>
        <v>0</v>
      </c>
      <c r="K139" s="165"/>
      <c r="L139" s="30"/>
      <c r="M139" s="166" t="s">
        <v>1</v>
      </c>
      <c r="N139" s="167" t="s">
        <v>37</v>
      </c>
      <c r="O139" s="55"/>
      <c r="P139" s="168">
        <f t="shared" si="1"/>
        <v>0</v>
      </c>
      <c r="Q139" s="168">
        <v>0</v>
      </c>
      <c r="R139" s="168">
        <f t="shared" si="2"/>
        <v>0</v>
      </c>
      <c r="S139" s="168">
        <v>0</v>
      </c>
      <c r="T139" s="16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0" t="s">
        <v>127</v>
      </c>
      <c r="AT139" s="170" t="s">
        <v>123</v>
      </c>
      <c r="AU139" s="170" t="s">
        <v>128</v>
      </c>
      <c r="AY139" s="14" t="s">
        <v>121</v>
      </c>
      <c r="BE139" s="171">
        <f t="shared" si="4"/>
        <v>0</v>
      </c>
      <c r="BF139" s="171">
        <f t="shared" si="5"/>
        <v>0</v>
      </c>
      <c r="BG139" s="171">
        <f t="shared" si="6"/>
        <v>0</v>
      </c>
      <c r="BH139" s="171">
        <f t="shared" si="7"/>
        <v>0</v>
      </c>
      <c r="BI139" s="171">
        <f t="shared" si="8"/>
        <v>0</v>
      </c>
      <c r="BJ139" s="14" t="s">
        <v>128</v>
      </c>
      <c r="BK139" s="172">
        <f t="shared" si="9"/>
        <v>0</v>
      </c>
      <c r="BL139" s="14" t="s">
        <v>127</v>
      </c>
      <c r="BM139" s="170" t="s">
        <v>155</v>
      </c>
    </row>
    <row r="140" spans="1:65" s="2" customFormat="1" ht="16.5" customHeight="1">
      <c r="A140" s="29"/>
      <c r="B140" s="158"/>
      <c r="C140" s="159" t="s">
        <v>141</v>
      </c>
      <c r="D140" s="159" t="s">
        <v>123</v>
      </c>
      <c r="E140" s="160" t="s">
        <v>156</v>
      </c>
      <c r="F140" s="161" t="s">
        <v>157</v>
      </c>
      <c r="G140" s="162" t="s">
        <v>126</v>
      </c>
      <c r="H140" s="163">
        <v>10.397</v>
      </c>
      <c r="I140" s="164"/>
      <c r="J140" s="163">
        <f t="shared" si="0"/>
        <v>0</v>
      </c>
      <c r="K140" s="165"/>
      <c r="L140" s="30"/>
      <c r="M140" s="166" t="s">
        <v>1</v>
      </c>
      <c r="N140" s="167" t="s">
        <v>37</v>
      </c>
      <c r="O140" s="55"/>
      <c r="P140" s="168">
        <f t="shared" si="1"/>
        <v>0</v>
      </c>
      <c r="Q140" s="168">
        <v>0</v>
      </c>
      <c r="R140" s="168">
        <f t="shared" si="2"/>
        <v>0</v>
      </c>
      <c r="S140" s="168">
        <v>0</v>
      </c>
      <c r="T140" s="16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0" t="s">
        <v>127</v>
      </c>
      <c r="AT140" s="170" t="s">
        <v>123</v>
      </c>
      <c r="AU140" s="170" t="s">
        <v>128</v>
      </c>
      <c r="AY140" s="14" t="s">
        <v>121</v>
      </c>
      <c r="BE140" s="171">
        <f t="shared" si="4"/>
        <v>0</v>
      </c>
      <c r="BF140" s="171">
        <f t="shared" si="5"/>
        <v>0</v>
      </c>
      <c r="BG140" s="171">
        <f t="shared" si="6"/>
        <v>0</v>
      </c>
      <c r="BH140" s="171">
        <f t="shared" si="7"/>
        <v>0</v>
      </c>
      <c r="BI140" s="171">
        <f t="shared" si="8"/>
        <v>0</v>
      </c>
      <c r="BJ140" s="14" t="s">
        <v>128</v>
      </c>
      <c r="BK140" s="172">
        <f t="shared" si="9"/>
        <v>0</v>
      </c>
      <c r="BL140" s="14" t="s">
        <v>127</v>
      </c>
      <c r="BM140" s="170" t="s">
        <v>7</v>
      </c>
    </row>
    <row r="141" spans="1:65" s="2" customFormat="1" ht="24" customHeight="1">
      <c r="A141" s="29"/>
      <c r="B141" s="158"/>
      <c r="C141" s="159" t="s">
        <v>158</v>
      </c>
      <c r="D141" s="159" t="s">
        <v>123</v>
      </c>
      <c r="E141" s="160" t="s">
        <v>159</v>
      </c>
      <c r="F141" s="161" t="s">
        <v>160</v>
      </c>
      <c r="G141" s="162" t="s">
        <v>126</v>
      </c>
      <c r="H141" s="163">
        <v>10.397</v>
      </c>
      <c r="I141" s="164"/>
      <c r="J141" s="163">
        <f t="shared" si="0"/>
        <v>0</v>
      </c>
      <c r="K141" s="165"/>
      <c r="L141" s="30"/>
      <c r="M141" s="166" t="s">
        <v>1</v>
      </c>
      <c r="N141" s="167" t="s">
        <v>37</v>
      </c>
      <c r="O141" s="55"/>
      <c r="P141" s="168">
        <f t="shared" si="1"/>
        <v>0</v>
      </c>
      <c r="Q141" s="168">
        <v>0</v>
      </c>
      <c r="R141" s="168">
        <f t="shared" si="2"/>
        <v>0</v>
      </c>
      <c r="S141" s="168">
        <v>0</v>
      </c>
      <c r="T141" s="16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0" t="s">
        <v>127</v>
      </c>
      <c r="AT141" s="170" t="s">
        <v>123</v>
      </c>
      <c r="AU141" s="170" t="s">
        <v>128</v>
      </c>
      <c r="AY141" s="14" t="s">
        <v>121</v>
      </c>
      <c r="BE141" s="171">
        <f t="shared" si="4"/>
        <v>0</v>
      </c>
      <c r="BF141" s="171">
        <f t="shared" si="5"/>
        <v>0</v>
      </c>
      <c r="BG141" s="171">
        <f t="shared" si="6"/>
        <v>0</v>
      </c>
      <c r="BH141" s="171">
        <f t="shared" si="7"/>
        <v>0</v>
      </c>
      <c r="BI141" s="171">
        <f t="shared" si="8"/>
        <v>0</v>
      </c>
      <c r="BJ141" s="14" t="s">
        <v>128</v>
      </c>
      <c r="BK141" s="172">
        <f t="shared" si="9"/>
        <v>0</v>
      </c>
      <c r="BL141" s="14" t="s">
        <v>127</v>
      </c>
      <c r="BM141" s="170" t="s">
        <v>161</v>
      </c>
    </row>
    <row r="142" spans="1:65" s="12" customFormat="1" ht="22.9" customHeight="1">
      <c r="B142" s="145"/>
      <c r="D142" s="146" t="s">
        <v>70</v>
      </c>
      <c r="E142" s="156" t="s">
        <v>128</v>
      </c>
      <c r="F142" s="156" t="s">
        <v>162</v>
      </c>
      <c r="I142" s="148"/>
      <c r="J142" s="157">
        <f>BK142</f>
        <v>0</v>
      </c>
      <c r="L142" s="145"/>
      <c r="M142" s="150"/>
      <c r="N142" s="151"/>
      <c r="O142" s="151"/>
      <c r="P142" s="152">
        <f>SUM(P143:P145)</f>
        <v>0</v>
      </c>
      <c r="Q142" s="151"/>
      <c r="R142" s="152">
        <f>SUM(R143:R145)</f>
        <v>0</v>
      </c>
      <c r="S142" s="151"/>
      <c r="T142" s="153">
        <f>SUM(T143:T145)</f>
        <v>0</v>
      </c>
      <c r="AR142" s="146" t="s">
        <v>79</v>
      </c>
      <c r="AT142" s="154" t="s">
        <v>70</v>
      </c>
      <c r="AU142" s="154" t="s">
        <v>79</v>
      </c>
      <c r="AY142" s="146" t="s">
        <v>121</v>
      </c>
      <c r="BK142" s="155">
        <f>SUM(BK143:BK145)</f>
        <v>0</v>
      </c>
    </row>
    <row r="143" spans="1:65" s="2" customFormat="1" ht="16.5" customHeight="1">
      <c r="A143" s="29"/>
      <c r="B143" s="158"/>
      <c r="C143" s="159" t="s">
        <v>144</v>
      </c>
      <c r="D143" s="159" t="s">
        <v>123</v>
      </c>
      <c r="E143" s="160" t="s">
        <v>163</v>
      </c>
      <c r="F143" s="161" t="s">
        <v>164</v>
      </c>
      <c r="G143" s="162" t="s">
        <v>126</v>
      </c>
      <c r="H143" s="163">
        <v>63.82</v>
      </c>
      <c r="I143" s="164"/>
      <c r="J143" s="163">
        <f>ROUND(I143*H143,3)</f>
        <v>0</v>
      </c>
      <c r="K143" s="165"/>
      <c r="L143" s="30"/>
      <c r="M143" s="166" t="s">
        <v>1</v>
      </c>
      <c r="N143" s="167" t="s">
        <v>37</v>
      </c>
      <c r="O143" s="55"/>
      <c r="P143" s="168">
        <f>O143*H143</f>
        <v>0</v>
      </c>
      <c r="Q143" s="168">
        <v>0</v>
      </c>
      <c r="R143" s="168">
        <f>Q143*H143</f>
        <v>0</v>
      </c>
      <c r="S143" s="168">
        <v>0</v>
      </c>
      <c r="T143" s="169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0" t="s">
        <v>127</v>
      </c>
      <c r="AT143" s="170" t="s">
        <v>123</v>
      </c>
      <c r="AU143" s="170" t="s">
        <v>128</v>
      </c>
      <c r="AY143" s="14" t="s">
        <v>121</v>
      </c>
      <c r="BE143" s="171">
        <f>IF(N143="základná",J143,0)</f>
        <v>0</v>
      </c>
      <c r="BF143" s="171">
        <f>IF(N143="znížená",J143,0)</f>
        <v>0</v>
      </c>
      <c r="BG143" s="171">
        <f>IF(N143="zákl. prenesená",J143,0)</f>
        <v>0</v>
      </c>
      <c r="BH143" s="171">
        <f>IF(N143="zníž. prenesená",J143,0)</f>
        <v>0</v>
      </c>
      <c r="BI143" s="171">
        <f>IF(N143="nulová",J143,0)</f>
        <v>0</v>
      </c>
      <c r="BJ143" s="14" t="s">
        <v>128</v>
      </c>
      <c r="BK143" s="172">
        <f>ROUND(I143*H143,3)</f>
        <v>0</v>
      </c>
      <c r="BL143" s="14" t="s">
        <v>127</v>
      </c>
      <c r="BM143" s="170" t="s">
        <v>165</v>
      </c>
    </row>
    <row r="144" spans="1:65" s="2" customFormat="1" ht="48" customHeight="1">
      <c r="A144" s="29"/>
      <c r="B144" s="158"/>
      <c r="C144" s="159" t="s">
        <v>166</v>
      </c>
      <c r="D144" s="159" t="s">
        <v>123</v>
      </c>
      <c r="E144" s="160" t="s">
        <v>167</v>
      </c>
      <c r="F144" s="161" t="s">
        <v>168</v>
      </c>
      <c r="G144" s="162" t="s">
        <v>169</v>
      </c>
      <c r="H144" s="163">
        <v>233.256</v>
      </c>
      <c r="I144" s="164"/>
      <c r="J144" s="163">
        <f>ROUND(I144*H144,3)</f>
        <v>0</v>
      </c>
      <c r="K144" s="165"/>
      <c r="L144" s="30"/>
      <c r="M144" s="166" t="s">
        <v>1</v>
      </c>
      <c r="N144" s="167" t="s">
        <v>37</v>
      </c>
      <c r="O144" s="55"/>
      <c r="P144" s="168">
        <f>O144*H144</f>
        <v>0</v>
      </c>
      <c r="Q144" s="168">
        <v>0</v>
      </c>
      <c r="R144" s="168">
        <f>Q144*H144</f>
        <v>0</v>
      </c>
      <c r="S144" s="168">
        <v>0</v>
      </c>
      <c r="T144" s="169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0" t="s">
        <v>127</v>
      </c>
      <c r="AT144" s="170" t="s">
        <v>123</v>
      </c>
      <c r="AU144" s="170" t="s">
        <v>128</v>
      </c>
      <c r="AY144" s="14" t="s">
        <v>121</v>
      </c>
      <c r="BE144" s="171">
        <f>IF(N144="základná",J144,0)</f>
        <v>0</v>
      </c>
      <c r="BF144" s="171">
        <f>IF(N144="znížená",J144,0)</f>
        <v>0</v>
      </c>
      <c r="BG144" s="171">
        <f>IF(N144="zákl. prenesená",J144,0)</f>
        <v>0</v>
      </c>
      <c r="BH144" s="171">
        <f>IF(N144="zníž. prenesená",J144,0)</f>
        <v>0</v>
      </c>
      <c r="BI144" s="171">
        <f>IF(N144="nulová",J144,0)</f>
        <v>0</v>
      </c>
      <c r="BJ144" s="14" t="s">
        <v>128</v>
      </c>
      <c r="BK144" s="172">
        <f>ROUND(I144*H144,3)</f>
        <v>0</v>
      </c>
      <c r="BL144" s="14" t="s">
        <v>127</v>
      </c>
      <c r="BM144" s="170" t="s">
        <v>170</v>
      </c>
    </row>
    <row r="145" spans="1:65" s="2" customFormat="1" ht="16.5" customHeight="1">
      <c r="A145" s="29"/>
      <c r="B145" s="158"/>
      <c r="C145" s="159" t="s">
        <v>148</v>
      </c>
      <c r="D145" s="159" t="s">
        <v>123</v>
      </c>
      <c r="E145" s="160" t="s">
        <v>171</v>
      </c>
      <c r="F145" s="161" t="s">
        <v>172</v>
      </c>
      <c r="G145" s="162" t="s">
        <v>169</v>
      </c>
      <c r="H145" s="163">
        <v>233.256</v>
      </c>
      <c r="I145" s="164"/>
      <c r="J145" s="163">
        <f>ROUND(I145*H145,3)</f>
        <v>0</v>
      </c>
      <c r="K145" s="165"/>
      <c r="L145" s="30"/>
      <c r="M145" s="166" t="s">
        <v>1</v>
      </c>
      <c r="N145" s="167" t="s">
        <v>37</v>
      </c>
      <c r="O145" s="55"/>
      <c r="P145" s="168">
        <f>O145*H145</f>
        <v>0</v>
      </c>
      <c r="Q145" s="168">
        <v>0</v>
      </c>
      <c r="R145" s="168">
        <f>Q145*H145</f>
        <v>0</v>
      </c>
      <c r="S145" s="168">
        <v>0</v>
      </c>
      <c r="T145" s="169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0" t="s">
        <v>127</v>
      </c>
      <c r="AT145" s="170" t="s">
        <v>123</v>
      </c>
      <c r="AU145" s="170" t="s">
        <v>128</v>
      </c>
      <c r="AY145" s="14" t="s">
        <v>121</v>
      </c>
      <c r="BE145" s="171">
        <f>IF(N145="základná",J145,0)</f>
        <v>0</v>
      </c>
      <c r="BF145" s="171">
        <f>IF(N145="znížená",J145,0)</f>
        <v>0</v>
      </c>
      <c r="BG145" s="171">
        <f>IF(N145="zákl. prenesená",J145,0)</f>
        <v>0</v>
      </c>
      <c r="BH145" s="171">
        <f>IF(N145="zníž. prenesená",J145,0)</f>
        <v>0</v>
      </c>
      <c r="BI145" s="171">
        <f>IF(N145="nulová",J145,0)</f>
        <v>0</v>
      </c>
      <c r="BJ145" s="14" t="s">
        <v>128</v>
      </c>
      <c r="BK145" s="172">
        <f>ROUND(I145*H145,3)</f>
        <v>0</v>
      </c>
      <c r="BL145" s="14" t="s">
        <v>127</v>
      </c>
      <c r="BM145" s="170" t="s">
        <v>173</v>
      </c>
    </row>
    <row r="146" spans="1:65" s="12" customFormat="1" ht="22.9" customHeight="1">
      <c r="B146" s="145"/>
      <c r="D146" s="146" t="s">
        <v>70</v>
      </c>
      <c r="E146" s="156" t="s">
        <v>174</v>
      </c>
      <c r="F146" s="156" t="s">
        <v>175</v>
      </c>
      <c r="I146" s="148"/>
      <c r="J146" s="157">
        <f>BK146</f>
        <v>0</v>
      </c>
      <c r="L146" s="145"/>
      <c r="M146" s="150"/>
      <c r="N146" s="151"/>
      <c r="O146" s="151"/>
      <c r="P146" s="152">
        <f>P147</f>
        <v>0</v>
      </c>
      <c r="Q146" s="151"/>
      <c r="R146" s="152">
        <f>R147</f>
        <v>0</v>
      </c>
      <c r="S146" s="151"/>
      <c r="T146" s="153">
        <f>T147</f>
        <v>0</v>
      </c>
      <c r="AR146" s="146" t="s">
        <v>79</v>
      </c>
      <c r="AT146" s="154" t="s">
        <v>70</v>
      </c>
      <c r="AU146" s="154" t="s">
        <v>79</v>
      </c>
      <c r="AY146" s="146" t="s">
        <v>121</v>
      </c>
      <c r="BK146" s="155">
        <f>BK147</f>
        <v>0</v>
      </c>
    </row>
    <row r="147" spans="1:65" s="2" customFormat="1" ht="24" customHeight="1">
      <c r="A147" s="29"/>
      <c r="B147" s="158"/>
      <c r="C147" s="159" t="s">
        <v>176</v>
      </c>
      <c r="D147" s="159" t="s">
        <v>123</v>
      </c>
      <c r="E147" s="160" t="s">
        <v>177</v>
      </c>
      <c r="F147" s="161" t="s">
        <v>178</v>
      </c>
      <c r="G147" s="162" t="s">
        <v>179</v>
      </c>
      <c r="H147" s="163">
        <v>140.875</v>
      </c>
      <c r="I147" s="164"/>
      <c r="J147" s="163">
        <f>ROUND(I147*H147,3)</f>
        <v>0</v>
      </c>
      <c r="K147" s="165"/>
      <c r="L147" s="30"/>
      <c r="M147" s="166" t="s">
        <v>1</v>
      </c>
      <c r="N147" s="167" t="s">
        <v>37</v>
      </c>
      <c r="O147" s="55"/>
      <c r="P147" s="168">
        <f>O147*H147</f>
        <v>0</v>
      </c>
      <c r="Q147" s="168">
        <v>0</v>
      </c>
      <c r="R147" s="168">
        <f>Q147*H147</f>
        <v>0</v>
      </c>
      <c r="S147" s="168">
        <v>0</v>
      </c>
      <c r="T147" s="169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0" t="s">
        <v>127</v>
      </c>
      <c r="AT147" s="170" t="s">
        <v>123</v>
      </c>
      <c r="AU147" s="170" t="s">
        <v>128</v>
      </c>
      <c r="AY147" s="14" t="s">
        <v>121</v>
      </c>
      <c r="BE147" s="171">
        <f>IF(N147="základná",J147,0)</f>
        <v>0</v>
      </c>
      <c r="BF147" s="171">
        <f>IF(N147="znížená",J147,0)</f>
        <v>0</v>
      </c>
      <c r="BG147" s="171">
        <f>IF(N147="zákl. prenesená",J147,0)</f>
        <v>0</v>
      </c>
      <c r="BH147" s="171">
        <f>IF(N147="zníž. prenesená",J147,0)</f>
        <v>0</v>
      </c>
      <c r="BI147" s="171">
        <f>IF(N147="nulová",J147,0)</f>
        <v>0</v>
      </c>
      <c r="BJ147" s="14" t="s">
        <v>128</v>
      </c>
      <c r="BK147" s="172">
        <f>ROUND(I147*H147,3)</f>
        <v>0</v>
      </c>
      <c r="BL147" s="14" t="s">
        <v>127</v>
      </c>
      <c r="BM147" s="170" t="s">
        <v>180</v>
      </c>
    </row>
    <row r="148" spans="1:65" s="12" customFormat="1" ht="25.9" customHeight="1">
      <c r="B148" s="145"/>
      <c r="D148" s="146" t="s">
        <v>70</v>
      </c>
      <c r="E148" s="147" t="s">
        <v>181</v>
      </c>
      <c r="F148" s="147" t="s">
        <v>182</v>
      </c>
      <c r="I148" s="148"/>
      <c r="J148" s="149">
        <f>BK148</f>
        <v>0</v>
      </c>
      <c r="L148" s="145"/>
      <c r="M148" s="150"/>
      <c r="N148" s="151"/>
      <c r="O148" s="151"/>
      <c r="P148" s="152">
        <f>P149+P156+P157+P162+P177+P184</f>
        <v>0</v>
      </c>
      <c r="Q148" s="151"/>
      <c r="R148" s="152">
        <f>R149+R156+R157+R162+R177+R184</f>
        <v>0</v>
      </c>
      <c r="S148" s="151"/>
      <c r="T148" s="153">
        <f>T149+T156+T157+T162+T177+T184</f>
        <v>0</v>
      </c>
      <c r="AR148" s="146" t="s">
        <v>128</v>
      </c>
      <c r="AT148" s="154" t="s">
        <v>70</v>
      </c>
      <c r="AU148" s="154" t="s">
        <v>71</v>
      </c>
      <c r="AY148" s="146" t="s">
        <v>121</v>
      </c>
      <c r="BK148" s="155">
        <f>BK149+BK156+BK157+BK162+BK177+BK184</f>
        <v>0</v>
      </c>
    </row>
    <row r="149" spans="1:65" s="12" customFormat="1" ht="22.9" customHeight="1">
      <c r="B149" s="145"/>
      <c r="D149" s="146" t="s">
        <v>70</v>
      </c>
      <c r="E149" s="156" t="s">
        <v>183</v>
      </c>
      <c r="F149" s="156" t="s">
        <v>184</v>
      </c>
      <c r="I149" s="148"/>
      <c r="J149" s="157">
        <f>BK149</f>
        <v>0</v>
      </c>
      <c r="L149" s="145"/>
      <c r="M149" s="150"/>
      <c r="N149" s="151"/>
      <c r="O149" s="151"/>
      <c r="P149" s="152">
        <f>SUM(P150:P155)</f>
        <v>0</v>
      </c>
      <c r="Q149" s="151"/>
      <c r="R149" s="152">
        <f>SUM(R150:R155)</f>
        <v>0</v>
      </c>
      <c r="S149" s="151"/>
      <c r="T149" s="153">
        <f>SUM(T150:T155)</f>
        <v>0</v>
      </c>
      <c r="AR149" s="146" t="s">
        <v>128</v>
      </c>
      <c r="AT149" s="154" t="s">
        <v>70</v>
      </c>
      <c r="AU149" s="154" t="s">
        <v>79</v>
      </c>
      <c r="AY149" s="146" t="s">
        <v>121</v>
      </c>
      <c r="BK149" s="155">
        <f>SUM(BK150:BK155)</f>
        <v>0</v>
      </c>
    </row>
    <row r="150" spans="1:65" s="2" customFormat="1" ht="24" customHeight="1">
      <c r="A150" s="29"/>
      <c r="B150" s="158"/>
      <c r="C150" s="159" t="s">
        <v>151</v>
      </c>
      <c r="D150" s="159" t="s">
        <v>123</v>
      </c>
      <c r="E150" s="160" t="s">
        <v>185</v>
      </c>
      <c r="F150" s="161" t="s">
        <v>186</v>
      </c>
      <c r="G150" s="162" t="s">
        <v>187</v>
      </c>
      <c r="H150" s="163">
        <v>252</v>
      </c>
      <c r="I150" s="164"/>
      <c r="J150" s="163">
        <f t="shared" ref="J150:J155" si="10">ROUND(I150*H150,3)</f>
        <v>0</v>
      </c>
      <c r="K150" s="165"/>
      <c r="L150" s="30"/>
      <c r="M150" s="166" t="s">
        <v>1</v>
      </c>
      <c r="N150" s="167" t="s">
        <v>37</v>
      </c>
      <c r="O150" s="55"/>
      <c r="P150" s="168">
        <f t="shared" ref="P150:P155" si="11">O150*H150</f>
        <v>0</v>
      </c>
      <c r="Q150" s="168">
        <v>0</v>
      </c>
      <c r="R150" s="168">
        <f t="shared" ref="R150:R155" si="12">Q150*H150</f>
        <v>0</v>
      </c>
      <c r="S150" s="168">
        <v>0</v>
      </c>
      <c r="T150" s="169">
        <f t="shared" ref="T150:T155" si="13"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0" t="s">
        <v>151</v>
      </c>
      <c r="AT150" s="170" t="s">
        <v>123</v>
      </c>
      <c r="AU150" s="170" t="s">
        <v>128</v>
      </c>
      <c r="AY150" s="14" t="s">
        <v>121</v>
      </c>
      <c r="BE150" s="171">
        <f t="shared" ref="BE150:BE155" si="14">IF(N150="základná",J150,0)</f>
        <v>0</v>
      </c>
      <c r="BF150" s="171">
        <f t="shared" ref="BF150:BF155" si="15">IF(N150="znížená",J150,0)</f>
        <v>0</v>
      </c>
      <c r="BG150" s="171">
        <f t="shared" ref="BG150:BG155" si="16">IF(N150="zákl. prenesená",J150,0)</f>
        <v>0</v>
      </c>
      <c r="BH150" s="171">
        <f t="shared" ref="BH150:BH155" si="17">IF(N150="zníž. prenesená",J150,0)</f>
        <v>0</v>
      </c>
      <c r="BI150" s="171">
        <f t="shared" ref="BI150:BI155" si="18">IF(N150="nulová",J150,0)</f>
        <v>0</v>
      </c>
      <c r="BJ150" s="14" t="s">
        <v>128</v>
      </c>
      <c r="BK150" s="172">
        <f t="shared" ref="BK150:BK155" si="19">ROUND(I150*H150,3)</f>
        <v>0</v>
      </c>
      <c r="BL150" s="14" t="s">
        <v>151</v>
      </c>
      <c r="BM150" s="170" t="s">
        <v>188</v>
      </c>
    </row>
    <row r="151" spans="1:65" s="2" customFormat="1" ht="24" customHeight="1">
      <c r="A151" s="29"/>
      <c r="B151" s="158"/>
      <c r="C151" s="173" t="s">
        <v>189</v>
      </c>
      <c r="D151" s="173" t="s">
        <v>190</v>
      </c>
      <c r="E151" s="174" t="s">
        <v>191</v>
      </c>
      <c r="F151" s="175" t="s">
        <v>192</v>
      </c>
      <c r="G151" s="176" t="s">
        <v>193</v>
      </c>
      <c r="H151" s="177">
        <v>11</v>
      </c>
      <c r="I151" s="178"/>
      <c r="J151" s="177">
        <f t="shared" si="10"/>
        <v>0</v>
      </c>
      <c r="K151" s="179"/>
      <c r="L151" s="180"/>
      <c r="M151" s="181" t="s">
        <v>1</v>
      </c>
      <c r="N151" s="182" t="s">
        <v>37</v>
      </c>
      <c r="O151" s="55"/>
      <c r="P151" s="168">
        <f t="shared" si="11"/>
        <v>0</v>
      </c>
      <c r="Q151" s="168">
        <v>0</v>
      </c>
      <c r="R151" s="168">
        <f t="shared" si="12"/>
        <v>0</v>
      </c>
      <c r="S151" s="168">
        <v>0</v>
      </c>
      <c r="T151" s="16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0" t="s">
        <v>188</v>
      </c>
      <c r="AT151" s="170" t="s">
        <v>190</v>
      </c>
      <c r="AU151" s="170" t="s">
        <v>128</v>
      </c>
      <c r="AY151" s="14" t="s">
        <v>121</v>
      </c>
      <c r="BE151" s="171">
        <f t="shared" si="14"/>
        <v>0</v>
      </c>
      <c r="BF151" s="171">
        <f t="shared" si="15"/>
        <v>0</v>
      </c>
      <c r="BG151" s="171">
        <f t="shared" si="16"/>
        <v>0</v>
      </c>
      <c r="BH151" s="171">
        <f t="shared" si="17"/>
        <v>0</v>
      </c>
      <c r="BI151" s="171">
        <f t="shared" si="18"/>
        <v>0</v>
      </c>
      <c r="BJ151" s="14" t="s">
        <v>128</v>
      </c>
      <c r="BK151" s="172">
        <f t="shared" si="19"/>
        <v>0</v>
      </c>
      <c r="BL151" s="14" t="s">
        <v>151</v>
      </c>
      <c r="BM151" s="170" t="s">
        <v>194</v>
      </c>
    </row>
    <row r="152" spans="1:65" s="2" customFormat="1" ht="16.5" customHeight="1">
      <c r="A152" s="29"/>
      <c r="B152" s="158"/>
      <c r="C152" s="173" t="s">
        <v>155</v>
      </c>
      <c r="D152" s="173" t="s">
        <v>190</v>
      </c>
      <c r="E152" s="174" t="s">
        <v>195</v>
      </c>
      <c r="F152" s="175" t="s">
        <v>196</v>
      </c>
      <c r="G152" s="176" t="s">
        <v>197</v>
      </c>
      <c r="H152" s="177">
        <v>1</v>
      </c>
      <c r="I152" s="178"/>
      <c r="J152" s="177">
        <f t="shared" si="10"/>
        <v>0</v>
      </c>
      <c r="K152" s="179"/>
      <c r="L152" s="180"/>
      <c r="M152" s="181" t="s">
        <v>1</v>
      </c>
      <c r="N152" s="182" t="s">
        <v>37</v>
      </c>
      <c r="O152" s="55"/>
      <c r="P152" s="168">
        <f t="shared" si="11"/>
        <v>0</v>
      </c>
      <c r="Q152" s="168">
        <v>0</v>
      </c>
      <c r="R152" s="168">
        <f t="shared" si="12"/>
        <v>0</v>
      </c>
      <c r="S152" s="168">
        <v>0</v>
      </c>
      <c r="T152" s="16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0" t="s">
        <v>188</v>
      </c>
      <c r="AT152" s="170" t="s">
        <v>190</v>
      </c>
      <c r="AU152" s="170" t="s">
        <v>128</v>
      </c>
      <c r="AY152" s="14" t="s">
        <v>121</v>
      </c>
      <c r="BE152" s="171">
        <f t="shared" si="14"/>
        <v>0</v>
      </c>
      <c r="BF152" s="171">
        <f t="shared" si="15"/>
        <v>0</v>
      </c>
      <c r="BG152" s="171">
        <f t="shared" si="16"/>
        <v>0</v>
      </c>
      <c r="BH152" s="171">
        <f t="shared" si="17"/>
        <v>0</v>
      </c>
      <c r="BI152" s="171">
        <f t="shared" si="18"/>
        <v>0</v>
      </c>
      <c r="BJ152" s="14" t="s">
        <v>128</v>
      </c>
      <c r="BK152" s="172">
        <f t="shared" si="19"/>
        <v>0</v>
      </c>
      <c r="BL152" s="14" t="s">
        <v>151</v>
      </c>
      <c r="BM152" s="170" t="s">
        <v>198</v>
      </c>
    </row>
    <row r="153" spans="1:65" s="2" customFormat="1" ht="36" customHeight="1">
      <c r="A153" s="29"/>
      <c r="B153" s="158"/>
      <c r="C153" s="159" t="s">
        <v>199</v>
      </c>
      <c r="D153" s="159" t="s">
        <v>123</v>
      </c>
      <c r="E153" s="160" t="s">
        <v>200</v>
      </c>
      <c r="F153" s="161" t="s">
        <v>201</v>
      </c>
      <c r="G153" s="162" t="s">
        <v>193</v>
      </c>
      <c r="H153" s="163">
        <v>102</v>
      </c>
      <c r="I153" s="164"/>
      <c r="J153" s="163">
        <f t="shared" si="10"/>
        <v>0</v>
      </c>
      <c r="K153" s="165"/>
      <c r="L153" s="30"/>
      <c r="M153" s="166" t="s">
        <v>1</v>
      </c>
      <c r="N153" s="167" t="s">
        <v>37</v>
      </c>
      <c r="O153" s="55"/>
      <c r="P153" s="168">
        <f t="shared" si="11"/>
        <v>0</v>
      </c>
      <c r="Q153" s="168">
        <v>0</v>
      </c>
      <c r="R153" s="168">
        <f t="shared" si="12"/>
        <v>0</v>
      </c>
      <c r="S153" s="168">
        <v>0</v>
      </c>
      <c r="T153" s="16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0" t="s">
        <v>151</v>
      </c>
      <c r="AT153" s="170" t="s">
        <v>123</v>
      </c>
      <c r="AU153" s="170" t="s">
        <v>128</v>
      </c>
      <c r="AY153" s="14" t="s">
        <v>121</v>
      </c>
      <c r="BE153" s="171">
        <f t="shared" si="14"/>
        <v>0</v>
      </c>
      <c r="BF153" s="171">
        <f t="shared" si="15"/>
        <v>0</v>
      </c>
      <c r="BG153" s="171">
        <f t="shared" si="16"/>
        <v>0</v>
      </c>
      <c r="BH153" s="171">
        <f t="shared" si="17"/>
        <v>0</v>
      </c>
      <c r="BI153" s="171">
        <f t="shared" si="18"/>
        <v>0</v>
      </c>
      <c r="BJ153" s="14" t="s">
        <v>128</v>
      </c>
      <c r="BK153" s="172">
        <f t="shared" si="19"/>
        <v>0</v>
      </c>
      <c r="BL153" s="14" t="s">
        <v>151</v>
      </c>
      <c r="BM153" s="170" t="s">
        <v>202</v>
      </c>
    </row>
    <row r="154" spans="1:65" s="2" customFormat="1" ht="24" customHeight="1">
      <c r="A154" s="29"/>
      <c r="B154" s="158"/>
      <c r="C154" s="173" t="s">
        <v>7</v>
      </c>
      <c r="D154" s="173" t="s">
        <v>190</v>
      </c>
      <c r="E154" s="174" t="s">
        <v>203</v>
      </c>
      <c r="F154" s="175" t="s">
        <v>204</v>
      </c>
      <c r="G154" s="176" t="s">
        <v>193</v>
      </c>
      <c r="H154" s="177">
        <v>102</v>
      </c>
      <c r="I154" s="178"/>
      <c r="J154" s="177">
        <f t="shared" si="10"/>
        <v>0</v>
      </c>
      <c r="K154" s="179"/>
      <c r="L154" s="180"/>
      <c r="M154" s="181" t="s">
        <v>1</v>
      </c>
      <c r="N154" s="182" t="s">
        <v>37</v>
      </c>
      <c r="O154" s="55"/>
      <c r="P154" s="168">
        <f t="shared" si="11"/>
        <v>0</v>
      </c>
      <c r="Q154" s="168">
        <v>0</v>
      </c>
      <c r="R154" s="168">
        <f t="shared" si="12"/>
        <v>0</v>
      </c>
      <c r="S154" s="168">
        <v>0</v>
      </c>
      <c r="T154" s="16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0" t="s">
        <v>188</v>
      </c>
      <c r="AT154" s="170" t="s">
        <v>190</v>
      </c>
      <c r="AU154" s="170" t="s">
        <v>128</v>
      </c>
      <c r="AY154" s="14" t="s">
        <v>121</v>
      </c>
      <c r="BE154" s="171">
        <f t="shared" si="14"/>
        <v>0</v>
      </c>
      <c r="BF154" s="171">
        <f t="shared" si="15"/>
        <v>0</v>
      </c>
      <c r="BG154" s="171">
        <f t="shared" si="16"/>
        <v>0</v>
      </c>
      <c r="BH154" s="171">
        <f t="shared" si="17"/>
        <v>0</v>
      </c>
      <c r="BI154" s="171">
        <f t="shared" si="18"/>
        <v>0</v>
      </c>
      <c r="BJ154" s="14" t="s">
        <v>128</v>
      </c>
      <c r="BK154" s="172">
        <f t="shared" si="19"/>
        <v>0</v>
      </c>
      <c r="BL154" s="14" t="s">
        <v>151</v>
      </c>
      <c r="BM154" s="170" t="s">
        <v>205</v>
      </c>
    </row>
    <row r="155" spans="1:65" s="2" customFormat="1" ht="24" customHeight="1">
      <c r="A155" s="29"/>
      <c r="B155" s="158"/>
      <c r="C155" s="159" t="s">
        <v>206</v>
      </c>
      <c r="D155" s="159" t="s">
        <v>123</v>
      </c>
      <c r="E155" s="160" t="s">
        <v>207</v>
      </c>
      <c r="F155" s="161" t="s">
        <v>208</v>
      </c>
      <c r="G155" s="162" t="s">
        <v>209</v>
      </c>
      <c r="H155" s="164"/>
      <c r="I155" s="164"/>
      <c r="J155" s="163">
        <f t="shared" si="10"/>
        <v>0</v>
      </c>
      <c r="K155" s="165"/>
      <c r="L155" s="30"/>
      <c r="M155" s="166" t="s">
        <v>1</v>
      </c>
      <c r="N155" s="167" t="s">
        <v>37</v>
      </c>
      <c r="O155" s="55"/>
      <c r="P155" s="168">
        <f t="shared" si="11"/>
        <v>0</v>
      </c>
      <c r="Q155" s="168">
        <v>0</v>
      </c>
      <c r="R155" s="168">
        <f t="shared" si="12"/>
        <v>0</v>
      </c>
      <c r="S155" s="168">
        <v>0</v>
      </c>
      <c r="T155" s="16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0" t="s">
        <v>151</v>
      </c>
      <c r="AT155" s="170" t="s">
        <v>123</v>
      </c>
      <c r="AU155" s="170" t="s">
        <v>128</v>
      </c>
      <c r="AY155" s="14" t="s">
        <v>121</v>
      </c>
      <c r="BE155" s="171">
        <f t="shared" si="14"/>
        <v>0</v>
      </c>
      <c r="BF155" s="171">
        <f t="shared" si="15"/>
        <v>0</v>
      </c>
      <c r="BG155" s="171">
        <f t="shared" si="16"/>
        <v>0</v>
      </c>
      <c r="BH155" s="171">
        <f t="shared" si="17"/>
        <v>0</v>
      </c>
      <c r="BI155" s="171">
        <f t="shared" si="18"/>
        <v>0</v>
      </c>
      <c r="BJ155" s="14" t="s">
        <v>128</v>
      </c>
      <c r="BK155" s="172">
        <f t="shared" si="19"/>
        <v>0</v>
      </c>
      <c r="BL155" s="14" t="s">
        <v>151</v>
      </c>
      <c r="BM155" s="170" t="s">
        <v>210</v>
      </c>
    </row>
    <row r="156" spans="1:65" s="12" customFormat="1" ht="22.9" customHeight="1">
      <c r="B156" s="145"/>
      <c r="D156" s="146" t="s">
        <v>70</v>
      </c>
      <c r="E156" s="156" t="s">
        <v>211</v>
      </c>
      <c r="F156" s="156" t="s">
        <v>212</v>
      </c>
      <c r="I156" s="148"/>
      <c r="J156" s="157">
        <f>BK156</f>
        <v>0</v>
      </c>
      <c r="L156" s="145"/>
      <c r="M156" s="150"/>
      <c r="N156" s="151"/>
      <c r="O156" s="151"/>
      <c r="P156" s="152">
        <v>0</v>
      </c>
      <c r="Q156" s="151"/>
      <c r="R156" s="152">
        <v>0</v>
      </c>
      <c r="S156" s="151"/>
      <c r="T156" s="153">
        <v>0</v>
      </c>
      <c r="AR156" s="146" t="s">
        <v>79</v>
      </c>
      <c r="AT156" s="154" t="s">
        <v>70</v>
      </c>
      <c r="AU156" s="154" t="s">
        <v>79</v>
      </c>
      <c r="AY156" s="146" t="s">
        <v>121</v>
      </c>
      <c r="BK156" s="155">
        <v>0</v>
      </c>
    </row>
    <row r="157" spans="1:65" s="12" customFormat="1" ht="22.9" customHeight="1">
      <c r="B157" s="145"/>
      <c r="D157" s="146" t="s">
        <v>70</v>
      </c>
      <c r="E157" s="156" t="s">
        <v>213</v>
      </c>
      <c r="F157" s="156" t="s">
        <v>214</v>
      </c>
      <c r="I157" s="148"/>
      <c r="J157" s="157">
        <f>BK157</f>
        <v>0</v>
      </c>
      <c r="L157" s="145"/>
      <c r="M157" s="150"/>
      <c r="N157" s="151"/>
      <c r="O157" s="151"/>
      <c r="P157" s="152">
        <f>SUM(P158:P161)</f>
        <v>0</v>
      </c>
      <c r="Q157" s="151"/>
      <c r="R157" s="152">
        <f>SUM(R158:R161)</f>
        <v>0</v>
      </c>
      <c r="S157" s="151"/>
      <c r="T157" s="153">
        <f>SUM(T158:T161)</f>
        <v>0</v>
      </c>
      <c r="AR157" s="146" t="s">
        <v>79</v>
      </c>
      <c r="AT157" s="154" t="s">
        <v>70</v>
      </c>
      <c r="AU157" s="154" t="s">
        <v>79</v>
      </c>
      <c r="AY157" s="146" t="s">
        <v>121</v>
      </c>
      <c r="BK157" s="155">
        <f>SUM(BK158:BK161)</f>
        <v>0</v>
      </c>
    </row>
    <row r="158" spans="1:65" s="2" customFormat="1" ht="36" customHeight="1">
      <c r="A158" s="29"/>
      <c r="B158" s="158"/>
      <c r="C158" s="159" t="s">
        <v>161</v>
      </c>
      <c r="D158" s="159" t="s">
        <v>123</v>
      </c>
      <c r="E158" s="160" t="s">
        <v>215</v>
      </c>
      <c r="F158" s="161" t="s">
        <v>216</v>
      </c>
      <c r="G158" s="162" t="s">
        <v>217</v>
      </c>
      <c r="H158" s="163">
        <v>1</v>
      </c>
      <c r="I158" s="164"/>
      <c r="J158" s="163">
        <f>ROUND(I158*H158,3)</f>
        <v>0</v>
      </c>
      <c r="K158" s="165"/>
      <c r="L158" s="30"/>
      <c r="M158" s="166" t="s">
        <v>1</v>
      </c>
      <c r="N158" s="167" t="s">
        <v>37</v>
      </c>
      <c r="O158" s="55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0" t="s">
        <v>127</v>
      </c>
      <c r="AT158" s="170" t="s">
        <v>123</v>
      </c>
      <c r="AU158" s="170" t="s">
        <v>128</v>
      </c>
      <c r="AY158" s="14" t="s">
        <v>121</v>
      </c>
      <c r="BE158" s="171">
        <f>IF(N158="základná",J158,0)</f>
        <v>0</v>
      </c>
      <c r="BF158" s="171">
        <f>IF(N158="znížená",J158,0)</f>
        <v>0</v>
      </c>
      <c r="BG158" s="171">
        <f>IF(N158="zákl. prenesená",J158,0)</f>
        <v>0</v>
      </c>
      <c r="BH158" s="171">
        <f>IF(N158="zníž. prenesená",J158,0)</f>
        <v>0</v>
      </c>
      <c r="BI158" s="171">
        <f>IF(N158="nulová",J158,0)</f>
        <v>0</v>
      </c>
      <c r="BJ158" s="14" t="s">
        <v>128</v>
      </c>
      <c r="BK158" s="172">
        <f>ROUND(I158*H158,3)</f>
        <v>0</v>
      </c>
      <c r="BL158" s="14" t="s">
        <v>127</v>
      </c>
      <c r="BM158" s="170" t="s">
        <v>218</v>
      </c>
    </row>
    <row r="159" spans="1:65" s="2" customFormat="1" ht="16.5" customHeight="1">
      <c r="A159" s="29"/>
      <c r="B159" s="158"/>
      <c r="C159" s="159" t="s">
        <v>219</v>
      </c>
      <c r="D159" s="159" t="s">
        <v>123</v>
      </c>
      <c r="E159" s="160" t="s">
        <v>220</v>
      </c>
      <c r="F159" s="161" t="s">
        <v>221</v>
      </c>
      <c r="G159" s="162" t="s">
        <v>222</v>
      </c>
      <c r="H159" s="163">
        <v>1</v>
      </c>
      <c r="I159" s="164"/>
      <c r="J159" s="163">
        <f>ROUND(I159*H159,3)</f>
        <v>0</v>
      </c>
      <c r="K159" s="165"/>
      <c r="L159" s="30"/>
      <c r="M159" s="166" t="s">
        <v>1</v>
      </c>
      <c r="N159" s="167" t="s">
        <v>37</v>
      </c>
      <c r="O159" s="55"/>
      <c r="P159" s="168">
        <f>O159*H159</f>
        <v>0</v>
      </c>
      <c r="Q159" s="168">
        <v>0</v>
      </c>
      <c r="R159" s="168">
        <f>Q159*H159</f>
        <v>0</v>
      </c>
      <c r="S159" s="168">
        <v>0</v>
      </c>
      <c r="T159" s="169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0" t="s">
        <v>127</v>
      </c>
      <c r="AT159" s="170" t="s">
        <v>123</v>
      </c>
      <c r="AU159" s="170" t="s">
        <v>128</v>
      </c>
      <c r="AY159" s="14" t="s">
        <v>121</v>
      </c>
      <c r="BE159" s="171">
        <f>IF(N159="základná",J159,0)</f>
        <v>0</v>
      </c>
      <c r="BF159" s="171">
        <f>IF(N159="znížená",J159,0)</f>
        <v>0</v>
      </c>
      <c r="BG159" s="171">
        <f>IF(N159="zákl. prenesená",J159,0)</f>
        <v>0</v>
      </c>
      <c r="BH159" s="171">
        <f>IF(N159="zníž. prenesená",J159,0)</f>
        <v>0</v>
      </c>
      <c r="BI159" s="171">
        <f>IF(N159="nulová",J159,0)</f>
        <v>0</v>
      </c>
      <c r="BJ159" s="14" t="s">
        <v>128</v>
      </c>
      <c r="BK159" s="172">
        <f>ROUND(I159*H159,3)</f>
        <v>0</v>
      </c>
      <c r="BL159" s="14" t="s">
        <v>127</v>
      </c>
      <c r="BM159" s="170" t="s">
        <v>223</v>
      </c>
    </row>
    <row r="160" spans="1:65" s="2" customFormat="1" ht="24" customHeight="1">
      <c r="A160" s="29"/>
      <c r="B160" s="158"/>
      <c r="C160" s="159" t="s">
        <v>224</v>
      </c>
      <c r="D160" s="159" t="s">
        <v>123</v>
      </c>
      <c r="E160" s="160" t="s">
        <v>225</v>
      </c>
      <c r="F160" s="161" t="s">
        <v>226</v>
      </c>
      <c r="G160" s="162" t="s">
        <v>227</v>
      </c>
      <c r="H160" s="163">
        <v>2</v>
      </c>
      <c r="I160" s="164"/>
      <c r="J160" s="163">
        <f>ROUND(I160*H160,3)</f>
        <v>0</v>
      </c>
      <c r="K160" s="165"/>
      <c r="L160" s="30"/>
      <c r="M160" s="166" t="s">
        <v>1</v>
      </c>
      <c r="N160" s="167" t="s">
        <v>37</v>
      </c>
      <c r="O160" s="55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0" t="s">
        <v>127</v>
      </c>
      <c r="AT160" s="170" t="s">
        <v>123</v>
      </c>
      <c r="AU160" s="170" t="s">
        <v>128</v>
      </c>
      <c r="AY160" s="14" t="s">
        <v>121</v>
      </c>
      <c r="BE160" s="171">
        <f>IF(N160="základná",J160,0)</f>
        <v>0</v>
      </c>
      <c r="BF160" s="171">
        <f>IF(N160="znížená",J160,0)</f>
        <v>0</v>
      </c>
      <c r="BG160" s="171">
        <f>IF(N160="zákl. prenesená",J160,0)</f>
        <v>0</v>
      </c>
      <c r="BH160" s="171">
        <f>IF(N160="zníž. prenesená",J160,0)</f>
        <v>0</v>
      </c>
      <c r="BI160" s="171">
        <f>IF(N160="nulová",J160,0)</f>
        <v>0</v>
      </c>
      <c r="BJ160" s="14" t="s">
        <v>128</v>
      </c>
      <c r="BK160" s="172">
        <f>ROUND(I160*H160,3)</f>
        <v>0</v>
      </c>
      <c r="BL160" s="14" t="s">
        <v>127</v>
      </c>
      <c r="BM160" s="170" t="s">
        <v>228</v>
      </c>
    </row>
    <row r="161" spans="1:65" s="2" customFormat="1" ht="24" customHeight="1">
      <c r="A161" s="29"/>
      <c r="B161" s="158"/>
      <c r="C161" s="159" t="s">
        <v>229</v>
      </c>
      <c r="D161" s="159" t="s">
        <v>123</v>
      </c>
      <c r="E161" s="160" t="s">
        <v>230</v>
      </c>
      <c r="F161" s="161" t="s">
        <v>231</v>
      </c>
      <c r="G161" s="162" t="s">
        <v>222</v>
      </c>
      <c r="H161" s="163">
        <v>1</v>
      </c>
      <c r="I161" s="164"/>
      <c r="J161" s="163">
        <f>ROUND(I161*H161,3)</f>
        <v>0</v>
      </c>
      <c r="K161" s="165"/>
      <c r="L161" s="30"/>
      <c r="M161" s="166" t="s">
        <v>1</v>
      </c>
      <c r="N161" s="167" t="s">
        <v>37</v>
      </c>
      <c r="O161" s="55"/>
      <c r="P161" s="168">
        <f>O161*H161</f>
        <v>0</v>
      </c>
      <c r="Q161" s="168">
        <v>0</v>
      </c>
      <c r="R161" s="168">
        <f>Q161*H161</f>
        <v>0</v>
      </c>
      <c r="S161" s="168">
        <v>0</v>
      </c>
      <c r="T161" s="169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0" t="s">
        <v>127</v>
      </c>
      <c r="AT161" s="170" t="s">
        <v>123</v>
      </c>
      <c r="AU161" s="170" t="s">
        <v>128</v>
      </c>
      <c r="AY161" s="14" t="s">
        <v>121</v>
      </c>
      <c r="BE161" s="171">
        <f>IF(N161="základná",J161,0)</f>
        <v>0</v>
      </c>
      <c r="BF161" s="171">
        <f>IF(N161="znížená",J161,0)</f>
        <v>0</v>
      </c>
      <c r="BG161" s="171">
        <f>IF(N161="zákl. prenesená",J161,0)</f>
        <v>0</v>
      </c>
      <c r="BH161" s="171">
        <f>IF(N161="zníž. prenesená",J161,0)</f>
        <v>0</v>
      </c>
      <c r="BI161" s="171">
        <f>IF(N161="nulová",J161,0)</f>
        <v>0</v>
      </c>
      <c r="BJ161" s="14" t="s">
        <v>128</v>
      </c>
      <c r="BK161" s="172">
        <f>ROUND(I161*H161,3)</f>
        <v>0</v>
      </c>
      <c r="BL161" s="14" t="s">
        <v>127</v>
      </c>
      <c r="BM161" s="170" t="s">
        <v>232</v>
      </c>
    </row>
    <row r="162" spans="1:65" s="12" customFormat="1" ht="22.9" customHeight="1">
      <c r="B162" s="145"/>
      <c r="D162" s="146" t="s">
        <v>70</v>
      </c>
      <c r="E162" s="156" t="s">
        <v>233</v>
      </c>
      <c r="F162" s="156" t="s">
        <v>234</v>
      </c>
      <c r="I162" s="148"/>
      <c r="J162" s="157">
        <f>BK162</f>
        <v>0</v>
      </c>
      <c r="L162" s="145"/>
      <c r="M162" s="150"/>
      <c r="N162" s="151"/>
      <c r="O162" s="151"/>
      <c r="P162" s="152">
        <f>SUM(P163:P176)</f>
        <v>0</v>
      </c>
      <c r="Q162" s="151"/>
      <c r="R162" s="152">
        <f>SUM(R163:R176)</f>
        <v>0</v>
      </c>
      <c r="S162" s="151"/>
      <c r="T162" s="153">
        <f>SUM(T163:T176)</f>
        <v>0</v>
      </c>
      <c r="AR162" s="146" t="s">
        <v>79</v>
      </c>
      <c r="AT162" s="154" t="s">
        <v>70</v>
      </c>
      <c r="AU162" s="154" t="s">
        <v>79</v>
      </c>
      <c r="AY162" s="146" t="s">
        <v>121</v>
      </c>
      <c r="BK162" s="155">
        <f>SUM(BK163:BK176)</f>
        <v>0</v>
      </c>
    </row>
    <row r="163" spans="1:65" s="2" customFormat="1" ht="16.5" customHeight="1">
      <c r="A163" s="29"/>
      <c r="B163" s="158"/>
      <c r="C163" s="159" t="s">
        <v>235</v>
      </c>
      <c r="D163" s="159" t="s">
        <v>123</v>
      </c>
      <c r="E163" s="160" t="s">
        <v>236</v>
      </c>
      <c r="F163" s="161" t="s">
        <v>237</v>
      </c>
      <c r="G163" s="162" t="s">
        <v>193</v>
      </c>
      <c r="H163" s="163">
        <v>2</v>
      </c>
      <c r="I163" s="164"/>
      <c r="J163" s="163">
        <f t="shared" ref="J163:J176" si="20">ROUND(I163*H163,3)</f>
        <v>0</v>
      </c>
      <c r="K163" s="165"/>
      <c r="L163" s="30"/>
      <c r="M163" s="166" t="s">
        <v>1</v>
      </c>
      <c r="N163" s="167" t="s">
        <v>37</v>
      </c>
      <c r="O163" s="55"/>
      <c r="P163" s="168">
        <f t="shared" ref="P163:P176" si="21">O163*H163</f>
        <v>0</v>
      </c>
      <c r="Q163" s="168">
        <v>0</v>
      </c>
      <c r="R163" s="168">
        <f t="shared" ref="R163:R176" si="22">Q163*H163</f>
        <v>0</v>
      </c>
      <c r="S163" s="168">
        <v>0</v>
      </c>
      <c r="T163" s="169">
        <f t="shared" ref="T163:T176" si="23"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0" t="s">
        <v>127</v>
      </c>
      <c r="AT163" s="170" t="s">
        <v>123</v>
      </c>
      <c r="AU163" s="170" t="s">
        <v>128</v>
      </c>
      <c r="AY163" s="14" t="s">
        <v>121</v>
      </c>
      <c r="BE163" s="171">
        <f t="shared" ref="BE163:BE176" si="24">IF(N163="základná",J163,0)</f>
        <v>0</v>
      </c>
      <c r="BF163" s="171">
        <f t="shared" ref="BF163:BF176" si="25">IF(N163="znížená",J163,0)</f>
        <v>0</v>
      </c>
      <c r="BG163" s="171">
        <f t="shared" ref="BG163:BG176" si="26">IF(N163="zákl. prenesená",J163,0)</f>
        <v>0</v>
      </c>
      <c r="BH163" s="171">
        <f t="shared" ref="BH163:BH176" si="27">IF(N163="zníž. prenesená",J163,0)</f>
        <v>0</v>
      </c>
      <c r="BI163" s="171">
        <f t="shared" ref="BI163:BI176" si="28">IF(N163="nulová",J163,0)</f>
        <v>0</v>
      </c>
      <c r="BJ163" s="14" t="s">
        <v>128</v>
      </c>
      <c r="BK163" s="172">
        <f t="shared" ref="BK163:BK176" si="29">ROUND(I163*H163,3)</f>
        <v>0</v>
      </c>
      <c r="BL163" s="14" t="s">
        <v>127</v>
      </c>
      <c r="BM163" s="170" t="s">
        <v>238</v>
      </c>
    </row>
    <row r="164" spans="1:65" s="2" customFormat="1" ht="16.5" customHeight="1">
      <c r="A164" s="29"/>
      <c r="B164" s="158"/>
      <c r="C164" s="159" t="s">
        <v>165</v>
      </c>
      <c r="D164" s="159" t="s">
        <v>123</v>
      </c>
      <c r="E164" s="160" t="s">
        <v>239</v>
      </c>
      <c r="F164" s="161" t="s">
        <v>240</v>
      </c>
      <c r="G164" s="162" t="s">
        <v>193</v>
      </c>
      <c r="H164" s="163">
        <v>2</v>
      </c>
      <c r="I164" s="164"/>
      <c r="J164" s="163">
        <f t="shared" si="20"/>
        <v>0</v>
      </c>
      <c r="K164" s="165"/>
      <c r="L164" s="30"/>
      <c r="M164" s="166" t="s">
        <v>1</v>
      </c>
      <c r="N164" s="167" t="s">
        <v>37</v>
      </c>
      <c r="O164" s="55"/>
      <c r="P164" s="168">
        <f t="shared" si="21"/>
        <v>0</v>
      </c>
      <c r="Q164" s="168">
        <v>0</v>
      </c>
      <c r="R164" s="168">
        <f t="shared" si="22"/>
        <v>0</v>
      </c>
      <c r="S164" s="168">
        <v>0</v>
      </c>
      <c r="T164" s="169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0" t="s">
        <v>127</v>
      </c>
      <c r="AT164" s="170" t="s">
        <v>123</v>
      </c>
      <c r="AU164" s="170" t="s">
        <v>128</v>
      </c>
      <c r="AY164" s="14" t="s">
        <v>121</v>
      </c>
      <c r="BE164" s="171">
        <f t="shared" si="24"/>
        <v>0</v>
      </c>
      <c r="BF164" s="171">
        <f t="shared" si="25"/>
        <v>0</v>
      </c>
      <c r="BG164" s="171">
        <f t="shared" si="26"/>
        <v>0</v>
      </c>
      <c r="BH164" s="171">
        <f t="shared" si="27"/>
        <v>0</v>
      </c>
      <c r="BI164" s="171">
        <f t="shared" si="28"/>
        <v>0</v>
      </c>
      <c r="BJ164" s="14" t="s">
        <v>128</v>
      </c>
      <c r="BK164" s="172">
        <f t="shared" si="29"/>
        <v>0</v>
      </c>
      <c r="BL164" s="14" t="s">
        <v>127</v>
      </c>
      <c r="BM164" s="170" t="s">
        <v>224</v>
      </c>
    </row>
    <row r="165" spans="1:65" s="2" customFormat="1" ht="16.5" customHeight="1">
      <c r="A165" s="29"/>
      <c r="B165" s="158"/>
      <c r="C165" s="159" t="s">
        <v>241</v>
      </c>
      <c r="D165" s="159" t="s">
        <v>123</v>
      </c>
      <c r="E165" s="160" t="s">
        <v>242</v>
      </c>
      <c r="F165" s="161" t="s">
        <v>243</v>
      </c>
      <c r="G165" s="162" t="s">
        <v>193</v>
      </c>
      <c r="H165" s="163">
        <v>2</v>
      </c>
      <c r="I165" s="164"/>
      <c r="J165" s="163">
        <f t="shared" si="20"/>
        <v>0</v>
      </c>
      <c r="K165" s="165"/>
      <c r="L165" s="30"/>
      <c r="M165" s="166" t="s">
        <v>1</v>
      </c>
      <c r="N165" s="167" t="s">
        <v>37</v>
      </c>
      <c r="O165" s="55"/>
      <c r="P165" s="168">
        <f t="shared" si="21"/>
        <v>0</v>
      </c>
      <c r="Q165" s="168">
        <v>0</v>
      </c>
      <c r="R165" s="168">
        <f t="shared" si="22"/>
        <v>0</v>
      </c>
      <c r="S165" s="168">
        <v>0</v>
      </c>
      <c r="T165" s="169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0" t="s">
        <v>127</v>
      </c>
      <c r="AT165" s="170" t="s">
        <v>123</v>
      </c>
      <c r="AU165" s="170" t="s">
        <v>128</v>
      </c>
      <c r="AY165" s="14" t="s">
        <v>121</v>
      </c>
      <c r="BE165" s="171">
        <f t="shared" si="24"/>
        <v>0</v>
      </c>
      <c r="BF165" s="171">
        <f t="shared" si="25"/>
        <v>0</v>
      </c>
      <c r="BG165" s="171">
        <f t="shared" si="26"/>
        <v>0</v>
      </c>
      <c r="BH165" s="171">
        <f t="shared" si="27"/>
        <v>0</v>
      </c>
      <c r="BI165" s="171">
        <f t="shared" si="28"/>
        <v>0</v>
      </c>
      <c r="BJ165" s="14" t="s">
        <v>128</v>
      </c>
      <c r="BK165" s="172">
        <f t="shared" si="29"/>
        <v>0</v>
      </c>
      <c r="BL165" s="14" t="s">
        <v>127</v>
      </c>
      <c r="BM165" s="170" t="s">
        <v>244</v>
      </c>
    </row>
    <row r="166" spans="1:65" s="2" customFormat="1" ht="16.5" customHeight="1">
      <c r="A166" s="29"/>
      <c r="B166" s="158"/>
      <c r="C166" s="159" t="s">
        <v>170</v>
      </c>
      <c r="D166" s="159" t="s">
        <v>123</v>
      </c>
      <c r="E166" s="160" t="s">
        <v>245</v>
      </c>
      <c r="F166" s="161" t="s">
        <v>246</v>
      </c>
      <c r="G166" s="162" t="s">
        <v>193</v>
      </c>
      <c r="H166" s="163">
        <v>2</v>
      </c>
      <c r="I166" s="164"/>
      <c r="J166" s="163">
        <f t="shared" si="20"/>
        <v>0</v>
      </c>
      <c r="K166" s="165"/>
      <c r="L166" s="30"/>
      <c r="M166" s="166" t="s">
        <v>1</v>
      </c>
      <c r="N166" s="167" t="s">
        <v>37</v>
      </c>
      <c r="O166" s="55"/>
      <c r="P166" s="168">
        <f t="shared" si="21"/>
        <v>0</v>
      </c>
      <c r="Q166" s="168">
        <v>0</v>
      </c>
      <c r="R166" s="168">
        <f t="shared" si="22"/>
        <v>0</v>
      </c>
      <c r="S166" s="168">
        <v>0</v>
      </c>
      <c r="T166" s="169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0" t="s">
        <v>127</v>
      </c>
      <c r="AT166" s="170" t="s">
        <v>123</v>
      </c>
      <c r="AU166" s="170" t="s">
        <v>128</v>
      </c>
      <c r="AY166" s="14" t="s">
        <v>121</v>
      </c>
      <c r="BE166" s="171">
        <f t="shared" si="24"/>
        <v>0</v>
      </c>
      <c r="BF166" s="171">
        <f t="shared" si="25"/>
        <v>0</v>
      </c>
      <c r="BG166" s="171">
        <f t="shared" si="26"/>
        <v>0</v>
      </c>
      <c r="BH166" s="171">
        <f t="shared" si="27"/>
        <v>0</v>
      </c>
      <c r="BI166" s="171">
        <f t="shared" si="28"/>
        <v>0</v>
      </c>
      <c r="BJ166" s="14" t="s">
        <v>128</v>
      </c>
      <c r="BK166" s="172">
        <f t="shared" si="29"/>
        <v>0</v>
      </c>
      <c r="BL166" s="14" t="s">
        <v>127</v>
      </c>
      <c r="BM166" s="170" t="s">
        <v>247</v>
      </c>
    </row>
    <row r="167" spans="1:65" s="2" customFormat="1" ht="16.5" customHeight="1">
      <c r="A167" s="29"/>
      <c r="B167" s="158"/>
      <c r="C167" s="159" t="s">
        <v>248</v>
      </c>
      <c r="D167" s="159" t="s">
        <v>123</v>
      </c>
      <c r="E167" s="160" t="s">
        <v>249</v>
      </c>
      <c r="F167" s="161" t="s">
        <v>250</v>
      </c>
      <c r="G167" s="162" t="s">
        <v>193</v>
      </c>
      <c r="H167" s="163">
        <v>6</v>
      </c>
      <c r="I167" s="164"/>
      <c r="J167" s="163">
        <f t="shared" si="20"/>
        <v>0</v>
      </c>
      <c r="K167" s="165"/>
      <c r="L167" s="30"/>
      <c r="M167" s="166" t="s">
        <v>1</v>
      </c>
      <c r="N167" s="167" t="s">
        <v>37</v>
      </c>
      <c r="O167" s="55"/>
      <c r="P167" s="168">
        <f t="shared" si="21"/>
        <v>0</v>
      </c>
      <c r="Q167" s="168">
        <v>0</v>
      </c>
      <c r="R167" s="168">
        <f t="shared" si="22"/>
        <v>0</v>
      </c>
      <c r="S167" s="168">
        <v>0</v>
      </c>
      <c r="T167" s="169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0" t="s">
        <v>127</v>
      </c>
      <c r="AT167" s="170" t="s">
        <v>123</v>
      </c>
      <c r="AU167" s="170" t="s">
        <v>128</v>
      </c>
      <c r="AY167" s="14" t="s">
        <v>121</v>
      </c>
      <c r="BE167" s="171">
        <f t="shared" si="24"/>
        <v>0</v>
      </c>
      <c r="BF167" s="171">
        <f t="shared" si="25"/>
        <v>0</v>
      </c>
      <c r="BG167" s="171">
        <f t="shared" si="26"/>
        <v>0</v>
      </c>
      <c r="BH167" s="171">
        <f t="shared" si="27"/>
        <v>0</v>
      </c>
      <c r="BI167" s="171">
        <f t="shared" si="28"/>
        <v>0</v>
      </c>
      <c r="BJ167" s="14" t="s">
        <v>128</v>
      </c>
      <c r="BK167" s="172">
        <f t="shared" si="29"/>
        <v>0</v>
      </c>
      <c r="BL167" s="14" t="s">
        <v>127</v>
      </c>
      <c r="BM167" s="170" t="s">
        <v>251</v>
      </c>
    </row>
    <row r="168" spans="1:65" s="2" customFormat="1" ht="16.5" customHeight="1">
      <c r="A168" s="29"/>
      <c r="B168" s="158"/>
      <c r="C168" s="159" t="s">
        <v>173</v>
      </c>
      <c r="D168" s="159" t="s">
        <v>123</v>
      </c>
      <c r="E168" s="160" t="s">
        <v>252</v>
      </c>
      <c r="F168" s="161" t="s">
        <v>253</v>
      </c>
      <c r="G168" s="162" t="s">
        <v>193</v>
      </c>
      <c r="H168" s="163">
        <v>2</v>
      </c>
      <c r="I168" s="164"/>
      <c r="J168" s="163">
        <f t="shared" si="20"/>
        <v>0</v>
      </c>
      <c r="K168" s="165"/>
      <c r="L168" s="30"/>
      <c r="M168" s="166" t="s">
        <v>1</v>
      </c>
      <c r="N168" s="167" t="s">
        <v>37</v>
      </c>
      <c r="O168" s="55"/>
      <c r="P168" s="168">
        <f t="shared" si="21"/>
        <v>0</v>
      </c>
      <c r="Q168" s="168">
        <v>0</v>
      </c>
      <c r="R168" s="168">
        <f t="shared" si="22"/>
        <v>0</v>
      </c>
      <c r="S168" s="168">
        <v>0</v>
      </c>
      <c r="T168" s="169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0" t="s">
        <v>127</v>
      </c>
      <c r="AT168" s="170" t="s">
        <v>123</v>
      </c>
      <c r="AU168" s="170" t="s">
        <v>128</v>
      </c>
      <c r="AY168" s="14" t="s">
        <v>121</v>
      </c>
      <c r="BE168" s="171">
        <f t="shared" si="24"/>
        <v>0</v>
      </c>
      <c r="BF168" s="171">
        <f t="shared" si="25"/>
        <v>0</v>
      </c>
      <c r="BG168" s="171">
        <f t="shared" si="26"/>
        <v>0</v>
      </c>
      <c r="BH168" s="171">
        <f t="shared" si="27"/>
        <v>0</v>
      </c>
      <c r="BI168" s="171">
        <f t="shared" si="28"/>
        <v>0</v>
      </c>
      <c r="BJ168" s="14" t="s">
        <v>128</v>
      </c>
      <c r="BK168" s="172">
        <f t="shared" si="29"/>
        <v>0</v>
      </c>
      <c r="BL168" s="14" t="s">
        <v>127</v>
      </c>
      <c r="BM168" s="170" t="s">
        <v>254</v>
      </c>
    </row>
    <row r="169" spans="1:65" s="2" customFormat="1" ht="16.5" customHeight="1">
      <c r="A169" s="29"/>
      <c r="B169" s="158"/>
      <c r="C169" s="159" t="s">
        <v>255</v>
      </c>
      <c r="D169" s="159" t="s">
        <v>123</v>
      </c>
      <c r="E169" s="160" t="s">
        <v>256</v>
      </c>
      <c r="F169" s="161" t="s">
        <v>257</v>
      </c>
      <c r="G169" s="162" t="s">
        <v>193</v>
      </c>
      <c r="H169" s="163">
        <v>6</v>
      </c>
      <c r="I169" s="164"/>
      <c r="J169" s="163">
        <f t="shared" si="20"/>
        <v>0</v>
      </c>
      <c r="K169" s="165"/>
      <c r="L169" s="30"/>
      <c r="M169" s="166" t="s">
        <v>1</v>
      </c>
      <c r="N169" s="167" t="s">
        <v>37</v>
      </c>
      <c r="O169" s="55"/>
      <c r="P169" s="168">
        <f t="shared" si="21"/>
        <v>0</v>
      </c>
      <c r="Q169" s="168">
        <v>0</v>
      </c>
      <c r="R169" s="168">
        <f t="shared" si="22"/>
        <v>0</v>
      </c>
      <c r="S169" s="168">
        <v>0</v>
      </c>
      <c r="T169" s="169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0" t="s">
        <v>127</v>
      </c>
      <c r="AT169" s="170" t="s">
        <v>123</v>
      </c>
      <c r="AU169" s="170" t="s">
        <v>128</v>
      </c>
      <c r="AY169" s="14" t="s">
        <v>121</v>
      </c>
      <c r="BE169" s="171">
        <f t="shared" si="24"/>
        <v>0</v>
      </c>
      <c r="BF169" s="171">
        <f t="shared" si="25"/>
        <v>0</v>
      </c>
      <c r="BG169" s="171">
        <f t="shared" si="26"/>
        <v>0</v>
      </c>
      <c r="BH169" s="171">
        <f t="shared" si="27"/>
        <v>0</v>
      </c>
      <c r="BI169" s="171">
        <f t="shared" si="28"/>
        <v>0</v>
      </c>
      <c r="BJ169" s="14" t="s">
        <v>128</v>
      </c>
      <c r="BK169" s="172">
        <f t="shared" si="29"/>
        <v>0</v>
      </c>
      <c r="BL169" s="14" t="s">
        <v>127</v>
      </c>
      <c r="BM169" s="170" t="s">
        <v>258</v>
      </c>
    </row>
    <row r="170" spans="1:65" s="2" customFormat="1" ht="16.5" customHeight="1">
      <c r="A170" s="29"/>
      <c r="B170" s="158"/>
      <c r="C170" s="159" t="s">
        <v>180</v>
      </c>
      <c r="D170" s="159" t="s">
        <v>123</v>
      </c>
      <c r="E170" s="160" t="s">
        <v>259</v>
      </c>
      <c r="F170" s="161" t="s">
        <v>260</v>
      </c>
      <c r="G170" s="162" t="s">
        <v>193</v>
      </c>
      <c r="H170" s="163">
        <v>2</v>
      </c>
      <c r="I170" s="164"/>
      <c r="J170" s="163">
        <f t="shared" si="20"/>
        <v>0</v>
      </c>
      <c r="K170" s="165"/>
      <c r="L170" s="30"/>
      <c r="M170" s="166" t="s">
        <v>1</v>
      </c>
      <c r="N170" s="167" t="s">
        <v>37</v>
      </c>
      <c r="O170" s="55"/>
      <c r="P170" s="168">
        <f t="shared" si="21"/>
        <v>0</v>
      </c>
      <c r="Q170" s="168">
        <v>0</v>
      </c>
      <c r="R170" s="168">
        <f t="shared" si="22"/>
        <v>0</v>
      </c>
      <c r="S170" s="168">
        <v>0</v>
      </c>
      <c r="T170" s="169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0" t="s">
        <v>127</v>
      </c>
      <c r="AT170" s="170" t="s">
        <v>123</v>
      </c>
      <c r="AU170" s="170" t="s">
        <v>128</v>
      </c>
      <c r="AY170" s="14" t="s">
        <v>121</v>
      </c>
      <c r="BE170" s="171">
        <f t="shared" si="24"/>
        <v>0</v>
      </c>
      <c r="BF170" s="171">
        <f t="shared" si="25"/>
        <v>0</v>
      </c>
      <c r="BG170" s="171">
        <f t="shared" si="26"/>
        <v>0</v>
      </c>
      <c r="BH170" s="171">
        <f t="shared" si="27"/>
        <v>0</v>
      </c>
      <c r="BI170" s="171">
        <f t="shared" si="28"/>
        <v>0</v>
      </c>
      <c r="BJ170" s="14" t="s">
        <v>128</v>
      </c>
      <c r="BK170" s="172">
        <f t="shared" si="29"/>
        <v>0</v>
      </c>
      <c r="BL170" s="14" t="s">
        <v>127</v>
      </c>
      <c r="BM170" s="170" t="s">
        <v>261</v>
      </c>
    </row>
    <row r="171" spans="1:65" s="2" customFormat="1" ht="16.5" customHeight="1">
      <c r="A171" s="29"/>
      <c r="B171" s="158"/>
      <c r="C171" s="159" t="s">
        <v>262</v>
      </c>
      <c r="D171" s="159" t="s">
        <v>123</v>
      </c>
      <c r="E171" s="160" t="s">
        <v>263</v>
      </c>
      <c r="F171" s="161" t="s">
        <v>264</v>
      </c>
      <c r="G171" s="162" t="s">
        <v>193</v>
      </c>
      <c r="H171" s="163">
        <v>2</v>
      </c>
      <c r="I171" s="164"/>
      <c r="J171" s="163">
        <f t="shared" si="20"/>
        <v>0</v>
      </c>
      <c r="K171" s="165"/>
      <c r="L171" s="30"/>
      <c r="M171" s="166" t="s">
        <v>1</v>
      </c>
      <c r="N171" s="167" t="s">
        <v>37</v>
      </c>
      <c r="O171" s="55"/>
      <c r="P171" s="168">
        <f t="shared" si="21"/>
        <v>0</v>
      </c>
      <c r="Q171" s="168">
        <v>0</v>
      </c>
      <c r="R171" s="168">
        <f t="shared" si="22"/>
        <v>0</v>
      </c>
      <c r="S171" s="168">
        <v>0</v>
      </c>
      <c r="T171" s="169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0" t="s">
        <v>127</v>
      </c>
      <c r="AT171" s="170" t="s">
        <v>123</v>
      </c>
      <c r="AU171" s="170" t="s">
        <v>128</v>
      </c>
      <c r="AY171" s="14" t="s">
        <v>121</v>
      </c>
      <c r="BE171" s="171">
        <f t="shared" si="24"/>
        <v>0</v>
      </c>
      <c r="BF171" s="171">
        <f t="shared" si="25"/>
        <v>0</v>
      </c>
      <c r="BG171" s="171">
        <f t="shared" si="26"/>
        <v>0</v>
      </c>
      <c r="BH171" s="171">
        <f t="shared" si="27"/>
        <v>0</v>
      </c>
      <c r="BI171" s="171">
        <f t="shared" si="28"/>
        <v>0</v>
      </c>
      <c r="BJ171" s="14" t="s">
        <v>128</v>
      </c>
      <c r="BK171" s="172">
        <f t="shared" si="29"/>
        <v>0</v>
      </c>
      <c r="BL171" s="14" t="s">
        <v>127</v>
      </c>
      <c r="BM171" s="170" t="s">
        <v>265</v>
      </c>
    </row>
    <row r="172" spans="1:65" s="2" customFormat="1" ht="16.5" customHeight="1">
      <c r="A172" s="29"/>
      <c r="B172" s="158"/>
      <c r="C172" s="159" t="s">
        <v>188</v>
      </c>
      <c r="D172" s="159" t="s">
        <v>123</v>
      </c>
      <c r="E172" s="160" t="s">
        <v>266</v>
      </c>
      <c r="F172" s="161" t="s">
        <v>267</v>
      </c>
      <c r="G172" s="162" t="s">
        <v>193</v>
      </c>
      <c r="H172" s="163">
        <v>2</v>
      </c>
      <c r="I172" s="164"/>
      <c r="J172" s="163">
        <f t="shared" si="20"/>
        <v>0</v>
      </c>
      <c r="K172" s="165"/>
      <c r="L172" s="30"/>
      <c r="M172" s="166" t="s">
        <v>1</v>
      </c>
      <c r="N172" s="167" t="s">
        <v>37</v>
      </c>
      <c r="O172" s="55"/>
      <c r="P172" s="168">
        <f t="shared" si="21"/>
        <v>0</v>
      </c>
      <c r="Q172" s="168">
        <v>0</v>
      </c>
      <c r="R172" s="168">
        <f t="shared" si="22"/>
        <v>0</v>
      </c>
      <c r="S172" s="168">
        <v>0</v>
      </c>
      <c r="T172" s="169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0" t="s">
        <v>127</v>
      </c>
      <c r="AT172" s="170" t="s">
        <v>123</v>
      </c>
      <c r="AU172" s="170" t="s">
        <v>128</v>
      </c>
      <c r="AY172" s="14" t="s">
        <v>121</v>
      </c>
      <c r="BE172" s="171">
        <f t="shared" si="24"/>
        <v>0</v>
      </c>
      <c r="BF172" s="171">
        <f t="shared" si="25"/>
        <v>0</v>
      </c>
      <c r="BG172" s="171">
        <f t="shared" si="26"/>
        <v>0</v>
      </c>
      <c r="BH172" s="171">
        <f t="shared" si="27"/>
        <v>0</v>
      </c>
      <c r="BI172" s="171">
        <f t="shared" si="28"/>
        <v>0</v>
      </c>
      <c r="BJ172" s="14" t="s">
        <v>128</v>
      </c>
      <c r="BK172" s="172">
        <f t="shared" si="29"/>
        <v>0</v>
      </c>
      <c r="BL172" s="14" t="s">
        <v>127</v>
      </c>
      <c r="BM172" s="170" t="s">
        <v>268</v>
      </c>
    </row>
    <row r="173" spans="1:65" s="2" customFormat="1" ht="16.5" customHeight="1">
      <c r="A173" s="29"/>
      <c r="B173" s="158"/>
      <c r="C173" s="159" t="s">
        <v>269</v>
      </c>
      <c r="D173" s="159" t="s">
        <v>123</v>
      </c>
      <c r="E173" s="160" t="s">
        <v>270</v>
      </c>
      <c r="F173" s="161" t="s">
        <v>271</v>
      </c>
      <c r="G173" s="162" t="s">
        <v>193</v>
      </c>
      <c r="H173" s="163">
        <v>2</v>
      </c>
      <c r="I173" s="164"/>
      <c r="J173" s="163">
        <f t="shared" si="20"/>
        <v>0</v>
      </c>
      <c r="K173" s="165"/>
      <c r="L173" s="30"/>
      <c r="M173" s="166" t="s">
        <v>1</v>
      </c>
      <c r="N173" s="167" t="s">
        <v>37</v>
      </c>
      <c r="O173" s="55"/>
      <c r="P173" s="168">
        <f t="shared" si="21"/>
        <v>0</v>
      </c>
      <c r="Q173" s="168">
        <v>0</v>
      </c>
      <c r="R173" s="168">
        <f t="shared" si="22"/>
        <v>0</v>
      </c>
      <c r="S173" s="168">
        <v>0</v>
      </c>
      <c r="T173" s="169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0" t="s">
        <v>127</v>
      </c>
      <c r="AT173" s="170" t="s">
        <v>123</v>
      </c>
      <c r="AU173" s="170" t="s">
        <v>128</v>
      </c>
      <c r="AY173" s="14" t="s">
        <v>121</v>
      </c>
      <c r="BE173" s="171">
        <f t="shared" si="24"/>
        <v>0</v>
      </c>
      <c r="BF173" s="171">
        <f t="shared" si="25"/>
        <v>0</v>
      </c>
      <c r="BG173" s="171">
        <f t="shared" si="26"/>
        <v>0</v>
      </c>
      <c r="BH173" s="171">
        <f t="shared" si="27"/>
        <v>0</v>
      </c>
      <c r="BI173" s="171">
        <f t="shared" si="28"/>
        <v>0</v>
      </c>
      <c r="BJ173" s="14" t="s">
        <v>128</v>
      </c>
      <c r="BK173" s="172">
        <f t="shared" si="29"/>
        <v>0</v>
      </c>
      <c r="BL173" s="14" t="s">
        <v>127</v>
      </c>
      <c r="BM173" s="170" t="s">
        <v>272</v>
      </c>
    </row>
    <row r="174" spans="1:65" s="2" customFormat="1" ht="16.5" customHeight="1">
      <c r="A174" s="29"/>
      <c r="B174" s="158"/>
      <c r="C174" s="159" t="s">
        <v>194</v>
      </c>
      <c r="D174" s="159" t="s">
        <v>123</v>
      </c>
      <c r="E174" s="160" t="s">
        <v>273</v>
      </c>
      <c r="F174" s="161" t="s">
        <v>274</v>
      </c>
      <c r="G174" s="162" t="s">
        <v>193</v>
      </c>
      <c r="H174" s="163">
        <v>4</v>
      </c>
      <c r="I174" s="164"/>
      <c r="J174" s="163">
        <f t="shared" si="20"/>
        <v>0</v>
      </c>
      <c r="K174" s="165"/>
      <c r="L174" s="30"/>
      <c r="M174" s="166" t="s">
        <v>1</v>
      </c>
      <c r="N174" s="167" t="s">
        <v>37</v>
      </c>
      <c r="O174" s="55"/>
      <c r="P174" s="168">
        <f t="shared" si="21"/>
        <v>0</v>
      </c>
      <c r="Q174" s="168">
        <v>0</v>
      </c>
      <c r="R174" s="168">
        <f t="shared" si="22"/>
        <v>0</v>
      </c>
      <c r="S174" s="168">
        <v>0</v>
      </c>
      <c r="T174" s="169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0" t="s">
        <v>127</v>
      </c>
      <c r="AT174" s="170" t="s">
        <v>123</v>
      </c>
      <c r="AU174" s="170" t="s">
        <v>128</v>
      </c>
      <c r="AY174" s="14" t="s">
        <v>121</v>
      </c>
      <c r="BE174" s="171">
        <f t="shared" si="24"/>
        <v>0</v>
      </c>
      <c r="BF174" s="171">
        <f t="shared" si="25"/>
        <v>0</v>
      </c>
      <c r="BG174" s="171">
        <f t="shared" si="26"/>
        <v>0</v>
      </c>
      <c r="BH174" s="171">
        <f t="shared" si="27"/>
        <v>0</v>
      </c>
      <c r="BI174" s="171">
        <f t="shared" si="28"/>
        <v>0</v>
      </c>
      <c r="BJ174" s="14" t="s">
        <v>128</v>
      </c>
      <c r="BK174" s="172">
        <f t="shared" si="29"/>
        <v>0</v>
      </c>
      <c r="BL174" s="14" t="s">
        <v>127</v>
      </c>
      <c r="BM174" s="170" t="s">
        <v>275</v>
      </c>
    </row>
    <row r="175" spans="1:65" s="2" customFormat="1" ht="16.5" customHeight="1">
      <c r="A175" s="29"/>
      <c r="B175" s="158"/>
      <c r="C175" s="159" t="s">
        <v>276</v>
      </c>
      <c r="D175" s="159" t="s">
        <v>123</v>
      </c>
      <c r="E175" s="160" t="s">
        <v>277</v>
      </c>
      <c r="F175" s="161" t="s">
        <v>278</v>
      </c>
      <c r="G175" s="162" t="s">
        <v>193</v>
      </c>
      <c r="H175" s="163">
        <v>2</v>
      </c>
      <c r="I175" s="164"/>
      <c r="J175" s="163">
        <f t="shared" si="20"/>
        <v>0</v>
      </c>
      <c r="K175" s="165"/>
      <c r="L175" s="30"/>
      <c r="M175" s="166" t="s">
        <v>1</v>
      </c>
      <c r="N175" s="167" t="s">
        <v>37</v>
      </c>
      <c r="O175" s="55"/>
      <c r="P175" s="168">
        <f t="shared" si="21"/>
        <v>0</v>
      </c>
      <c r="Q175" s="168">
        <v>0</v>
      </c>
      <c r="R175" s="168">
        <f t="shared" si="22"/>
        <v>0</v>
      </c>
      <c r="S175" s="168">
        <v>0</v>
      </c>
      <c r="T175" s="169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0" t="s">
        <v>127</v>
      </c>
      <c r="AT175" s="170" t="s">
        <v>123</v>
      </c>
      <c r="AU175" s="170" t="s">
        <v>128</v>
      </c>
      <c r="AY175" s="14" t="s">
        <v>121</v>
      </c>
      <c r="BE175" s="171">
        <f t="shared" si="24"/>
        <v>0</v>
      </c>
      <c r="BF175" s="171">
        <f t="shared" si="25"/>
        <v>0</v>
      </c>
      <c r="BG175" s="171">
        <f t="shared" si="26"/>
        <v>0</v>
      </c>
      <c r="BH175" s="171">
        <f t="shared" si="27"/>
        <v>0</v>
      </c>
      <c r="BI175" s="171">
        <f t="shared" si="28"/>
        <v>0</v>
      </c>
      <c r="BJ175" s="14" t="s">
        <v>128</v>
      </c>
      <c r="BK175" s="172">
        <f t="shared" si="29"/>
        <v>0</v>
      </c>
      <c r="BL175" s="14" t="s">
        <v>127</v>
      </c>
      <c r="BM175" s="170" t="s">
        <v>279</v>
      </c>
    </row>
    <row r="176" spans="1:65" s="2" customFormat="1" ht="48" customHeight="1">
      <c r="A176" s="29"/>
      <c r="B176" s="158"/>
      <c r="C176" s="159" t="s">
        <v>198</v>
      </c>
      <c r="D176" s="159" t="s">
        <v>123</v>
      </c>
      <c r="E176" s="160" t="s">
        <v>280</v>
      </c>
      <c r="F176" s="161" t="s">
        <v>281</v>
      </c>
      <c r="G176" s="162" t="s">
        <v>193</v>
      </c>
      <c r="H176" s="163">
        <v>2</v>
      </c>
      <c r="I176" s="164"/>
      <c r="J176" s="163">
        <f t="shared" si="20"/>
        <v>0</v>
      </c>
      <c r="K176" s="165"/>
      <c r="L176" s="30"/>
      <c r="M176" s="166" t="s">
        <v>1</v>
      </c>
      <c r="N176" s="167" t="s">
        <v>37</v>
      </c>
      <c r="O176" s="55"/>
      <c r="P176" s="168">
        <f t="shared" si="21"/>
        <v>0</v>
      </c>
      <c r="Q176" s="168">
        <v>0</v>
      </c>
      <c r="R176" s="168">
        <f t="shared" si="22"/>
        <v>0</v>
      </c>
      <c r="S176" s="168">
        <v>0</v>
      </c>
      <c r="T176" s="169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0" t="s">
        <v>127</v>
      </c>
      <c r="AT176" s="170" t="s">
        <v>123</v>
      </c>
      <c r="AU176" s="170" t="s">
        <v>128</v>
      </c>
      <c r="AY176" s="14" t="s">
        <v>121</v>
      </c>
      <c r="BE176" s="171">
        <f t="shared" si="24"/>
        <v>0</v>
      </c>
      <c r="BF176" s="171">
        <f t="shared" si="25"/>
        <v>0</v>
      </c>
      <c r="BG176" s="171">
        <f t="shared" si="26"/>
        <v>0</v>
      </c>
      <c r="BH176" s="171">
        <f t="shared" si="27"/>
        <v>0</v>
      </c>
      <c r="BI176" s="171">
        <f t="shared" si="28"/>
        <v>0</v>
      </c>
      <c r="BJ176" s="14" t="s">
        <v>128</v>
      </c>
      <c r="BK176" s="172">
        <f t="shared" si="29"/>
        <v>0</v>
      </c>
      <c r="BL176" s="14" t="s">
        <v>127</v>
      </c>
      <c r="BM176" s="170" t="s">
        <v>282</v>
      </c>
    </row>
    <row r="177" spans="1:65" s="12" customFormat="1" ht="22.9" customHeight="1">
      <c r="B177" s="145"/>
      <c r="D177" s="146" t="s">
        <v>70</v>
      </c>
      <c r="E177" s="156" t="s">
        <v>283</v>
      </c>
      <c r="F177" s="156" t="s">
        <v>284</v>
      </c>
      <c r="I177" s="148"/>
      <c r="J177" s="157">
        <f>BK177</f>
        <v>0</v>
      </c>
      <c r="L177" s="145"/>
      <c r="M177" s="150"/>
      <c r="N177" s="151"/>
      <c r="O177" s="151"/>
      <c r="P177" s="152">
        <f>SUM(P178:P183)</f>
        <v>0</v>
      </c>
      <c r="Q177" s="151"/>
      <c r="R177" s="152">
        <f>SUM(R178:R183)</f>
        <v>0</v>
      </c>
      <c r="S177" s="151"/>
      <c r="T177" s="153">
        <f>SUM(T178:T183)</f>
        <v>0</v>
      </c>
      <c r="AR177" s="146" t="s">
        <v>79</v>
      </c>
      <c r="AT177" s="154" t="s">
        <v>70</v>
      </c>
      <c r="AU177" s="154" t="s">
        <v>79</v>
      </c>
      <c r="AY177" s="146" t="s">
        <v>121</v>
      </c>
      <c r="BK177" s="155">
        <f>SUM(BK178:BK183)</f>
        <v>0</v>
      </c>
    </row>
    <row r="178" spans="1:65" s="2" customFormat="1" ht="24" customHeight="1">
      <c r="A178" s="29"/>
      <c r="B178" s="158"/>
      <c r="C178" s="159" t="s">
        <v>285</v>
      </c>
      <c r="D178" s="159" t="s">
        <v>123</v>
      </c>
      <c r="E178" s="160" t="s">
        <v>286</v>
      </c>
      <c r="F178" s="161" t="s">
        <v>287</v>
      </c>
      <c r="G178" s="162" t="s">
        <v>193</v>
      </c>
      <c r="H178" s="163">
        <v>1</v>
      </c>
      <c r="I178" s="164"/>
      <c r="J178" s="163">
        <f t="shared" ref="J178:J183" si="30">ROUND(I178*H178,3)</f>
        <v>0</v>
      </c>
      <c r="K178" s="165"/>
      <c r="L178" s="30"/>
      <c r="M178" s="166" t="s">
        <v>1</v>
      </c>
      <c r="N178" s="167" t="s">
        <v>37</v>
      </c>
      <c r="O178" s="55"/>
      <c r="P178" s="168">
        <f t="shared" ref="P178:P183" si="31">O178*H178</f>
        <v>0</v>
      </c>
      <c r="Q178" s="168">
        <v>0</v>
      </c>
      <c r="R178" s="168">
        <f t="shared" ref="R178:R183" si="32">Q178*H178</f>
        <v>0</v>
      </c>
      <c r="S178" s="168">
        <v>0</v>
      </c>
      <c r="T178" s="169">
        <f t="shared" ref="T178:T183" si="33"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0" t="s">
        <v>127</v>
      </c>
      <c r="AT178" s="170" t="s">
        <v>123</v>
      </c>
      <c r="AU178" s="170" t="s">
        <v>128</v>
      </c>
      <c r="AY178" s="14" t="s">
        <v>121</v>
      </c>
      <c r="BE178" s="171">
        <f t="shared" ref="BE178:BE183" si="34">IF(N178="základná",J178,0)</f>
        <v>0</v>
      </c>
      <c r="BF178" s="171">
        <f t="shared" ref="BF178:BF183" si="35">IF(N178="znížená",J178,0)</f>
        <v>0</v>
      </c>
      <c r="BG178" s="171">
        <f t="shared" ref="BG178:BG183" si="36">IF(N178="zákl. prenesená",J178,0)</f>
        <v>0</v>
      </c>
      <c r="BH178" s="171">
        <f t="shared" ref="BH178:BH183" si="37">IF(N178="zníž. prenesená",J178,0)</f>
        <v>0</v>
      </c>
      <c r="BI178" s="171">
        <f t="shared" ref="BI178:BI183" si="38">IF(N178="nulová",J178,0)</f>
        <v>0</v>
      </c>
      <c r="BJ178" s="14" t="s">
        <v>128</v>
      </c>
      <c r="BK178" s="172">
        <f t="shared" ref="BK178:BK183" si="39">ROUND(I178*H178,3)</f>
        <v>0</v>
      </c>
      <c r="BL178" s="14" t="s">
        <v>127</v>
      </c>
      <c r="BM178" s="170" t="s">
        <v>288</v>
      </c>
    </row>
    <row r="179" spans="1:65" s="2" customFormat="1" ht="36" customHeight="1">
      <c r="A179" s="29"/>
      <c r="B179" s="158"/>
      <c r="C179" s="159" t="s">
        <v>202</v>
      </c>
      <c r="D179" s="159" t="s">
        <v>123</v>
      </c>
      <c r="E179" s="160" t="s">
        <v>289</v>
      </c>
      <c r="F179" s="161" t="s">
        <v>290</v>
      </c>
      <c r="G179" s="162" t="s">
        <v>193</v>
      </c>
      <c r="H179" s="163">
        <v>2</v>
      </c>
      <c r="I179" s="164"/>
      <c r="J179" s="163">
        <f t="shared" si="30"/>
        <v>0</v>
      </c>
      <c r="K179" s="165"/>
      <c r="L179" s="30"/>
      <c r="M179" s="166" t="s">
        <v>1</v>
      </c>
      <c r="N179" s="167" t="s">
        <v>37</v>
      </c>
      <c r="O179" s="55"/>
      <c r="P179" s="168">
        <f t="shared" si="31"/>
        <v>0</v>
      </c>
      <c r="Q179" s="168">
        <v>0</v>
      </c>
      <c r="R179" s="168">
        <f t="shared" si="32"/>
        <v>0</v>
      </c>
      <c r="S179" s="168">
        <v>0</v>
      </c>
      <c r="T179" s="169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0" t="s">
        <v>127</v>
      </c>
      <c r="AT179" s="170" t="s">
        <v>123</v>
      </c>
      <c r="AU179" s="170" t="s">
        <v>128</v>
      </c>
      <c r="AY179" s="14" t="s">
        <v>121</v>
      </c>
      <c r="BE179" s="171">
        <f t="shared" si="34"/>
        <v>0</v>
      </c>
      <c r="BF179" s="171">
        <f t="shared" si="35"/>
        <v>0</v>
      </c>
      <c r="BG179" s="171">
        <f t="shared" si="36"/>
        <v>0</v>
      </c>
      <c r="BH179" s="171">
        <f t="shared" si="37"/>
        <v>0</v>
      </c>
      <c r="BI179" s="171">
        <f t="shared" si="38"/>
        <v>0</v>
      </c>
      <c r="BJ179" s="14" t="s">
        <v>128</v>
      </c>
      <c r="BK179" s="172">
        <f t="shared" si="39"/>
        <v>0</v>
      </c>
      <c r="BL179" s="14" t="s">
        <v>127</v>
      </c>
      <c r="BM179" s="170" t="s">
        <v>291</v>
      </c>
    </row>
    <row r="180" spans="1:65" s="2" customFormat="1" ht="36" customHeight="1">
      <c r="A180" s="29"/>
      <c r="B180" s="158"/>
      <c r="C180" s="159" t="s">
        <v>292</v>
      </c>
      <c r="D180" s="159" t="s">
        <v>123</v>
      </c>
      <c r="E180" s="160" t="s">
        <v>293</v>
      </c>
      <c r="F180" s="161" t="s">
        <v>294</v>
      </c>
      <c r="G180" s="162" t="s">
        <v>193</v>
      </c>
      <c r="H180" s="163">
        <v>1</v>
      </c>
      <c r="I180" s="164"/>
      <c r="J180" s="163">
        <f t="shared" si="30"/>
        <v>0</v>
      </c>
      <c r="K180" s="165"/>
      <c r="L180" s="30"/>
      <c r="M180" s="166" t="s">
        <v>1</v>
      </c>
      <c r="N180" s="167" t="s">
        <v>37</v>
      </c>
      <c r="O180" s="55"/>
      <c r="P180" s="168">
        <f t="shared" si="31"/>
        <v>0</v>
      </c>
      <c r="Q180" s="168">
        <v>0</v>
      </c>
      <c r="R180" s="168">
        <f t="shared" si="32"/>
        <v>0</v>
      </c>
      <c r="S180" s="168">
        <v>0</v>
      </c>
      <c r="T180" s="169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0" t="s">
        <v>127</v>
      </c>
      <c r="AT180" s="170" t="s">
        <v>123</v>
      </c>
      <c r="AU180" s="170" t="s">
        <v>128</v>
      </c>
      <c r="AY180" s="14" t="s">
        <v>121</v>
      </c>
      <c r="BE180" s="171">
        <f t="shared" si="34"/>
        <v>0</v>
      </c>
      <c r="BF180" s="171">
        <f t="shared" si="35"/>
        <v>0</v>
      </c>
      <c r="BG180" s="171">
        <f t="shared" si="36"/>
        <v>0</v>
      </c>
      <c r="BH180" s="171">
        <f t="shared" si="37"/>
        <v>0</v>
      </c>
      <c r="BI180" s="171">
        <f t="shared" si="38"/>
        <v>0</v>
      </c>
      <c r="BJ180" s="14" t="s">
        <v>128</v>
      </c>
      <c r="BK180" s="172">
        <f t="shared" si="39"/>
        <v>0</v>
      </c>
      <c r="BL180" s="14" t="s">
        <v>127</v>
      </c>
      <c r="BM180" s="170" t="s">
        <v>295</v>
      </c>
    </row>
    <row r="181" spans="1:65" s="2" customFormat="1" ht="16.5" customHeight="1">
      <c r="A181" s="29"/>
      <c r="B181" s="158"/>
      <c r="C181" s="159" t="s">
        <v>205</v>
      </c>
      <c r="D181" s="159" t="s">
        <v>123</v>
      </c>
      <c r="E181" s="160" t="s">
        <v>296</v>
      </c>
      <c r="F181" s="161" t="s">
        <v>297</v>
      </c>
      <c r="G181" s="162" t="s">
        <v>193</v>
      </c>
      <c r="H181" s="163">
        <v>1</v>
      </c>
      <c r="I181" s="164"/>
      <c r="J181" s="163">
        <f t="shared" si="30"/>
        <v>0</v>
      </c>
      <c r="K181" s="165"/>
      <c r="L181" s="30"/>
      <c r="M181" s="166" t="s">
        <v>1</v>
      </c>
      <c r="N181" s="167" t="s">
        <v>37</v>
      </c>
      <c r="O181" s="55"/>
      <c r="P181" s="168">
        <f t="shared" si="31"/>
        <v>0</v>
      </c>
      <c r="Q181" s="168">
        <v>0</v>
      </c>
      <c r="R181" s="168">
        <f t="shared" si="32"/>
        <v>0</v>
      </c>
      <c r="S181" s="168">
        <v>0</v>
      </c>
      <c r="T181" s="169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0" t="s">
        <v>127</v>
      </c>
      <c r="AT181" s="170" t="s">
        <v>123</v>
      </c>
      <c r="AU181" s="170" t="s">
        <v>128</v>
      </c>
      <c r="AY181" s="14" t="s">
        <v>121</v>
      </c>
      <c r="BE181" s="171">
        <f t="shared" si="34"/>
        <v>0</v>
      </c>
      <c r="BF181" s="171">
        <f t="shared" si="35"/>
        <v>0</v>
      </c>
      <c r="BG181" s="171">
        <f t="shared" si="36"/>
        <v>0</v>
      </c>
      <c r="BH181" s="171">
        <f t="shared" si="37"/>
        <v>0</v>
      </c>
      <c r="BI181" s="171">
        <f t="shared" si="38"/>
        <v>0</v>
      </c>
      <c r="BJ181" s="14" t="s">
        <v>128</v>
      </c>
      <c r="BK181" s="172">
        <f t="shared" si="39"/>
        <v>0</v>
      </c>
      <c r="BL181" s="14" t="s">
        <v>127</v>
      </c>
      <c r="BM181" s="170" t="s">
        <v>298</v>
      </c>
    </row>
    <row r="182" spans="1:65" s="2" customFormat="1" ht="16.5" customHeight="1">
      <c r="A182" s="29"/>
      <c r="B182" s="158"/>
      <c r="C182" s="159" t="s">
        <v>244</v>
      </c>
      <c r="D182" s="159" t="s">
        <v>123</v>
      </c>
      <c r="E182" s="160" t="s">
        <v>299</v>
      </c>
      <c r="F182" s="161" t="s">
        <v>300</v>
      </c>
      <c r="G182" s="162" t="s">
        <v>193</v>
      </c>
      <c r="H182" s="163">
        <v>2</v>
      </c>
      <c r="I182" s="164"/>
      <c r="J182" s="163">
        <f t="shared" si="30"/>
        <v>0</v>
      </c>
      <c r="K182" s="165"/>
      <c r="L182" s="30"/>
      <c r="M182" s="166" t="s">
        <v>1</v>
      </c>
      <c r="N182" s="167" t="s">
        <v>37</v>
      </c>
      <c r="O182" s="55"/>
      <c r="P182" s="168">
        <f t="shared" si="31"/>
        <v>0</v>
      </c>
      <c r="Q182" s="168">
        <v>0</v>
      </c>
      <c r="R182" s="168">
        <f t="shared" si="32"/>
        <v>0</v>
      </c>
      <c r="S182" s="168">
        <v>0</v>
      </c>
      <c r="T182" s="169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0" t="s">
        <v>127</v>
      </c>
      <c r="AT182" s="170" t="s">
        <v>123</v>
      </c>
      <c r="AU182" s="170" t="s">
        <v>128</v>
      </c>
      <c r="AY182" s="14" t="s">
        <v>121</v>
      </c>
      <c r="BE182" s="171">
        <f t="shared" si="34"/>
        <v>0</v>
      </c>
      <c r="BF182" s="171">
        <f t="shared" si="35"/>
        <v>0</v>
      </c>
      <c r="BG182" s="171">
        <f t="shared" si="36"/>
        <v>0</v>
      </c>
      <c r="BH182" s="171">
        <f t="shared" si="37"/>
        <v>0</v>
      </c>
      <c r="BI182" s="171">
        <f t="shared" si="38"/>
        <v>0</v>
      </c>
      <c r="BJ182" s="14" t="s">
        <v>128</v>
      </c>
      <c r="BK182" s="172">
        <f t="shared" si="39"/>
        <v>0</v>
      </c>
      <c r="BL182" s="14" t="s">
        <v>127</v>
      </c>
      <c r="BM182" s="170" t="s">
        <v>301</v>
      </c>
    </row>
    <row r="183" spans="1:65" s="2" customFormat="1" ht="24" customHeight="1">
      <c r="A183" s="29"/>
      <c r="B183" s="158"/>
      <c r="C183" s="159" t="s">
        <v>302</v>
      </c>
      <c r="D183" s="159" t="s">
        <v>123</v>
      </c>
      <c r="E183" s="160" t="s">
        <v>303</v>
      </c>
      <c r="F183" s="161" t="s">
        <v>304</v>
      </c>
      <c r="G183" s="162" t="s">
        <v>193</v>
      </c>
      <c r="H183" s="163">
        <v>2</v>
      </c>
      <c r="I183" s="164"/>
      <c r="J183" s="163">
        <f t="shared" si="30"/>
        <v>0</v>
      </c>
      <c r="K183" s="165"/>
      <c r="L183" s="30"/>
      <c r="M183" s="166" t="s">
        <v>1</v>
      </c>
      <c r="N183" s="167" t="s">
        <v>37</v>
      </c>
      <c r="O183" s="55"/>
      <c r="P183" s="168">
        <f t="shared" si="31"/>
        <v>0</v>
      </c>
      <c r="Q183" s="168">
        <v>0</v>
      </c>
      <c r="R183" s="168">
        <f t="shared" si="32"/>
        <v>0</v>
      </c>
      <c r="S183" s="168">
        <v>0</v>
      </c>
      <c r="T183" s="169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0" t="s">
        <v>127</v>
      </c>
      <c r="AT183" s="170" t="s">
        <v>123</v>
      </c>
      <c r="AU183" s="170" t="s">
        <v>128</v>
      </c>
      <c r="AY183" s="14" t="s">
        <v>121</v>
      </c>
      <c r="BE183" s="171">
        <f t="shared" si="34"/>
        <v>0</v>
      </c>
      <c r="BF183" s="171">
        <f t="shared" si="35"/>
        <v>0</v>
      </c>
      <c r="BG183" s="171">
        <f t="shared" si="36"/>
        <v>0</v>
      </c>
      <c r="BH183" s="171">
        <f t="shared" si="37"/>
        <v>0</v>
      </c>
      <c r="BI183" s="171">
        <f t="shared" si="38"/>
        <v>0</v>
      </c>
      <c r="BJ183" s="14" t="s">
        <v>128</v>
      </c>
      <c r="BK183" s="172">
        <f t="shared" si="39"/>
        <v>0</v>
      </c>
      <c r="BL183" s="14" t="s">
        <v>127</v>
      </c>
      <c r="BM183" s="170" t="s">
        <v>305</v>
      </c>
    </row>
    <row r="184" spans="1:65" s="12" customFormat="1" ht="22.9" customHeight="1">
      <c r="B184" s="145"/>
      <c r="D184" s="146" t="s">
        <v>70</v>
      </c>
      <c r="E184" s="156" t="s">
        <v>306</v>
      </c>
      <c r="F184" s="156" t="s">
        <v>307</v>
      </c>
      <c r="I184" s="148"/>
      <c r="J184" s="157">
        <f>BK184</f>
        <v>0</v>
      </c>
      <c r="L184" s="145"/>
      <c r="M184" s="150"/>
      <c r="N184" s="151"/>
      <c r="O184" s="151"/>
      <c r="P184" s="152">
        <f>SUM(P185:P196)</f>
        <v>0</v>
      </c>
      <c r="Q184" s="151"/>
      <c r="R184" s="152">
        <f>SUM(R185:R196)</f>
        <v>0</v>
      </c>
      <c r="S184" s="151"/>
      <c r="T184" s="153">
        <f>SUM(T185:T196)</f>
        <v>0</v>
      </c>
      <c r="AR184" s="146" t="s">
        <v>79</v>
      </c>
      <c r="AT184" s="154" t="s">
        <v>70</v>
      </c>
      <c r="AU184" s="154" t="s">
        <v>79</v>
      </c>
      <c r="AY184" s="146" t="s">
        <v>121</v>
      </c>
      <c r="BK184" s="155">
        <f>SUM(BK185:BK196)</f>
        <v>0</v>
      </c>
    </row>
    <row r="185" spans="1:65" s="2" customFormat="1" ht="16.5" customHeight="1">
      <c r="A185" s="29"/>
      <c r="B185" s="158"/>
      <c r="C185" s="159" t="s">
        <v>308</v>
      </c>
      <c r="D185" s="159" t="s">
        <v>123</v>
      </c>
      <c r="E185" s="160" t="s">
        <v>309</v>
      </c>
      <c r="F185" s="161" t="s">
        <v>310</v>
      </c>
      <c r="G185" s="162" t="s">
        <v>311</v>
      </c>
      <c r="H185" s="163">
        <v>1</v>
      </c>
      <c r="I185" s="164"/>
      <c r="J185" s="163">
        <f t="shared" ref="J185:J196" si="40">ROUND(I185*H185,3)</f>
        <v>0</v>
      </c>
      <c r="K185" s="165"/>
      <c r="L185" s="30"/>
      <c r="M185" s="166" t="s">
        <v>1</v>
      </c>
      <c r="N185" s="167" t="s">
        <v>37</v>
      </c>
      <c r="O185" s="55"/>
      <c r="P185" s="168">
        <f t="shared" ref="P185:P196" si="41">O185*H185</f>
        <v>0</v>
      </c>
      <c r="Q185" s="168">
        <v>0</v>
      </c>
      <c r="R185" s="168">
        <f t="shared" ref="R185:R196" si="42">Q185*H185</f>
        <v>0</v>
      </c>
      <c r="S185" s="168">
        <v>0</v>
      </c>
      <c r="T185" s="169">
        <f t="shared" ref="T185:T196" si="43"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0" t="s">
        <v>127</v>
      </c>
      <c r="AT185" s="170" t="s">
        <v>123</v>
      </c>
      <c r="AU185" s="170" t="s">
        <v>128</v>
      </c>
      <c r="AY185" s="14" t="s">
        <v>121</v>
      </c>
      <c r="BE185" s="171">
        <f t="shared" ref="BE185:BE196" si="44">IF(N185="základná",J185,0)</f>
        <v>0</v>
      </c>
      <c r="BF185" s="171">
        <f t="shared" ref="BF185:BF196" si="45">IF(N185="znížená",J185,0)</f>
        <v>0</v>
      </c>
      <c r="BG185" s="171">
        <f t="shared" ref="BG185:BG196" si="46">IF(N185="zákl. prenesená",J185,0)</f>
        <v>0</v>
      </c>
      <c r="BH185" s="171">
        <f t="shared" ref="BH185:BH196" si="47">IF(N185="zníž. prenesená",J185,0)</f>
        <v>0</v>
      </c>
      <c r="BI185" s="171">
        <f t="shared" ref="BI185:BI196" si="48">IF(N185="nulová",J185,0)</f>
        <v>0</v>
      </c>
      <c r="BJ185" s="14" t="s">
        <v>128</v>
      </c>
      <c r="BK185" s="172">
        <f t="shared" ref="BK185:BK196" si="49">ROUND(I185*H185,3)</f>
        <v>0</v>
      </c>
      <c r="BL185" s="14" t="s">
        <v>127</v>
      </c>
      <c r="BM185" s="170" t="s">
        <v>312</v>
      </c>
    </row>
    <row r="186" spans="1:65" s="2" customFormat="1" ht="16.5" customHeight="1">
      <c r="A186" s="29"/>
      <c r="B186" s="158"/>
      <c r="C186" s="159" t="s">
        <v>210</v>
      </c>
      <c r="D186" s="159" t="s">
        <v>123</v>
      </c>
      <c r="E186" s="160" t="s">
        <v>313</v>
      </c>
      <c r="F186" s="161" t="s">
        <v>314</v>
      </c>
      <c r="G186" s="162" t="s">
        <v>193</v>
      </c>
      <c r="H186" s="163">
        <v>1</v>
      </c>
      <c r="I186" s="164"/>
      <c r="J186" s="163">
        <f t="shared" si="40"/>
        <v>0</v>
      </c>
      <c r="K186" s="165"/>
      <c r="L186" s="30"/>
      <c r="M186" s="166" t="s">
        <v>1</v>
      </c>
      <c r="N186" s="167" t="s">
        <v>37</v>
      </c>
      <c r="O186" s="55"/>
      <c r="P186" s="168">
        <f t="shared" si="41"/>
        <v>0</v>
      </c>
      <c r="Q186" s="168">
        <v>0</v>
      </c>
      <c r="R186" s="168">
        <f t="shared" si="42"/>
        <v>0</v>
      </c>
      <c r="S186" s="168">
        <v>0</v>
      </c>
      <c r="T186" s="169">
        <f t="shared" si="4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0" t="s">
        <v>127</v>
      </c>
      <c r="AT186" s="170" t="s">
        <v>123</v>
      </c>
      <c r="AU186" s="170" t="s">
        <v>128</v>
      </c>
      <c r="AY186" s="14" t="s">
        <v>121</v>
      </c>
      <c r="BE186" s="171">
        <f t="shared" si="44"/>
        <v>0</v>
      </c>
      <c r="BF186" s="171">
        <f t="shared" si="45"/>
        <v>0</v>
      </c>
      <c r="BG186" s="171">
        <f t="shared" si="46"/>
        <v>0</v>
      </c>
      <c r="BH186" s="171">
        <f t="shared" si="47"/>
        <v>0</v>
      </c>
      <c r="BI186" s="171">
        <f t="shared" si="48"/>
        <v>0</v>
      </c>
      <c r="BJ186" s="14" t="s">
        <v>128</v>
      </c>
      <c r="BK186" s="172">
        <f t="shared" si="49"/>
        <v>0</v>
      </c>
      <c r="BL186" s="14" t="s">
        <v>127</v>
      </c>
      <c r="BM186" s="170" t="s">
        <v>315</v>
      </c>
    </row>
    <row r="187" spans="1:65" s="2" customFormat="1" ht="16.5" customHeight="1">
      <c r="A187" s="29"/>
      <c r="B187" s="158"/>
      <c r="C187" s="159" t="s">
        <v>316</v>
      </c>
      <c r="D187" s="159" t="s">
        <v>123</v>
      </c>
      <c r="E187" s="160" t="s">
        <v>317</v>
      </c>
      <c r="F187" s="161" t="s">
        <v>318</v>
      </c>
      <c r="G187" s="162" t="s">
        <v>193</v>
      </c>
      <c r="H187" s="163">
        <v>2</v>
      </c>
      <c r="I187" s="164"/>
      <c r="J187" s="163">
        <f t="shared" si="40"/>
        <v>0</v>
      </c>
      <c r="K187" s="165"/>
      <c r="L187" s="30"/>
      <c r="M187" s="166" t="s">
        <v>1</v>
      </c>
      <c r="N187" s="167" t="s">
        <v>37</v>
      </c>
      <c r="O187" s="55"/>
      <c r="P187" s="168">
        <f t="shared" si="41"/>
        <v>0</v>
      </c>
      <c r="Q187" s="168">
        <v>0</v>
      </c>
      <c r="R187" s="168">
        <f t="shared" si="42"/>
        <v>0</v>
      </c>
      <c r="S187" s="168">
        <v>0</v>
      </c>
      <c r="T187" s="169">
        <f t="shared" si="4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0" t="s">
        <v>127</v>
      </c>
      <c r="AT187" s="170" t="s">
        <v>123</v>
      </c>
      <c r="AU187" s="170" t="s">
        <v>128</v>
      </c>
      <c r="AY187" s="14" t="s">
        <v>121</v>
      </c>
      <c r="BE187" s="171">
        <f t="shared" si="44"/>
        <v>0</v>
      </c>
      <c r="BF187" s="171">
        <f t="shared" si="45"/>
        <v>0</v>
      </c>
      <c r="BG187" s="171">
        <f t="shared" si="46"/>
        <v>0</v>
      </c>
      <c r="BH187" s="171">
        <f t="shared" si="47"/>
        <v>0</v>
      </c>
      <c r="BI187" s="171">
        <f t="shared" si="48"/>
        <v>0</v>
      </c>
      <c r="BJ187" s="14" t="s">
        <v>128</v>
      </c>
      <c r="BK187" s="172">
        <f t="shared" si="49"/>
        <v>0</v>
      </c>
      <c r="BL187" s="14" t="s">
        <v>127</v>
      </c>
      <c r="BM187" s="170" t="s">
        <v>319</v>
      </c>
    </row>
    <row r="188" spans="1:65" s="2" customFormat="1" ht="16.5" customHeight="1">
      <c r="A188" s="29"/>
      <c r="B188" s="158"/>
      <c r="C188" s="159" t="s">
        <v>218</v>
      </c>
      <c r="D188" s="159" t="s">
        <v>123</v>
      </c>
      <c r="E188" s="160" t="s">
        <v>320</v>
      </c>
      <c r="F188" s="161" t="s">
        <v>321</v>
      </c>
      <c r="G188" s="162" t="s">
        <v>193</v>
      </c>
      <c r="H188" s="163">
        <v>2</v>
      </c>
      <c r="I188" s="164"/>
      <c r="J188" s="163">
        <f t="shared" si="40"/>
        <v>0</v>
      </c>
      <c r="K188" s="165"/>
      <c r="L188" s="30"/>
      <c r="M188" s="166" t="s">
        <v>1</v>
      </c>
      <c r="N188" s="167" t="s">
        <v>37</v>
      </c>
      <c r="O188" s="55"/>
      <c r="P188" s="168">
        <f t="shared" si="41"/>
        <v>0</v>
      </c>
      <c r="Q188" s="168">
        <v>0</v>
      </c>
      <c r="R188" s="168">
        <f t="shared" si="42"/>
        <v>0</v>
      </c>
      <c r="S188" s="168">
        <v>0</v>
      </c>
      <c r="T188" s="169">
        <f t="shared" si="4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0" t="s">
        <v>127</v>
      </c>
      <c r="AT188" s="170" t="s">
        <v>123</v>
      </c>
      <c r="AU188" s="170" t="s">
        <v>128</v>
      </c>
      <c r="AY188" s="14" t="s">
        <v>121</v>
      </c>
      <c r="BE188" s="171">
        <f t="shared" si="44"/>
        <v>0</v>
      </c>
      <c r="BF188" s="171">
        <f t="shared" si="45"/>
        <v>0</v>
      </c>
      <c r="BG188" s="171">
        <f t="shared" si="46"/>
        <v>0</v>
      </c>
      <c r="BH188" s="171">
        <f t="shared" si="47"/>
        <v>0</v>
      </c>
      <c r="BI188" s="171">
        <f t="shared" si="48"/>
        <v>0</v>
      </c>
      <c r="BJ188" s="14" t="s">
        <v>128</v>
      </c>
      <c r="BK188" s="172">
        <f t="shared" si="49"/>
        <v>0</v>
      </c>
      <c r="BL188" s="14" t="s">
        <v>127</v>
      </c>
      <c r="BM188" s="170" t="s">
        <v>322</v>
      </c>
    </row>
    <row r="189" spans="1:65" s="2" customFormat="1" ht="16.5" customHeight="1">
      <c r="A189" s="29"/>
      <c r="B189" s="158"/>
      <c r="C189" s="159" t="s">
        <v>323</v>
      </c>
      <c r="D189" s="159" t="s">
        <v>123</v>
      </c>
      <c r="E189" s="160" t="s">
        <v>324</v>
      </c>
      <c r="F189" s="161" t="s">
        <v>325</v>
      </c>
      <c r="G189" s="162" t="s">
        <v>326</v>
      </c>
      <c r="H189" s="163">
        <v>7</v>
      </c>
      <c r="I189" s="164"/>
      <c r="J189" s="163">
        <f t="shared" si="40"/>
        <v>0</v>
      </c>
      <c r="K189" s="165"/>
      <c r="L189" s="30"/>
      <c r="M189" s="166" t="s">
        <v>1</v>
      </c>
      <c r="N189" s="167" t="s">
        <v>37</v>
      </c>
      <c r="O189" s="55"/>
      <c r="P189" s="168">
        <f t="shared" si="41"/>
        <v>0</v>
      </c>
      <c r="Q189" s="168">
        <v>0</v>
      </c>
      <c r="R189" s="168">
        <f t="shared" si="42"/>
        <v>0</v>
      </c>
      <c r="S189" s="168">
        <v>0</v>
      </c>
      <c r="T189" s="169">
        <f t="shared" si="4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0" t="s">
        <v>127</v>
      </c>
      <c r="AT189" s="170" t="s">
        <v>123</v>
      </c>
      <c r="AU189" s="170" t="s">
        <v>128</v>
      </c>
      <c r="AY189" s="14" t="s">
        <v>121</v>
      </c>
      <c r="BE189" s="171">
        <f t="shared" si="44"/>
        <v>0</v>
      </c>
      <c r="BF189" s="171">
        <f t="shared" si="45"/>
        <v>0</v>
      </c>
      <c r="BG189" s="171">
        <f t="shared" si="46"/>
        <v>0</v>
      </c>
      <c r="BH189" s="171">
        <f t="shared" si="47"/>
        <v>0</v>
      </c>
      <c r="BI189" s="171">
        <f t="shared" si="48"/>
        <v>0</v>
      </c>
      <c r="BJ189" s="14" t="s">
        <v>128</v>
      </c>
      <c r="BK189" s="172">
        <f t="shared" si="49"/>
        <v>0</v>
      </c>
      <c r="BL189" s="14" t="s">
        <v>127</v>
      </c>
      <c r="BM189" s="170" t="s">
        <v>327</v>
      </c>
    </row>
    <row r="190" spans="1:65" s="2" customFormat="1" ht="16.5" customHeight="1">
      <c r="A190" s="29"/>
      <c r="B190" s="158"/>
      <c r="C190" s="159" t="s">
        <v>247</v>
      </c>
      <c r="D190" s="159" t="s">
        <v>123</v>
      </c>
      <c r="E190" s="160" t="s">
        <v>328</v>
      </c>
      <c r="F190" s="161" t="s">
        <v>329</v>
      </c>
      <c r="G190" s="162" t="s">
        <v>193</v>
      </c>
      <c r="H190" s="163">
        <v>2</v>
      </c>
      <c r="I190" s="164"/>
      <c r="J190" s="163">
        <f t="shared" si="40"/>
        <v>0</v>
      </c>
      <c r="K190" s="165"/>
      <c r="L190" s="30"/>
      <c r="M190" s="166" t="s">
        <v>1</v>
      </c>
      <c r="N190" s="167" t="s">
        <v>37</v>
      </c>
      <c r="O190" s="55"/>
      <c r="P190" s="168">
        <f t="shared" si="41"/>
        <v>0</v>
      </c>
      <c r="Q190" s="168">
        <v>0</v>
      </c>
      <c r="R190" s="168">
        <f t="shared" si="42"/>
        <v>0</v>
      </c>
      <c r="S190" s="168">
        <v>0</v>
      </c>
      <c r="T190" s="169">
        <f t="shared" si="4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0" t="s">
        <v>127</v>
      </c>
      <c r="AT190" s="170" t="s">
        <v>123</v>
      </c>
      <c r="AU190" s="170" t="s">
        <v>128</v>
      </c>
      <c r="AY190" s="14" t="s">
        <v>121</v>
      </c>
      <c r="BE190" s="171">
        <f t="shared" si="44"/>
        <v>0</v>
      </c>
      <c r="BF190" s="171">
        <f t="shared" si="45"/>
        <v>0</v>
      </c>
      <c r="BG190" s="171">
        <f t="shared" si="46"/>
        <v>0</v>
      </c>
      <c r="BH190" s="171">
        <f t="shared" si="47"/>
        <v>0</v>
      </c>
      <c r="BI190" s="171">
        <f t="shared" si="48"/>
        <v>0</v>
      </c>
      <c r="BJ190" s="14" t="s">
        <v>128</v>
      </c>
      <c r="BK190" s="172">
        <f t="shared" si="49"/>
        <v>0</v>
      </c>
      <c r="BL190" s="14" t="s">
        <v>127</v>
      </c>
      <c r="BM190" s="170" t="s">
        <v>330</v>
      </c>
    </row>
    <row r="191" spans="1:65" s="2" customFormat="1" ht="16.5" customHeight="1">
      <c r="A191" s="29"/>
      <c r="B191" s="158"/>
      <c r="C191" s="159" t="s">
        <v>331</v>
      </c>
      <c r="D191" s="159" t="s">
        <v>123</v>
      </c>
      <c r="E191" s="160" t="s">
        <v>332</v>
      </c>
      <c r="F191" s="161" t="s">
        <v>333</v>
      </c>
      <c r="G191" s="162" t="s">
        <v>193</v>
      </c>
      <c r="H191" s="163">
        <v>2</v>
      </c>
      <c r="I191" s="164"/>
      <c r="J191" s="163">
        <f t="shared" si="40"/>
        <v>0</v>
      </c>
      <c r="K191" s="165"/>
      <c r="L191" s="30"/>
      <c r="M191" s="166" t="s">
        <v>1</v>
      </c>
      <c r="N191" s="167" t="s">
        <v>37</v>
      </c>
      <c r="O191" s="55"/>
      <c r="P191" s="168">
        <f t="shared" si="41"/>
        <v>0</v>
      </c>
      <c r="Q191" s="168">
        <v>0</v>
      </c>
      <c r="R191" s="168">
        <f t="shared" si="42"/>
        <v>0</v>
      </c>
      <c r="S191" s="168">
        <v>0</v>
      </c>
      <c r="T191" s="169">
        <f t="shared" si="4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0" t="s">
        <v>127</v>
      </c>
      <c r="AT191" s="170" t="s">
        <v>123</v>
      </c>
      <c r="AU191" s="170" t="s">
        <v>128</v>
      </c>
      <c r="AY191" s="14" t="s">
        <v>121</v>
      </c>
      <c r="BE191" s="171">
        <f t="shared" si="44"/>
        <v>0</v>
      </c>
      <c r="BF191" s="171">
        <f t="shared" si="45"/>
        <v>0</v>
      </c>
      <c r="BG191" s="171">
        <f t="shared" si="46"/>
        <v>0</v>
      </c>
      <c r="BH191" s="171">
        <f t="shared" si="47"/>
        <v>0</v>
      </c>
      <c r="BI191" s="171">
        <f t="shared" si="48"/>
        <v>0</v>
      </c>
      <c r="BJ191" s="14" t="s">
        <v>128</v>
      </c>
      <c r="BK191" s="172">
        <f t="shared" si="49"/>
        <v>0</v>
      </c>
      <c r="BL191" s="14" t="s">
        <v>127</v>
      </c>
      <c r="BM191" s="170" t="s">
        <v>334</v>
      </c>
    </row>
    <row r="192" spans="1:65" s="2" customFormat="1" ht="16.5" customHeight="1">
      <c r="A192" s="29"/>
      <c r="B192" s="158"/>
      <c r="C192" s="159" t="s">
        <v>251</v>
      </c>
      <c r="D192" s="159" t="s">
        <v>123</v>
      </c>
      <c r="E192" s="160" t="s">
        <v>335</v>
      </c>
      <c r="F192" s="161" t="s">
        <v>336</v>
      </c>
      <c r="G192" s="162" t="s">
        <v>337</v>
      </c>
      <c r="H192" s="163">
        <v>1</v>
      </c>
      <c r="I192" s="164"/>
      <c r="J192" s="163">
        <f t="shared" si="40"/>
        <v>0</v>
      </c>
      <c r="K192" s="165"/>
      <c r="L192" s="30"/>
      <c r="M192" s="166" t="s">
        <v>1</v>
      </c>
      <c r="N192" s="167" t="s">
        <v>37</v>
      </c>
      <c r="O192" s="55"/>
      <c r="P192" s="168">
        <f t="shared" si="41"/>
        <v>0</v>
      </c>
      <c r="Q192" s="168">
        <v>0</v>
      </c>
      <c r="R192" s="168">
        <f t="shared" si="42"/>
        <v>0</v>
      </c>
      <c r="S192" s="168">
        <v>0</v>
      </c>
      <c r="T192" s="169">
        <f t="shared" si="4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0" t="s">
        <v>127</v>
      </c>
      <c r="AT192" s="170" t="s">
        <v>123</v>
      </c>
      <c r="AU192" s="170" t="s">
        <v>128</v>
      </c>
      <c r="AY192" s="14" t="s">
        <v>121</v>
      </c>
      <c r="BE192" s="171">
        <f t="shared" si="44"/>
        <v>0</v>
      </c>
      <c r="BF192" s="171">
        <f t="shared" si="45"/>
        <v>0</v>
      </c>
      <c r="BG192" s="171">
        <f t="shared" si="46"/>
        <v>0</v>
      </c>
      <c r="BH192" s="171">
        <f t="shared" si="47"/>
        <v>0</v>
      </c>
      <c r="BI192" s="171">
        <f t="shared" si="48"/>
        <v>0</v>
      </c>
      <c r="BJ192" s="14" t="s">
        <v>128</v>
      </c>
      <c r="BK192" s="172">
        <f t="shared" si="49"/>
        <v>0</v>
      </c>
      <c r="BL192" s="14" t="s">
        <v>127</v>
      </c>
      <c r="BM192" s="170" t="s">
        <v>338</v>
      </c>
    </row>
    <row r="193" spans="1:65" s="2" customFormat="1" ht="16.5" customHeight="1">
      <c r="A193" s="29"/>
      <c r="B193" s="158"/>
      <c r="C193" s="159" t="s">
        <v>339</v>
      </c>
      <c r="D193" s="159" t="s">
        <v>123</v>
      </c>
      <c r="E193" s="160" t="s">
        <v>340</v>
      </c>
      <c r="F193" s="161" t="s">
        <v>341</v>
      </c>
      <c r="G193" s="162" t="s">
        <v>337</v>
      </c>
      <c r="H193" s="163">
        <v>1</v>
      </c>
      <c r="I193" s="164"/>
      <c r="J193" s="163">
        <f t="shared" si="40"/>
        <v>0</v>
      </c>
      <c r="K193" s="165"/>
      <c r="L193" s="30"/>
      <c r="M193" s="166" t="s">
        <v>1</v>
      </c>
      <c r="N193" s="167" t="s">
        <v>37</v>
      </c>
      <c r="O193" s="55"/>
      <c r="P193" s="168">
        <f t="shared" si="41"/>
        <v>0</v>
      </c>
      <c r="Q193" s="168">
        <v>0</v>
      </c>
      <c r="R193" s="168">
        <f t="shared" si="42"/>
        <v>0</v>
      </c>
      <c r="S193" s="168">
        <v>0</v>
      </c>
      <c r="T193" s="169">
        <f t="shared" si="4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0" t="s">
        <v>127</v>
      </c>
      <c r="AT193" s="170" t="s">
        <v>123</v>
      </c>
      <c r="AU193" s="170" t="s">
        <v>128</v>
      </c>
      <c r="AY193" s="14" t="s">
        <v>121</v>
      </c>
      <c r="BE193" s="171">
        <f t="shared" si="44"/>
        <v>0</v>
      </c>
      <c r="BF193" s="171">
        <f t="shared" si="45"/>
        <v>0</v>
      </c>
      <c r="BG193" s="171">
        <f t="shared" si="46"/>
        <v>0</v>
      </c>
      <c r="BH193" s="171">
        <f t="shared" si="47"/>
        <v>0</v>
      </c>
      <c r="BI193" s="171">
        <f t="shared" si="48"/>
        <v>0</v>
      </c>
      <c r="BJ193" s="14" t="s">
        <v>128</v>
      </c>
      <c r="BK193" s="172">
        <f t="shared" si="49"/>
        <v>0</v>
      </c>
      <c r="BL193" s="14" t="s">
        <v>127</v>
      </c>
      <c r="BM193" s="170" t="s">
        <v>342</v>
      </c>
    </row>
    <row r="194" spans="1:65" s="2" customFormat="1" ht="16.5" customHeight="1">
      <c r="A194" s="29"/>
      <c r="B194" s="158"/>
      <c r="C194" s="159" t="s">
        <v>254</v>
      </c>
      <c r="D194" s="159" t="s">
        <v>123</v>
      </c>
      <c r="E194" s="160" t="s">
        <v>343</v>
      </c>
      <c r="F194" s="161" t="s">
        <v>344</v>
      </c>
      <c r="G194" s="162" t="s">
        <v>193</v>
      </c>
      <c r="H194" s="163">
        <v>2</v>
      </c>
      <c r="I194" s="164"/>
      <c r="J194" s="163">
        <f t="shared" si="40"/>
        <v>0</v>
      </c>
      <c r="K194" s="165"/>
      <c r="L194" s="30"/>
      <c r="M194" s="166" t="s">
        <v>1</v>
      </c>
      <c r="N194" s="167" t="s">
        <v>37</v>
      </c>
      <c r="O194" s="55"/>
      <c r="P194" s="168">
        <f t="shared" si="41"/>
        <v>0</v>
      </c>
      <c r="Q194" s="168">
        <v>0</v>
      </c>
      <c r="R194" s="168">
        <f t="shared" si="42"/>
        <v>0</v>
      </c>
      <c r="S194" s="168">
        <v>0</v>
      </c>
      <c r="T194" s="169">
        <f t="shared" si="4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0" t="s">
        <v>127</v>
      </c>
      <c r="AT194" s="170" t="s">
        <v>123</v>
      </c>
      <c r="AU194" s="170" t="s">
        <v>128</v>
      </c>
      <c r="AY194" s="14" t="s">
        <v>121</v>
      </c>
      <c r="BE194" s="171">
        <f t="shared" si="44"/>
        <v>0</v>
      </c>
      <c r="BF194" s="171">
        <f t="shared" si="45"/>
        <v>0</v>
      </c>
      <c r="BG194" s="171">
        <f t="shared" si="46"/>
        <v>0</v>
      </c>
      <c r="BH194" s="171">
        <f t="shared" si="47"/>
        <v>0</v>
      </c>
      <c r="BI194" s="171">
        <f t="shared" si="48"/>
        <v>0</v>
      </c>
      <c r="BJ194" s="14" t="s">
        <v>128</v>
      </c>
      <c r="BK194" s="172">
        <f t="shared" si="49"/>
        <v>0</v>
      </c>
      <c r="BL194" s="14" t="s">
        <v>127</v>
      </c>
      <c r="BM194" s="170" t="s">
        <v>345</v>
      </c>
    </row>
    <row r="195" spans="1:65" s="2" customFormat="1" ht="16.5" customHeight="1">
      <c r="A195" s="29"/>
      <c r="B195" s="158"/>
      <c r="C195" s="159" t="s">
        <v>346</v>
      </c>
      <c r="D195" s="159" t="s">
        <v>123</v>
      </c>
      <c r="E195" s="160" t="s">
        <v>347</v>
      </c>
      <c r="F195" s="161" t="s">
        <v>348</v>
      </c>
      <c r="G195" s="162" t="s">
        <v>337</v>
      </c>
      <c r="H195" s="163">
        <v>1</v>
      </c>
      <c r="I195" s="164"/>
      <c r="J195" s="163">
        <f t="shared" si="40"/>
        <v>0</v>
      </c>
      <c r="K195" s="165"/>
      <c r="L195" s="30"/>
      <c r="M195" s="166" t="s">
        <v>1</v>
      </c>
      <c r="N195" s="167" t="s">
        <v>37</v>
      </c>
      <c r="O195" s="55"/>
      <c r="P195" s="168">
        <f t="shared" si="41"/>
        <v>0</v>
      </c>
      <c r="Q195" s="168">
        <v>0</v>
      </c>
      <c r="R195" s="168">
        <f t="shared" si="42"/>
        <v>0</v>
      </c>
      <c r="S195" s="168">
        <v>0</v>
      </c>
      <c r="T195" s="169">
        <f t="shared" si="4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0" t="s">
        <v>127</v>
      </c>
      <c r="AT195" s="170" t="s">
        <v>123</v>
      </c>
      <c r="AU195" s="170" t="s">
        <v>128</v>
      </c>
      <c r="AY195" s="14" t="s">
        <v>121</v>
      </c>
      <c r="BE195" s="171">
        <f t="shared" si="44"/>
        <v>0</v>
      </c>
      <c r="BF195" s="171">
        <f t="shared" si="45"/>
        <v>0</v>
      </c>
      <c r="BG195" s="171">
        <f t="shared" si="46"/>
        <v>0</v>
      </c>
      <c r="BH195" s="171">
        <f t="shared" si="47"/>
        <v>0</v>
      </c>
      <c r="BI195" s="171">
        <f t="shared" si="48"/>
        <v>0</v>
      </c>
      <c r="BJ195" s="14" t="s">
        <v>128</v>
      </c>
      <c r="BK195" s="172">
        <f t="shared" si="49"/>
        <v>0</v>
      </c>
      <c r="BL195" s="14" t="s">
        <v>127</v>
      </c>
      <c r="BM195" s="170" t="s">
        <v>349</v>
      </c>
    </row>
    <row r="196" spans="1:65" s="2" customFormat="1" ht="16.5" customHeight="1">
      <c r="A196" s="29"/>
      <c r="B196" s="158"/>
      <c r="C196" s="159" t="s">
        <v>258</v>
      </c>
      <c r="D196" s="159" t="s">
        <v>123</v>
      </c>
      <c r="E196" s="160" t="s">
        <v>350</v>
      </c>
      <c r="F196" s="161" t="s">
        <v>351</v>
      </c>
      <c r="G196" s="162" t="s">
        <v>337</v>
      </c>
      <c r="H196" s="163">
        <v>1</v>
      </c>
      <c r="I196" s="164"/>
      <c r="J196" s="163">
        <f t="shared" si="40"/>
        <v>0</v>
      </c>
      <c r="K196" s="165"/>
      <c r="L196" s="30"/>
      <c r="M196" s="166" t="s">
        <v>1</v>
      </c>
      <c r="N196" s="167" t="s">
        <v>37</v>
      </c>
      <c r="O196" s="55"/>
      <c r="P196" s="168">
        <f t="shared" si="41"/>
        <v>0</v>
      </c>
      <c r="Q196" s="168">
        <v>0</v>
      </c>
      <c r="R196" s="168">
        <f t="shared" si="42"/>
        <v>0</v>
      </c>
      <c r="S196" s="168">
        <v>0</v>
      </c>
      <c r="T196" s="169">
        <f t="shared" si="4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0" t="s">
        <v>127</v>
      </c>
      <c r="AT196" s="170" t="s">
        <v>123</v>
      </c>
      <c r="AU196" s="170" t="s">
        <v>128</v>
      </c>
      <c r="AY196" s="14" t="s">
        <v>121</v>
      </c>
      <c r="BE196" s="171">
        <f t="shared" si="44"/>
        <v>0</v>
      </c>
      <c r="BF196" s="171">
        <f t="shared" si="45"/>
        <v>0</v>
      </c>
      <c r="BG196" s="171">
        <f t="shared" si="46"/>
        <v>0</v>
      </c>
      <c r="BH196" s="171">
        <f t="shared" si="47"/>
        <v>0</v>
      </c>
      <c r="BI196" s="171">
        <f t="shared" si="48"/>
        <v>0</v>
      </c>
      <c r="BJ196" s="14" t="s">
        <v>128</v>
      </c>
      <c r="BK196" s="172">
        <f t="shared" si="49"/>
        <v>0</v>
      </c>
      <c r="BL196" s="14" t="s">
        <v>127</v>
      </c>
      <c r="BM196" s="170" t="s">
        <v>352</v>
      </c>
    </row>
    <row r="197" spans="1:65" s="12" customFormat="1" ht="25.9" customHeight="1">
      <c r="B197" s="145"/>
      <c r="D197" s="146" t="s">
        <v>70</v>
      </c>
      <c r="E197" s="147" t="s">
        <v>353</v>
      </c>
      <c r="F197" s="147" t="s">
        <v>354</v>
      </c>
      <c r="I197" s="148"/>
      <c r="J197" s="149">
        <f>BK197</f>
        <v>0</v>
      </c>
      <c r="L197" s="145"/>
      <c r="M197" s="150"/>
      <c r="N197" s="151"/>
      <c r="O197" s="151"/>
      <c r="P197" s="152">
        <f>P198</f>
        <v>0</v>
      </c>
      <c r="Q197" s="151"/>
      <c r="R197" s="152">
        <f>R198</f>
        <v>0</v>
      </c>
      <c r="S197" s="151"/>
      <c r="T197" s="153">
        <f>T198</f>
        <v>0</v>
      </c>
      <c r="AR197" s="146" t="s">
        <v>127</v>
      </c>
      <c r="AT197" s="154" t="s">
        <v>70</v>
      </c>
      <c r="AU197" s="154" t="s">
        <v>71</v>
      </c>
      <c r="AY197" s="146" t="s">
        <v>121</v>
      </c>
      <c r="BK197" s="155">
        <f>BK198</f>
        <v>0</v>
      </c>
    </row>
    <row r="198" spans="1:65" s="2" customFormat="1" ht="16.5" customHeight="1">
      <c r="A198" s="29"/>
      <c r="B198" s="158"/>
      <c r="C198" s="159" t="s">
        <v>238</v>
      </c>
      <c r="D198" s="159" t="s">
        <v>123</v>
      </c>
      <c r="E198" s="160" t="s">
        <v>355</v>
      </c>
      <c r="F198" s="161" t="s">
        <v>356</v>
      </c>
      <c r="G198" s="162" t="s">
        <v>197</v>
      </c>
      <c r="H198" s="163">
        <v>1</v>
      </c>
      <c r="I198" s="164"/>
      <c r="J198" s="163">
        <f>ROUND(I198*H198,3)</f>
        <v>0</v>
      </c>
      <c r="K198" s="165"/>
      <c r="L198" s="30"/>
      <c r="M198" s="183" t="s">
        <v>1</v>
      </c>
      <c r="N198" s="184" t="s">
        <v>37</v>
      </c>
      <c r="O198" s="185"/>
      <c r="P198" s="186">
        <f>O198*H198</f>
        <v>0</v>
      </c>
      <c r="Q198" s="186">
        <v>0</v>
      </c>
      <c r="R198" s="186">
        <f>Q198*H198</f>
        <v>0</v>
      </c>
      <c r="S198" s="186">
        <v>0</v>
      </c>
      <c r="T198" s="187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0" t="s">
        <v>357</v>
      </c>
      <c r="AT198" s="170" t="s">
        <v>123</v>
      </c>
      <c r="AU198" s="170" t="s">
        <v>79</v>
      </c>
      <c r="AY198" s="14" t="s">
        <v>121</v>
      </c>
      <c r="BE198" s="171">
        <f>IF(N198="základná",J198,0)</f>
        <v>0</v>
      </c>
      <c r="BF198" s="171">
        <f>IF(N198="znížená",J198,0)</f>
        <v>0</v>
      </c>
      <c r="BG198" s="171">
        <f>IF(N198="zákl. prenesená",J198,0)</f>
        <v>0</v>
      </c>
      <c r="BH198" s="171">
        <f>IF(N198="zníž. prenesená",J198,0)</f>
        <v>0</v>
      </c>
      <c r="BI198" s="171">
        <f>IF(N198="nulová",J198,0)</f>
        <v>0</v>
      </c>
      <c r="BJ198" s="14" t="s">
        <v>128</v>
      </c>
      <c r="BK198" s="172">
        <f>ROUND(I198*H198,3)</f>
        <v>0</v>
      </c>
      <c r="BL198" s="14" t="s">
        <v>357</v>
      </c>
      <c r="BM198" s="170" t="s">
        <v>358</v>
      </c>
    </row>
    <row r="199" spans="1:65" s="2" customFormat="1" ht="6.95" customHeight="1">
      <c r="A199" s="29"/>
      <c r="B199" s="44"/>
      <c r="C199" s="45"/>
      <c r="D199" s="45"/>
      <c r="E199" s="45"/>
      <c r="F199" s="45"/>
      <c r="G199" s="45"/>
      <c r="H199" s="45"/>
      <c r="I199" s="117"/>
      <c r="J199" s="45"/>
      <c r="K199" s="45"/>
      <c r="L199" s="30"/>
      <c r="M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</row>
  </sheetData>
  <autoFilter ref="C127:K198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87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13</v>
      </c>
      <c r="I6" s="90"/>
      <c r="L6" s="17"/>
    </row>
    <row r="7" spans="1:46" s="1" customFormat="1" ht="16.5" customHeight="1">
      <c r="B7" s="17"/>
      <c r="E7" s="228" t="str">
        <f>'Rekapitulácia stavby'!K6</f>
        <v xml:space="preserve"> Parkovisko Krasnany</v>
      </c>
      <c r="F7" s="229"/>
      <c r="G7" s="229"/>
      <c r="H7" s="229"/>
      <c r="I7" s="90"/>
      <c r="L7" s="17"/>
    </row>
    <row r="8" spans="1:46" s="2" customFormat="1" ht="12" customHeight="1">
      <c r="A8" s="29"/>
      <c r="B8" s="30"/>
      <c r="C8" s="29"/>
      <c r="D8" s="24" t="s">
        <v>88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0" t="s">
        <v>359</v>
      </c>
      <c r="F9" s="227"/>
      <c r="G9" s="227"/>
      <c r="H9" s="227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4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4" t="s">
        <v>19</v>
      </c>
      <c r="J12" s="52" t="str">
        <f>'Rekapitulácia stavby'!AN8</f>
        <v>22. 11. 2021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94" t="s">
        <v>22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94" t="s">
        <v>23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94" t="s">
        <v>22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0" t="str">
        <f>'Rekapitulácia stavby'!E14</f>
        <v>Vyplň údaj</v>
      </c>
      <c r="F18" s="203"/>
      <c r="G18" s="203"/>
      <c r="H18" s="203"/>
      <c r="I18" s="94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94" t="s">
        <v>22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94" t="s">
        <v>23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94" t="s">
        <v>22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7" t="s">
        <v>1</v>
      </c>
      <c r="F27" s="207"/>
      <c r="G27" s="207"/>
      <c r="H27" s="207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31</v>
      </c>
      <c r="E30" s="29"/>
      <c r="F30" s="29"/>
      <c r="G30" s="29"/>
      <c r="H30" s="29"/>
      <c r="I30" s="93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101" t="s">
        <v>32</v>
      </c>
      <c r="J32" s="33" t="s">
        <v>34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35</v>
      </c>
      <c r="E33" s="24" t="s">
        <v>36</v>
      </c>
      <c r="F33" s="103">
        <f>ROUND((SUM(BE120:BE151)),  2)</f>
        <v>0</v>
      </c>
      <c r="G33" s="29"/>
      <c r="H33" s="29"/>
      <c r="I33" s="104">
        <v>0.2</v>
      </c>
      <c r="J33" s="103">
        <f>ROUND(((SUM(BE120:BE151))*I33),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37</v>
      </c>
      <c r="F34" s="103">
        <f>ROUND((SUM(BF120:BF151)),  2)</f>
        <v>0</v>
      </c>
      <c r="G34" s="29"/>
      <c r="H34" s="29"/>
      <c r="I34" s="104">
        <v>0.2</v>
      </c>
      <c r="J34" s="103">
        <f>ROUND(((SUM(BF120:BF151))*I34),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103">
        <f>ROUND((SUM(BG120:BG151)),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103">
        <f>ROUND((SUM(BH120:BH151)),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40</v>
      </c>
      <c r="F37" s="103">
        <f>ROUND((SUM(BI120:BI151)),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41</v>
      </c>
      <c r="E39" s="57"/>
      <c r="F39" s="57"/>
      <c r="G39" s="107" t="s">
        <v>42</v>
      </c>
      <c r="H39" s="108" t="s">
        <v>43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112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46</v>
      </c>
      <c r="E61" s="32"/>
      <c r="F61" s="113" t="s">
        <v>47</v>
      </c>
      <c r="G61" s="42" t="s">
        <v>46</v>
      </c>
      <c r="H61" s="32"/>
      <c r="I61" s="114"/>
      <c r="J61" s="115" t="s">
        <v>47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48</v>
      </c>
      <c r="E65" s="43"/>
      <c r="F65" s="43"/>
      <c r="G65" s="40" t="s">
        <v>49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46</v>
      </c>
      <c r="E76" s="32"/>
      <c r="F76" s="113" t="s">
        <v>47</v>
      </c>
      <c r="G76" s="42" t="s">
        <v>46</v>
      </c>
      <c r="H76" s="32"/>
      <c r="I76" s="114"/>
      <c r="J76" s="115" t="s">
        <v>47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90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8" t="str">
        <f>E7</f>
        <v xml:space="preserve"> Parkovisko Krasnany</v>
      </c>
      <c r="F85" s="229"/>
      <c r="G85" s="229"/>
      <c r="H85" s="229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88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0" t="str">
        <f>E9</f>
        <v>02 - Spevnene plochy</v>
      </c>
      <c r="F87" s="227"/>
      <c r="G87" s="227"/>
      <c r="H87" s="227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94" t="s">
        <v>19</v>
      </c>
      <c r="J89" s="52" t="str">
        <f>IF(J12="","",J12)</f>
        <v>22. 11. 2021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 xml:space="preserve"> </v>
      </c>
      <c r="G91" s="29"/>
      <c r="H91" s="29"/>
      <c r="I91" s="94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4" t="s">
        <v>29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91</v>
      </c>
      <c r="D94" s="105"/>
      <c r="E94" s="105"/>
      <c r="F94" s="105"/>
      <c r="G94" s="105"/>
      <c r="H94" s="105"/>
      <c r="I94" s="120"/>
      <c r="J94" s="121" t="s">
        <v>92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93</v>
      </c>
      <c r="D96" s="29"/>
      <c r="E96" s="29"/>
      <c r="F96" s="29"/>
      <c r="G96" s="29"/>
      <c r="H96" s="29"/>
      <c r="I96" s="93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94</v>
      </c>
    </row>
    <row r="97" spans="1:31" s="9" customFormat="1" ht="24.95" customHeight="1">
      <c r="B97" s="123"/>
      <c r="D97" s="124" t="s">
        <v>360</v>
      </c>
      <c r="E97" s="125"/>
      <c r="F97" s="125"/>
      <c r="G97" s="125"/>
      <c r="H97" s="125"/>
      <c r="I97" s="126"/>
      <c r="J97" s="127">
        <f>J121</f>
        <v>0</v>
      </c>
      <c r="L97" s="123"/>
    </row>
    <row r="98" spans="1:31" s="10" customFormat="1" ht="19.899999999999999" customHeight="1">
      <c r="B98" s="128"/>
      <c r="D98" s="129" t="s">
        <v>361</v>
      </c>
      <c r="E98" s="130"/>
      <c r="F98" s="130"/>
      <c r="G98" s="130"/>
      <c r="H98" s="130"/>
      <c r="I98" s="131"/>
      <c r="J98" s="132">
        <f>J122</f>
        <v>0</v>
      </c>
      <c r="L98" s="128"/>
    </row>
    <row r="99" spans="1:31" s="10" customFormat="1" ht="19.899999999999999" customHeight="1">
      <c r="B99" s="128"/>
      <c r="D99" s="129" t="s">
        <v>362</v>
      </c>
      <c r="E99" s="130"/>
      <c r="F99" s="130"/>
      <c r="G99" s="130"/>
      <c r="H99" s="130"/>
      <c r="I99" s="131"/>
      <c r="J99" s="132">
        <f>J128</f>
        <v>0</v>
      </c>
      <c r="L99" s="128"/>
    </row>
    <row r="100" spans="1:31" s="10" customFormat="1" ht="19.899999999999999" customHeight="1">
      <c r="B100" s="128"/>
      <c r="D100" s="129" t="s">
        <v>363</v>
      </c>
      <c r="E100" s="130"/>
      <c r="F100" s="130"/>
      <c r="G100" s="130"/>
      <c r="H100" s="130"/>
      <c r="I100" s="131"/>
      <c r="J100" s="132">
        <f>J131</f>
        <v>0</v>
      </c>
      <c r="L100" s="128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93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117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118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107</v>
      </c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13</v>
      </c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28" t="str">
        <f>E7</f>
        <v xml:space="preserve"> Parkovisko Krasnany</v>
      </c>
      <c r="F110" s="229"/>
      <c r="G110" s="229"/>
      <c r="H110" s="229"/>
      <c r="I110" s="93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88</v>
      </c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00" t="str">
        <f>E9</f>
        <v>02 - Spevnene plochy</v>
      </c>
      <c r="F112" s="227"/>
      <c r="G112" s="227"/>
      <c r="H112" s="227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93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17</v>
      </c>
      <c r="D114" s="29"/>
      <c r="E114" s="29"/>
      <c r="F114" s="22" t="str">
        <f>F12</f>
        <v xml:space="preserve"> </v>
      </c>
      <c r="G114" s="29"/>
      <c r="H114" s="29"/>
      <c r="I114" s="94" t="s">
        <v>19</v>
      </c>
      <c r="J114" s="52" t="str">
        <f>IF(J12="","",J12)</f>
        <v>22. 11. 2021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21</v>
      </c>
      <c r="D116" s="29"/>
      <c r="E116" s="29"/>
      <c r="F116" s="22" t="str">
        <f>E15</f>
        <v xml:space="preserve"> </v>
      </c>
      <c r="G116" s="29"/>
      <c r="H116" s="29"/>
      <c r="I116" s="94" t="s">
        <v>26</v>
      </c>
      <c r="J116" s="27" t="str">
        <f>E21</f>
        <v xml:space="preserve"> 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24</v>
      </c>
      <c r="D117" s="29"/>
      <c r="E117" s="29"/>
      <c r="F117" s="22" t="str">
        <f>IF(E18="","",E18)</f>
        <v>Vyplň údaj</v>
      </c>
      <c r="G117" s="29"/>
      <c r="H117" s="29"/>
      <c r="I117" s="94" t="s">
        <v>29</v>
      </c>
      <c r="J117" s="27" t="str">
        <f>E24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93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33"/>
      <c r="B119" s="134"/>
      <c r="C119" s="135" t="s">
        <v>108</v>
      </c>
      <c r="D119" s="136" t="s">
        <v>56</v>
      </c>
      <c r="E119" s="136" t="s">
        <v>52</v>
      </c>
      <c r="F119" s="136" t="s">
        <v>53</v>
      </c>
      <c r="G119" s="136" t="s">
        <v>109</v>
      </c>
      <c r="H119" s="136" t="s">
        <v>110</v>
      </c>
      <c r="I119" s="137" t="s">
        <v>111</v>
      </c>
      <c r="J119" s="138" t="s">
        <v>92</v>
      </c>
      <c r="K119" s="139" t="s">
        <v>112</v>
      </c>
      <c r="L119" s="140"/>
      <c r="M119" s="59" t="s">
        <v>1</v>
      </c>
      <c r="N119" s="60" t="s">
        <v>35</v>
      </c>
      <c r="O119" s="60" t="s">
        <v>113</v>
      </c>
      <c r="P119" s="60" t="s">
        <v>114</v>
      </c>
      <c r="Q119" s="60" t="s">
        <v>115</v>
      </c>
      <c r="R119" s="60" t="s">
        <v>116</v>
      </c>
      <c r="S119" s="60" t="s">
        <v>117</v>
      </c>
      <c r="T119" s="61" t="s">
        <v>118</v>
      </c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65" s="2" customFormat="1" ht="22.9" customHeight="1">
      <c r="A120" s="29"/>
      <c r="B120" s="30"/>
      <c r="C120" s="66" t="s">
        <v>93</v>
      </c>
      <c r="D120" s="29"/>
      <c r="E120" s="29"/>
      <c r="F120" s="29"/>
      <c r="G120" s="29"/>
      <c r="H120" s="29"/>
      <c r="I120" s="93"/>
      <c r="J120" s="141">
        <f>BK120</f>
        <v>0</v>
      </c>
      <c r="K120" s="29"/>
      <c r="L120" s="30"/>
      <c r="M120" s="62"/>
      <c r="N120" s="53"/>
      <c r="O120" s="63"/>
      <c r="P120" s="142">
        <f>P121</f>
        <v>0</v>
      </c>
      <c r="Q120" s="63"/>
      <c r="R120" s="142">
        <f>R121</f>
        <v>0</v>
      </c>
      <c r="S120" s="63"/>
      <c r="T120" s="143">
        <f>T121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70</v>
      </c>
      <c r="AU120" s="14" t="s">
        <v>94</v>
      </c>
      <c r="BK120" s="144">
        <f>BK121</f>
        <v>0</v>
      </c>
    </row>
    <row r="121" spans="1:65" s="12" customFormat="1" ht="25.9" customHeight="1">
      <c r="B121" s="145"/>
      <c r="D121" s="146" t="s">
        <v>70</v>
      </c>
      <c r="E121" s="147" t="s">
        <v>213</v>
      </c>
      <c r="F121" s="147" t="s">
        <v>364</v>
      </c>
      <c r="I121" s="148"/>
      <c r="J121" s="149">
        <f>BK121</f>
        <v>0</v>
      </c>
      <c r="L121" s="145"/>
      <c r="M121" s="150"/>
      <c r="N121" s="151"/>
      <c r="O121" s="151"/>
      <c r="P121" s="152">
        <f>P122+P128+P131</f>
        <v>0</v>
      </c>
      <c r="Q121" s="151"/>
      <c r="R121" s="152">
        <f>R122+R128+R131</f>
        <v>0</v>
      </c>
      <c r="S121" s="151"/>
      <c r="T121" s="153">
        <f>T122+T128+T131</f>
        <v>0</v>
      </c>
      <c r="AR121" s="146" t="s">
        <v>79</v>
      </c>
      <c r="AT121" s="154" t="s">
        <v>70</v>
      </c>
      <c r="AU121" s="154" t="s">
        <v>71</v>
      </c>
      <c r="AY121" s="146" t="s">
        <v>121</v>
      </c>
      <c r="BK121" s="155">
        <f>BK122+BK128+BK131</f>
        <v>0</v>
      </c>
    </row>
    <row r="122" spans="1:65" s="12" customFormat="1" ht="22.9" customHeight="1">
      <c r="B122" s="145"/>
      <c r="D122" s="146" t="s">
        <v>70</v>
      </c>
      <c r="E122" s="156" t="s">
        <v>233</v>
      </c>
      <c r="F122" s="156" t="s">
        <v>365</v>
      </c>
      <c r="I122" s="148"/>
      <c r="J122" s="157">
        <f>BK122</f>
        <v>0</v>
      </c>
      <c r="L122" s="145"/>
      <c r="M122" s="150"/>
      <c r="N122" s="151"/>
      <c r="O122" s="151"/>
      <c r="P122" s="152">
        <f>SUM(P123:P127)</f>
        <v>0</v>
      </c>
      <c r="Q122" s="151"/>
      <c r="R122" s="152">
        <f>SUM(R123:R127)</f>
        <v>0</v>
      </c>
      <c r="S122" s="151"/>
      <c r="T122" s="153">
        <f>SUM(T123:T127)</f>
        <v>0</v>
      </c>
      <c r="AR122" s="146" t="s">
        <v>79</v>
      </c>
      <c r="AT122" s="154" t="s">
        <v>70</v>
      </c>
      <c r="AU122" s="154" t="s">
        <v>79</v>
      </c>
      <c r="AY122" s="146" t="s">
        <v>121</v>
      </c>
      <c r="BK122" s="155">
        <f>SUM(BK123:BK127)</f>
        <v>0</v>
      </c>
    </row>
    <row r="123" spans="1:65" s="2" customFormat="1" ht="24" customHeight="1">
      <c r="A123" s="29"/>
      <c r="B123" s="158"/>
      <c r="C123" s="159" t="s">
        <v>79</v>
      </c>
      <c r="D123" s="159" t="s">
        <v>123</v>
      </c>
      <c r="E123" s="160" t="s">
        <v>366</v>
      </c>
      <c r="F123" s="161" t="s">
        <v>367</v>
      </c>
      <c r="G123" s="162" t="s">
        <v>169</v>
      </c>
      <c r="H123" s="163">
        <v>239.5</v>
      </c>
      <c r="I123" s="164"/>
      <c r="J123" s="163">
        <f>ROUND(I123*H123,3)</f>
        <v>0</v>
      </c>
      <c r="K123" s="165"/>
      <c r="L123" s="30"/>
      <c r="M123" s="166" t="s">
        <v>1</v>
      </c>
      <c r="N123" s="167" t="s">
        <v>37</v>
      </c>
      <c r="O123" s="55"/>
      <c r="P123" s="168">
        <f>O123*H123</f>
        <v>0</v>
      </c>
      <c r="Q123" s="168">
        <v>0</v>
      </c>
      <c r="R123" s="168">
        <f>Q123*H123</f>
        <v>0</v>
      </c>
      <c r="S123" s="168">
        <v>0</v>
      </c>
      <c r="T123" s="169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70" t="s">
        <v>127</v>
      </c>
      <c r="AT123" s="170" t="s">
        <v>123</v>
      </c>
      <c r="AU123" s="170" t="s">
        <v>128</v>
      </c>
      <c r="AY123" s="14" t="s">
        <v>121</v>
      </c>
      <c r="BE123" s="171">
        <f>IF(N123="základná",J123,0)</f>
        <v>0</v>
      </c>
      <c r="BF123" s="171">
        <f>IF(N123="znížená",J123,0)</f>
        <v>0</v>
      </c>
      <c r="BG123" s="171">
        <f>IF(N123="zákl. prenesená",J123,0)</f>
        <v>0</v>
      </c>
      <c r="BH123" s="171">
        <f>IF(N123="zníž. prenesená",J123,0)</f>
        <v>0</v>
      </c>
      <c r="BI123" s="171">
        <f>IF(N123="nulová",J123,0)</f>
        <v>0</v>
      </c>
      <c r="BJ123" s="14" t="s">
        <v>128</v>
      </c>
      <c r="BK123" s="172">
        <f>ROUND(I123*H123,3)</f>
        <v>0</v>
      </c>
      <c r="BL123" s="14" t="s">
        <v>127</v>
      </c>
      <c r="BM123" s="170" t="s">
        <v>128</v>
      </c>
    </row>
    <row r="124" spans="1:65" s="2" customFormat="1" ht="24" customHeight="1">
      <c r="A124" s="29"/>
      <c r="B124" s="158"/>
      <c r="C124" s="159" t="s">
        <v>128</v>
      </c>
      <c r="D124" s="159" t="s">
        <v>123</v>
      </c>
      <c r="E124" s="160" t="s">
        <v>368</v>
      </c>
      <c r="F124" s="161" t="s">
        <v>369</v>
      </c>
      <c r="G124" s="162" t="s">
        <v>126</v>
      </c>
      <c r="H124" s="163">
        <v>217.95</v>
      </c>
      <c r="I124" s="164"/>
      <c r="J124" s="163">
        <f>ROUND(I124*H124,3)</f>
        <v>0</v>
      </c>
      <c r="K124" s="165"/>
      <c r="L124" s="30"/>
      <c r="M124" s="166" t="s">
        <v>1</v>
      </c>
      <c r="N124" s="167" t="s">
        <v>37</v>
      </c>
      <c r="O124" s="55"/>
      <c r="P124" s="168">
        <f>O124*H124</f>
        <v>0</v>
      </c>
      <c r="Q124" s="168">
        <v>0</v>
      </c>
      <c r="R124" s="168">
        <f>Q124*H124</f>
        <v>0</v>
      </c>
      <c r="S124" s="168">
        <v>0</v>
      </c>
      <c r="T124" s="169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70" t="s">
        <v>127</v>
      </c>
      <c r="AT124" s="170" t="s">
        <v>123</v>
      </c>
      <c r="AU124" s="170" t="s">
        <v>128</v>
      </c>
      <c r="AY124" s="14" t="s">
        <v>121</v>
      </c>
      <c r="BE124" s="171">
        <f>IF(N124="základná",J124,0)</f>
        <v>0</v>
      </c>
      <c r="BF124" s="171">
        <f>IF(N124="znížená",J124,0)</f>
        <v>0</v>
      </c>
      <c r="BG124" s="171">
        <f>IF(N124="zákl. prenesená",J124,0)</f>
        <v>0</v>
      </c>
      <c r="BH124" s="171">
        <f>IF(N124="zníž. prenesená",J124,0)</f>
        <v>0</v>
      </c>
      <c r="BI124" s="171">
        <f>IF(N124="nulová",J124,0)</f>
        <v>0</v>
      </c>
      <c r="BJ124" s="14" t="s">
        <v>128</v>
      </c>
      <c r="BK124" s="172">
        <f>ROUND(I124*H124,3)</f>
        <v>0</v>
      </c>
      <c r="BL124" s="14" t="s">
        <v>127</v>
      </c>
      <c r="BM124" s="170" t="s">
        <v>127</v>
      </c>
    </row>
    <row r="125" spans="1:65" s="2" customFormat="1" ht="16.5" customHeight="1">
      <c r="A125" s="29"/>
      <c r="B125" s="158"/>
      <c r="C125" s="159" t="s">
        <v>131</v>
      </c>
      <c r="D125" s="159" t="s">
        <v>123</v>
      </c>
      <c r="E125" s="160" t="s">
        <v>370</v>
      </c>
      <c r="F125" s="161" t="s">
        <v>371</v>
      </c>
      <c r="G125" s="162" t="s">
        <v>126</v>
      </c>
      <c r="H125" s="163">
        <v>217.95</v>
      </c>
      <c r="I125" s="164"/>
      <c r="J125" s="163">
        <f>ROUND(I125*H125,3)</f>
        <v>0</v>
      </c>
      <c r="K125" s="165"/>
      <c r="L125" s="30"/>
      <c r="M125" s="166" t="s">
        <v>1</v>
      </c>
      <c r="N125" s="167" t="s">
        <v>37</v>
      </c>
      <c r="O125" s="55"/>
      <c r="P125" s="168">
        <f>O125*H125</f>
        <v>0</v>
      </c>
      <c r="Q125" s="168">
        <v>0</v>
      </c>
      <c r="R125" s="168">
        <f>Q125*H125</f>
        <v>0</v>
      </c>
      <c r="S125" s="168">
        <v>0</v>
      </c>
      <c r="T125" s="169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0" t="s">
        <v>127</v>
      </c>
      <c r="AT125" s="170" t="s">
        <v>123</v>
      </c>
      <c r="AU125" s="170" t="s">
        <v>128</v>
      </c>
      <c r="AY125" s="14" t="s">
        <v>121</v>
      </c>
      <c r="BE125" s="171">
        <f>IF(N125="základná",J125,0)</f>
        <v>0</v>
      </c>
      <c r="BF125" s="171">
        <f>IF(N125="znížená",J125,0)</f>
        <v>0</v>
      </c>
      <c r="BG125" s="171">
        <f>IF(N125="zákl. prenesená",J125,0)</f>
        <v>0</v>
      </c>
      <c r="BH125" s="171">
        <f>IF(N125="zníž. prenesená",J125,0)</f>
        <v>0</v>
      </c>
      <c r="BI125" s="171">
        <f>IF(N125="nulová",J125,0)</f>
        <v>0</v>
      </c>
      <c r="BJ125" s="14" t="s">
        <v>128</v>
      </c>
      <c r="BK125" s="172">
        <f>ROUND(I125*H125,3)</f>
        <v>0</v>
      </c>
      <c r="BL125" s="14" t="s">
        <v>127</v>
      </c>
      <c r="BM125" s="170" t="s">
        <v>134</v>
      </c>
    </row>
    <row r="126" spans="1:65" s="2" customFormat="1" ht="24" customHeight="1">
      <c r="A126" s="29"/>
      <c r="B126" s="158"/>
      <c r="C126" s="159" t="s">
        <v>127</v>
      </c>
      <c r="D126" s="159" t="s">
        <v>123</v>
      </c>
      <c r="E126" s="160" t="s">
        <v>372</v>
      </c>
      <c r="F126" s="161" t="s">
        <v>373</v>
      </c>
      <c r="G126" s="162" t="s">
        <v>126</v>
      </c>
      <c r="H126" s="163">
        <v>217.95</v>
      </c>
      <c r="I126" s="164"/>
      <c r="J126" s="163">
        <f>ROUND(I126*H126,3)</f>
        <v>0</v>
      </c>
      <c r="K126" s="165"/>
      <c r="L126" s="30"/>
      <c r="M126" s="166" t="s">
        <v>1</v>
      </c>
      <c r="N126" s="167" t="s">
        <v>37</v>
      </c>
      <c r="O126" s="55"/>
      <c r="P126" s="168">
        <f>O126*H126</f>
        <v>0</v>
      </c>
      <c r="Q126" s="168">
        <v>0</v>
      </c>
      <c r="R126" s="168">
        <f>Q126*H126</f>
        <v>0</v>
      </c>
      <c r="S126" s="168">
        <v>0</v>
      </c>
      <c r="T126" s="169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0" t="s">
        <v>127</v>
      </c>
      <c r="AT126" s="170" t="s">
        <v>123</v>
      </c>
      <c r="AU126" s="170" t="s">
        <v>128</v>
      </c>
      <c r="AY126" s="14" t="s">
        <v>121</v>
      </c>
      <c r="BE126" s="171">
        <f>IF(N126="základná",J126,0)</f>
        <v>0</v>
      </c>
      <c r="BF126" s="171">
        <f>IF(N126="znížená",J126,0)</f>
        <v>0</v>
      </c>
      <c r="BG126" s="171">
        <f>IF(N126="zákl. prenesená",J126,0)</f>
        <v>0</v>
      </c>
      <c r="BH126" s="171">
        <f>IF(N126="zníž. prenesená",J126,0)</f>
        <v>0</v>
      </c>
      <c r="BI126" s="171">
        <f>IF(N126="nulová",J126,0)</f>
        <v>0</v>
      </c>
      <c r="BJ126" s="14" t="s">
        <v>128</v>
      </c>
      <c r="BK126" s="172">
        <f>ROUND(I126*H126,3)</f>
        <v>0</v>
      </c>
      <c r="BL126" s="14" t="s">
        <v>127</v>
      </c>
      <c r="BM126" s="170" t="s">
        <v>137</v>
      </c>
    </row>
    <row r="127" spans="1:65" s="2" customFormat="1" ht="16.5" customHeight="1">
      <c r="A127" s="29"/>
      <c r="B127" s="158"/>
      <c r="C127" s="159" t="s">
        <v>138</v>
      </c>
      <c r="D127" s="159" t="s">
        <v>123</v>
      </c>
      <c r="E127" s="160" t="s">
        <v>374</v>
      </c>
      <c r="F127" s="161" t="s">
        <v>375</v>
      </c>
      <c r="G127" s="162" t="s">
        <v>169</v>
      </c>
      <c r="H127" s="163">
        <v>1453</v>
      </c>
      <c r="I127" s="164"/>
      <c r="J127" s="163">
        <f>ROUND(I127*H127,3)</f>
        <v>0</v>
      </c>
      <c r="K127" s="165"/>
      <c r="L127" s="30"/>
      <c r="M127" s="166" t="s">
        <v>1</v>
      </c>
      <c r="N127" s="167" t="s">
        <v>37</v>
      </c>
      <c r="O127" s="55"/>
      <c r="P127" s="168">
        <f>O127*H127</f>
        <v>0</v>
      </c>
      <c r="Q127" s="168">
        <v>0</v>
      </c>
      <c r="R127" s="168">
        <f>Q127*H127</f>
        <v>0</v>
      </c>
      <c r="S127" s="168">
        <v>0</v>
      </c>
      <c r="T127" s="169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0" t="s">
        <v>127</v>
      </c>
      <c r="AT127" s="170" t="s">
        <v>123</v>
      </c>
      <c r="AU127" s="170" t="s">
        <v>128</v>
      </c>
      <c r="AY127" s="14" t="s">
        <v>121</v>
      </c>
      <c r="BE127" s="171">
        <f>IF(N127="základná",J127,0)</f>
        <v>0</v>
      </c>
      <c r="BF127" s="171">
        <f>IF(N127="znížená",J127,0)</f>
        <v>0</v>
      </c>
      <c r="BG127" s="171">
        <f>IF(N127="zákl. prenesená",J127,0)</f>
        <v>0</v>
      </c>
      <c r="BH127" s="171">
        <f>IF(N127="zníž. prenesená",J127,0)</f>
        <v>0</v>
      </c>
      <c r="BI127" s="171">
        <f>IF(N127="nulová",J127,0)</f>
        <v>0</v>
      </c>
      <c r="BJ127" s="14" t="s">
        <v>128</v>
      </c>
      <c r="BK127" s="172">
        <f>ROUND(I127*H127,3)</f>
        <v>0</v>
      </c>
      <c r="BL127" s="14" t="s">
        <v>127</v>
      </c>
      <c r="BM127" s="170" t="s">
        <v>141</v>
      </c>
    </row>
    <row r="128" spans="1:65" s="12" customFormat="1" ht="22.9" customHeight="1">
      <c r="B128" s="145"/>
      <c r="D128" s="146" t="s">
        <v>70</v>
      </c>
      <c r="E128" s="156" t="s">
        <v>283</v>
      </c>
      <c r="F128" s="156" t="s">
        <v>376</v>
      </c>
      <c r="I128" s="148"/>
      <c r="J128" s="157">
        <f>BK128</f>
        <v>0</v>
      </c>
      <c r="L128" s="145"/>
      <c r="M128" s="150"/>
      <c r="N128" s="151"/>
      <c r="O128" s="151"/>
      <c r="P128" s="152">
        <f>SUM(P129:P130)</f>
        <v>0</v>
      </c>
      <c r="Q128" s="151"/>
      <c r="R128" s="152">
        <f>SUM(R129:R130)</f>
        <v>0</v>
      </c>
      <c r="S128" s="151"/>
      <c r="T128" s="153">
        <f>SUM(T129:T130)</f>
        <v>0</v>
      </c>
      <c r="AR128" s="146" t="s">
        <v>79</v>
      </c>
      <c r="AT128" s="154" t="s">
        <v>70</v>
      </c>
      <c r="AU128" s="154" t="s">
        <v>79</v>
      </c>
      <c r="AY128" s="146" t="s">
        <v>121</v>
      </c>
      <c r="BK128" s="155">
        <f>SUM(BK129:BK130)</f>
        <v>0</v>
      </c>
    </row>
    <row r="129" spans="1:65" s="2" customFormat="1" ht="16.5" customHeight="1">
      <c r="A129" s="29"/>
      <c r="B129" s="158"/>
      <c r="C129" s="159" t="s">
        <v>134</v>
      </c>
      <c r="D129" s="159" t="s">
        <v>123</v>
      </c>
      <c r="E129" s="160" t="s">
        <v>377</v>
      </c>
      <c r="F129" s="161" t="s">
        <v>378</v>
      </c>
      <c r="G129" s="162" t="s">
        <v>169</v>
      </c>
      <c r="H129" s="163">
        <v>1453</v>
      </c>
      <c r="I129" s="164"/>
      <c r="J129" s="163">
        <f>ROUND(I129*H129,3)</f>
        <v>0</v>
      </c>
      <c r="K129" s="165"/>
      <c r="L129" s="30"/>
      <c r="M129" s="166" t="s">
        <v>1</v>
      </c>
      <c r="N129" s="167" t="s">
        <v>37</v>
      </c>
      <c r="O129" s="55"/>
      <c r="P129" s="168">
        <f>O129*H129</f>
        <v>0</v>
      </c>
      <c r="Q129" s="168">
        <v>0</v>
      </c>
      <c r="R129" s="168">
        <f>Q129*H129</f>
        <v>0</v>
      </c>
      <c r="S129" s="168">
        <v>0</v>
      </c>
      <c r="T129" s="169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0" t="s">
        <v>127</v>
      </c>
      <c r="AT129" s="170" t="s">
        <v>123</v>
      </c>
      <c r="AU129" s="170" t="s">
        <v>128</v>
      </c>
      <c r="AY129" s="14" t="s">
        <v>121</v>
      </c>
      <c r="BE129" s="171">
        <f>IF(N129="základná",J129,0)</f>
        <v>0</v>
      </c>
      <c r="BF129" s="171">
        <f>IF(N129="znížená",J129,0)</f>
        <v>0</v>
      </c>
      <c r="BG129" s="171">
        <f>IF(N129="zákl. prenesená",J129,0)</f>
        <v>0</v>
      </c>
      <c r="BH129" s="171">
        <f>IF(N129="zníž. prenesená",J129,0)</f>
        <v>0</v>
      </c>
      <c r="BI129" s="171">
        <f>IF(N129="nulová",J129,0)</f>
        <v>0</v>
      </c>
      <c r="BJ129" s="14" t="s">
        <v>128</v>
      </c>
      <c r="BK129" s="172">
        <f>ROUND(I129*H129,3)</f>
        <v>0</v>
      </c>
      <c r="BL129" s="14" t="s">
        <v>127</v>
      </c>
      <c r="BM129" s="170" t="s">
        <v>144</v>
      </c>
    </row>
    <row r="130" spans="1:65" s="2" customFormat="1" ht="16.5" customHeight="1">
      <c r="A130" s="29"/>
      <c r="B130" s="158"/>
      <c r="C130" s="159" t="s">
        <v>145</v>
      </c>
      <c r="D130" s="159" t="s">
        <v>123</v>
      </c>
      <c r="E130" s="160" t="s">
        <v>379</v>
      </c>
      <c r="F130" s="161" t="s">
        <v>380</v>
      </c>
      <c r="G130" s="162" t="s">
        <v>169</v>
      </c>
      <c r="H130" s="163">
        <v>1453</v>
      </c>
      <c r="I130" s="164"/>
      <c r="J130" s="163">
        <f>ROUND(I130*H130,3)</f>
        <v>0</v>
      </c>
      <c r="K130" s="165"/>
      <c r="L130" s="30"/>
      <c r="M130" s="166" t="s">
        <v>1</v>
      </c>
      <c r="N130" s="167" t="s">
        <v>37</v>
      </c>
      <c r="O130" s="55"/>
      <c r="P130" s="168">
        <f>O130*H130</f>
        <v>0</v>
      </c>
      <c r="Q130" s="168">
        <v>0</v>
      </c>
      <c r="R130" s="168">
        <f>Q130*H130</f>
        <v>0</v>
      </c>
      <c r="S130" s="168">
        <v>0</v>
      </c>
      <c r="T130" s="169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0" t="s">
        <v>127</v>
      </c>
      <c r="AT130" s="170" t="s">
        <v>123</v>
      </c>
      <c r="AU130" s="170" t="s">
        <v>128</v>
      </c>
      <c r="AY130" s="14" t="s">
        <v>121</v>
      </c>
      <c r="BE130" s="171">
        <f>IF(N130="základná",J130,0)</f>
        <v>0</v>
      </c>
      <c r="BF130" s="171">
        <f>IF(N130="znížená",J130,0)</f>
        <v>0</v>
      </c>
      <c r="BG130" s="171">
        <f>IF(N130="zákl. prenesená",J130,0)</f>
        <v>0</v>
      </c>
      <c r="BH130" s="171">
        <f>IF(N130="zníž. prenesená",J130,0)</f>
        <v>0</v>
      </c>
      <c r="BI130" s="171">
        <f>IF(N130="nulová",J130,0)</f>
        <v>0</v>
      </c>
      <c r="BJ130" s="14" t="s">
        <v>128</v>
      </c>
      <c r="BK130" s="172">
        <f>ROUND(I130*H130,3)</f>
        <v>0</v>
      </c>
      <c r="BL130" s="14" t="s">
        <v>127</v>
      </c>
      <c r="BM130" s="170" t="s">
        <v>148</v>
      </c>
    </row>
    <row r="131" spans="1:65" s="12" customFormat="1" ht="22.9" customHeight="1">
      <c r="B131" s="145"/>
      <c r="D131" s="146" t="s">
        <v>70</v>
      </c>
      <c r="E131" s="156" t="s">
        <v>306</v>
      </c>
      <c r="F131" s="156" t="s">
        <v>381</v>
      </c>
      <c r="I131" s="148"/>
      <c r="J131" s="157">
        <f>BK131</f>
        <v>0</v>
      </c>
      <c r="L131" s="145"/>
      <c r="M131" s="150"/>
      <c r="N131" s="151"/>
      <c r="O131" s="151"/>
      <c r="P131" s="152">
        <f>SUM(P132:P151)</f>
        <v>0</v>
      </c>
      <c r="Q131" s="151"/>
      <c r="R131" s="152">
        <f>SUM(R132:R151)</f>
        <v>0</v>
      </c>
      <c r="S131" s="151"/>
      <c r="T131" s="153">
        <f>SUM(T132:T151)</f>
        <v>0</v>
      </c>
      <c r="AR131" s="146" t="s">
        <v>79</v>
      </c>
      <c r="AT131" s="154" t="s">
        <v>70</v>
      </c>
      <c r="AU131" s="154" t="s">
        <v>79</v>
      </c>
      <c r="AY131" s="146" t="s">
        <v>121</v>
      </c>
      <c r="BK131" s="155">
        <f>SUM(BK132:BK151)</f>
        <v>0</v>
      </c>
    </row>
    <row r="132" spans="1:65" s="2" customFormat="1" ht="24" customHeight="1">
      <c r="A132" s="29"/>
      <c r="B132" s="158"/>
      <c r="C132" s="159" t="s">
        <v>137</v>
      </c>
      <c r="D132" s="159" t="s">
        <v>123</v>
      </c>
      <c r="E132" s="160" t="s">
        <v>382</v>
      </c>
      <c r="F132" s="161" t="s">
        <v>383</v>
      </c>
      <c r="G132" s="162" t="s">
        <v>384</v>
      </c>
      <c r="H132" s="163">
        <v>8</v>
      </c>
      <c r="I132" s="164"/>
      <c r="J132" s="163">
        <f t="shared" ref="J132:J151" si="0">ROUND(I132*H132,3)</f>
        <v>0</v>
      </c>
      <c r="K132" s="165"/>
      <c r="L132" s="30"/>
      <c r="M132" s="166" t="s">
        <v>1</v>
      </c>
      <c r="N132" s="167" t="s">
        <v>37</v>
      </c>
      <c r="O132" s="55"/>
      <c r="P132" s="168">
        <f t="shared" ref="P132:P151" si="1">O132*H132</f>
        <v>0</v>
      </c>
      <c r="Q132" s="168">
        <v>0</v>
      </c>
      <c r="R132" s="168">
        <f t="shared" ref="R132:R151" si="2">Q132*H132</f>
        <v>0</v>
      </c>
      <c r="S132" s="168">
        <v>0</v>
      </c>
      <c r="T132" s="169">
        <f t="shared" ref="T132:T151" si="3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0" t="s">
        <v>127</v>
      </c>
      <c r="AT132" s="170" t="s">
        <v>123</v>
      </c>
      <c r="AU132" s="170" t="s">
        <v>128</v>
      </c>
      <c r="AY132" s="14" t="s">
        <v>121</v>
      </c>
      <c r="BE132" s="171">
        <f t="shared" ref="BE132:BE151" si="4">IF(N132="základná",J132,0)</f>
        <v>0</v>
      </c>
      <c r="BF132" s="171">
        <f t="shared" ref="BF132:BF151" si="5">IF(N132="znížená",J132,0)</f>
        <v>0</v>
      </c>
      <c r="BG132" s="171">
        <f t="shared" ref="BG132:BG151" si="6">IF(N132="zákl. prenesená",J132,0)</f>
        <v>0</v>
      </c>
      <c r="BH132" s="171">
        <f t="shared" ref="BH132:BH151" si="7">IF(N132="zníž. prenesená",J132,0)</f>
        <v>0</v>
      </c>
      <c r="BI132" s="171">
        <f t="shared" ref="BI132:BI151" si="8">IF(N132="nulová",J132,0)</f>
        <v>0</v>
      </c>
      <c r="BJ132" s="14" t="s">
        <v>128</v>
      </c>
      <c r="BK132" s="172">
        <f t="shared" ref="BK132:BK151" si="9">ROUND(I132*H132,3)</f>
        <v>0</v>
      </c>
      <c r="BL132" s="14" t="s">
        <v>127</v>
      </c>
      <c r="BM132" s="170" t="s">
        <v>151</v>
      </c>
    </row>
    <row r="133" spans="1:65" s="2" customFormat="1" ht="24" customHeight="1">
      <c r="A133" s="29"/>
      <c r="B133" s="158"/>
      <c r="C133" s="159" t="s">
        <v>152</v>
      </c>
      <c r="D133" s="159" t="s">
        <v>123</v>
      </c>
      <c r="E133" s="160" t="s">
        <v>385</v>
      </c>
      <c r="F133" s="161" t="s">
        <v>386</v>
      </c>
      <c r="G133" s="162" t="s">
        <v>384</v>
      </c>
      <c r="H133" s="163">
        <v>240</v>
      </c>
      <c r="I133" s="164"/>
      <c r="J133" s="163">
        <f t="shared" si="0"/>
        <v>0</v>
      </c>
      <c r="K133" s="165"/>
      <c r="L133" s="30"/>
      <c r="M133" s="166" t="s">
        <v>1</v>
      </c>
      <c r="N133" s="167" t="s">
        <v>37</v>
      </c>
      <c r="O133" s="55"/>
      <c r="P133" s="168">
        <f t="shared" si="1"/>
        <v>0</v>
      </c>
      <c r="Q133" s="168">
        <v>0</v>
      </c>
      <c r="R133" s="168">
        <f t="shared" si="2"/>
        <v>0</v>
      </c>
      <c r="S133" s="168">
        <v>0</v>
      </c>
      <c r="T133" s="16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0" t="s">
        <v>127</v>
      </c>
      <c r="AT133" s="170" t="s">
        <v>123</v>
      </c>
      <c r="AU133" s="170" t="s">
        <v>128</v>
      </c>
      <c r="AY133" s="14" t="s">
        <v>121</v>
      </c>
      <c r="BE133" s="171">
        <f t="shared" si="4"/>
        <v>0</v>
      </c>
      <c r="BF133" s="171">
        <f t="shared" si="5"/>
        <v>0</v>
      </c>
      <c r="BG133" s="171">
        <f t="shared" si="6"/>
        <v>0</v>
      </c>
      <c r="BH133" s="171">
        <f t="shared" si="7"/>
        <v>0</v>
      </c>
      <c r="BI133" s="171">
        <f t="shared" si="8"/>
        <v>0</v>
      </c>
      <c r="BJ133" s="14" t="s">
        <v>128</v>
      </c>
      <c r="BK133" s="172">
        <f t="shared" si="9"/>
        <v>0</v>
      </c>
      <c r="BL133" s="14" t="s">
        <v>127</v>
      </c>
      <c r="BM133" s="170" t="s">
        <v>155</v>
      </c>
    </row>
    <row r="134" spans="1:65" s="2" customFormat="1" ht="24" customHeight="1">
      <c r="A134" s="29"/>
      <c r="B134" s="158"/>
      <c r="C134" s="159" t="s">
        <v>141</v>
      </c>
      <c r="D134" s="159" t="s">
        <v>123</v>
      </c>
      <c r="E134" s="160" t="s">
        <v>387</v>
      </c>
      <c r="F134" s="161" t="s">
        <v>388</v>
      </c>
      <c r="G134" s="162" t="s">
        <v>384</v>
      </c>
      <c r="H134" s="163">
        <v>6</v>
      </c>
      <c r="I134" s="164"/>
      <c r="J134" s="163">
        <f t="shared" si="0"/>
        <v>0</v>
      </c>
      <c r="K134" s="165"/>
      <c r="L134" s="30"/>
      <c r="M134" s="166" t="s">
        <v>1</v>
      </c>
      <c r="N134" s="167" t="s">
        <v>37</v>
      </c>
      <c r="O134" s="55"/>
      <c r="P134" s="168">
        <f t="shared" si="1"/>
        <v>0</v>
      </c>
      <c r="Q134" s="168">
        <v>0</v>
      </c>
      <c r="R134" s="168">
        <f t="shared" si="2"/>
        <v>0</v>
      </c>
      <c r="S134" s="168">
        <v>0</v>
      </c>
      <c r="T134" s="16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0" t="s">
        <v>127</v>
      </c>
      <c r="AT134" s="170" t="s">
        <v>123</v>
      </c>
      <c r="AU134" s="170" t="s">
        <v>128</v>
      </c>
      <c r="AY134" s="14" t="s">
        <v>121</v>
      </c>
      <c r="BE134" s="171">
        <f t="shared" si="4"/>
        <v>0</v>
      </c>
      <c r="BF134" s="171">
        <f t="shared" si="5"/>
        <v>0</v>
      </c>
      <c r="BG134" s="171">
        <f t="shared" si="6"/>
        <v>0</v>
      </c>
      <c r="BH134" s="171">
        <f t="shared" si="7"/>
        <v>0</v>
      </c>
      <c r="BI134" s="171">
        <f t="shared" si="8"/>
        <v>0</v>
      </c>
      <c r="BJ134" s="14" t="s">
        <v>128</v>
      </c>
      <c r="BK134" s="172">
        <f t="shared" si="9"/>
        <v>0</v>
      </c>
      <c r="BL134" s="14" t="s">
        <v>127</v>
      </c>
      <c r="BM134" s="170" t="s">
        <v>7</v>
      </c>
    </row>
    <row r="135" spans="1:65" s="2" customFormat="1" ht="24" customHeight="1">
      <c r="A135" s="29"/>
      <c r="B135" s="158"/>
      <c r="C135" s="173" t="s">
        <v>158</v>
      </c>
      <c r="D135" s="173" t="s">
        <v>190</v>
      </c>
      <c r="E135" s="174" t="s">
        <v>389</v>
      </c>
      <c r="F135" s="175" t="s">
        <v>390</v>
      </c>
      <c r="G135" s="176" t="s">
        <v>384</v>
      </c>
      <c r="H135" s="177">
        <v>3</v>
      </c>
      <c r="I135" s="178"/>
      <c r="J135" s="177">
        <f t="shared" si="0"/>
        <v>0</v>
      </c>
      <c r="K135" s="179"/>
      <c r="L135" s="180"/>
      <c r="M135" s="181" t="s">
        <v>1</v>
      </c>
      <c r="N135" s="182" t="s">
        <v>37</v>
      </c>
      <c r="O135" s="55"/>
      <c r="P135" s="168">
        <f t="shared" si="1"/>
        <v>0</v>
      </c>
      <c r="Q135" s="168">
        <v>0</v>
      </c>
      <c r="R135" s="168">
        <f t="shared" si="2"/>
        <v>0</v>
      </c>
      <c r="S135" s="168">
        <v>0</v>
      </c>
      <c r="T135" s="16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0" t="s">
        <v>137</v>
      </c>
      <c r="AT135" s="170" t="s">
        <v>190</v>
      </c>
      <c r="AU135" s="170" t="s">
        <v>128</v>
      </c>
      <c r="AY135" s="14" t="s">
        <v>121</v>
      </c>
      <c r="BE135" s="171">
        <f t="shared" si="4"/>
        <v>0</v>
      </c>
      <c r="BF135" s="171">
        <f t="shared" si="5"/>
        <v>0</v>
      </c>
      <c r="BG135" s="171">
        <f t="shared" si="6"/>
        <v>0</v>
      </c>
      <c r="BH135" s="171">
        <f t="shared" si="7"/>
        <v>0</v>
      </c>
      <c r="BI135" s="171">
        <f t="shared" si="8"/>
        <v>0</v>
      </c>
      <c r="BJ135" s="14" t="s">
        <v>128</v>
      </c>
      <c r="BK135" s="172">
        <f t="shared" si="9"/>
        <v>0</v>
      </c>
      <c r="BL135" s="14" t="s">
        <v>127</v>
      </c>
      <c r="BM135" s="170" t="s">
        <v>161</v>
      </c>
    </row>
    <row r="136" spans="1:65" s="2" customFormat="1" ht="24" customHeight="1">
      <c r="A136" s="29"/>
      <c r="B136" s="158"/>
      <c r="C136" s="173" t="s">
        <v>144</v>
      </c>
      <c r="D136" s="173" t="s">
        <v>190</v>
      </c>
      <c r="E136" s="174" t="s">
        <v>391</v>
      </c>
      <c r="F136" s="175" t="s">
        <v>392</v>
      </c>
      <c r="G136" s="176" t="s">
        <v>384</v>
      </c>
      <c r="H136" s="177">
        <v>3</v>
      </c>
      <c r="I136" s="178"/>
      <c r="J136" s="177">
        <f t="shared" si="0"/>
        <v>0</v>
      </c>
      <c r="K136" s="179"/>
      <c r="L136" s="180"/>
      <c r="M136" s="181" t="s">
        <v>1</v>
      </c>
      <c r="N136" s="182" t="s">
        <v>37</v>
      </c>
      <c r="O136" s="55"/>
      <c r="P136" s="168">
        <f t="shared" si="1"/>
        <v>0</v>
      </c>
      <c r="Q136" s="168">
        <v>0</v>
      </c>
      <c r="R136" s="168">
        <f t="shared" si="2"/>
        <v>0</v>
      </c>
      <c r="S136" s="168">
        <v>0</v>
      </c>
      <c r="T136" s="16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0" t="s">
        <v>137</v>
      </c>
      <c r="AT136" s="170" t="s">
        <v>190</v>
      </c>
      <c r="AU136" s="170" t="s">
        <v>128</v>
      </c>
      <c r="AY136" s="14" t="s">
        <v>121</v>
      </c>
      <c r="BE136" s="171">
        <f t="shared" si="4"/>
        <v>0</v>
      </c>
      <c r="BF136" s="171">
        <f t="shared" si="5"/>
        <v>0</v>
      </c>
      <c r="BG136" s="171">
        <f t="shared" si="6"/>
        <v>0</v>
      </c>
      <c r="BH136" s="171">
        <f t="shared" si="7"/>
        <v>0</v>
      </c>
      <c r="BI136" s="171">
        <f t="shared" si="8"/>
        <v>0</v>
      </c>
      <c r="BJ136" s="14" t="s">
        <v>128</v>
      </c>
      <c r="BK136" s="172">
        <f t="shared" si="9"/>
        <v>0</v>
      </c>
      <c r="BL136" s="14" t="s">
        <v>127</v>
      </c>
      <c r="BM136" s="170" t="s">
        <v>165</v>
      </c>
    </row>
    <row r="137" spans="1:65" s="2" customFormat="1" ht="24" customHeight="1">
      <c r="A137" s="29"/>
      <c r="B137" s="158"/>
      <c r="C137" s="159" t="s">
        <v>166</v>
      </c>
      <c r="D137" s="159" t="s">
        <v>123</v>
      </c>
      <c r="E137" s="160" t="s">
        <v>393</v>
      </c>
      <c r="F137" s="161" t="s">
        <v>394</v>
      </c>
      <c r="G137" s="162" t="s">
        <v>384</v>
      </c>
      <c r="H137" s="163">
        <v>3</v>
      </c>
      <c r="I137" s="164"/>
      <c r="J137" s="163">
        <f t="shared" si="0"/>
        <v>0</v>
      </c>
      <c r="K137" s="165"/>
      <c r="L137" s="30"/>
      <c r="M137" s="166" t="s">
        <v>1</v>
      </c>
      <c r="N137" s="167" t="s">
        <v>37</v>
      </c>
      <c r="O137" s="55"/>
      <c r="P137" s="168">
        <f t="shared" si="1"/>
        <v>0</v>
      </c>
      <c r="Q137" s="168">
        <v>0</v>
      </c>
      <c r="R137" s="168">
        <f t="shared" si="2"/>
        <v>0</v>
      </c>
      <c r="S137" s="168">
        <v>0</v>
      </c>
      <c r="T137" s="16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0" t="s">
        <v>127</v>
      </c>
      <c r="AT137" s="170" t="s">
        <v>123</v>
      </c>
      <c r="AU137" s="170" t="s">
        <v>128</v>
      </c>
      <c r="AY137" s="14" t="s">
        <v>121</v>
      </c>
      <c r="BE137" s="171">
        <f t="shared" si="4"/>
        <v>0</v>
      </c>
      <c r="BF137" s="171">
        <f t="shared" si="5"/>
        <v>0</v>
      </c>
      <c r="BG137" s="171">
        <f t="shared" si="6"/>
        <v>0</v>
      </c>
      <c r="BH137" s="171">
        <f t="shared" si="7"/>
        <v>0</v>
      </c>
      <c r="BI137" s="171">
        <f t="shared" si="8"/>
        <v>0</v>
      </c>
      <c r="BJ137" s="14" t="s">
        <v>128</v>
      </c>
      <c r="BK137" s="172">
        <f t="shared" si="9"/>
        <v>0</v>
      </c>
      <c r="BL137" s="14" t="s">
        <v>127</v>
      </c>
      <c r="BM137" s="170" t="s">
        <v>170</v>
      </c>
    </row>
    <row r="138" spans="1:65" s="2" customFormat="1" ht="24" customHeight="1">
      <c r="A138" s="29"/>
      <c r="B138" s="158"/>
      <c r="C138" s="173" t="s">
        <v>148</v>
      </c>
      <c r="D138" s="173" t="s">
        <v>190</v>
      </c>
      <c r="E138" s="174" t="s">
        <v>395</v>
      </c>
      <c r="F138" s="175" t="s">
        <v>396</v>
      </c>
      <c r="G138" s="176" t="s">
        <v>193</v>
      </c>
      <c r="H138" s="177">
        <v>3</v>
      </c>
      <c r="I138" s="178"/>
      <c r="J138" s="177">
        <f t="shared" si="0"/>
        <v>0</v>
      </c>
      <c r="K138" s="179"/>
      <c r="L138" s="180"/>
      <c r="M138" s="181" t="s">
        <v>1</v>
      </c>
      <c r="N138" s="182" t="s">
        <v>37</v>
      </c>
      <c r="O138" s="55"/>
      <c r="P138" s="168">
        <f t="shared" si="1"/>
        <v>0</v>
      </c>
      <c r="Q138" s="168">
        <v>0</v>
      </c>
      <c r="R138" s="168">
        <f t="shared" si="2"/>
        <v>0</v>
      </c>
      <c r="S138" s="168">
        <v>0</v>
      </c>
      <c r="T138" s="16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0" t="s">
        <v>137</v>
      </c>
      <c r="AT138" s="170" t="s">
        <v>190</v>
      </c>
      <c r="AU138" s="170" t="s">
        <v>128</v>
      </c>
      <c r="AY138" s="14" t="s">
        <v>121</v>
      </c>
      <c r="BE138" s="171">
        <f t="shared" si="4"/>
        <v>0</v>
      </c>
      <c r="BF138" s="171">
        <f t="shared" si="5"/>
        <v>0</v>
      </c>
      <c r="BG138" s="171">
        <f t="shared" si="6"/>
        <v>0</v>
      </c>
      <c r="BH138" s="171">
        <f t="shared" si="7"/>
        <v>0</v>
      </c>
      <c r="BI138" s="171">
        <f t="shared" si="8"/>
        <v>0</v>
      </c>
      <c r="BJ138" s="14" t="s">
        <v>128</v>
      </c>
      <c r="BK138" s="172">
        <f t="shared" si="9"/>
        <v>0</v>
      </c>
      <c r="BL138" s="14" t="s">
        <v>127</v>
      </c>
      <c r="BM138" s="170" t="s">
        <v>173</v>
      </c>
    </row>
    <row r="139" spans="1:65" s="2" customFormat="1" ht="16.5" customHeight="1">
      <c r="A139" s="29"/>
      <c r="B139" s="158"/>
      <c r="C139" s="173" t="s">
        <v>176</v>
      </c>
      <c r="D139" s="173" t="s">
        <v>190</v>
      </c>
      <c r="E139" s="174" t="s">
        <v>397</v>
      </c>
      <c r="F139" s="175" t="s">
        <v>398</v>
      </c>
      <c r="G139" s="176" t="s">
        <v>193</v>
      </c>
      <c r="H139" s="177">
        <v>6</v>
      </c>
      <c r="I139" s="178"/>
      <c r="J139" s="177">
        <f t="shared" si="0"/>
        <v>0</v>
      </c>
      <c r="K139" s="179"/>
      <c r="L139" s="180"/>
      <c r="M139" s="181" t="s">
        <v>1</v>
      </c>
      <c r="N139" s="182" t="s">
        <v>37</v>
      </c>
      <c r="O139" s="55"/>
      <c r="P139" s="168">
        <f t="shared" si="1"/>
        <v>0</v>
      </c>
      <c r="Q139" s="168">
        <v>0</v>
      </c>
      <c r="R139" s="168">
        <f t="shared" si="2"/>
        <v>0</v>
      </c>
      <c r="S139" s="168">
        <v>0</v>
      </c>
      <c r="T139" s="16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0" t="s">
        <v>137</v>
      </c>
      <c r="AT139" s="170" t="s">
        <v>190</v>
      </c>
      <c r="AU139" s="170" t="s">
        <v>128</v>
      </c>
      <c r="AY139" s="14" t="s">
        <v>121</v>
      </c>
      <c r="BE139" s="171">
        <f t="shared" si="4"/>
        <v>0</v>
      </c>
      <c r="BF139" s="171">
        <f t="shared" si="5"/>
        <v>0</v>
      </c>
      <c r="BG139" s="171">
        <f t="shared" si="6"/>
        <v>0</v>
      </c>
      <c r="BH139" s="171">
        <f t="shared" si="7"/>
        <v>0</v>
      </c>
      <c r="BI139" s="171">
        <f t="shared" si="8"/>
        <v>0</v>
      </c>
      <c r="BJ139" s="14" t="s">
        <v>128</v>
      </c>
      <c r="BK139" s="172">
        <f t="shared" si="9"/>
        <v>0</v>
      </c>
      <c r="BL139" s="14" t="s">
        <v>127</v>
      </c>
      <c r="BM139" s="170" t="s">
        <v>180</v>
      </c>
    </row>
    <row r="140" spans="1:65" s="2" customFormat="1" ht="16.5" customHeight="1">
      <c r="A140" s="29"/>
      <c r="B140" s="158"/>
      <c r="C140" s="173" t="s">
        <v>151</v>
      </c>
      <c r="D140" s="173" t="s">
        <v>190</v>
      </c>
      <c r="E140" s="174" t="s">
        <v>399</v>
      </c>
      <c r="F140" s="175" t="s">
        <v>400</v>
      </c>
      <c r="G140" s="176" t="s">
        <v>193</v>
      </c>
      <c r="H140" s="177">
        <v>3</v>
      </c>
      <c r="I140" s="178"/>
      <c r="J140" s="177">
        <f t="shared" si="0"/>
        <v>0</v>
      </c>
      <c r="K140" s="179"/>
      <c r="L140" s="180"/>
      <c r="M140" s="181" t="s">
        <v>1</v>
      </c>
      <c r="N140" s="182" t="s">
        <v>37</v>
      </c>
      <c r="O140" s="55"/>
      <c r="P140" s="168">
        <f t="shared" si="1"/>
        <v>0</v>
      </c>
      <c r="Q140" s="168">
        <v>0</v>
      </c>
      <c r="R140" s="168">
        <f t="shared" si="2"/>
        <v>0</v>
      </c>
      <c r="S140" s="168">
        <v>0</v>
      </c>
      <c r="T140" s="16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0" t="s">
        <v>137</v>
      </c>
      <c r="AT140" s="170" t="s">
        <v>190</v>
      </c>
      <c r="AU140" s="170" t="s">
        <v>128</v>
      </c>
      <c r="AY140" s="14" t="s">
        <v>121</v>
      </c>
      <c r="BE140" s="171">
        <f t="shared" si="4"/>
        <v>0</v>
      </c>
      <c r="BF140" s="171">
        <f t="shared" si="5"/>
        <v>0</v>
      </c>
      <c r="BG140" s="171">
        <f t="shared" si="6"/>
        <v>0</v>
      </c>
      <c r="BH140" s="171">
        <f t="shared" si="7"/>
        <v>0</v>
      </c>
      <c r="BI140" s="171">
        <f t="shared" si="8"/>
        <v>0</v>
      </c>
      <c r="BJ140" s="14" t="s">
        <v>128</v>
      </c>
      <c r="BK140" s="172">
        <f t="shared" si="9"/>
        <v>0</v>
      </c>
      <c r="BL140" s="14" t="s">
        <v>127</v>
      </c>
      <c r="BM140" s="170" t="s">
        <v>188</v>
      </c>
    </row>
    <row r="141" spans="1:65" s="2" customFormat="1" ht="24" customHeight="1">
      <c r="A141" s="29"/>
      <c r="B141" s="158"/>
      <c r="C141" s="159" t="s">
        <v>189</v>
      </c>
      <c r="D141" s="159" t="s">
        <v>123</v>
      </c>
      <c r="E141" s="160" t="s">
        <v>401</v>
      </c>
      <c r="F141" s="161" t="s">
        <v>402</v>
      </c>
      <c r="G141" s="162" t="s">
        <v>187</v>
      </c>
      <c r="H141" s="163">
        <v>429</v>
      </c>
      <c r="I141" s="164"/>
      <c r="J141" s="163">
        <f t="shared" si="0"/>
        <v>0</v>
      </c>
      <c r="K141" s="165"/>
      <c r="L141" s="30"/>
      <c r="M141" s="166" t="s">
        <v>1</v>
      </c>
      <c r="N141" s="167" t="s">
        <v>37</v>
      </c>
      <c r="O141" s="55"/>
      <c r="P141" s="168">
        <f t="shared" si="1"/>
        <v>0</v>
      </c>
      <c r="Q141" s="168">
        <v>0</v>
      </c>
      <c r="R141" s="168">
        <f t="shared" si="2"/>
        <v>0</v>
      </c>
      <c r="S141" s="168">
        <v>0</v>
      </c>
      <c r="T141" s="16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0" t="s">
        <v>127</v>
      </c>
      <c r="AT141" s="170" t="s">
        <v>123</v>
      </c>
      <c r="AU141" s="170" t="s">
        <v>128</v>
      </c>
      <c r="AY141" s="14" t="s">
        <v>121</v>
      </c>
      <c r="BE141" s="171">
        <f t="shared" si="4"/>
        <v>0</v>
      </c>
      <c r="BF141" s="171">
        <f t="shared" si="5"/>
        <v>0</v>
      </c>
      <c r="BG141" s="171">
        <f t="shared" si="6"/>
        <v>0</v>
      </c>
      <c r="BH141" s="171">
        <f t="shared" si="7"/>
        <v>0</v>
      </c>
      <c r="BI141" s="171">
        <f t="shared" si="8"/>
        <v>0</v>
      </c>
      <c r="BJ141" s="14" t="s">
        <v>128</v>
      </c>
      <c r="BK141" s="172">
        <f t="shared" si="9"/>
        <v>0</v>
      </c>
      <c r="BL141" s="14" t="s">
        <v>127</v>
      </c>
      <c r="BM141" s="170" t="s">
        <v>194</v>
      </c>
    </row>
    <row r="142" spans="1:65" s="2" customFormat="1" ht="24" customHeight="1">
      <c r="A142" s="29"/>
      <c r="B142" s="158"/>
      <c r="C142" s="159" t="s">
        <v>155</v>
      </c>
      <c r="D142" s="159" t="s">
        <v>123</v>
      </c>
      <c r="E142" s="160" t="s">
        <v>403</v>
      </c>
      <c r="F142" s="161" t="s">
        <v>404</v>
      </c>
      <c r="G142" s="162" t="s">
        <v>169</v>
      </c>
      <c r="H142" s="163">
        <v>18</v>
      </c>
      <c r="I142" s="164"/>
      <c r="J142" s="163">
        <f t="shared" si="0"/>
        <v>0</v>
      </c>
      <c r="K142" s="165"/>
      <c r="L142" s="30"/>
      <c r="M142" s="166" t="s">
        <v>1</v>
      </c>
      <c r="N142" s="167" t="s">
        <v>37</v>
      </c>
      <c r="O142" s="55"/>
      <c r="P142" s="168">
        <f t="shared" si="1"/>
        <v>0</v>
      </c>
      <c r="Q142" s="168">
        <v>0</v>
      </c>
      <c r="R142" s="168">
        <f t="shared" si="2"/>
        <v>0</v>
      </c>
      <c r="S142" s="168">
        <v>0</v>
      </c>
      <c r="T142" s="16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0" t="s">
        <v>127</v>
      </c>
      <c r="AT142" s="170" t="s">
        <v>123</v>
      </c>
      <c r="AU142" s="170" t="s">
        <v>128</v>
      </c>
      <c r="AY142" s="14" t="s">
        <v>121</v>
      </c>
      <c r="BE142" s="171">
        <f t="shared" si="4"/>
        <v>0</v>
      </c>
      <c r="BF142" s="171">
        <f t="shared" si="5"/>
        <v>0</v>
      </c>
      <c r="BG142" s="171">
        <f t="shared" si="6"/>
        <v>0</v>
      </c>
      <c r="BH142" s="171">
        <f t="shared" si="7"/>
        <v>0</v>
      </c>
      <c r="BI142" s="171">
        <f t="shared" si="8"/>
        <v>0</v>
      </c>
      <c r="BJ142" s="14" t="s">
        <v>128</v>
      </c>
      <c r="BK142" s="172">
        <f t="shared" si="9"/>
        <v>0</v>
      </c>
      <c r="BL142" s="14" t="s">
        <v>127</v>
      </c>
      <c r="BM142" s="170" t="s">
        <v>198</v>
      </c>
    </row>
    <row r="143" spans="1:65" s="2" customFormat="1" ht="24" customHeight="1">
      <c r="A143" s="29"/>
      <c r="B143" s="158"/>
      <c r="C143" s="159" t="s">
        <v>199</v>
      </c>
      <c r="D143" s="159" t="s">
        <v>123</v>
      </c>
      <c r="E143" s="160" t="s">
        <v>405</v>
      </c>
      <c r="F143" s="161" t="s">
        <v>406</v>
      </c>
      <c r="G143" s="162" t="s">
        <v>187</v>
      </c>
      <c r="H143" s="163">
        <v>429</v>
      </c>
      <c r="I143" s="164"/>
      <c r="J143" s="163">
        <f t="shared" si="0"/>
        <v>0</v>
      </c>
      <c r="K143" s="165"/>
      <c r="L143" s="30"/>
      <c r="M143" s="166" t="s">
        <v>1</v>
      </c>
      <c r="N143" s="167" t="s">
        <v>37</v>
      </c>
      <c r="O143" s="55"/>
      <c r="P143" s="168">
        <f t="shared" si="1"/>
        <v>0</v>
      </c>
      <c r="Q143" s="168">
        <v>0</v>
      </c>
      <c r="R143" s="168">
        <f t="shared" si="2"/>
        <v>0</v>
      </c>
      <c r="S143" s="168">
        <v>0</v>
      </c>
      <c r="T143" s="16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0" t="s">
        <v>127</v>
      </c>
      <c r="AT143" s="170" t="s">
        <v>123</v>
      </c>
      <c r="AU143" s="170" t="s">
        <v>128</v>
      </c>
      <c r="AY143" s="14" t="s">
        <v>121</v>
      </c>
      <c r="BE143" s="171">
        <f t="shared" si="4"/>
        <v>0</v>
      </c>
      <c r="BF143" s="171">
        <f t="shared" si="5"/>
        <v>0</v>
      </c>
      <c r="BG143" s="171">
        <f t="shared" si="6"/>
        <v>0</v>
      </c>
      <c r="BH143" s="171">
        <f t="shared" si="7"/>
        <v>0</v>
      </c>
      <c r="BI143" s="171">
        <f t="shared" si="8"/>
        <v>0</v>
      </c>
      <c r="BJ143" s="14" t="s">
        <v>128</v>
      </c>
      <c r="BK143" s="172">
        <f t="shared" si="9"/>
        <v>0</v>
      </c>
      <c r="BL143" s="14" t="s">
        <v>127</v>
      </c>
      <c r="BM143" s="170" t="s">
        <v>202</v>
      </c>
    </row>
    <row r="144" spans="1:65" s="2" customFormat="1" ht="24" customHeight="1">
      <c r="A144" s="29"/>
      <c r="B144" s="158"/>
      <c r="C144" s="159" t="s">
        <v>7</v>
      </c>
      <c r="D144" s="159" t="s">
        <v>123</v>
      </c>
      <c r="E144" s="160" t="s">
        <v>407</v>
      </c>
      <c r="F144" s="161" t="s">
        <v>408</v>
      </c>
      <c r="G144" s="162" t="s">
        <v>169</v>
      </c>
      <c r="H144" s="163">
        <v>18</v>
      </c>
      <c r="I144" s="164"/>
      <c r="J144" s="163">
        <f t="shared" si="0"/>
        <v>0</v>
      </c>
      <c r="K144" s="165"/>
      <c r="L144" s="30"/>
      <c r="M144" s="166" t="s">
        <v>1</v>
      </c>
      <c r="N144" s="167" t="s">
        <v>37</v>
      </c>
      <c r="O144" s="55"/>
      <c r="P144" s="168">
        <f t="shared" si="1"/>
        <v>0</v>
      </c>
      <c r="Q144" s="168">
        <v>0</v>
      </c>
      <c r="R144" s="168">
        <f t="shared" si="2"/>
        <v>0</v>
      </c>
      <c r="S144" s="168">
        <v>0</v>
      </c>
      <c r="T144" s="16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0" t="s">
        <v>127</v>
      </c>
      <c r="AT144" s="170" t="s">
        <v>123</v>
      </c>
      <c r="AU144" s="170" t="s">
        <v>128</v>
      </c>
      <c r="AY144" s="14" t="s">
        <v>121</v>
      </c>
      <c r="BE144" s="171">
        <f t="shared" si="4"/>
        <v>0</v>
      </c>
      <c r="BF144" s="171">
        <f t="shared" si="5"/>
        <v>0</v>
      </c>
      <c r="BG144" s="171">
        <f t="shared" si="6"/>
        <v>0</v>
      </c>
      <c r="BH144" s="171">
        <f t="shared" si="7"/>
        <v>0</v>
      </c>
      <c r="BI144" s="171">
        <f t="shared" si="8"/>
        <v>0</v>
      </c>
      <c r="BJ144" s="14" t="s">
        <v>128</v>
      </c>
      <c r="BK144" s="172">
        <f t="shared" si="9"/>
        <v>0</v>
      </c>
      <c r="BL144" s="14" t="s">
        <v>127</v>
      </c>
      <c r="BM144" s="170" t="s">
        <v>205</v>
      </c>
    </row>
    <row r="145" spans="1:65" s="2" customFormat="1" ht="24" customHeight="1">
      <c r="A145" s="29"/>
      <c r="B145" s="158"/>
      <c r="C145" s="159" t="s">
        <v>206</v>
      </c>
      <c r="D145" s="159" t="s">
        <v>123</v>
      </c>
      <c r="E145" s="160" t="s">
        <v>409</v>
      </c>
      <c r="F145" s="161" t="s">
        <v>410</v>
      </c>
      <c r="G145" s="162" t="s">
        <v>187</v>
      </c>
      <c r="H145" s="163">
        <v>9</v>
      </c>
      <c r="I145" s="164"/>
      <c r="J145" s="163">
        <f t="shared" si="0"/>
        <v>0</v>
      </c>
      <c r="K145" s="165"/>
      <c r="L145" s="30"/>
      <c r="M145" s="166" t="s">
        <v>1</v>
      </c>
      <c r="N145" s="167" t="s">
        <v>37</v>
      </c>
      <c r="O145" s="55"/>
      <c r="P145" s="168">
        <f t="shared" si="1"/>
        <v>0</v>
      </c>
      <c r="Q145" s="168">
        <v>0</v>
      </c>
      <c r="R145" s="168">
        <f t="shared" si="2"/>
        <v>0</v>
      </c>
      <c r="S145" s="168">
        <v>0</v>
      </c>
      <c r="T145" s="169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0" t="s">
        <v>127</v>
      </c>
      <c r="AT145" s="170" t="s">
        <v>123</v>
      </c>
      <c r="AU145" s="170" t="s">
        <v>128</v>
      </c>
      <c r="AY145" s="14" t="s">
        <v>121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4" t="s">
        <v>128</v>
      </c>
      <c r="BK145" s="172">
        <f t="shared" si="9"/>
        <v>0</v>
      </c>
      <c r="BL145" s="14" t="s">
        <v>127</v>
      </c>
      <c r="BM145" s="170" t="s">
        <v>210</v>
      </c>
    </row>
    <row r="146" spans="1:65" s="2" customFormat="1" ht="16.5" customHeight="1">
      <c r="A146" s="29"/>
      <c r="B146" s="158"/>
      <c r="C146" s="173" t="s">
        <v>161</v>
      </c>
      <c r="D146" s="173" t="s">
        <v>190</v>
      </c>
      <c r="E146" s="174" t="s">
        <v>411</v>
      </c>
      <c r="F146" s="175" t="s">
        <v>412</v>
      </c>
      <c r="G146" s="176" t="s">
        <v>384</v>
      </c>
      <c r="H146" s="177">
        <v>9</v>
      </c>
      <c r="I146" s="178"/>
      <c r="J146" s="177">
        <f t="shared" si="0"/>
        <v>0</v>
      </c>
      <c r="K146" s="179"/>
      <c r="L146" s="180"/>
      <c r="M146" s="181" t="s">
        <v>1</v>
      </c>
      <c r="N146" s="182" t="s">
        <v>37</v>
      </c>
      <c r="O146" s="55"/>
      <c r="P146" s="168">
        <f t="shared" si="1"/>
        <v>0</v>
      </c>
      <c r="Q146" s="168">
        <v>0</v>
      </c>
      <c r="R146" s="168">
        <f t="shared" si="2"/>
        <v>0</v>
      </c>
      <c r="S146" s="168">
        <v>0</v>
      </c>
      <c r="T146" s="169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0" t="s">
        <v>137</v>
      </c>
      <c r="AT146" s="170" t="s">
        <v>190</v>
      </c>
      <c r="AU146" s="170" t="s">
        <v>128</v>
      </c>
      <c r="AY146" s="14" t="s">
        <v>121</v>
      </c>
      <c r="BE146" s="171">
        <f t="shared" si="4"/>
        <v>0</v>
      </c>
      <c r="BF146" s="171">
        <f t="shared" si="5"/>
        <v>0</v>
      </c>
      <c r="BG146" s="171">
        <f t="shared" si="6"/>
        <v>0</v>
      </c>
      <c r="BH146" s="171">
        <f t="shared" si="7"/>
        <v>0</v>
      </c>
      <c r="BI146" s="171">
        <f t="shared" si="8"/>
        <v>0</v>
      </c>
      <c r="BJ146" s="14" t="s">
        <v>128</v>
      </c>
      <c r="BK146" s="172">
        <f t="shared" si="9"/>
        <v>0</v>
      </c>
      <c r="BL146" s="14" t="s">
        <v>127</v>
      </c>
      <c r="BM146" s="170" t="s">
        <v>218</v>
      </c>
    </row>
    <row r="147" spans="1:65" s="2" customFormat="1" ht="16.5" customHeight="1">
      <c r="A147" s="29"/>
      <c r="B147" s="158"/>
      <c r="C147" s="159" t="s">
        <v>235</v>
      </c>
      <c r="D147" s="159" t="s">
        <v>123</v>
      </c>
      <c r="E147" s="160" t="s">
        <v>413</v>
      </c>
      <c r="F147" s="161" t="s">
        <v>414</v>
      </c>
      <c r="G147" s="162" t="s">
        <v>179</v>
      </c>
      <c r="H147" s="163">
        <v>53.887999999999998</v>
      </c>
      <c r="I147" s="164"/>
      <c r="J147" s="163">
        <f t="shared" si="0"/>
        <v>0</v>
      </c>
      <c r="K147" s="165"/>
      <c r="L147" s="30"/>
      <c r="M147" s="166" t="s">
        <v>1</v>
      </c>
      <c r="N147" s="167" t="s">
        <v>37</v>
      </c>
      <c r="O147" s="55"/>
      <c r="P147" s="168">
        <f t="shared" si="1"/>
        <v>0</v>
      </c>
      <c r="Q147" s="168">
        <v>0</v>
      </c>
      <c r="R147" s="168">
        <f t="shared" si="2"/>
        <v>0</v>
      </c>
      <c r="S147" s="168">
        <v>0</v>
      </c>
      <c r="T147" s="169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0" t="s">
        <v>127</v>
      </c>
      <c r="AT147" s="170" t="s">
        <v>123</v>
      </c>
      <c r="AU147" s="170" t="s">
        <v>128</v>
      </c>
      <c r="AY147" s="14" t="s">
        <v>121</v>
      </c>
      <c r="BE147" s="171">
        <f t="shared" si="4"/>
        <v>0</v>
      </c>
      <c r="BF147" s="171">
        <f t="shared" si="5"/>
        <v>0</v>
      </c>
      <c r="BG147" s="171">
        <f t="shared" si="6"/>
        <v>0</v>
      </c>
      <c r="BH147" s="171">
        <f t="shared" si="7"/>
        <v>0</v>
      </c>
      <c r="BI147" s="171">
        <f t="shared" si="8"/>
        <v>0</v>
      </c>
      <c r="BJ147" s="14" t="s">
        <v>128</v>
      </c>
      <c r="BK147" s="172">
        <f t="shared" si="9"/>
        <v>0</v>
      </c>
      <c r="BL147" s="14" t="s">
        <v>127</v>
      </c>
      <c r="BM147" s="170" t="s">
        <v>238</v>
      </c>
    </row>
    <row r="148" spans="1:65" s="2" customFormat="1" ht="16.5" customHeight="1">
      <c r="A148" s="29"/>
      <c r="B148" s="158"/>
      <c r="C148" s="159" t="s">
        <v>165</v>
      </c>
      <c r="D148" s="159" t="s">
        <v>123</v>
      </c>
      <c r="E148" s="160" t="s">
        <v>415</v>
      </c>
      <c r="F148" s="161" t="s">
        <v>416</v>
      </c>
      <c r="G148" s="162" t="s">
        <v>179</v>
      </c>
      <c r="H148" s="163">
        <v>1562.752</v>
      </c>
      <c r="I148" s="164"/>
      <c r="J148" s="163">
        <f t="shared" si="0"/>
        <v>0</v>
      </c>
      <c r="K148" s="165"/>
      <c r="L148" s="30"/>
      <c r="M148" s="166" t="s">
        <v>1</v>
      </c>
      <c r="N148" s="167" t="s">
        <v>37</v>
      </c>
      <c r="O148" s="55"/>
      <c r="P148" s="168">
        <f t="shared" si="1"/>
        <v>0</v>
      </c>
      <c r="Q148" s="168">
        <v>0</v>
      </c>
      <c r="R148" s="168">
        <f t="shared" si="2"/>
        <v>0</v>
      </c>
      <c r="S148" s="168">
        <v>0</v>
      </c>
      <c r="T148" s="169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0" t="s">
        <v>127</v>
      </c>
      <c r="AT148" s="170" t="s">
        <v>123</v>
      </c>
      <c r="AU148" s="170" t="s">
        <v>128</v>
      </c>
      <c r="AY148" s="14" t="s">
        <v>121</v>
      </c>
      <c r="BE148" s="171">
        <f t="shared" si="4"/>
        <v>0</v>
      </c>
      <c r="BF148" s="171">
        <f t="shared" si="5"/>
        <v>0</v>
      </c>
      <c r="BG148" s="171">
        <f t="shared" si="6"/>
        <v>0</v>
      </c>
      <c r="BH148" s="171">
        <f t="shared" si="7"/>
        <v>0</v>
      </c>
      <c r="BI148" s="171">
        <f t="shared" si="8"/>
        <v>0</v>
      </c>
      <c r="BJ148" s="14" t="s">
        <v>128</v>
      </c>
      <c r="BK148" s="172">
        <f t="shared" si="9"/>
        <v>0</v>
      </c>
      <c r="BL148" s="14" t="s">
        <v>127</v>
      </c>
      <c r="BM148" s="170" t="s">
        <v>224</v>
      </c>
    </row>
    <row r="149" spans="1:65" s="2" customFormat="1" ht="16.5" customHeight="1">
      <c r="A149" s="29"/>
      <c r="B149" s="158"/>
      <c r="C149" s="159" t="s">
        <v>241</v>
      </c>
      <c r="D149" s="159" t="s">
        <v>123</v>
      </c>
      <c r="E149" s="160" t="s">
        <v>417</v>
      </c>
      <c r="F149" s="161" t="s">
        <v>418</v>
      </c>
      <c r="G149" s="162" t="s">
        <v>179</v>
      </c>
      <c r="H149" s="163">
        <v>53.887999999999998</v>
      </c>
      <c r="I149" s="164"/>
      <c r="J149" s="163">
        <f t="shared" si="0"/>
        <v>0</v>
      </c>
      <c r="K149" s="165"/>
      <c r="L149" s="30"/>
      <c r="M149" s="166" t="s">
        <v>1</v>
      </c>
      <c r="N149" s="167" t="s">
        <v>37</v>
      </c>
      <c r="O149" s="55"/>
      <c r="P149" s="168">
        <f t="shared" si="1"/>
        <v>0</v>
      </c>
      <c r="Q149" s="168">
        <v>0</v>
      </c>
      <c r="R149" s="168">
        <f t="shared" si="2"/>
        <v>0</v>
      </c>
      <c r="S149" s="168">
        <v>0</v>
      </c>
      <c r="T149" s="169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0" t="s">
        <v>127</v>
      </c>
      <c r="AT149" s="170" t="s">
        <v>123</v>
      </c>
      <c r="AU149" s="170" t="s">
        <v>128</v>
      </c>
      <c r="AY149" s="14" t="s">
        <v>121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4" t="s">
        <v>128</v>
      </c>
      <c r="BK149" s="172">
        <f t="shared" si="9"/>
        <v>0</v>
      </c>
      <c r="BL149" s="14" t="s">
        <v>127</v>
      </c>
      <c r="BM149" s="170" t="s">
        <v>244</v>
      </c>
    </row>
    <row r="150" spans="1:65" s="2" customFormat="1" ht="24" customHeight="1">
      <c r="A150" s="29"/>
      <c r="B150" s="158"/>
      <c r="C150" s="159" t="s">
        <v>170</v>
      </c>
      <c r="D150" s="159" t="s">
        <v>123</v>
      </c>
      <c r="E150" s="160" t="s">
        <v>419</v>
      </c>
      <c r="F150" s="161" t="s">
        <v>420</v>
      </c>
      <c r="G150" s="162" t="s">
        <v>179</v>
      </c>
      <c r="H150" s="163">
        <v>53.887999999999998</v>
      </c>
      <c r="I150" s="164"/>
      <c r="J150" s="163">
        <f t="shared" si="0"/>
        <v>0</v>
      </c>
      <c r="K150" s="165"/>
      <c r="L150" s="30"/>
      <c r="M150" s="166" t="s">
        <v>1</v>
      </c>
      <c r="N150" s="167" t="s">
        <v>37</v>
      </c>
      <c r="O150" s="55"/>
      <c r="P150" s="168">
        <f t="shared" si="1"/>
        <v>0</v>
      </c>
      <c r="Q150" s="168">
        <v>0</v>
      </c>
      <c r="R150" s="168">
        <f t="shared" si="2"/>
        <v>0</v>
      </c>
      <c r="S150" s="168">
        <v>0</v>
      </c>
      <c r="T150" s="169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0" t="s">
        <v>127</v>
      </c>
      <c r="AT150" s="170" t="s">
        <v>123</v>
      </c>
      <c r="AU150" s="170" t="s">
        <v>128</v>
      </c>
      <c r="AY150" s="14" t="s">
        <v>121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4" t="s">
        <v>128</v>
      </c>
      <c r="BK150" s="172">
        <f t="shared" si="9"/>
        <v>0</v>
      </c>
      <c r="BL150" s="14" t="s">
        <v>127</v>
      </c>
      <c r="BM150" s="170" t="s">
        <v>247</v>
      </c>
    </row>
    <row r="151" spans="1:65" s="2" customFormat="1" ht="16.5" customHeight="1">
      <c r="A151" s="29"/>
      <c r="B151" s="158"/>
      <c r="C151" s="159" t="s">
        <v>248</v>
      </c>
      <c r="D151" s="159" t="s">
        <v>123</v>
      </c>
      <c r="E151" s="160" t="s">
        <v>421</v>
      </c>
      <c r="F151" s="161" t="s">
        <v>422</v>
      </c>
      <c r="G151" s="162" t="s">
        <v>179</v>
      </c>
      <c r="H151" s="163">
        <v>1213.587</v>
      </c>
      <c r="I151" s="164"/>
      <c r="J151" s="163">
        <f t="shared" si="0"/>
        <v>0</v>
      </c>
      <c r="K151" s="165"/>
      <c r="L151" s="30"/>
      <c r="M151" s="183" t="s">
        <v>1</v>
      </c>
      <c r="N151" s="184" t="s">
        <v>37</v>
      </c>
      <c r="O151" s="185"/>
      <c r="P151" s="186">
        <f t="shared" si="1"/>
        <v>0</v>
      </c>
      <c r="Q151" s="186">
        <v>0</v>
      </c>
      <c r="R151" s="186">
        <f t="shared" si="2"/>
        <v>0</v>
      </c>
      <c r="S151" s="186">
        <v>0</v>
      </c>
      <c r="T151" s="187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0" t="s">
        <v>127</v>
      </c>
      <c r="AT151" s="170" t="s">
        <v>123</v>
      </c>
      <c r="AU151" s="170" t="s">
        <v>128</v>
      </c>
      <c r="AY151" s="14" t="s">
        <v>121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4" t="s">
        <v>128</v>
      </c>
      <c r="BK151" s="172">
        <f t="shared" si="9"/>
        <v>0</v>
      </c>
      <c r="BL151" s="14" t="s">
        <v>127</v>
      </c>
      <c r="BM151" s="170" t="s">
        <v>251</v>
      </c>
    </row>
    <row r="152" spans="1:65" s="2" customFormat="1" ht="6.95" customHeight="1">
      <c r="A152" s="29"/>
      <c r="B152" s="44"/>
      <c r="C152" s="45"/>
      <c r="D152" s="45"/>
      <c r="E152" s="45"/>
      <c r="F152" s="45"/>
      <c r="G152" s="45"/>
      <c r="H152" s="45"/>
      <c r="I152" s="117"/>
      <c r="J152" s="45"/>
      <c r="K152" s="45"/>
      <c r="L152" s="30"/>
      <c r="M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</row>
  </sheetData>
  <autoFilter ref="C119:K151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5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87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13</v>
      </c>
      <c r="I6" s="90"/>
      <c r="L6" s="17"/>
    </row>
    <row r="7" spans="1:46" s="1" customFormat="1" ht="16.5" customHeight="1">
      <c r="B7" s="17"/>
      <c r="E7" s="228" t="str">
        <f>'Rekapitulácia stavby'!K6</f>
        <v xml:space="preserve"> Parkovisko Krasnany</v>
      </c>
      <c r="F7" s="229"/>
      <c r="G7" s="229"/>
      <c r="H7" s="229"/>
      <c r="I7" s="90"/>
      <c r="L7" s="17"/>
    </row>
    <row r="8" spans="1:46" s="2" customFormat="1" ht="12" customHeight="1">
      <c r="A8" s="29"/>
      <c r="B8" s="30"/>
      <c r="C8" s="29"/>
      <c r="D8" s="24" t="s">
        <v>88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0" t="s">
        <v>423</v>
      </c>
      <c r="F9" s="227"/>
      <c r="G9" s="227"/>
      <c r="H9" s="227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4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4" t="s">
        <v>19</v>
      </c>
      <c r="J12" s="52" t="str">
        <f>'Rekapitulácia stavby'!AN8</f>
        <v>22. 11. 2021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94" t="s">
        <v>22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94" t="s">
        <v>23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94" t="s">
        <v>22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0" t="str">
        <f>'Rekapitulácia stavby'!E14</f>
        <v>Vyplň údaj</v>
      </c>
      <c r="F18" s="203"/>
      <c r="G18" s="203"/>
      <c r="H18" s="203"/>
      <c r="I18" s="94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94" t="s">
        <v>22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94" t="s">
        <v>23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94" t="s">
        <v>22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07" t="s">
        <v>1</v>
      </c>
      <c r="F27" s="207"/>
      <c r="G27" s="207"/>
      <c r="H27" s="207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31</v>
      </c>
      <c r="E30" s="29"/>
      <c r="F30" s="29"/>
      <c r="G30" s="29"/>
      <c r="H30" s="29"/>
      <c r="I30" s="93"/>
      <c r="J30" s="68">
        <f>ROUND(J116,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101" t="s">
        <v>32</v>
      </c>
      <c r="J32" s="33" t="s">
        <v>34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35</v>
      </c>
      <c r="E33" s="24" t="s">
        <v>36</v>
      </c>
      <c r="F33" s="103">
        <f>ROUND((SUM(BE116:BE152)),  2)</f>
        <v>0</v>
      </c>
      <c r="G33" s="29"/>
      <c r="H33" s="29"/>
      <c r="I33" s="104">
        <v>0.2</v>
      </c>
      <c r="J33" s="103">
        <f>ROUND(((SUM(BE116:BE152))*I33),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37</v>
      </c>
      <c r="F34" s="103">
        <f>ROUND((SUM(BF116:BF152)),  2)</f>
        <v>0</v>
      </c>
      <c r="G34" s="29"/>
      <c r="H34" s="29"/>
      <c r="I34" s="104">
        <v>0.2</v>
      </c>
      <c r="J34" s="103">
        <f>ROUND(((SUM(BF116:BF152))*I34),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103">
        <f>ROUND((SUM(BG116:BG152)),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103">
        <f>ROUND((SUM(BH116:BH152)),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40</v>
      </c>
      <c r="F37" s="103">
        <f>ROUND((SUM(BI116:BI152)),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41</v>
      </c>
      <c r="E39" s="57"/>
      <c r="F39" s="57"/>
      <c r="G39" s="107" t="s">
        <v>42</v>
      </c>
      <c r="H39" s="108" t="s">
        <v>43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112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46</v>
      </c>
      <c r="E61" s="32"/>
      <c r="F61" s="113" t="s">
        <v>47</v>
      </c>
      <c r="G61" s="42" t="s">
        <v>46</v>
      </c>
      <c r="H61" s="32"/>
      <c r="I61" s="114"/>
      <c r="J61" s="115" t="s">
        <v>47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48</v>
      </c>
      <c r="E65" s="43"/>
      <c r="F65" s="43"/>
      <c r="G65" s="40" t="s">
        <v>49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46</v>
      </c>
      <c r="E76" s="32"/>
      <c r="F76" s="113" t="s">
        <v>47</v>
      </c>
      <c r="G76" s="42" t="s">
        <v>46</v>
      </c>
      <c r="H76" s="32"/>
      <c r="I76" s="114"/>
      <c r="J76" s="115" t="s">
        <v>47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90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8" t="str">
        <f>E7</f>
        <v xml:space="preserve"> Parkovisko Krasnany</v>
      </c>
      <c r="F85" s="229"/>
      <c r="G85" s="229"/>
      <c r="H85" s="229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88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0" t="str">
        <f>E9</f>
        <v>03 - Rozvody elektro</v>
      </c>
      <c r="F87" s="227"/>
      <c r="G87" s="227"/>
      <c r="H87" s="227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94" t="s">
        <v>19</v>
      </c>
      <c r="J89" s="52" t="str">
        <f>IF(J12="","",J12)</f>
        <v>22. 11. 2021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 xml:space="preserve"> </v>
      </c>
      <c r="G91" s="29"/>
      <c r="H91" s="29"/>
      <c r="I91" s="94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4" t="s">
        <v>29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91</v>
      </c>
      <c r="D94" s="105"/>
      <c r="E94" s="105"/>
      <c r="F94" s="105"/>
      <c r="G94" s="105"/>
      <c r="H94" s="105"/>
      <c r="I94" s="120"/>
      <c r="J94" s="121" t="s">
        <v>92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93</v>
      </c>
      <c r="D96" s="29"/>
      <c r="E96" s="29"/>
      <c r="F96" s="29"/>
      <c r="G96" s="29"/>
      <c r="H96" s="29"/>
      <c r="I96" s="93"/>
      <c r="J96" s="68">
        <f>J116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94</v>
      </c>
    </row>
    <row r="97" spans="1:31" s="2" customFormat="1" ht="21.75" customHeight="1">
      <c r="A97" s="29"/>
      <c r="B97" s="30"/>
      <c r="C97" s="29"/>
      <c r="D97" s="29"/>
      <c r="E97" s="29"/>
      <c r="F97" s="29"/>
      <c r="G97" s="29"/>
      <c r="H97" s="29"/>
      <c r="I97" s="93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31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117"/>
      <c r="J98" s="45"/>
      <c r="K98" s="45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102" spans="1:31" s="2" customFormat="1" ht="6.95" customHeight="1">
      <c r="A102" s="29"/>
      <c r="B102" s="46"/>
      <c r="C102" s="47"/>
      <c r="D102" s="47"/>
      <c r="E102" s="47"/>
      <c r="F102" s="47"/>
      <c r="G102" s="47"/>
      <c r="H102" s="47"/>
      <c r="I102" s="118"/>
      <c r="J102" s="47"/>
      <c r="K102" s="47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24.95" customHeight="1">
      <c r="A103" s="29"/>
      <c r="B103" s="30"/>
      <c r="C103" s="18" t="s">
        <v>107</v>
      </c>
      <c r="D103" s="29"/>
      <c r="E103" s="29"/>
      <c r="F103" s="29"/>
      <c r="G103" s="29"/>
      <c r="H103" s="29"/>
      <c r="I103" s="93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93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12" customHeight="1">
      <c r="A105" s="29"/>
      <c r="B105" s="30"/>
      <c r="C105" s="24" t="s">
        <v>13</v>
      </c>
      <c r="D105" s="29"/>
      <c r="E105" s="29"/>
      <c r="F105" s="29"/>
      <c r="G105" s="29"/>
      <c r="H105" s="29"/>
      <c r="I105" s="93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16.5" customHeight="1">
      <c r="A106" s="29"/>
      <c r="B106" s="30"/>
      <c r="C106" s="29"/>
      <c r="D106" s="29"/>
      <c r="E106" s="228" t="str">
        <f>E7</f>
        <v xml:space="preserve"> Parkovisko Krasnany</v>
      </c>
      <c r="F106" s="229"/>
      <c r="G106" s="229"/>
      <c r="H106" s="229"/>
      <c r="I106" s="93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88</v>
      </c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00" t="str">
        <f>E9</f>
        <v>03 - Rozvody elektro</v>
      </c>
      <c r="F108" s="227"/>
      <c r="G108" s="227"/>
      <c r="H108" s="227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17</v>
      </c>
      <c r="D110" s="29"/>
      <c r="E110" s="29"/>
      <c r="F110" s="22" t="str">
        <f>F12</f>
        <v xml:space="preserve"> </v>
      </c>
      <c r="G110" s="29"/>
      <c r="H110" s="29"/>
      <c r="I110" s="94" t="s">
        <v>19</v>
      </c>
      <c r="J110" s="52" t="str">
        <f>IF(J12="","",J12)</f>
        <v>22. 11. 2021</v>
      </c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5.2" customHeight="1">
      <c r="A112" s="29"/>
      <c r="B112" s="30"/>
      <c r="C112" s="24" t="s">
        <v>21</v>
      </c>
      <c r="D112" s="29"/>
      <c r="E112" s="29"/>
      <c r="F112" s="22" t="str">
        <f>E15</f>
        <v xml:space="preserve"> </v>
      </c>
      <c r="G112" s="29"/>
      <c r="H112" s="29"/>
      <c r="I112" s="94" t="s">
        <v>26</v>
      </c>
      <c r="J112" s="27" t="str">
        <f>E21</f>
        <v xml:space="preserve"> 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5.2" customHeight="1">
      <c r="A113" s="29"/>
      <c r="B113" s="30"/>
      <c r="C113" s="24" t="s">
        <v>24</v>
      </c>
      <c r="D113" s="29"/>
      <c r="E113" s="29"/>
      <c r="F113" s="22" t="str">
        <f>IF(E18="","",E18)</f>
        <v>Vyplň údaj</v>
      </c>
      <c r="G113" s="29"/>
      <c r="H113" s="29"/>
      <c r="I113" s="94" t="s">
        <v>29</v>
      </c>
      <c r="J113" s="27" t="str">
        <f>E24</f>
        <v xml:space="preserve"> 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0.35" customHeight="1">
      <c r="A114" s="29"/>
      <c r="B114" s="30"/>
      <c r="C114" s="29"/>
      <c r="D114" s="29"/>
      <c r="E114" s="29"/>
      <c r="F114" s="29"/>
      <c r="G114" s="29"/>
      <c r="H114" s="29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1" customFormat="1" ht="29.25" customHeight="1">
      <c r="A115" s="133"/>
      <c r="B115" s="134"/>
      <c r="C115" s="135" t="s">
        <v>108</v>
      </c>
      <c r="D115" s="136" t="s">
        <v>56</v>
      </c>
      <c r="E115" s="136" t="s">
        <v>52</v>
      </c>
      <c r="F115" s="136" t="s">
        <v>53</v>
      </c>
      <c r="G115" s="136" t="s">
        <v>109</v>
      </c>
      <c r="H115" s="136" t="s">
        <v>110</v>
      </c>
      <c r="I115" s="137" t="s">
        <v>111</v>
      </c>
      <c r="J115" s="138" t="s">
        <v>92</v>
      </c>
      <c r="K115" s="139" t="s">
        <v>112</v>
      </c>
      <c r="L115" s="140"/>
      <c r="M115" s="59" t="s">
        <v>1</v>
      </c>
      <c r="N115" s="60" t="s">
        <v>35</v>
      </c>
      <c r="O115" s="60" t="s">
        <v>113</v>
      </c>
      <c r="P115" s="60" t="s">
        <v>114</v>
      </c>
      <c r="Q115" s="60" t="s">
        <v>115</v>
      </c>
      <c r="R115" s="60" t="s">
        <v>116</v>
      </c>
      <c r="S115" s="60" t="s">
        <v>117</v>
      </c>
      <c r="T115" s="61" t="s">
        <v>118</v>
      </c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65" s="2" customFormat="1" ht="22.9" customHeight="1">
      <c r="A116" s="29"/>
      <c r="B116" s="30"/>
      <c r="C116" s="66" t="s">
        <v>93</v>
      </c>
      <c r="D116" s="29"/>
      <c r="E116" s="29"/>
      <c r="F116" s="29"/>
      <c r="G116" s="29"/>
      <c r="H116" s="29"/>
      <c r="I116" s="93"/>
      <c r="J116" s="141">
        <f>BK116</f>
        <v>0</v>
      </c>
      <c r="K116" s="29"/>
      <c r="L116" s="30"/>
      <c r="M116" s="62"/>
      <c r="N116" s="53"/>
      <c r="O116" s="63"/>
      <c r="P116" s="142">
        <f>SUM(P117:P152)</f>
        <v>0</v>
      </c>
      <c r="Q116" s="63"/>
      <c r="R116" s="142">
        <f>SUM(R117:R152)</f>
        <v>0</v>
      </c>
      <c r="S116" s="63"/>
      <c r="T116" s="143">
        <f>SUM(T117:T152)</f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T116" s="14" t="s">
        <v>70</v>
      </c>
      <c r="AU116" s="14" t="s">
        <v>94</v>
      </c>
      <c r="BK116" s="144">
        <f>SUM(BK117:BK152)</f>
        <v>0</v>
      </c>
    </row>
    <row r="117" spans="1:65" s="2" customFormat="1" ht="16.5" customHeight="1">
      <c r="A117" s="29"/>
      <c r="B117" s="158"/>
      <c r="C117" s="159" t="s">
        <v>71</v>
      </c>
      <c r="D117" s="159" t="s">
        <v>123</v>
      </c>
      <c r="E117" s="160" t="s">
        <v>424</v>
      </c>
      <c r="F117" s="161" t="s">
        <v>425</v>
      </c>
      <c r="G117" s="162" t="s">
        <v>426</v>
      </c>
      <c r="H117" s="163">
        <v>0</v>
      </c>
      <c r="I117" s="164"/>
      <c r="J117" s="163">
        <f t="shared" ref="J117:J152" si="0">ROUND(I117*H117,3)</f>
        <v>0</v>
      </c>
      <c r="K117" s="165"/>
      <c r="L117" s="30"/>
      <c r="M117" s="166" t="s">
        <v>1</v>
      </c>
      <c r="N117" s="167" t="s">
        <v>37</v>
      </c>
      <c r="O117" s="55"/>
      <c r="P117" s="168">
        <f t="shared" ref="P117:P152" si="1">O117*H117</f>
        <v>0</v>
      </c>
      <c r="Q117" s="168">
        <v>0</v>
      </c>
      <c r="R117" s="168">
        <f t="shared" ref="R117:R152" si="2">Q117*H117</f>
        <v>0</v>
      </c>
      <c r="S117" s="168">
        <v>0</v>
      </c>
      <c r="T117" s="169">
        <f t="shared" ref="T117:T152" si="3">S117*H117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170" t="s">
        <v>127</v>
      </c>
      <c r="AT117" s="170" t="s">
        <v>123</v>
      </c>
      <c r="AU117" s="170" t="s">
        <v>71</v>
      </c>
      <c r="AY117" s="14" t="s">
        <v>121</v>
      </c>
      <c r="BE117" s="171">
        <f t="shared" ref="BE117:BE152" si="4">IF(N117="základná",J117,0)</f>
        <v>0</v>
      </c>
      <c r="BF117" s="171">
        <f t="shared" ref="BF117:BF152" si="5">IF(N117="znížená",J117,0)</f>
        <v>0</v>
      </c>
      <c r="BG117" s="171">
        <f t="shared" ref="BG117:BG152" si="6">IF(N117="zákl. prenesená",J117,0)</f>
        <v>0</v>
      </c>
      <c r="BH117" s="171">
        <f t="shared" ref="BH117:BH152" si="7">IF(N117="zníž. prenesená",J117,0)</f>
        <v>0</v>
      </c>
      <c r="BI117" s="171">
        <f t="shared" ref="BI117:BI152" si="8">IF(N117="nulová",J117,0)</f>
        <v>0</v>
      </c>
      <c r="BJ117" s="14" t="s">
        <v>128</v>
      </c>
      <c r="BK117" s="172">
        <f t="shared" ref="BK117:BK152" si="9">ROUND(I117*H117,3)</f>
        <v>0</v>
      </c>
      <c r="BL117" s="14" t="s">
        <v>127</v>
      </c>
      <c r="BM117" s="170" t="s">
        <v>128</v>
      </c>
    </row>
    <row r="118" spans="1:65" s="2" customFormat="1" ht="16.5" customHeight="1">
      <c r="A118" s="29"/>
      <c r="B118" s="158"/>
      <c r="C118" s="173" t="s">
        <v>79</v>
      </c>
      <c r="D118" s="173" t="s">
        <v>190</v>
      </c>
      <c r="E118" s="174" t="s">
        <v>427</v>
      </c>
      <c r="F118" s="175" t="s">
        <v>428</v>
      </c>
      <c r="G118" s="176" t="s">
        <v>187</v>
      </c>
      <c r="H118" s="177">
        <v>135</v>
      </c>
      <c r="I118" s="178"/>
      <c r="J118" s="177">
        <f t="shared" si="0"/>
        <v>0</v>
      </c>
      <c r="K118" s="179"/>
      <c r="L118" s="180"/>
      <c r="M118" s="181" t="s">
        <v>1</v>
      </c>
      <c r="N118" s="182" t="s">
        <v>37</v>
      </c>
      <c r="O118" s="55"/>
      <c r="P118" s="168">
        <f t="shared" si="1"/>
        <v>0</v>
      </c>
      <c r="Q118" s="168">
        <v>0</v>
      </c>
      <c r="R118" s="168">
        <f t="shared" si="2"/>
        <v>0</v>
      </c>
      <c r="S118" s="168">
        <v>0</v>
      </c>
      <c r="T118" s="169">
        <f t="shared" si="3"/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R118" s="170" t="s">
        <v>137</v>
      </c>
      <c r="AT118" s="170" t="s">
        <v>190</v>
      </c>
      <c r="AU118" s="170" t="s">
        <v>71</v>
      </c>
      <c r="AY118" s="14" t="s">
        <v>121</v>
      </c>
      <c r="BE118" s="171">
        <f t="shared" si="4"/>
        <v>0</v>
      </c>
      <c r="BF118" s="171">
        <f t="shared" si="5"/>
        <v>0</v>
      </c>
      <c r="BG118" s="171">
        <f t="shared" si="6"/>
        <v>0</v>
      </c>
      <c r="BH118" s="171">
        <f t="shared" si="7"/>
        <v>0</v>
      </c>
      <c r="BI118" s="171">
        <f t="shared" si="8"/>
        <v>0</v>
      </c>
      <c r="BJ118" s="14" t="s">
        <v>128</v>
      </c>
      <c r="BK118" s="172">
        <f t="shared" si="9"/>
        <v>0</v>
      </c>
      <c r="BL118" s="14" t="s">
        <v>127</v>
      </c>
      <c r="BM118" s="170" t="s">
        <v>127</v>
      </c>
    </row>
    <row r="119" spans="1:65" s="2" customFormat="1" ht="16.5" customHeight="1">
      <c r="A119" s="29"/>
      <c r="B119" s="158"/>
      <c r="C119" s="173" t="s">
        <v>128</v>
      </c>
      <c r="D119" s="173" t="s">
        <v>190</v>
      </c>
      <c r="E119" s="174" t="s">
        <v>429</v>
      </c>
      <c r="F119" s="175" t="s">
        <v>430</v>
      </c>
      <c r="G119" s="176" t="s">
        <v>187</v>
      </c>
      <c r="H119" s="177">
        <v>12</v>
      </c>
      <c r="I119" s="178"/>
      <c r="J119" s="177">
        <f t="shared" si="0"/>
        <v>0</v>
      </c>
      <c r="K119" s="179"/>
      <c r="L119" s="180"/>
      <c r="M119" s="181" t="s">
        <v>1</v>
      </c>
      <c r="N119" s="182" t="s">
        <v>37</v>
      </c>
      <c r="O119" s="55"/>
      <c r="P119" s="168">
        <f t="shared" si="1"/>
        <v>0</v>
      </c>
      <c r="Q119" s="168">
        <v>0</v>
      </c>
      <c r="R119" s="168">
        <f t="shared" si="2"/>
        <v>0</v>
      </c>
      <c r="S119" s="168">
        <v>0</v>
      </c>
      <c r="T119" s="169">
        <f t="shared" si="3"/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70" t="s">
        <v>137</v>
      </c>
      <c r="AT119" s="170" t="s">
        <v>190</v>
      </c>
      <c r="AU119" s="170" t="s">
        <v>71</v>
      </c>
      <c r="AY119" s="14" t="s">
        <v>121</v>
      </c>
      <c r="BE119" s="171">
        <f t="shared" si="4"/>
        <v>0</v>
      </c>
      <c r="BF119" s="171">
        <f t="shared" si="5"/>
        <v>0</v>
      </c>
      <c r="BG119" s="171">
        <f t="shared" si="6"/>
        <v>0</v>
      </c>
      <c r="BH119" s="171">
        <f t="shared" si="7"/>
        <v>0</v>
      </c>
      <c r="BI119" s="171">
        <f t="shared" si="8"/>
        <v>0</v>
      </c>
      <c r="BJ119" s="14" t="s">
        <v>128</v>
      </c>
      <c r="BK119" s="172">
        <f t="shared" si="9"/>
        <v>0</v>
      </c>
      <c r="BL119" s="14" t="s">
        <v>127</v>
      </c>
      <c r="BM119" s="170" t="s">
        <v>134</v>
      </c>
    </row>
    <row r="120" spans="1:65" s="2" customFormat="1" ht="16.5" customHeight="1">
      <c r="A120" s="29"/>
      <c r="B120" s="158"/>
      <c r="C120" s="159" t="s">
        <v>131</v>
      </c>
      <c r="D120" s="159" t="s">
        <v>123</v>
      </c>
      <c r="E120" s="160" t="s">
        <v>431</v>
      </c>
      <c r="F120" s="161" t="s">
        <v>432</v>
      </c>
      <c r="G120" s="162" t="s">
        <v>193</v>
      </c>
      <c r="H120" s="163">
        <v>12</v>
      </c>
      <c r="I120" s="164"/>
      <c r="J120" s="163">
        <f t="shared" si="0"/>
        <v>0</v>
      </c>
      <c r="K120" s="165"/>
      <c r="L120" s="30"/>
      <c r="M120" s="166" t="s">
        <v>1</v>
      </c>
      <c r="N120" s="167" t="s">
        <v>37</v>
      </c>
      <c r="O120" s="55"/>
      <c r="P120" s="168">
        <f t="shared" si="1"/>
        <v>0</v>
      </c>
      <c r="Q120" s="168">
        <v>0</v>
      </c>
      <c r="R120" s="168">
        <f t="shared" si="2"/>
        <v>0</v>
      </c>
      <c r="S120" s="168">
        <v>0</v>
      </c>
      <c r="T120" s="169">
        <f t="shared" si="3"/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70" t="s">
        <v>127</v>
      </c>
      <c r="AT120" s="170" t="s">
        <v>123</v>
      </c>
      <c r="AU120" s="170" t="s">
        <v>71</v>
      </c>
      <c r="AY120" s="14" t="s">
        <v>121</v>
      </c>
      <c r="BE120" s="171">
        <f t="shared" si="4"/>
        <v>0</v>
      </c>
      <c r="BF120" s="171">
        <f t="shared" si="5"/>
        <v>0</v>
      </c>
      <c r="BG120" s="171">
        <f t="shared" si="6"/>
        <v>0</v>
      </c>
      <c r="BH120" s="171">
        <f t="shared" si="7"/>
        <v>0</v>
      </c>
      <c r="BI120" s="171">
        <f t="shared" si="8"/>
        <v>0</v>
      </c>
      <c r="BJ120" s="14" t="s">
        <v>128</v>
      </c>
      <c r="BK120" s="172">
        <f t="shared" si="9"/>
        <v>0</v>
      </c>
      <c r="BL120" s="14" t="s">
        <v>127</v>
      </c>
      <c r="BM120" s="170" t="s">
        <v>137</v>
      </c>
    </row>
    <row r="121" spans="1:65" s="2" customFormat="1" ht="24" customHeight="1">
      <c r="A121" s="29"/>
      <c r="B121" s="158"/>
      <c r="C121" s="173" t="s">
        <v>127</v>
      </c>
      <c r="D121" s="173" t="s">
        <v>190</v>
      </c>
      <c r="E121" s="174" t="s">
        <v>433</v>
      </c>
      <c r="F121" s="175" t="s">
        <v>434</v>
      </c>
      <c r="G121" s="176" t="s">
        <v>187</v>
      </c>
      <c r="H121" s="177">
        <v>280</v>
      </c>
      <c r="I121" s="178"/>
      <c r="J121" s="177">
        <f t="shared" si="0"/>
        <v>0</v>
      </c>
      <c r="K121" s="179"/>
      <c r="L121" s="180"/>
      <c r="M121" s="181" t="s">
        <v>1</v>
      </c>
      <c r="N121" s="182" t="s">
        <v>37</v>
      </c>
      <c r="O121" s="55"/>
      <c r="P121" s="168">
        <f t="shared" si="1"/>
        <v>0</v>
      </c>
      <c r="Q121" s="168">
        <v>0</v>
      </c>
      <c r="R121" s="168">
        <f t="shared" si="2"/>
        <v>0</v>
      </c>
      <c r="S121" s="168">
        <v>0</v>
      </c>
      <c r="T121" s="169">
        <f t="shared" si="3"/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70" t="s">
        <v>137</v>
      </c>
      <c r="AT121" s="170" t="s">
        <v>190</v>
      </c>
      <c r="AU121" s="170" t="s">
        <v>71</v>
      </c>
      <c r="AY121" s="14" t="s">
        <v>121</v>
      </c>
      <c r="BE121" s="171">
        <f t="shared" si="4"/>
        <v>0</v>
      </c>
      <c r="BF121" s="171">
        <f t="shared" si="5"/>
        <v>0</v>
      </c>
      <c r="BG121" s="171">
        <f t="shared" si="6"/>
        <v>0</v>
      </c>
      <c r="BH121" s="171">
        <f t="shared" si="7"/>
        <v>0</v>
      </c>
      <c r="BI121" s="171">
        <f t="shared" si="8"/>
        <v>0</v>
      </c>
      <c r="BJ121" s="14" t="s">
        <v>128</v>
      </c>
      <c r="BK121" s="172">
        <f t="shared" si="9"/>
        <v>0</v>
      </c>
      <c r="BL121" s="14" t="s">
        <v>127</v>
      </c>
      <c r="BM121" s="170" t="s">
        <v>141</v>
      </c>
    </row>
    <row r="122" spans="1:65" s="2" customFormat="1" ht="16.5" customHeight="1">
      <c r="A122" s="29"/>
      <c r="B122" s="158"/>
      <c r="C122" s="173" t="s">
        <v>138</v>
      </c>
      <c r="D122" s="173" t="s">
        <v>190</v>
      </c>
      <c r="E122" s="174" t="s">
        <v>435</v>
      </c>
      <c r="F122" s="175" t="s">
        <v>436</v>
      </c>
      <c r="G122" s="176" t="s">
        <v>193</v>
      </c>
      <c r="H122" s="177">
        <v>2</v>
      </c>
      <c r="I122" s="178"/>
      <c r="J122" s="177">
        <f t="shared" si="0"/>
        <v>0</v>
      </c>
      <c r="K122" s="179"/>
      <c r="L122" s="180"/>
      <c r="M122" s="181" t="s">
        <v>1</v>
      </c>
      <c r="N122" s="182" t="s">
        <v>37</v>
      </c>
      <c r="O122" s="55"/>
      <c r="P122" s="168">
        <f t="shared" si="1"/>
        <v>0</v>
      </c>
      <c r="Q122" s="168">
        <v>0</v>
      </c>
      <c r="R122" s="168">
        <f t="shared" si="2"/>
        <v>0</v>
      </c>
      <c r="S122" s="168">
        <v>0</v>
      </c>
      <c r="T122" s="169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70" t="s">
        <v>137</v>
      </c>
      <c r="AT122" s="170" t="s">
        <v>190</v>
      </c>
      <c r="AU122" s="170" t="s">
        <v>71</v>
      </c>
      <c r="AY122" s="14" t="s">
        <v>121</v>
      </c>
      <c r="BE122" s="171">
        <f t="shared" si="4"/>
        <v>0</v>
      </c>
      <c r="BF122" s="171">
        <f t="shared" si="5"/>
        <v>0</v>
      </c>
      <c r="BG122" s="171">
        <f t="shared" si="6"/>
        <v>0</v>
      </c>
      <c r="BH122" s="171">
        <f t="shared" si="7"/>
        <v>0</v>
      </c>
      <c r="BI122" s="171">
        <f t="shared" si="8"/>
        <v>0</v>
      </c>
      <c r="BJ122" s="14" t="s">
        <v>128</v>
      </c>
      <c r="BK122" s="172">
        <f t="shared" si="9"/>
        <v>0</v>
      </c>
      <c r="BL122" s="14" t="s">
        <v>127</v>
      </c>
      <c r="BM122" s="170" t="s">
        <v>144</v>
      </c>
    </row>
    <row r="123" spans="1:65" s="2" customFormat="1" ht="16.5" customHeight="1">
      <c r="A123" s="29"/>
      <c r="B123" s="158"/>
      <c r="C123" s="173" t="s">
        <v>134</v>
      </c>
      <c r="D123" s="173" t="s">
        <v>190</v>
      </c>
      <c r="E123" s="174" t="s">
        <v>437</v>
      </c>
      <c r="F123" s="175" t="s">
        <v>438</v>
      </c>
      <c r="G123" s="176" t="s">
        <v>187</v>
      </c>
      <c r="H123" s="177">
        <v>260</v>
      </c>
      <c r="I123" s="178"/>
      <c r="J123" s="177">
        <f t="shared" si="0"/>
        <v>0</v>
      </c>
      <c r="K123" s="179"/>
      <c r="L123" s="180"/>
      <c r="M123" s="181" t="s">
        <v>1</v>
      </c>
      <c r="N123" s="182" t="s">
        <v>37</v>
      </c>
      <c r="O123" s="55"/>
      <c r="P123" s="168">
        <f t="shared" si="1"/>
        <v>0</v>
      </c>
      <c r="Q123" s="168">
        <v>0</v>
      </c>
      <c r="R123" s="168">
        <f t="shared" si="2"/>
        <v>0</v>
      </c>
      <c r="S123" s="168">
        <v>0</v>
      </c>
      <c r="T123" s="169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70" t="s">
        <v>137</v>
      </c>
      <c r="AT123" s="170" t="s">
        <v>190</v>
      </c>
      <c r="AU123" s="170" t="s">
        <v>71</v>
      </c>
      <c r="AY123" s="14" t="s">
        <v>121</v>
      </c>
      <c r="BE123" s="171">
        <f t="shared" si="4"/>
        <v>0</v>
      </c>
      <c r="BF123" s="171">
        <f t="shared" si="5"/>
        <v>0</v>
      </c>
      <c r="BG123" s="171">
        <f t="shared" si="6"/>
        <v>0</v>
      </c>
      <c r="BH123" s="171">
        <f t="shared" si="7"/>
        <v>0</v>
      </c>
      <c r="BI123" s="171">
        <f t="shared" si="8"/>
        <v>0</v>
      </c>
      <c r="BJ123" s="14" t="s">
        <v>128</v>
      </c>
      <c r="BK123" s="172">
        <f t="shared" si="9"/>
        <v>0</v>
      </c>
      <c r="BL123" s="14" t="s">
        <v>127</v>
      </c>
      <c r="BM123" s="170" t="s">
        <v>148</v>
      </c>
    </row>
    <row r="124" spans="1:65" s="2" customFormat="1" ht="16.5" customHeight="1">
      <c r="A124" s="29"/>
      <c r="B124" s="158"/>
      <c r="C124" s="173" t="s">
        <v>145</v>
      </c>
      <c r="D124" s="173" t="s">
        <v>190</v>
      </c>
      <c r="E124" s="174" t="s">
        <v>439</v>
      </c>
      <c r="F124" s="175" t="s">
        <v>440</v>
      </c>
      <c r="G124" s="176" t="s">
        <v>187</v>
      </c>
      <c r="H124" s="177">
        <v>30</v>
      </c>
      <c r="I124" s="178"/>
      <c r="J124" s="177">
        <f t="shared" si="0"/>
        <v>0</v>
      </c>
      <c r="K124" s="179"/>
      <c r="L124" s="180"/>
      <c r="M124" s="181" t="s">
        <v>1</v>
      </c>
      <c r="N124" s="182" t="s">
        <v>37</v>
      </c>
      <c r="O124" s="55"/>
      <c r="P124" s="168">
        <f t="shared" si="1"/>
        <v>0</v>
      </c>
      <c r="Q124" s="168">
        <v>0</v>
      </c>
      <c r="R124" s="168">
        <f t="shared" si="2"/>
        <v>0</v>
      </c>
      <c r="S124" s="168">
        <v>0</v>
      </c>
      <c r="T124" s="169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70" t="s">
        <v>137</v>
      </c>
      <c r="AT124" s="170" t="s">
        <v>190</v>
      </c>
      <c r="AU124" s="170" t="s">
        <v>71</v>
      </c>
      <c r="AY124" s="14" t="s">
        <v>121</v>
      </c>
      <c r="BE124" s="171">
        <f t="shared" si="4"/>
        <v>0</v>
      </c>
      <c r="BF124" s="171">
        <f t="shared" si="5"/>
        <v>0</v>
      </c>
      <c r="BG124" s="171">
        <f t="shared" si="6"/>
        <v>0</v>
      </c>
      <c r="BH124" s="171">
        <f t="shared" si="7"/>
        <v>0</v>
      </c>
      <c r="BI124" s="171">
        <f t="shared" si="8"/>
        <v>0</v>
      </c>
      <c r="BJ124" s="14" t="s">
        <v>128</v>
      </c>
      <c r="BK124" s="172">
        <f t="shared" si="9"/>
        <v>0</v>
      </c>
      <c r="BL124" s="14" t="s">
        <v>127</v>
      </c>
      <c r="BM124" s="170" t="s">
        <v>151</v>
      </c>
    </row>
    <row r="125" spans="1:65" s="2" customFormat="1" ht="16.5" customHeight="1">
      <c r="A125" s="29"/>
      <c r="B125" s="158"/>
      <c r="C125" s="159" t="s">
        <v>137</v>
      </c>
      <c r="D125" s="159" t="s">
        <v>123</v>
      </c>
      <c r="E125" s="160" t="s">
        <v>441</v>
      </c>
      <c r="F125" s="161" t="s">
        <v>442</v>
      </c>
      <c r="G125" s="162" t="s">
        <v>193</v>
      </c>
      <c r="H125" s="163">
        <v>1</v>
      </c>
      <c r="I125" s="164"/>
      <c r="J125" s="163">
        <f t="shared" si="0"/>
        <v>0</v>
      </c>
      <c r="K125" s="165"/>
      <c r="L125" s="30"/>
      <c r="M125" s="166" t="s">
        <v>1</v>
      </c>
      <c r="N125" s="167" t="s">
        <v>37</v>
      </c>
      <c r="O125" s="55"/>
      <c r="P125" s="168">
        <f t="shared" si="1"/>
        <v>0</v>
      </c>
      <c r="Q125" s="168">
        <v>0</v>
      </c>
      <c r="R125" s="168">
        <f t="shared" si="2"/>
        <v>0</v>
      </c>
      <c r="S125" s="168">
        <v>0</v>
      </c>
      <c r="T125" s="169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0" t="s">
        <v>127</v>
      </c>
      <c r="AT125" s="170" t="s">
        <v>123</v>
      </c>
      <c r="AU125" s="170" t="s">
        <v>71</v>
      </c>
      <c r="AY125" s="14" t="s">
        <v>121</v>
      </c>
      <c r="BE125" s="171">
        <f t="shared" si="4"/>
        <v>0</v>
      </c>
      <c r="BF125" s="171">
        <f t="shared" si="5"/>
        <v>0</v>
      </c>
      <c r="BG125" s="171">
        <f t="shared" si="6"/>
        <v>0</v>
      </c>
      <c r="BH125" s="171">
        <f t="shared" si="7"/>
        <v>0</v>
      </c>
      <c r="BI125" s="171">
        <f t="shared" si="8"/>
        <v>0</v>
      </c>
      <c r="BJ125" s="14" t="s">
        <v>128</v>
      </c>
      <c r="BK125" s="172">
        <f t="shared" si="9"/>
        <v>0</v>
      </c>
      <c r="BL125" s="14" t="s">
        <v>127</v>
      </c>
      <c r="BM125" s="170" t="s">
        <v>155</v>
      </c>
    </row>
    <row r="126" spans="1:65" s="2" customFormat="1" ht="16.5" customHeight="1">
      <c r="A126" s="29"/>
      <c r="B126" s="158"/>
      <c r="C126" s="159" t="s">
        <v>152</v>
      </c>
      <c r="D126" s="159" t="s">
        <v>123</v>
      </c>
      <c r="E126" s="160" t="s">
        <v>443</v>
      </c>
      <c r="F126" s="161" t="s">
        <v>444</v>
      </c>
      <c r="G126" s="162" t="s">
        <v>193</v>
      </c>
      <c r="H126" s="163">
        <v>1</v>
      </c>
      <c r="I126" s="164"/>
      <c r="J126" s="163">
        <f t="shared" si="0"/>
        <v>0</v>
      </c>
      <c r="K126" s="165"/>
      <c r="L126" s="30"/>
      <c r="M126" s="166" t="s">
        <v>1</v>
      </c>
      <c r="N126" s="167" t="s">
        <v>37</v>
      </c>
      <c r="O126" s="55"/>
      <c r="P126" s="168">
        <f t="shared" si="1"/>
        <v>0</v>
      </c>
      <c r="Q126" s="168">
        <v>0</v>
      </c>
      <c r="R126" s="168">
        <f t="shared" si="2"/>
        <v>0</v>
      </c>
      <c r="S126" s="168">
        <v>0</v>
      </c>
      <c r="T126" s="169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0" t="s">
        <v>127</v>
      </c>
      <c r="AT126" s="170" t="s">
        <v>123</v>
      </c>
      <c r="AU126" s="170" t="s">
        <v>71</v>
      </c>
      <c r="AY126" s="14" t="s">
        <v>121</v>
      </c>
      <c r="BE126" s="171">
        <f t="shared" si="4"/>
        <v>0</v>
      </c>
      <c r="BF126" s="171">
        <f t="shared" si="5"/>
        <v>0</v>
      </c>
      <c r="BG126" s="171">
        <f t="shared" si="6"/>
        <v>0</v>
      </c>
      <c r="BH126" s="171">
        <f t="shared" si="7"/>
        <v>0</v>
      </c>
      <c r="BI126" s="171">
        <f t="shared" si="8"/>
        <v>0</v>
      </c>
      <c r="BJ126" s="14" t="s">
        <v>128</v>
      </c>
      <c r="BK126" s="172">
        <f t="shared" si="9"/>
        <v>0</v>
      </c>
      <c r="BL126" s="14" t="s">
        <v>127</v>
      </c>
      <c r="BM126" s="170" t="s">
        <v>7</v>
      </c>
    </row>
    <row r="127" spans="1:65" s="2" customFormat="1" ht="16.5" customHeight="1">
      <c r="A127" s="29"/>
      <c r="B127" s="158"/>
      <c r="C127" s="173" t="s">
        <v>141</v>
      </c>
      <c r="D127" s="173" t="s">
        <v>190</v>
      </c>
      <c r="E127" s="174" t="s">
        <v>445</v>
      </c>
      <c r="F127" s="175" t="s">
        <v>446</v>
      </c>
      <c r="G127" s="176" t="s">
        <v>187</v>
      </c>
      <c r="H127" s="177">
        <v>46</v>
      </c>
      <c r="I127" s="178"/>
      <c r="J127" s="177">
        <f t="shared" si="0"/>
        <v>0</v>
      </c>
      <c r="K127" s="179"/>
      <c r="L127" s="180"/>
      <c r="M127" s="181" t="s">
        <v>1</v>
      </c>
      <c r="N127" s="182" t="s">
        <v>37</v>
      </c>
      <c r="O127" s="55"/>
      <c r="P127" s="168">
        <f t="shared" si="1"/>
        <v>0</v>
      </c>
      <c r="Q127" s="168">
        <v>0</v>
      </c>
      <c r="R127" s="168">
        <f t="shared" si="2"/>
        <v>0</v>
      </c>
      <c r="S127" s="168">
        <v>0</v>
      </c>
      <c r="T127" s="16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0" t="s">
        <v>137</v>
      </c>
      <c r="AT127" s="170" t="s">
        <v>190</v>
      </c>
      <c r="AU127" s="170" t="s">
        <v>71</v>
      </c>
      <c r="AY127" s="14" t="s">
        <v>121</v>
      </c>
      <c r="BE127" s="171">
        <f t="shared" si="4"/>
        <v>0</v>
      </c>
      <c r="BF127" s="171">
        <f t="shared" si="5"/>
        <v>0</v>
      </c>
      <c r="BG127" s="171">
        <f t="shared" si="6"/>
        <v>0</v>
      </c>
      <c r="BH127" s="171">
        <f t="shared" si="7"/>
        <v>0</v>
      </c>
      <c r="BI127" s="171">
        <f t="shared" si="8"/>
        <v>0</v>
      </c>
      <c r="BJ127" s="14" t="s">
        <v>128</v>
      </c>
      <c r="BK127" s="172">
        <f t="shared" si="9"/>
        <v>0</v>
      </c>
      <c r="BL127" s="14" t="s">
        <v>127</v>
      </c>
      <c r="BM127" s="170" t="s">
        <v>161</v>
      </c>
    </row>
    <row r="128" spans="1:65" s="2" customFormat="1" ht="16.5" customHeight="1">
      <c r="A128" s="29"/>
      <c r="B128" s="158"/>
      <c r="C128" s="173" t="s">
        <v>158</v>
      </c>
      <c r="D128" s="173" t="s">
        <v>190</v>
      </c>
      <c r="E128" s="174" t="s">
        <v>447</v>
      </c>
      <c r="F128" s="175" t="s">
        <v>448</v>
      </c>
      <c r="G128" s="176" t="s">
        <v>187</v>
      </c>
      <c r="H128" s="177">
        <v>6</v>
      </c>
      <c r="I128" s="178"/>
      <c r="J128" s="177">
        <f t="shared" si="0"/>
        <v>0</v>
      </c>
      <c r="K128" s="179"/>
      <c r="L128" s="180"/>
      <c r="M128" s="181" t="s">
        <v>1</v>
      </c>
      <c r="N128" s="182" t="s">
        <v>37</v>
      </c>
      <c r="O128" s="55"/>
      <c r="P128" s="168">
        <f t="shared" si="1"/>
        <v>0</v>
      </c>
      <c r="Q128" s="168">
        <v>0</v>
      </c>
      <c r="R128" s="168">
        <f t="shared" si="2"/>
        <v>0</v>
      </c>
      <c r="S128" s="168">
        <v>0</v>
      </c>
      <c r="T128" s="16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0" t="s">
        <v>137</v>
      </c>
      <c r="AT128" s="170" t="s">
        <v>190</v>
      </c>
      <c r="AU128" s="170" t="s">
        <v>71</v>
      </c>
      <c r="AY128" s="14" t="s">
        <v>121</v>
      </c>
      <c r="BE128" s="171">
        <f t="shared" si="4"/>
        <v>0</v>
      </c>
      <c r="BF128" s="171">
        <f t="shared" si="5"/>
        <v>0</v>
      </c>
      <c r="BG128" s="171">
        <f t="shared" si="6"/>
        <v>0</v>
      </c>
      <c r="BH128" s="171">
        <f t="shared" si="7"/>
        <v>0</v>
      </c>
      <c r="BI128" s="171">
        <f t="shared" si="8"/>
        <v>0</v>
      </c>
      <c r="BJ128" s="14" t="s">
        <v>128</v>
      </c>
      <c r="BK128" s="172">
        <f t="shared" si="9"/>
        <v>0</v>
      </c>
      <c r="BL128" s="14" t="s">
        <v>127</v>
      </c>
      <c r="BM128" s="170" t="s">
        <v>165</v>
      </c>
    </row>
    <row r="129" spans="1:65" s="2" customFormat="1" ht="16.5" customHeight="1">
      <c r="A129" s="29"/>
      <c r="B129" s="158"/>
      <c r="C129" s="173" t="s">
        <v>144</v>
      </c>
      <c r="D129" s="173" t="s">
        <v>190</v>
      </c>
      <c r="E129" s="174" t="s">
        <v>449</v>
      </c>
      <c r="F129" s="175" t="s">
        <v>450</v>
      </c>
      <c r="G129" s="176" t="s">
        <v>193</v>
      </c>
      <c r="H129" s="177">
        <v>1</v>
      </c>
      <c r="I129" s="178"/>
      <c r="J129" s="177">
        <f t="shared" si="0"/>
        <v>0</v>
      </c>
      <c r="K129" s="179"/>
      <c r="L129" s="180"/>
      <c r="M129" s="181" t="s">
        <v>1</v>
      </c>
      <c r="N129" s="182" t="s">
        <v>37</v>
      </c>
      <c r="O129" s="55"/>
      <c r="P129" s="168">
        <f t="shared" si="1"/>
        <v>0</v>
      </c>
      <c r="Q129" s="168">
        <v>0</v>
      </c>
      <c r="R129" s="168">
        <f t="shared" si="2"/>
        <v>0</v>
      </c>
      <c r="S129" s="168">
        <v>0</v>
      </c>
      <c r="T129" s="16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0" t="s">
        <v>137</v>
      </c>
      <c r="AT129" s="170" t="s">
        <v>190</v>
      </c>
      <c r="AU129" s="170" t="s">
        <v>71</v>
      </c>
      <c r="AY129" s="14" t="s">
        <v>121</v>
      </c>
      <c r="BE129" s="171">
        <f t="shared" si="4"/>
        <v>0</v>
      </c>
      <c r="BF129" s="171">
        <f t="shared" si="5"/>
        <v>0</v>
      </c>
      <c r="BG129" s="171">
        <f t="shared" si="6"/>
        <v>0</v>
      </c>
      <c r="BH129" s="171">
        <f t="shared" si="7"/>
        <v>0</v>
      </c>
      <c r="BI129" s="171">
        <f t="shared" si="8"/>
        <v>0</v>
      </c>
      <c r="BJ129" s="14" t="s">
        <v>128</v>
      </c>
      <c r="BK129" s="172">
        <f t="shared" si="9"/>
        <v>0</v>
      </c>
      <c r="BL129" s="14" t="s">
        <v>127</v>
      </c>
      <c r="BM129" s="170" t="s">
        <v>170</v>
      </c>
    </row>
    <row r="130" spans="1:65" s="2" customFormat="1" ht="16.5" customHeight="1">
      <c r="A130" s="29"/>
      <c r="B130" s="158"/>
      <c r="C130" s="173" t="s">
        <v>166</v>
      </c>
      <c r="D130" s="173" t="s">
        <v>190</v>
      </c>
      <c r="E130" s="174" t="s">
        <v>451</v>
      </c>
      <c r="F130" s="175" t="s">
        <v>452</v>
      </c>
      <c r="G130" s="176" t="s">
        <v>193</v>
      </c>
      <c r="H130" s="177">
        <v>1</v>
      </c>
      <c r="I130" s="178"/>
      <c r="J130" s="177">
        <f t="shared" si="0"/>
        <v>0</v>
      </c>
      <c r="K130" s="179"/>
      <c r="L130" s="180"/>
      <c r="M130" s="181" t="s">
        <v>1</v>
      </c>
      <c r="N130" s="182" t="s">
        <v>37</v>
      </c>
      <c r="O130" s="55"/>
      <c r="P130" s="168">
        <f t="shared" si="1"/>
        <v>0</v>
      </c>
      <c r="Q130" s="168">
        <v>0</v>
      </c>
      <c r="R130" s="168">
        <f t="shared" si="2"/>
        <v>0</v>
      </c>
      <c r="S130" s="168">
        <v>0</v>
      </c>
      <c r="T130" s="16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0" t="s">
        <v>137</v>
      </c>
      <c r="AT130" s="170" t="s">
        <v>190</v>
      </c>
      <c r="AU130" s="170" t="s">
        <v>71</v>
      </c>
      <c r="AY130" s="14" t="s">
        <v>121</v>
      </c>
      <c r="BE130" s="171">
        <f t="shared" si="4"/>
        <v>0</v>
      </c>
      <c r="BF130" s="171">
        <f t="shared" si="5"/>
        <v>0</v>
      </c>
      <c r="BG130" s="171">
        <f t="shared" si="6"/>
        <v>0</v>
      </c>
      <c r="BH130" s="171">
        <f t="shared" si="7"/>
        <v>0</v>
      </c>
      <c r="BI130" s="171">
        <f t="shared" si="8"/>
        <v>0</v>
      </c>
      <c r="BJ130" s="14" t="s">
        <v>128</v>
      </c>
      <c r="BK130" s="172">
        <f t="shared" si="9"/>
        <v>0</v>
      </c>
      <c r="BL130" s="14" t="s">
        <v>127</v>
      </c>
      <c r="BM130" s="170" t="s">
        <v>173</v>
      </c>
    </row>
    <row r="131" spans="1:65" s="2" customFormat="1" ht="16.5" customHeight="1">
      <c r="A131" s="29"/>
      <c r="B131" s="158"/>
      <c r="C131" s="173" t="s">
        <v>148</v>
      </c>
      <c r="D131" s="173" t="s">
        <v>190</v>
      </c>
      <c r="E131" s="174" t="s">
        <v>453</v>
      </c>
      <c r="F131" s="175" t="s">
        <v>454</v>
      </c>
      <c r="G131" s="176" t="s">
        <v>193</v>
      </c>
      <c r="H131" s="177">
        <v>1</v>
      </c>
      <c r="I131" s="178"/>
      <c r="J131" s="177">
        <f t="shared" si="0"/>
        <v>0</v>
      </c>
      <c r="K131" s="179"/>
      <c r="L131" s="180"/>
      <c r="M131" s="181" t="s">
        <v>1</v>
      </c>
      <c r="N131" s="182" t="s">
        <v>37</v>
      </c>
      <c r="O131" s="55"/>
      <c r="P131" s="168">
        <f t="shared" si="1"/>
        <v>0</v>
      </c>
      <c r="Q131" s="168">
        <v>0</v>
      </c>
      <c r="R131" s="168">
        <f t="shared" si="2"/>
        <v>0</v>
      </c>
      <c r="S131" s="168">
        <v>0</v>
      </c>
      <c r="T131" s="16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0" t="s">
        <v>137</v>
      </c>
      <c r="AT131" s="170" t="s">
        <v>190</v>
      </c>
      <c r="AU131" s="170" t="s">
        <v>71</v>
      </c>
      <c r="AY131" s="14" t="s">
        <v>121</v>
      </c>
      <c r="BE131" s="171">
        <f t="shared" si="4"/>
        <v>0</v>
      </c>
      <c r="BF131" s="171">
        <f t="shared" si="5"/>
        <v>0</v>
      </c>
      <c r="BG131" s="171">
        <f t="shared" si="6"/>
        <v>0</v>
      </c>
      <c r="BH131" s="171">
        <f t="shared" si="7"/>
        <v>0</v>
      </c>
      <c r="BI131" s="171">
        <f t="shared" si="8"/>
        <v>0</v>
      </c>
      <c r="BJ131" s="14" t="s">
        <v>128</v>
      </c>
      <c r="BK131" s="172">
        <f t="shared" si="9"/>
        <v>0</v>
      </c>
      <c r="BL131" s="14" t="s">
        <v>127</v>
      </c>
      <c r="BM131" s="170" t="s">
        <v>180</v>
      </c>
    </row>
    <row r="132" spans="1:65" s="2" customFormat="1" ht="16.5" customHeight="1">
      <c r="A132" s="29"/>
      <c r="B132" s="158"/>
      <c r="C132" s="173" t="s">
        <v>176</v>
      </c>
      <c r="D132" s="173" t="s">
        <v>190</v>
      </c>
      <c r="E132" s="174" t="s">
        <v>455</v>
      </c>
      <c r="F132" s="175" t="s">
        <v>456</v>
      </c>
      <c r="G132" s="176" t="s">
        <v>193</v>
      </c>
      <c r="H132" s="177">
        <v>1</v>
      </c>
      <c r="I132" s="178"/>
      <c r="J132" s="177">
        <f t="shared" si="0"/>
        <v>0</v>
      </c>
      <c r="K132" s="179"/>
      <c r="L132" s="180"/>
      <c r="M132" s="181" t="s">
        <v>1</v>
      </c>
      <c r="N132" s="182" t="s">
        <v>37</v>
      </c>
      <c r="O132" s="55"/>
      <c r="P132" s="168">
        <f t="shared" si="1"/>
        <v>0</v>
      </c>
      <c r="Q132" s="168">
        <v>0</v>
      </c>
      <c r="R132" s="168">
        <f t="shared" si="2"/>
        <v>0</v>
      </c>
      <c r="S132" s="168">
        <v>0</v>
      </c>
      <c r="T132" s="16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0" t="s">
        <v>137</v>
      </c>
      <c r="AT132" s="170" t="s">
        <v>190</v>
      </c>
      <c r="AU132" s="170" t="s">
        <v>71</v>
      </c>
      <c r="AY132" s="14" t="s">
        <v>121</v>
      </c>
      <c r="BE132" s="171">
        <f t="shared" si="4"/>
        <v>0</v>
      </c>
      <c r="BF132" s="171">
        <f t="shared" si="5"/>
        <v>0</v>
      </c>
      <c r="BG132" s="171">
        <f t="shared" si="6"/>
        <v>0</v>
      </c>
      <c r="BH132" s="171">
        <f t="shared" si="7"/>
        <v>0</v>
      </c>
      <c r="BI132" s="171">
        <f t="shared" si="8"/>
        <v>0</v>
      </c>
      <c r="BJ132" s="14" t="s">
        <v>128</v>
      </c>
      <c r="BK132" s="172">
        <f t="shared" si="9"/>
        <v>0</v>
      </c>
      <c r="BL132" s="14" t="s">
        <v>127</v>
      </c>
      <c r="BM132" s="170" t="s">
        <v>188</v>
      </c>
    </row>
    <row r="133" spans="1:65" s="2" customFormat="1" ht="16.5" customHeight="1">
      <c r="A133" s="29"/>
      <c r="B133" s="158"/>
      <c r="C133" s="159" t="s">
        <v>151</v>
      </c>
      <c r="D133" s="159" t="s">
        <v>123</v>
      </c>
      <c r="E133" s="160" t="s">
        <v>457</v>
      </c>
      <c r="F133" s="161" t="s">
        <v>458</v>
      </c>
      <c r="G133" s="162" t="s">
        <v>193</v>
      </c>
      <c r="H133" s="163">
        <v>0</v>
      </c>
      <c r="I133" s="164"/>
      <c r="J133" s="163">
        <f t="shared" si="0"/>
        <v>0</v>
      </c>
      <c r="K133" s="165"/>
      <c r="L133" s="30"/>
      <c r="M133" s="166" t="s">
        <v>1</v>
      </c>
      <c r="N133" s="167" t="s">
        <v>37</v>
      </c>
      <c r="O133" s="55"/>
      <c r="P133" s="168">
        <f t="shared" si="1"/>
        <v>0</v>
      </c>
      <c r="Q133" s="168">
        <v>0</v>
      </c>
      <c r="R133" s="168">
        <f t="shared" si="2"/>
        <v>0</v>
      </c>
      <c r="S133" s="168">
        <v>0</v>
      </c>
      <c r="T133" s="16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0" t="s">
        <v>127</v>
      </c>
      <c r="AT133" s="170" t="s">
        <v>123</v>
      </c>
      <c r="AU133" s="170" t="s">
        <v>71</v>
      </c>
      <c r="AY133" s="14" t="s">
        <v>121</v>
      </c>
      <c r="BE133" s="171">
        <f t="shared" si="4"/>
        <v>0</v>
      </c>
      <c r="BF133" s="171">
        <f t="shared" si="5"/>
        <v>0</v>
      </c>
      <c r="BG133" s="171">
        <f t="shared" si="6"/>
        <v>0</v>
      </c>
      <c r="BH133" s="171">
        <f t="shared" si="7"/>
        <v>0</v>
      </c>
      <c r="BI133" s="171">
        <f t="shared" si="8"/>
        <v>0</v>
      </c>
      <c r="BJ133" s="14" t="s">
        <v>128</v>
      </c>
      <c r="BK133" s="172">
        <f t="shared" si="9"/>
        <v>0</v>
      </c>
      <c r="BL133" s="14" t="s">
        <v>127</v>
      </c>
      <c r="BM133" s="170" t="s">
        <v>194</v>
      </c>
    </row>
    <row r="134" spans="1:65" s="2" customFormat="1" ht="16.5" customHeight="1">
      <c r="A134" s="29"/>
      <c r="B134" s="158"/>
      <c r="C134" s="173" t="s">
        <v>189</v>
      </c>
      <c r="D134" s="173" t="s">
        <v>190</v>
      </c>
      <c r="E134" s="174" t="s">
        <v>459</v>
      </c>
      <c r="F134" s="175" t="s">
        <v>460</v>
      </c>
      <c r="G134" s="176" t="s">
        <v>193</v>
      </c>
      <c r="H134" s="177">
        <v>2</v>
      </c>
      <c r="I134" s="178"/>
      <c r="J134" s="177">
        <f t="shared" si="0"/>
        <v>0</v>
      </c>
      <c r="K134" s="179"/>
      <c r="L134" s="180"/>
      <c r="M134" s="181" t="s">
        <v>1</v>
      </c>
      <c r="N134" s="182" t="s">
        <v>37</v>
      </c>
      <c r="O134" s="55"/>
      <c r="P134" s="168">
        <f t="shared" si="1"/>
        <v>0</v>
      </c>
      <c r="Q134" s="168">
        <v>0</v>
      </c>
      <c r="R134" s="168">
        <f t="shared" si="2"/>
        <v>0</v>
      </c>
      <c r="S134" s="168">
        <v>0</v>
      </c>
      <c r="T134" s="16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0" t="s">
        <v>137</v>
      </c>
      <c r="AT134" s="170" t="s">
        <v>190</v>
      </c>
      <c r="AU134" s="170" t="s">
        <v>71</v>
      </c>
      <c r="AY134" s="14" t="s">
        <v>121</v>
      </c>
      <c r="BE134" s="171">
        <f t="shared" si="4"/>
        <v>0</v>
      </c>
      <c r="BF134" s="171">
        <f t="shared" si="5"/>
        <v>0</v>
      </c>
      <c r="BG134" s="171">
        <f t="shared" si="6"/>
        <v>0</v>
      </c>
      <c r="BH134" s="171">
        <f t="shared" si="7"/>
        <v>0</v>
      </c>
      <c r="BI134" s="171">
        <f t="shared" si="8"/>
        <v>0</v>
      </c>
      <c r="BJ134" s="14" t="s">
        <v>128</v>
      </c>
      <c r="BK134" s="172">
        <f t="shared" si="9"/>
        <v>0</v>
      </c>
      <c r="BL134" s="14" t="s">
        <v>127</v>
      </c>
      <c r="BM134" s="170" t="s">
        <v>198</v>
      </c>
    </row>
    <row r="135" spans="1:65" s="2" customFormat="1" ht="16.5" customHeight="1">
      <c r="A135" s="29"/>
      <c r="B135" s="158"/>
      <c r="C135" s="159" t="s">
        <v>155</v>
      </c>
      <c r="D135" s="159" t="s">
        <v>123</v>
      </c>
      <c r="E135" s="160" t="s">
        <v>461</v>
      </c>
      <c r="F135" s="161" t="s">
        <v>462</v>
      </c>
      <c r="G135" s="162" t="s">
        <v>193</v>
      </c>
      <c r="H135" s="163">
        <v>1</v>
      </c>
      <c r="I135" s="164"/>
      <c r="J135" s="163">
        <f t="shared" si="0"/>
        <v>0</v>
      </c>
      <c r="K135" s="165"/>
      <c r="L135" s="30"/>
      <c r="M135" s="166" t="s">
        <v>1</v>
      </c>
      <c r="N135" s="167" t="s">
        <v>37</v>
      </c>
      <c r="O135" s="55"/>
      <c r="P135" s="168">
        <f t="shared" si="1"/>
        <v>0</v>
      </c>
      <c r="Q135" s="168">
        <v>0</v>
      </c>
      <c r="R135" s="168">
        <f t="shared" si="2"/>
        <v>0</v>
      </c>
      <c r="S135" s="168">
        <v>0</v>
      </c>
      <c r="T135" s="16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0" t="s">
        <v>127</v>
      </c>
      <c r="AT135" s="170" t="s">
        <v>123</v>
      </c>
      <c r="AU135" s="170" t="s">
        <v>71</v>
      </c>
      <c r="AY135" s="14" t="s">
        <v>121</v>
      </c>
      <c r="BE135" s="171">
        <f t="shared" si="4"/>
        <v>0</v>
      </c>
      <c r="BF135" s="171">
        <f t="shared" si="5"/>
        <v>0</v>
      </c>
      <c r="BG135" s="171">
        <f t="shared" si="6"/>
        <v>0</v>
      </c>
      <c r="BH135" s="171">
        <f t="shared" si="7"/>
        <v>0</v>
      </c>
      <c r="BI135" s="171">
        <f t="shared" si="8"/>
        <v>0</v>
      </c>
      <c r="BJ135" s="14" t="s">
        <v>128</v>
      </c>
      <c r="BK135" s="172">
        <f t="shared" si="9"/>
        <v>0</v>
      </c>
      <c r="BL135" s="14" t="s">
        <v>127</v>
      </c>
      <c r="BM135" s="170" t="s">
        <v>202</v>
      </c>
    </row>
    <row r="136" spans="1:65" s="2" customFormat="1" ht="16.5" customHeight="1">
      <c r="A136" s="29"/>
      <c r="B136" s="158"/>
      <c r="C136" s="159" t="s">
        <v>199</v>
      </c>
      <c r="D136" s="159" t="s">
        <v>123</v>
      </c>
      <c r="E136" s="160" t="s">
        <v>463</v>
      </c>
      <c r="F136" s="161" t="s">
        <v>464</v>
      </c>
      <c r="G136" s="162" t="s">
        <v>193</v>
      </c>
      <c r="H136" s="163">
        <v>4</v>
      </c>
      <c r="I136" s="164"/>
      <c r="J136" s="163">
        <f t="shared" si="0"/>
        <v>0</v>
      </c>
      <c r="K136" s="165"/>
      <c r="L136" s="30"/>
      <c r="M136" s="166" t="s">
        <v>1</v>
      </c>
      <c r="N136" s="167" t="s">
        <v>37</v>
      </c>
      <c r="O136" s="55"/>
      <c r="P136" s="168">
        <f t="shared" si="1"/>
        <v>0</v>
      </c>
      <c r="Q136" s="168">
        <v>0</v>
      </c>
      <c r="R136" s="168">
        <f t="shared" si="2"/>
        <v>0</v>
      </c>
      <c r="S136" s="168">
        <v>0</v>
      </c>
      <c r="T136" s="16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0" t="s">
        <v>127</v>
      </c>
      <c r="AT136" s="170" t="s">
        <v>123</v>
      </c>
      <c r="AU136" s="170" t="s">
        <v>71</v>
      </c>
      <c r="AY136" s="14" t="s">
        <v>121</v>
      </c>
      <c r="BE136" s="171">
        <f t="shared" si="4"/>
        <v>0</v>
      </c>
      <c r="BF136" s="171">
        <f t="shared" si="5"/>
        <v>0</v>
      </c>
      <c r="BG136" s="171">
        <f t="shared" si="6"/>
        <v>0</v>
      </c>
      <c r="BH136" s="171">
        <f t="shared" si="7"/>
        <v>0</v>
      </c>
      <c r="BI136" s="171">
        <f t="shared" si="8"/>
        <v>0</v>
      </c>
      <c r="BJ136" s="14" t="s">
        <v>128</v>
      </c>
      <c r="BK136" s="172">
        <f t="shared" si="9"/>
        <v>0</v>
      </c>
      <c r="BL136" s="14" t="s">
        <v>127</v>
      </c>
      <c r="BM136" s="170" t="s">
        <v>205</v>
      </c>
    </row>
    <row r="137" spans="1:65" s="2" customFormat="1" ht="16.5" customHeight="1">
      <c r="A137" s="29"/>
      <c r="B137" s="158"/>
      <c r="C137" s="173" t="s">
        <v>7</v>
      </c>
      <c r="D137" s="173" t="s">
        <v>190</v>
      </c>
      <c r="E137" s="174" t="s">
        <v>465</v>
      </c>
      <c r="F137" s="175" t="s">
        <v>466</v>
      </c>
      <c r="G137" s="176" t="s">
        <v>187</v>
      </c>
      <c r="H137" s="177">
        <v>12</v>
      </c>
      <c r="I137" s="178"/>
      <c r="J137" s="177">
        <f t="shared" si="0"/>
        <v>0</v>
      </c>
      <c r="K137" s="179"/>
      <c r="L137" s="180"/>
      <c r="M137" s="181" t="s">
        <v>1</v>
      </c>
      <c r="N137" s="182" t="s">
        <v>37</v>
      </c>
      <c r="O137" s="55"/>
      <c r="P137" s="168">
        <f t="shared" si="1"/>
        <v>0</v>
      </c>
      <c r="Q137" s="168">
        <v>0</v>
      </c>
      <c r="R137" s="168">
        <f t="shared" si="2"/>
        <v>0</v>
      </c>
      <c r="S137" s="168">
        <v>0</v>
      </c>
      <c r="T137" s="16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0" t="s">
        <v>137</v>
      </c>
      <c r="AT137" s="170" t="s">
        <v>190</v>
      </c>
      <c r="AU137" s="170" t="s">
        <v>71</v>
      </c>
      <c r="AY137" s="14" t="s">
        <v>121</v>
      </c>
      <c r="BE137" s="171">
        <f t="shared" si="4"/>
        <v>0</v>
      </c>
      <c r="BF137" s="171">
        <f t="shared" si="5"/>
        <v>0</v>
      </c>
      <c r="BG137" s="171">
        <f t="shared" si="6"/>
        <v>0</v>
      </c>
      <c r="BH137" s="171">
        <f t="shared" si="7"/>
        <v>0</v>
      </c>
      <c r="BI137" s="171">
        <f t="shared" si="8"/>
        <v>0</v>
      </c>
      <c r="BJ137" s="14" t="s">
        <v>128</v>
      </c>
      <c r="BK137" s="172">
        <f t="shared" si="9"/>
        <v>0</v>
      </c>
      <c r="BL137" s="14" t="s">
        <v>127</v>
      </c>
      <c r="BM137" s="170" t="s">
        <v>210</v>
      </c>
    </row>
    <row r="138" spans="1:65" s="2" customFormat="1" ht="16.5" customHeight="1">
      <c r="A138" s="29"/>
      <c r="B138" s="158"/>
      <c r="C138" s="173" t="s">
        <v>206</v>
      </c>
      <c r="D138" s="173" t="s">
        <v>190</v>
      </c>
      <c r="E138" s="174" t="s">
        <v>467</v>
      </c>
      <c r="F138" s="175" t="s">
        <v>468</v>
      </c>
      <c r="G138" s="176" t="s">
        <v>187</v>
      </c>
      <c r="H138" s="177">
        <v>35</v>
      </c>
      <c r="I138" s="178"/>
      <c r="J138" s="177">
        <f t="shared" si="0"/>
        <v>0</v>
      </c>
      <c r="K138" s="179"/>
      <c r="L138" s="180"/>
      <c r="M138" s="181" t="s">
        <v>1</v>
      </c>
      <c r="N138" s="182" t="s">
        <v>37</v>
      </c>
      <c r="O138" s="55"/>
      <c r="P138" s="168">
        <f t="shared" si="1"/>
        <v>0</v>
      </c>
      <c r="Q138" s="168">
        <v>0</v>
      </c>
      <c r="R138" s="168">
        <f t="shared" si="2"/>
        <v>0</v>
      </c>
      <c r="S138" s="168">
        <v>0</v>
      </c>
      <c r="T138" s="16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0" t="s">
        <v>137</v>
      </c>
      <c r="AT138" s="170" t="s">
        <v>190</v>
      </c>
      <c r="AU138" s="170" t="s">
        <v>71</v>
      </c>
      <c r="AY138" s="14" t="s">
        <v>121</v>
      </c>
      <c r="BE138" s="171">
        <f t="shared" si="4"/>
        <v>0</v>
      </c>
      <c r="BF138" s="171">
        <f t="shared" si="5"/>
        <v>0</v>
      </c>
      <c r="BG138" s="171">
        <f t="shared" si="6"/>
        <v>0</v>
      </c>
      <c r="BH138" s="171">
        <f t="shared" si="7"/>
        <v>0</v>
      </c>
      <c r="BI138" s="171">
        <f t="shared" si="8"/>
        <v>0</v>
      </c>
      <c r="BJ138" s="14" t="s">
        <v>128</v>
      </c>
      <c r="BK138" s="172">
        <f t="shared" si="9"/>
        <v>0</v>
      </c>
      <c r="BL138" s="14" t="s">
        <v>127</v>
      </c>
      <c r="BM138" s="170" t="s">
        <v>218</v>
      </c>
    </row>
    <row r="139" spans="1:65" s="2" customFormat="1" ht="16.5" customHeight="1">
      <c r="A139" s="29"/>
      <c r="B139" s="158"/>
      <c r="C139" s="173" t="s">
        <v>161</v>
      </c>
      <c r="D139" s="173" t="s">
        <v>190</v>
      </c>
      <c r="E139" s="174" t="s">
        <v>469</v>
      </c>
      <c r="F139" s="175" t="s">
        <v>470</v>
      </c>
      <c r="G139" s="176" t="s">
        <v>187</v>
      </c>
      <c r="H139" s="177">
        <v>5</v>
      </c>
      <c r="I139" s="178"/>
      <c r="J139" s="177">
        <f t="shared" si="0"/>
        <v>0</v>
      </c>
      <c r="K139" s="179"/>
      <c r="L139" s="180"/>
      <c r="M139" s="181" t="s">
        <v>1</v>
      </c>
      <c r="N139" s="182" t="s">
        <v>37</v>
      </c>
      <c r="O139" s="55"/>
      <c r="P139" s="168">
        <f t="shared" si="1"/>
        <v>0</v>
      </c>
      <c r="Q139" s="168">
        <v>0</v>
      </c>
      <c r="R139" s="168">
        <f t="shared" si="2"/>
        <v>0</v>
      </c>
      <c r="S139" s="168">
        <v>0</v>
      </c>
      <c r="T139" s="16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0" t="s">
        <v>137</v>
      </c>
      <c r="AT139" s="170" t="s">
        <v>190</v>
      </c>
      <c r="AU139" s="170" t="s">
        <v>71</v>
      </c>
      <c r="AY139" s="14" t="s">
        <v>121</v>
      </c>
      <c r="BE139" s="171">
        <f t="shared" si="4"/>
        <v>0</v>
      </c>
      <c r="BF139" s="171">
        <f t="shared" si="5"/>
        <v>0</v>
      </c>
      <c r="BG139" s="171">
        <f t="shared" si="6"/>
        <v>0</v>
      </c>
      <c r="BH139" s="171">
        <f t="shared" si="7"/>
        <v>0</v>
      </c>
      <c r="BI139" s="171">
        <f t="shared" si="8"/>
        <v>0</v>
      </c>
      <c r="BJ139" s="14" t="s">
        <v>128</v>
      </c>
      <c r="BK139" s="172">
        <f t="shared" si="9"/>
        <v>0</v>
      </c>
      <c r="BL139" s="14" t="s">
        <v>127</v>
      </c>
      <c r="BM139" s="170" t="s">
        <v>238</v>
      </c>
    </row>
    <row r="140" spans="1:65" s="2" customFormat="1" ht="16.5" customHeight="1">
      <c r="A140" s="29"/>
      <c r="B140" s="158"/>
      <c r="C140" s="173" t="s">
        <v>235</v>
      </c>
      <c r="D140" s="173" t="s">
        <v>190</v>
      </c>
      <c r="E140" s="174" t="s">
        <v>471</v>
      </c>
      <c r="F140" s="175" t="s">
        <v>472</v>
      </c>
      <c r="G140" s="176" t="s">
        <v>187</v>
      </c>
      <c r="H140" s="177">
        <v>2</v>
      </c>
      <c r="I140" s="178"/>
      <c r="J140" s="177">
        <f t="shared" si="0"/>
        <v>0</v>
      </c>
      <c r="K140" s="179"/>
      <c r="L140" s="180"/>
      <c r="M140" s="181" t="s">
        <v>1</v>
      </c>
      <c r="N140" s="182" t="s">
        <v>37</v>
      </c>
      <c r="O140" s="55"/>
      <c r="P140" s="168">
        <f t="shared" si="1"/>
        <v>0</v>
      </c>
      <c r="Q140" s="168">
        <v>0</v>
      </c>
      <c r="R140" s="168">
        <f t="shared" si="2"/>
        <v>0</v>
      </c>
      <c r="S140" s="168">
        <v>0</v>
      </c>
      <c r="T140" s="16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0" t="s">
        <v>137</v>
      </c>
      <c r="AT140" s="170" t="s">
        <v>190</v>
      </c>
      <c r="AU140" s="170" t="s">
        <v>71</v>
      </c>
      <c r="AY140" s="14" t="s">
        <v>121</v>
      </c>
      <c r="BE140" s="171">
        <f t="shared" si="4"/>
        <v>0</v>
      </c>
      <c r="BF140" s="171">
        <f t="shared" si="5"/>
        <v>0</v>
      </c>
      <c r="BG140" s="171">
        <f t="shared" si="6"/>
        <v>0</v>
      </c>
      <c r="BH140" s="171">
        <f t="shared" si="7"/>
        <v>0</v>
      </c>
      <c r="BI140" s="171">
        <f t="shared" si="8"/>
        <v>0</v>
      </c>
      <c r="BJ140" s="14" t="s">
        <v>128</v>
      </c>
      <c r="BK140" s="172">
        <f t="shared" si="9"/>
        <v>0</v>
      </c>
      <c r="BL140" s="14" t="s">
        <v>127</v>
      </c>
      <c r="BM140" s="170" t="s">
        <v>224</v>
      </c>
    </row>
    <row r="141" spans="1:65" s="2" customFormat="1" ht="16.5" customHeight="1">
      <c r="A141" s="29"/>
      <c r="B141" s="158"/>
      <c r="C141" s="173" t="s">
        <v>165</v>
      </c>
      <c r="D141" s="173" t="s">
        <v>190</v>
      </c>
      <c r="E141" s="174" t="s">
        <v>473</v>
      </c>
      <c r="F141" s="175" t="s">
        <v>474</v>
      </c>
      <c r="G141" s="176" t="s">
        <v>193</v>
      </c>
      <c r="H141" s="177">
        <v>3</v>
      </c>
      <c r="I141" s="178"/>
      <c r="J141" s="177">
        <f t="shared" si="0"/>
        <v>0</v>
      </c>
      <c r="K141" s="179"/>
      <c r="L141" s="180"/>
      <c r="M141" s="181" t="s">
        <v>1</v>
      </c>
      <c r="N141" s="182" t="s">
        <v>37</v>
      </c>
      <c r="O141" s="55"/>
      <c r="P141" s="168">
        <f t="shared" si="1"/>
        <v>0</v>
      </c>
      <c r="Q141" s="168">
        <v>0</v>
      </c>
      <c r="R141" s="168">
        <f t="shared" si="2"/>
        <v>0</v>
      </c>
      <c r="S141" s="168">
        <v>0</v>
      </c>
      <c r="T141" s="16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0" t="s">
        <v>137</v>
      </c>
      <c r="AT141" s="170" t="s">
        <v>190</v>
      </c>
      <c r="AU141" s="170" t="s">
        <v>71</v>
      </c>
      <c r="AY141" s="14" t="s">
        <v>121</v>
      </c>
      <c r="BE141" s="171">
        <f t="shared" si="4"/>
        <v>0</v>
      </c>
      <c r="BF141" s="171">
        <f t="shared" si="5"/>
        <v>0</v>
      </c>
      <c r="BG141" s="171">
        <f t="shared" si="6"/>
        <v>0</v>
      </c>
      <c r="BH141" s="171">
        <f t="shared" si="7"/>
        <v>0</v>
      </c>
      <c r="BI141" s="171">
        <f t="shared" si="8"/>
        <v>0</v>
      </c>
      <c r="BJ141" s="14" t="s">
        <v>128</v>
      </c>
      <c r="BK141" s="172">
        <f t="shared" si="9"/>
        <v>0</v>
      </c>
      <c r="BL141" s="14" t="s">
        <v>127</v>
      </c>
      <c r="BM141" s="170" t="s">
        <v>244</v>
      </c>
    </row>
    <row r="142" spans="1:65" s="2" customFormat="1" ht="16.5" customHeight="1">
      <c r="A142" s="29"/>
      <c r="B142" s="158"/>
      <c r="C142" s="173" t="s">
        <v>241</v>
      </c>
      <c r="D142" s="173" t="s">
        <v>190</v>
      </c>
      <c r="E142" s="174" t="s">
        <v>475</v>
      </c>
      <c r="F142" s="175" t="s">
        <v>476</v>
      </c>
      <c r="G142" s="176" t="s">
        <v>193</v>
      </c>
      <c r="H142" s="177">
        <v>14</v>
      </c>
      <c r="I142" s="178"/>
      <c r="J142" s="177">
        <f t="shared" si="0"/>
        <v>0</v>
      </c>
      <c r="K142" s="179"/>
      <c r="L142" s="180"/>
      <c r="M142" s="181" t="s">
        <v>1</v>
      </c>
      <c r="N142" s="182" t="s">
        <v>37</v>
      </c>
      <c r="O142" s="55"/>
      <c r="P142" s="168">
        <f t="shared" si="1"/>
        <v>0</v>
      </c>
      <c r="Q142" s="168">
        <v>0</v>
      </c>
      <c r="R142" s="168">
        <f t="shared" si="2"/>
        <v>0</v>
      </c>
      <c r="S142" s="168">
        <v>0</v>
      </c>
      <c r="T142" s="16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0" t="s">
        <v>137</v>
      </c>
      <c r="AT142" s="170" t="s">
        <v>190</v>
      </c>
      <c r="AU142" s="170" t="s">
        <v>71</v>
      </c>
      <c r="AY142" s="14" t="s">
        <v>121</v>
      </c>
      <c r="BE142" s="171">
        <f t="shared" si="4"/>
        <v>0</v>
      </c>
      <c r="BF142" s="171">
        <f t="shared" si="5"/>
        <v>0</v>
      </c>
      <c r="BG142" s="171">
        <f t="shared" si="6"/>
        <v>0</v>
      </c>
      <c r="BH142" s="171">
        <f t="shared" si="7"/>
        <v>0</v>
      </c>
      <c r="BI142" s="171">
        <f t="shared" si="8"/>
        <v>0</v>
      </c>
      <c r="BJ142" s="14" t="s">
        <v>128</v>
      </c>
      <c r="BK142" s="172">
        <f t="shared" si="9"/>
        <v>0</v>
      </c>
      <c r="BL142" s="14" t="s">
        <v>127</v>
      </c>
      <c r="BM142" s="170" t="s">
        <v>247</v>
      </c>
    </row>
    <row r="143" spans="1:65" s="2" customFormat="1" ht="16.5" customHeight="1">
      <c r="A143" s="29"/>
      <c r="B143" s="158"/>
      <c r="C143" s="159" t="s">
        <v>170</v>
      </c>
      <c r="D143" s="159" t="s">
        <v>123</v>
      </c>
      <c r="E143" s="160" t="s">
        <v>477</v>
      </c>
      <c r="F143" s="161" t="s">
        <v>478</v>
      </c>
      <c r="G143" s="162" t="s">
        <v>193</v>
      </c>
      <c r="H143" s="163">
        <v>6</v>
      </c>
      <c r="I143" s="164"/>
      <c r="J143" s="163">
        <f t="shared" si="0"/>
        <v>0</v>
      </c>
      <c r="K143" s="165"/>
      <c r="L143" s="30"/>
      <c r="M143" s="166" t="s">
        <v>1</v>
      </c>
      <c r="N143" s="167" t="s">
        <v>37</v>
      </c>
      <c r="O143" s="55"/>
      <c r="P143" s="168">
        <f t="shared" si="1"/>
        <v>0</v>
      </c>
      <c r="Q143" s="168">
        <v>0</v>
      </c>
      <c r="R143" s="168">
        <f t="shared" si="2"/>
        <v>0</v>
      </c>
      <c r="S143" s="168">
        <v>0</v>
      </c>
      <c r="T143" s="16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0" t="s">
        <v>127</v>
      </c>
      <c r="AT143" s="170" t="s">
        <v>123</v>
      </c>
      <c r="AU143" s="170" t="s">
        <v>71</v>
      </c>
      <c r="AY143" s="14" t="s">
        <v>121</v>
      </c>
      <c r="BE143" s="171">
        <f t="shared" si="4"/>
        <v>0</v>
      </c>
      <c r="BF143" s="171">
        <f t="shared" si="5"/>
        <v>0</v>
      </c>
      <c r="BG143" s="171">
        <f t="shared" si="6"/>
        <v>0</v>
      </c>
      <c r="BH143" s="171">
        <f t="shared" si="7"/>
        <v>0</v>
      </c>
      <c r="BI143" s="171">
        <f t="shared" si="8"/>
        <v>0</v>
      </c>
      <c r="BJ143" s="14" t="s">
        <v>128</v>
      </c>
      <c r="BK143" s="172">
        <f t="shared" si="9"/>
        <v>0</v>
      </c>
      <c r="BL143" s="14" t="s">
        <v>127</v>
      </c>
      <c r="BM143" s="170" t="s">
        <v>251</v>
      </c>
    </row>
    <row r="144" spans="1:65" s="2" customFormat="1" ht="16.5" customHeight="1">
      <c r="A144" s="29"/>
      <c r="B144" s="158"/>
      <c r="C144" s="159" t="s">
        <v>248</v>
      </c>
      <c r="D144" s="159" t="s">
        <v>123</v>
      </c>
      <c r="E144" s="160" t="s">
        <v>479</v>
      </c>
      <c r="F144" s="161" t="s">
        <v>480</v>
      </c>
      <c r="G144" s="162" t="s">
        <v>187</v>
      </c>
      <c r="H144" s="163">
        <v>125</v>
      </c>
      <c r="I144" s="164"/>
      <c r="J144" s="163">
        <f t="shared" si="0"/>
        <v>0</v>
      </c>
      <c r="K144" s="165"/>
      <c r="L144" s="30"/>
      <c r="M144" s="166" t="s">
        <v>1</v>
      </c>
      <c r="N144" s="167" t="s">
        <v>37</v>
      </c>
      <c r="O144" s="55"/>
      <c r="P144" s="168">
        <f t="shared" si="1"/>
        <v>0</v>
      </c>
      <c r="Q144" s="168">
        <v>0</v>
      </c>
      <c r="R144" s="168">
        <f t="shared" si="2"/>
        <v>0</v>
      </c>
      <c r="S144" s="168">
        <v>0</v>
      </c>
      <c r="T144" s="16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0" t="s">
        <v>127</v>
      </c>
      <c r="AT144" s="170" t="s">
        <v>123</v>
      </c>
      <c r="AU144" s="170" t="s">
        <v>71</v>
      </c>
      <c r="AY144" s="14" t="s">
        <v>121</v>
      </c>
      <c r="BE144" s="171">
        <f t="shared" si="4"/>
        <v>0</v>
      </c>
      <c r="BF144" s="171">
        <f t="shared" si="5"/>
        <v>0</v>
      </c>
      <c r="BG144" s="171">
        <f t="shared" si="6"/>
        <v>0</v>
      </c>
      <c r="BH144" s="171">
        <f t="shared" si="7"/>
        <v>0</v>
      </c>
      <c r="BI144" s="171">
        <f t="shared" si="8"/>
        <v>0</v>
      </c>
      <c r="BJ144" s="14" t="s">
        <v>128</v>
      </c>
      <c r="BK144" s="172">
        <f t="shared" si="9"/>
        <v>0</v>
      </c>
      <c r="BL144" s="14" t="s">
        <v>127</v>
      </c>
      <c r="BM144" s="170" t="s">
        <v>254</v>
      </c>
    </row>
    <row r="145" spans="1:65" s="2" customFormat="1" ht="16.5" customHeight="1">
      <c r="A145" s="29"/>
      <c r="B145" s="158"/>
      <c r="C145" s="159" t="s">
        <v>173</v>
      </c>
      <c r="D145" s="159" t="s">
        <v>123</v>
      </c>
      <c r="E145" s="160" t="s">
        <v>481</v>
      </c>
      <c r="F145" s="161" t="s">
        <v>482</v>
      </c>
      <c r="G145" s="162" t="s">
        <v>187</v>
      </c>
      <c r="H145" s="163">
        <v>125</v>
      </c>
      <c r="I145" s="164"/>
      <c r="J145" s="163">
        <f t="shared" si="0"/>
        <v>0</v>
      </c>
      <c r="K145" s="165"/>
      <c r="L145" s="30"/>
      <c r="M145" s="166" t="s">
        <v>1</v>
      </c>
      <c r="N145" s="167" t="s">
        <v>37</v>
      </c>
      <c r="O145" s="55"/>
      <c r="P145" s="168">
        <f t="shared" si="1"/>
        <v>0</v>
      </c>
      <c r="Q145" s="168">
        <v>0</v>
      </c>
      <c r="R145" s="168">
        <f t="shared" si="2"/>
        <v>0</v>
      </c>
      <c r="S145" s="168">
        <v>0</v>
      </c>
      <c r="T145" s="169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0" t="s">
        <v>127</v>
      </c>
      <c r="AT145" s="170" t="s">
        <v>123</v>
      </c>
      <c r="AU145" s="170" t="s">
        <v>71</v>
      </c>
      <c r="AY145" s="14" t="s">
        <v>121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4" t="s">
        <v>128</v>
      </c>
      <c r="BK145" s="172">
        <f t="shared" si="9"/>
        <v>0</v>
      </c>
      <c r="BL145" s="14" t="s">
        <v>127</v>
      </c>
      <c r="BM145" s="170" t="s">
        <v>258</v>
      </c>
    </row>
    <row r="146" spans="1:65" s="2" customFormat="1" ht="16.5" customHeight="1">
      <c r="A146" s="29"/>
      <c r="B146" s="158"/>
      <c r="C146" s="159" t="s">
        <v>180</v>
      </c>
      <c r="D146" s="159" t="s">
        <v>123</v>
      </c>
      <c r="E146" s="160" t="s">
        <v>483</v>
      </c>
      <c r="F146" s="161" t="s">
        <v>484</v>
      </c>
      <c r="G146" s="162" t="s">
        <v>485</v>
      </c>
      <c r="H146" s="163">
        <v>12</v>
      </c>
      <c r="I146" s="164"/>
      <c r="J146" s="163">
        <f t="shared" si="0"/>
        <v>0</v>
      </c>
      <c r="K146" s="165"/>
      <c r="L146" s="30"/>
      <c r="M146" s="166" t="s">
        <v>1</v>
      </c>
      <c r="N146" s="167" t="s">
        <v>37</v>
      </c>
      <c r="O146" s="55"/>
      <c r="P146" s="168">
        <f t="shared" si="1"/>
        <v>0</v>
      </c>
      <c r="Q146" s="168">
        <v>0</v>
      </c>
      <c r="R146" s="168">
        <f t="shared" si="2"/>
        <v>0</v>
      </c>
      <c r="S146" s="168">
        <v>0</v>
      </c>
      <c r="T146" s="169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0" t="s">
        <v>127</v>
      </c>
      <c r="AT146" s="170" t="s">
        <v>123</v>
      </c>
      <c r="AU146" s="170" t="s">
        <v>71</v>
      </c>
      <c r="AY146" s="14" t="s">
        <v>121</v>
      </c>
      <c r="BE146" s="171">
        <f t="shared" si="4"/>
        <v>0</v>
      </c>
      <c r="BF146" s="171">
        <f t="shared" si="5"/>
        <v>0</v>
      </c>
      <c r="BG146" s="171">
        <f t="shared" si="6"/>
        <v>0</v>
      </c>
      <c r="BH146" s="171">
        <f t="shared" si="7"/>
        <v>0</v>
      </c>
      <c r="BI146" s="171">
        <f t="shared" si="8"/>
        <v>0</v>
      </c>
      <c r="BJ146" s="14" t="s">
        <v>128</v>
      </c>
      <c r="BK146" s="172">
        <f t="shared" si="9"/>
        <v>0</v>
      </c>
      <c r="BL146" s="14" t="s">
        <v>127</v>
      </c>
      <c r="BM146" s="170" t="s">
        <v>261</v>
      </c>
    </row>
    <row r="147" spans="1:65" s="2" customFormat="1" ht="16.5" customHeight="1">
      <c r="A147" s="29"/>
      <c r="B147" s="158"/>
      <c r="C147" s="159" t="s">
        <v>262</v>
      </c>
      <c r="D147" s="159" t="s">
        <v>123</v>
      </c>
      <c r="E147" s="160" t="s">
        <v>486</v>
      </c>
      <c r="F147" s="161" t="s">
        <v>487</v>
      </c>
      <c r="G147" s="162" t="s">
        <v>485</v>
      </c>
      <c r="H147" s="163">
        <v>24</v>
      </c>
      <c r="I147" s="164"/>
      <c r="J147" s="163">
        <f t="shared" si="0"/>
        <v>0</v>
      </c>
      <c r="K147" s="165"/>
      <c r="L147" s="30"/>
      <c r="M147" s="166" t="s">
        <v>1</v>
      </c>
      <c r="N147" s="167" t="s">
        <v>37</v>
      </c>
      <c r="O147" s="55"/>
      <c r="P147" s="168">
        <f t="shared" si="1"/>
        <v>0</v>
      </c>
      <c r="Q147" s="168">
        <v>0</v>
      </c>
      <c r="R147" s="168">
        <f t="shared" si="2"/>
        <v>0</v>
      </c>
      <c r="S147" s="168">
        <v>0</v>
      </c>
      <c r="T147" s="169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0" t="s">
        <v>127</v>
      </c>
      <c r="AT147" s="170" t="s">
        <v>123</v>
      </c>
      <c r="AU147" s="170" t="s">
        <v>71</v>
      </c>
      <c r="AY147" s="14" t="s">
        <v>121</v>
      </c>
      <c r="BE147" s="171">
        <f t="shared" si="4"/>
        <v>0</v>
      </c>
      <c r="BF147" s="171">
        <f t="shared" si="5"/>
        <v>0</v>
      </c>
      <c r="BG147" s="171">
        <f t="shared" si="6"/>
        <v>0</v>
      </c>
      <c r="BH147" s="171">
        <f t="shared" si="7"/>
        <v>0</v>
      </c>
      <c r="BI147" s="171">
        <f t="shared" si="8"/>
        <v>0</v>
      </c>
      <c r="BJ147" s="14" t="s">
        <v>128</v>
      </c>
      <c r="BK147" s="172">
        <f t="shared" si="9"/>
        <v>0</v>
      </c>
      <c r="BL147" s="14" t="s">
        <v>127</v>
      </c>
      <c r="BM147" s="170" t="s">
        <v>265</v>
      </c>
    </row>
    <row r="148" spans="1:65" s="2" customFormat="1" ht="16.5" customHeight="1">
      <c r="A148" s="29"/>
      <c r="B148" s="158"/>
      <c r="C148" s="159" t="s">
        <v>188</v>
      </c>
      <c r="D148" s="159" t="s">
        <v>123</v>
      </c>
      <c r="E148" s="160" t="s">
        <v>488</v>
      </c>
      <c r="F148" s="161" t="s">
        <v>489</v>
      </c>
      <c r="G148" s="162" t="s">
        <v>485</v>
      </c>
      <c r="H148" s="163">
        <v>6</v>
      </c>
      <c r="I148" s="164"/>
      <c r="J148" s="163">
        <f t="shared" si="0"/>
        <v>0</v>
      </c>
      <c r="K148" s="165"/>
      <c r="L148" s="30"/>
      <c r="M148" s="166" t="s">
        <v>1</v>
      </c>
      <c r="N148" s="167" t="s">
        <v>37</v>
      </c>
      <c r="O148" s="55"/>
      <c r="P148" s="168">
        <f t="shared" si="1"/>
        <v>0</v>
      </c>
      <c r="Q148" s="168">
        <v>0</v>
      </c>
      <c r="R148" s="168">
        <f t="shared" si="2"/>
        <v>0</v>
      </c>
      <c r="S148" s="168">
        <v>0</v>
      </c>
      <c r="T148" s="169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0" t="s">
        <v>127</v>
      </c>
      <c r="AT148" s="170" t="s">
        <v>123</v>
      </c>
      <c r="AU148" s="170" t="s">
        <v>71</v>
      </c>
      <c r="AY148" s="14" t="s">
        <v>121</v>
      </c>
      <c r="BE148" s="171">
        <f t="shared" si="4"/>
        <v>0</v>
      </c>
      <c r="BF148" s="171">
        <f t="shared" si="5"/>
        <v>0</v>
      </c>
      <c r="BG148" s="171">
        <f t="shared" si="6"/>
        <v>0</v>
      </c>
      <c r="BH148" s="171">
        <f t="shared" si="7"/>
        <v>0</v>
      </c>
      <c r="BI148" s="171">
        <f t="shared" si="8"/>
        <v>0</v>
      </c>
      <c r="BJ148" s="14" t="s">
        <v>128</v>
      </c>
      <c r="BK148" s="172">
        <f t="shared" si="9"/>
        <v>0</v>
      </c>
      <c r="BL148" s="14" t="s">
        <v>127</v>
      </c>
      <c r="BM148" s="170" t="s">
        <v>268</v>
      </c>
    </row>
    <row r="149" spans="1:65" s="2" customFormat="1" ht="16.5" customHeight="1">
      <c r="A149" s="29"/>
      <c r="B149" s="158"/>
      <c r="C149" s="159" t="s">
        <v>269</v>
      </c>
      <c r="D149" s="159" t="s">
        <v>123</v>
      </c>
      <c r="E149" s="160" t="s">
        <v>490</v>
      </c>
      <c r="F149" s="161" t="s">
        <v>491</v>
      </c>
      <c r="G149" s="162" t="s">
        <v>485</v>
      </c>
      <c r="H149" s="163">
        <v>6</v>
      </c>
      <c r="I149" s="164"/>
      <c r="J149" s="163">
        <f t="shared" si="0"/>
        <v>0</v>
      </c>
      <c r="K149" s="165"/>
      <c r="L149" s="30"/>
      <c r="M149" s="166" t="s">
        <v>1</v>
      </c>
      <c r="N149" s="167" t="s">
        <v>37</v>
      </c>
      <c r="O149" s="55"/>
      <c r="P149" s="168">
        <f t="shared" si="1"/>
        <v>0</v>
      </c>
      <c r="Q149" s="168">
        <v>0</v>
      </c>
      <c r="R149" s="168">
        <f t="shared" si="2"/>
        <v>0</v>
      </c>
      <c r="S149" s="168">
        <v>0</v>
      </c>
      <c r="T149" s="169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0" t="s">
        <v>127</v>
      </c>
      <c r="AT149" s="170" t="s">
        <v>123</v>
      </c>
      <c r="AU149" s="170" t="s">
        <v>71</v>
      </c>
      <c r="AY149" s="14" t="s">
        <v>121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4" t="s">
        <v>128</v>
      </c>
      <c r="BK149" s="172">
        <f t="shared" si="9"/>
        <v>0</v>
      </c>
      <c r="BL149" s="14" t="s">
        <v>127</v>
      </c>
      <c r="BM149" s="170" t="s">
        <v>272</v>
      </c>
    </row>
    <row r="150" spans="1:65" s="2" customFormat="1" ht="16.5" customHeight="1">
      <c r="A150" s="29"/>
      <c r="B150" s="158"/>
      <c r="C150" s="159" t="s">
        <v>194</v>
      </c>
      <c r="D150" s="159" t="s">
        <v>123</v>
      </c>
      <c r="E150" s="160" t="s">
        <v>492</v>
      </c>
      <c r="F150" s="161" t="s">
        <v>493</v>
      </c>
      <c r="G150" s="162" t="s">
        <v>485</v>
      </c>
      <c r="H150" s="163">
        <v>16</v>
      </c>
      <c r="I150" s="164"/>
      <c r="J150" s="163">
        <f t="shared" si="0"/>
        <v>0</v>
      </c>
      <c r="K150" s="165"/>
      <c r="L150" s="30"/>
      <c r="M150" s="166" t="s">
        <v>1</v>
      </c>
      <c r="N150" s="167" t="s">
        <v>37</v>
      </c>
      <c r="O150" s="55"/>
      <c r="P150" s="168">
        <f t="shared" si="1"/>
        <v>0</v>
      </c>
      <c r="Q150" s="168">
        <v>0</v>
      </c>
      <c r="R150" s="168">
        <f t="shared" si="2"/>
        <v>0</v>
      </c>
      <c r="S150" s="168">
        <v>0</v>
      </c>
      <c r="T150" s="169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0" t="s">
        <v>127</v>
      </c>
      <c r="AT150" s="170" t="s">
        <v>123</v>
      </c>
      <c r="AU150" s="170" t="s">
        <v>71</v>
      </c>
      <c r="AY150" s="14" t="s">
        <v>121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4" t="s">
        <v>128</v>
      </c>
      <c r="BK150" s="172">
        <f t="shared" si="9"/>
        <v>0</v>
      </c>
      <c r="BL150" s="14" t="s">
        <v>127</v>
      </c>
      <c r="BM150" s="170" t="s">
        <v>275</v>
      </c>
    </row>
    <row r="151" spans="1:65" s="2" customFormat="1" ht="16.5" customHeight="1">
      <c r="A151" s="29"/>
      <c r="B151" s="158"/>
      <c r="C151" s="159" t="s">
        <v>198</v>
      </c>
      <c r="D151" s="159" t="s">
        <v>123</v>
      </c>
      <c r="E151" s="160" t="s">
        <v>494</v>
      </c>
      <c r="F151" s="161" t="s">
        <v>495</v>
      </c>
      <c r="G151" s="162" t="s">
        <v>193</v>
      </c>
      <c r="H151" s="163">
        <v>1</v>
      </c>
      <c r="I151" s="164"/>
      <c r="J151" s="163">
        <f t="shared" si="0"/>
        <v>0</v>
      </c>
      <c r="K151" s="165"/>
      <c r="L151" s="30"/>
      <c r="M151" s="166" t="s">
        <v>1</v>
      </c>
      <c r="N151" s="167" t="s">
        <v>37</v>
      </c>
      <c r="O151" s="55"/>
      <c r="P151" s="168">
        <f t="shared" si="1"/>
        <v>0</v>
      </c>
      <c r="Q151" s="168">
        <v>0</v>
      </c>
      <c r="R151" s="168">
        <f t="shared" si="2"/>
        <v>0</v>
      </c>
      <c r="S151" s="168">
        <v>0</v>
      </c>
      <c r="T151" s="169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0" t="s">
        <v>127</v>
      </c>
      <c r="AT151" s="170" t="s">
        <v>123</v>
      </c>
      <c r="AU151" s="170" t="s">
        <v>71</v>
      </c>
      <c r="AY151" s="14" t="s">
        <v>121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4" t="s">
        <v>128</v>
      </c>
      <c r="BK151" s="172">
        <f t="shared" si="9"/>
        <v>0</v>
      </c>
      <c r="BL151" s="14" t="s">
        <v>127</v>
      </c>
      <c r="BM151" s="170" t="s">
        <v>496</v>
      </c>
    </row>
    <row r="152" spans="1:65" s="2" customFormat="1" ht="16.5" customHeight="1">
      <c r="A152" s="29"/>
      <c r="B152" s="158"/>
      <c r="C152" s="159" t="s">
        <v>285</v>
      </c>
      <c r="D152" s="159" t="s">
        <v>123</v>
      </c>
      <c r="E152" s="160" t="s">
        <v>497</v>
      </c>
      <c r="F152" s="161" t="s">
        <v>498</v>
      </c>
      <c r="G152" s="162" t="s">
        <v>193</v>
      </c>
      <c r="H152" s="163">
        <v>1</v>
      </c>
      <c r="I152" s="164"/>
      <c r="J152" s="163">
        <f t="shared" si="0"/>
        <v>0</v>
      </c>
      <c r="K152" s="165"/>
      <c r="L152" s="30"/>
      <c r="M152" s="183" t="s">
        <v>1</v>
      </c>
      <c r="N152" s="184" t="s">
        <v>37</v>
      </c>
      <c r="O152" s="185"/>
      <c r="P152" s="186">
        <f t="shared" si="1"/>
        <v>0</v>
      </c>
      <c r="Q152" s="186">
        <v>0</v>
      </c>
      <c r="R152" s="186">
        <f t="shared" si="2"/>
        <v>0</v>
      </c>
      <c r="S152" s="186">
        <v>0</v>
      </c>
      <c r="T152" s="187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0" t="s">
        <v>127</v>
      </c>
      <c r="AT152" s="170" t="s">
        <v>123</v>
      </c>
      <c r="AU152" s="170" t="s">
        <v>71</v>
      </c>
      <c r="AY152" s="14" t="s">
        <v>121</v>
      </c>
      <c r="BE152" s="171">
        <f t="shared" si="4"/>
        <v>0</v>
      </c>
      <c r="BF152" s="171">
        <f t="shared" si="5"/>
        <v>0</v>
      </c>
      <c r="BG152" s="171">
        <f t="shared" si="6"/>
        <v>0</v>
      </c>
      <c r="BH152" s="171">
        <f t="shared" si="7"/>
        <v>0</v>
      </c>
      <c r="BI152" s="171">
        <f t="shared" si="8"/>
        <v>0</v>
      </c>
      <c r="BJ152" s="14" t="s">
        <v>128</v>
      </c>
      <c r="BK152" s="172">
        <f t="shared" si="9"/>
        <v>0</v>
      </c>
      <c r="BL152" s="14" t="s">
        <v>127</v>
      </c>
      <c r="BM152" s="170" t="s">
        <v>499</v>
      </c>
    </row>
    <row r="153" spans="1:65" s="2" customFormat="1" ht="6.95" customHeight="1">
      <c r="A153" s="29"/>
      <c r="B153" s="44"/>
      <c r="C153" s="45"/>
      <c r="D153" s="45"/>
      <c r="E153" s="45"/>
      <c r="F153" s="45"/>
      <c r="G153" s="45"/>
      <c r="H153" s="45"/>
      <c r="I153" s="117"/>
      <c r="J153" s="45"/>
      <c r="K153" s="45"/>
      <c r="L153" s="30"/>
      <c r="M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</row>
  </sheetData>
  <autoFilter ref="C115:K152" xr:uid="{00000000-0009-0000-0000-000003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01 - Architektúra</vt:lpstr>
      <vt:lpstr>02 - Spevnene plochy</vt:lpstr>
      <vt:lpstr>03 - Rozvody elektro</vt:lpstr>
      <vt:lpstr>'01 - Architektúra'!Názvy_tlače</vt:lpstr>
      <vt:lpstr>'02 - Spevnene plochy'!Názvy_tlače</vt:lpstr>
      <vt:lpstr>'03 - Rozvody elektro'!Názvy_tlače</vt:lpstr>
      <vt:lpstr>'Rekapitulácia stavby'!Názvy_tlače</vt:lpstr>
      <vt:lpstr>'01 - Architektúra'!Oblasť_tlače</vt:lpstr>
      <vt:lpstr>'02 - Spevnene plochy'!Oblasť_tlače</vt:lpstr>
      <vt:lpstr>'03 - Rozvody elektro'!Oblasť_tlače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RTL007\Boris Mikla</dc:creator>
  <cp:lastModifiedBy>simkovic.milan</cp:lastModifiedBy>
  <dcterms:created xsi:type="dcterms:W3CDTF">2022-03-31T13:23:08Z</dcterms:created>
  <dcterms:modified xsi:type="dcterms:W3CDTF">2022-04-04T09:25:57Z</dcterms:modified>
</cp:coreProperties>
</file>