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Uzivatel\Desktop\Rozpočty v excely\Malinová\Prístavba k MŠ Borovce\"/>
    </mc:Choice>
  </mc:AlternateContent>
  <bookViews>
    <workbookView xWindow="0" yWindow="0" windowWidth="0" windowHeight="0" firstSheet="1" activeTab="1"/>
  </bookViews>
  <sheets>
    <sheet name="Rekapitulácia stavby" sheetId="1" state="veryHidden" r:id="rId1"/>
    <sheet name="1-2 - SO 101 - Prístavba ..." sheetId="2" r:id="rId2"/>
    <sheet name="1-3 - SO 101 - Prístavba ..." sheetId="3" r:id="rId3"/>
  </sheets>
  <definedNames>
    <definedName name="_xlnm.Print_Area" localSheetId="0">'Rekapitulácia stavby'!$D$4:$AO$76,'Rekapitulácia stavby'!$C$82:$AQ$98</definedName>
    <definedName name="_xlnm.Print_Titles" localSheetId="0">'Rekapitulácia stavby'!$92:$92</definedName>
    <definedName name="_xlnm._FilterDatabase" localSheetId="1" hidden="1">'1-2 - SO 101 - Prístavba ...'!$C$135:$K$248</definedName>
    <definedName name="_xlnm.Print_Area" localSheetId="1">'1-2 - SO 101 - Prístavba ...'!$C$121:$J$248</definedName>
    <definedName name="_xlnm.Print_Titles" localSheetId="1">'1-2 - SO 101 - Prístavba ...'!$135:$135</definedName>
    <definedName name="_xlnm._FilterDatabase" localSheetId="2" hidden="1">'1-3 - SO 101 - Prístavba ...'!$C$128:$K$206</definedName>
    <definedName name="_xlnm.Print_Area" localSheetId="2">'1-3 - SO 101 - Prístavba ...'!$C$114:$J$206</definedName>
    <definedName name="_xlnm.Print_Titles" localSheetId="2">'1-3 - SO 101 - Prístavba ...'!$128:$128</definedName>
  </definedNames>
  <calcPr/>
</workbook>
</file>

<file path=xl/calcChain.xml><?xml version="1.0" encoding="utf-8"?>
<calcChain xmlns="http://schemas.openxmlformats.org/spreadsheetml/2006/main">
  <c i="3" l="1" r="J39"/>
  <c r="J38"/>
  <c i="1" r="AY97"/>
  <c i="3" r="J37"/>
  <c i="1" r="AX97"/>
  <c i="3" r="BI206"/>
  <c r="BH206"/>
  <c r="BG206"/>
  <c r="BE206"/>
  <c r="T206"/>
  <c r="R206"/>
  <c r="P206"/>
  <c r="BI205"/>
  <c r="BH205"/>
  <c r="BG205"/>
  <c r="BE205"/>
  <c r="T205"/>
  <c r="R205"/>
  <c r="P205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199"/>
  <c r="BH199"/>
  <c r="BG199"/>
  <c r="BE199"/>
  <c r="T199"/>
  <c r="R199"/>
  <c r="P199"/>
  <c r="BI198"/>
  <c r="BH198"/>
  <c r="BG198"/>
  <c r="BE198"/>
  <c r="T198"/>
  <c r="R198"/>
  <c r="P198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F125"/>
  <c r="F123"/>
  <c r="E121"/>
  <c r="F93"/>
  <c r="F91"/>
  <c r="E89"/>
  <c r="J26"/>
  <c r="E26"/>
  <c r="J126"/>
  <c r="J25"/>
  <c r="J23"/>
  <c r="E23"/>
  <c r="J93"/>
  <c r="J22"/>
  <c r="J20"/>
  <c r="E20"/>
  <c r="F126"/>
  <c r="J19"/>
  <c r="J14"/>
  <c r="J91"/>
  <c r="E7"/>
  <c r="E117"/>
  <c i="2" r="J39"/>
  <c r="J38"/>
  <c i="1" r="AY96"/>
  <c i="2" r="J37"/>
  <c i="1" r="AX96"/>
  <c i="2" r="BI248"/>
  <c r="BH248"/>
  <c r="BG248"/>
  <c r="BE248"/>
  <c r="T248"/>
  <c r="T247"/>
  <c r="R248"/>
  <c r="R247"/>
  <c r="P248"/>
  <c r="P247"/>
  <c r="BI246"/>
  <c r="BH246"/>
  <c r="BG246"/>
  <c r="BE246"/>
  <c r="T246"/>
  <c r="T245"/>
  <c r="T244"/>
  <c r="R246"/>
  <c r="R245"/>
  <c r="R244"/>
  <c r="P246"/>
  <c r="P245"/>
  <c r="P244"/>
  <c r="BI243"/>
  <c r="BH243"/>
  <c r="BG243"/>
  <c r="BE243"/>
  <c r="T243"/>
  <c r="R243"/>
  <c r="P243"/>
  <c r="BI242"/>
  <c r="BH242"/>
  <c r="BG242"/>
  <c r="BE242"/>
  <c r="T242"/>
  <c r="R242"/>
  <c r="P242"/>
  <c r="BI241"/>
  <c r="BH241"/>
  <c r="BG241"/>
  <c r="BE241"/>
  <c r="T241"/>
  <c r="R241"/>
  <c r="P241"/>
  <c r="BI240"/>
  <c r="BH240"/>
  <c r="BG240"/>
  <c r="BE240"/>
  <c r="T240"/>
  <c r="R240"/>
  <c r="P240"/>
  <c r="BI239"/>
  <c r="BH239"/>
  <c r="BG239"/>
  <c r="BE239"/>
  <c r="T239"/>
  <c r="R239"/>
  <c r="P239"/>
  <c r="BI238"/>
  <c r="BH238"/>
  <c r="BG238"/>
  <c r="BE238"/>
  <c r="T238"/>
  <c r="R238"/>
  <c r="P238"/>
  <c r="BI237"/>
  <c r="BH237"/>
  <c r="BG237"/>
  <c r="BE237"/>
  <c r="T237"/>
  <c r="R237"/>
  <c r="P237"/>
  <c r="BI236"/>
  <c r="BH236"/>
  <c r="BG236"/>
  <c r="BE236"/>
  <c r="T236"/>
  <c r="R236"/>
  <c r="P236"/>
  <c r="BI235"/>
  <c r="BH235"/>
  <c r="BG235"/>
  <c r="BE235"/>
  <c r="T235"/>
  <c r="R235"/>
  <c r="P235"/>
  <c r="BI234"/>
  <c r="BH234"/>
  <c r="BG234"/>
  <c r="BE234"/>
  <c r="T234"/>
  <c r="R234"/>
  <c r="P234"/>
  <c r="BI233"/>
  <c r="BH233"/>
  <c r="BG233"/>
  <c r="BE233"/>
  <c r="T233"/>
  <c r="R233"/>
  <c r="P233"/>
  <c r="BI232"/>
  <c r="BH232"/>
  <c r="BG232"/>
  <c r="BE232"/>
  <c r="T232"/>
  <c r="R232"/>
  <c r="P232"/>
  <c r="BI231"/>
  <c r="BH231"/>
  <c r="BG231"/>
  <c r="BE231"/>
  <c r="T231"/>
  <c r="R231"/>
  <c r="P231"/>
  <c r="BI230"/>
  <c r="BH230"/>
  <c r="BG230"/>
  <c r="BE230"/>
  <c r="T230"/>
  <c r="R230"/>
  <c r="P230"/>
  <c r="BI229"/>
  <c r="BH229"/>
  <c r="BG229"/>
  <c r="BE229"/>
  <c r="T229"/>
  <c r="R229"/>
  <c r="P229"/>
  <c r="BI228"/>
  <c r="BH228"/>
  <c r="BG228"/>
  <c r="BE228"/>
  <c r="T228"/>
  <c r="R228"/>
  <c r="P228"/>
  <c r="BI227"/>
  <c r="BH227"/>
  <c r="BG227"/>
  <c r="BE227"/>
  <c r="T227"/>
  <c r="R227"/>
  <c r="P227"/>
  <c r="BI226"/>
  <c r="BH226"/>
  <c r="BG226"/>
  <c r="BE226"/>
  <c r="T226"/>
  <c r="R226"/>
  <c r="P226"/>
  <c r="BI225"/>
  <c r="BH225"/>
  <c r="BG225"/>
  <c r="BE225"/>
  <c r="T225"/>
  <c r="R225"/>
  <c r="P225"/>
  <c r="BI224"/>
  <c r="BH224"/>
  <c r="BG224"/>
  <c r="BE224"/>
  <c r="T224"/>
  <c r="R224"/>
  <c r="P224"/>
  <c r="BI223"/>
  <c r="BH223"/>
  <c r="BG223"/>
  <c r="BE223"/>
  <c r="T223"/>
  <c r="R223"/>
  <c r="P223"/>
  <c r="BI222"/>
  <c r="BH222"/>
  <c r="BG222"/>
  <c r="BE222"/>
  <c r="T222"/>
  <c r="R222"/>
  <c r="P222"/>
  <c r="BI221"/>
  <c r="BH221"/>
  <c r="BG221"/>
  <c r="BE221"/>
  <c r="T221"/>
  <c r="R221"/>
  <c r="P221"/>
  <c r="BI219"/>
  <c r="BH219"/>
  <c r="BG219"/>
  <c r="BE219"/>
  <c r="T219"/>
  <c r="R219"/>
  <c r="P219"/>
  <c r="BI218"/>
  <c r="BH218"/>
  <c r="BG218"/>
  <c r="BE218"/>
  <c r="T218"/>
  <c r="R218"/>
  <c r="P218"/>
  <c r="BI217"/>
  <c r="BH217"/>
  <c r="BG217"/>
  <c r="BE217"/>
  <c r="T217"/>
  <c r="R217"/>
  <c r="P217"/>
  <c r="BI216"/>
  <c r="BH216"/>
  <c r="BG216"/>
  <c r="BE216"/>
  <c r="T216"/>
  <c r="R216"/>
  <c r="P216"/>
  <c r="BI215"/>
  <c r="BH215"/>
  <c r="BG215"/>
  <c r="BE215"/>
  <c r="T215"/>
  <c r="R215"/>
  <c r="P215"/>
  <c r="BI214"/>
  <c r="BH214"/>
  <c r="BG214"/>
  <c r="BE214"/>
  <c r="T214"/>
  <c r="R214"/>
  <c r="P214"/>
  <c r="BI213"/>
  <c r="BH213"/>
  <c r="BG213"/>
  <c r="BE213"/>
  <c r="T213"/>
  <c r="R213"/>
  <c r="P213"/>
  <c r="BI212"/>
  <c r="BH212"/>
  <c r="BG212"/>
  <c r="BE212"/>
  <c r="T212"/>
  <c r="R212"/>
  <c r="P212"/>
  <c r="BI211"/>
  <c r="BH211"/>
  <c r="BG211"/>
  <c r="BE211"/>
  <c r="T211"/>
  <c r="R211"/>
  <c r="P211"/>
  <c r="BI210"/>
  <c r="BH210"/>
  <c r="BG210"/>
  <c r="BE210"/>
  <c r="T210"/>
  <c r="R210"/>
  <c r="P210"/>
  <c r="BI209"/>
  <c r="BH209"/>
  <c r="BG209"/>
  <c r="BE209"/>
  <c r="T209"/>
  <c r="R209"/>
  <c r="P209"/>
  <c r="BI208"/>
  <c r="BH208"/>
  <c r="BG208"/>
  <c r="BE208"/>
  <c r="T208"/>
  <c r="R208"/>
  <c r="P208"/>
  <c r="BI207"/>
  <c r="BH207"/>
  <c r="BG207"/>
  <c r="BE207"/>
  <c r="T207"/>
  <c r="R207"/>
  <c r="P207"/>
  <c r="BI206"/>
  <c r="BH206"/>
  <c r="BG206"/>
  <c r="BE206"/>
  <c r="T206"/>
  <c r="R206"/>
  <c r="P206"/>
  <c r="BI205"/>
  <c r="BH205"/>
  <c r="BG205"/>
  <c r="BE205"/>
  <c r="T205"/>
  <c r="R205"/>
  <c r="P205"/>
  <c r="BI204"/>
  <c r="BH204"/>
  <c r="BG204"/>
  <c r="BE204"/>
  <c r="T204"/>
  <c r="R204"/>
  <c r="P204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7"/>
  <c r="BH197"/>
  <c r="BG197"/>
  <c r="BE197"/>
  <c r="T197"/>
  <c r="R197"/>
  <c r="P197"/>
  <c r="BI196"/>
  <c r="BH196"/>
  <c r="BG196"/>
  <c r="BE196"/>
  <c r="T196"/>
  <c r="R196"/>
  <c r="P196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5"/>
  <c r="BH185"/>
  <c r="BG185"/>
  <c r="BE185"/>
  <c r="T185"/>
  <c r="T184"/>
  <c r="R185"/>
  <c r="R184"/>
  <c r="P185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2"/>
  <c r="BH152"/>
  <c r="BG152"/>
  <c r="BE152"/>
  <c r="T152"/>
  <c r="T151"/>
  <c r="R152"/>
  <c r="R151"/>
  <c r="P152"/>
  <c r="P151"/>
  <c r="BI150"/>
  <c r="BH150"/>
  <c r="BG150"/>
  <c r="BE150"/>
  <c r="T150"/>
  <c r="T149"/>
  <c r="R150"/>
  <c r="R149"/>
  <c r="P150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J133"/>
  <c r="J132"/>
  <c r="F132"/>
  <c r="F130"/>
  <c r="E128"/>
  <c r="J94"/>
  <c r="J93"/>
  <c r="F93"/>
  <c r="F91"/>
  <c r="E89"/>
  <c r="J20"/>
  <c r="E20"/>
  <c r="F133"/>
  <c r="J19"/>
  <c r="J14"/>
  <c r="J91"/>
  <c r="E7"/>
  <c r="E85"/>
  <c i="1" r="L90"/>
  <c r="AM90"/>
  <c r="AM89"/>
  <c r="L89"/>
  <c r="AM87"/>
  <c r="L87"/>
  <c r="L85"/>
  <c r="L84"/>
  <c i="2" r="BK248"/>
  <c r="J248"/>
  <c r="BK246"/>
  <c r="BK243"/>
  <c r="BK242"/>
  <c r="J241"/>
  <c r="J240"/>
  <c r="J232"/>
  <c r="BK231"/>
  <c r="BK230"/>
  <c r="J229"/>
  <c r="BK228"/>
  <c r="BK227"/>
  <c r="J226"/>
  <c r="BK225"/>
  <c r="BK224"/>
  <c r="J223"/>
  <c r="J222"/>
  <c r="BK221"/>
  <c r="J219"/>
  <c r="J218"/>
  <c r="J217"/>
  <c r="J216"/>
  <c r="BK215"/>
  <c r="J214"/>
  <c r="BK213"/>
  <c r="J212"/>
  <c r="J211"/>
  <c r="J210"/>
  <c r="BK209"/>
  <c r="BK208"/>
  <c r="J207"/>
  <c r="BK206"/>
  <c r="BK205"/>
  <c r="BK204"/>
  <c r="J201"/>
  <c r="J200"/>
  <c r="J199"/>
  <c r="BK198"/>
  <c r="BK197"/>
  <c r="J196"/>
  <c r="J194"/>
  <c r="BK193"/>
  <c r="BK192"/>
  <c r="BK191"/>
  <c r="BK190"/>
  <c r="J189"/>
  <c r="BK188"/>
  <c r="BK185"/>
  <c r="J183"/>
  <c r="BK182"/>
  <c r="BK181"/>
  <c r="J180"/>
  <c r="J179"/>
  <c r="BK178"/>
  <c r="BK177"/>
  <c r="BK175"/>
  <c r="J174"/>
  <c r="BK173"/>
  <c r="BK172"/>
  <c r="BK171"/>
  <c r="J170"/>
  <c r="BK169"/>
  <c r="BK168"/>
  <c r="J168"/>
  <c r="BK167"/>
  <c r="J167"/>
  <c r="J166"/>
  <c r="BK165"/>
  <c r="J164"/>
  <c r="J163"/>
  <c r="BK162"/>
  <c r="J161"/>
  <c r="J160"/>
  <c r="BK159"/>
  <c r="BK156"/>
  <c r="J156"/>
  <c r="BK155"/>
  <c r="BK154"/>
  <c r="J152"/>
  <c r="J150"/>
  <c r="J148"/>
  <c r="BK147"/>
  <c r="J146"/>
  <c r="BK145"/>
  <c r="J144"/>
  <c r="J143"/>
  <c r="BK142"/>
  <c r="J141"/>
  <c r="BK140"/>
  <c r="J139"/>
  <c i="1" r="AS95"/>
  <c i="2" r="J246"/>
  <c r="J243"/>
  <c r="J242"/>
  <c r="BK241"/>
  <c r="BK240"/>
  <c r="BK239"/>
  <c r="J239"/>
  <c r="BK238"/>
  <c r="J238"/>
  <c r="BK237"/>
  <c r="J237"/>
  <c r="BK236"/>
  <c r="J236"/>
  <c r="BK235"/>
  <c r="J235"/>
  <c r="BK234"/>
  <c r="J234"/>
  <c r="BK233"/>
  <c r="J233"/>
  <c r="BK232"/>
  <c r="J231"/>
  <c r="J230"/>
  <c r="BK229"/>
  <c r="J228"/>
  <c r="J227"/>
  <c r="BK226"/>
  <c r="J225"/>
  <c r="J224"/>
  <c r="BK223"/>
  <c r="BK222"/>
  <c r="J221"/>
  <c r="BK219"/>
  <c r="BK218"/>
  <c r="BK217"/>
  <c r="BK216"/>
  <c r="J215"/>
  <c r="BK214"/>
  <c r="J213"/>
  <c r="BK212"/>
  <c r="BK211"/>
  <c r="BK210"/>
  <c r="J209"/>
  <c r="J208"/>
  <c r="BK207"/>
  <c r="J206"/>
  <c r="J205"/>
  <c r="J204"/>
  <c r="BK201"/>
  <c r="BK200"/>
  <c r="BK199"/>
  <c r="J198"/>
  <c r="J197"/>
  <c r="BK196"/>
  <c r="BK194"/>
  <c r="J193"/>
  <c r="J192"/>
  <c r="J191"/>
  <c r="J190"/>
  <c r="BK189"/>
  <c r="J188"/>
  <c r="J185"/>
  <c r="BK183"/>
  <c r="J182"/>
  <c r="J181"/>
  <c r="BK180"/>
  <c r="BK179"/>
  <c r="J178"/>
  <c r="J177"/>
  <c r="J175"/>
  <c r="BK174"/>
  <c r="J173"/>
  <c r="J172"/>
  <c r="J171"/>
  <c r="BK170"/>
  <c r="J169"/>
  <c r="BK166"/>
  <c r="J165"/>
  <c r="BK164"/>
  <c r="BK163"/>
  <c r="J162"/>
  <c r="BK161"/>
  <c r="BK160"/>
  <c r="J159"/>
  <c r="BK158"/>
  <c r="J158"/>
  <c r="J155"/>
  <c r="J154"/>
  <c r="BK152"/>
  <c r="BK150"/>
  <c r="BK148"/>
  <c r="J147"/>
  <c r="BK146"/>
  <c r="J145"/>
  <c r="BK144"/>
  <c r="BK143"/>
  <c r="J142"/>
  <c r="BK141"/>
  <c r="J140"/>
  <c r="BK139"/>
  <c i="3" r="J206"/>
  <c r="J205"/>
  <c r="J203"/>
  <c r="J202"/>
  <c r="J201"/>
  <c r="BK199"/>
  <c r="J198"/>
  <c r="BK196"/>
  <c r="BK195"/>
  <c r="BK194"/>
  <c r="J193"/>
  <c r="J192"/>
  <c r="J191"/>
  <c r="BK190"/>
  <c r="BK189"/>
  <c r="BK188"/>
  <c r="BK187"/>
  <c r="J186"/>
  <c r="J185"/>
  <c r="BK184"/>
  <c r="J182"/>
  <c r="BK181"/>
  <c r="BK180"/>
  <c r="J179"/>
  <c r="J178"/>
  <c r="BK177"/>
  <c r="J176"/>
  <c r="BK175"/>
  <c r="J174"/>
  <c r="BK173"/>
  <c r="J172"/>
  <c r="BK171"/>
  <c r="BK170"/>
  <c r="J169"/>
  <c r="BK168"/>
  <c r="BK167"/>
  <c r="J166"/>
  <c r="BK164"/>
  <c r="J163"/>
  <c r="BK162"/>
  <c r="J161"/>
  <c r="J160"/>
  <c r="BK159"/>
  <c r="BK158"/>
  <c r="J157"/>
  <c r="BK156"/>
  <c r="J155"/>
  <c r="J154"/>
  <c r="BK153"/>
  <c r="J151"/>
  <c r="J150"/>
  <c r="J149"/>
  <c r="J148"/>
  <c r="J147"/>
  <c r="BK146"/>
  <c r="J145"/>
  <c r="BK144"/>
  <c r="J143"/>
  <c r="BK142"/>
  <c r="J141"/>
  <c r="J140"/>
  <c r="BK139"/>
  <c r="BK138"/>
  <c r="J136"/>
  <c r="BK135"/>
  <c r="BK134"/>
  <c r="J133"/>
  <c r="BK132"/>
  <c r="BK206"/>
  <c r="BK205"/>
  <c r="BK203"/>
  <c r="BK202"/>
  <c r="BK201"/>
  <c r="J199"/>
  <c r="BK198"/>
  <c r="J196"/>
  <c r="J195"/>
  <c r="J194"/>
  <c r="BK193"/>
  <c r="BK192"/>
  <c r="BK191"/>
  <c r="J190"/>
  <c r="J189"/>
  <c r="J188"/>
  <c r="J187"/>
  <c r="BK186"/>
  <c r="BK185"/>
  <c r="J184"/>
  <c r="BK182"/>
  <c r="J181"/>
  <c r="J180"/>
  <c r="BK179"/>
  <c r="BK178"/>
  <c r="J177"/>
  <c r="BK176"/>
  <c r="J175"/>
  <c r="BK174"/>
  <c r="J173"/>
  <c r="BK172"/>
  <c r="J171"/>
  <c r="J170"/>
  <c r="BK169"/>
  <c r="J168"/>
  <c r="J167"/>
  <c r="BK166"/>
  <c r="J164"/>
  <c r="BK163"/>
  <c r="J162"/>
  <c r="BK161"/>
  <c r="BK160"/>
  <c r="J159"/>
  <c r="J158"/>
  <c r="BK157"/>
  <c r="J156"/>
  <c r="BK155"/>
  <c r="BK154"/>
  <c r="J153"/>
  <c r="BK151"/>
  <c r="BK150"/>
  <c r="BK149"/>
  <c r="BK148"/>
  <c r="BK147"/>
  <c r="J146"/>
  <c r="BK145"/>
  <c r="J144"/>
  <c r="BK143"/>
  <c r="J142"/>
  <c r="BK141"/>
  <c r="BK140"/>
  <c r="J139"/>
  <c r="J138"/>
  <c r="BK136"/>
  <c r="J135"/>
  <c r="J134"/>
  <c r="BK133"/>
  <c r="J132"/>
  <c i="2" l="1" r="BK138"/>
  <c r="J138"/>
  <c r="J100"/>
  <c r="P138"/>
  <c r="R138"/>
  <c r="T138"/>
  <c r="BK153"/>
  <c r="J153"/>
  <c r="J103"/>
  <c r="P153"/>
  <c r="R153"/>
  <c r="T153"/>
  <c r="BK157"/>
  <c r="J157"/>
  <c r="J104"/>
  <c r="P157"/>
  <c r="R157"/>
  <c r="T157"/>
  <c r="BK176"/>
  <c r="J176"/>
  <c r="J105"/>
  <c r="P176"/>
  <c r="R176"/>
  <c r="T176"/>
  <c r="BK187"/>
  <c r="J187"/>
  <c r="J108"/>
  <c r="P187"/>
  <c r="R187"/>
  <c r="T187"/>
  <c r="BK195"/>
  <c r="J195"/>
  <c r="J109"/>
  <c r="P195"/>
  <c r="R195"/>
  <c r="T195"/>
  <c r="BK203"/>
  <c r="J203"/>
  <c r="J110"/>
  <c r="P203"/>
  <c r="R203"/>
  <c r="T203"/>
  <c r="BK220"/>
  <c r="J220"/>
  <c r="J111"/>
  <c r="P220"/>
  <c r="R220"/>
  <c r="T220"/>
  <c i="3" r="BK131"/>
  <c r="J131"/>
  <c r="J100"/>
  <c r="P131"/>
  <c r="R131"/>
  <c r="T131"/>
  <c r="BK137"/>
  <c r="J137"/>
  <c r="J101"/>
  <c r="P137"/>
  <c r="R137"/>
  <c r="T137"/>
  <c r="BK152"/>
  <c r="J152"/>
  <c r="J102"/>
  <c r="P152"/>
  <c r="R152"/>
  <c r="T152"/>
  <c r="BK165"/>
  <c r="J165"/>
  <c r="J103"/>
  <c r="P165"/>
  <c r="R165"/>
  <c r="T165"/>
  <c r="BK183"/>
  <c r="J183"/>
  <c r="J104"/>
  <c r="P183"/>
  <c r="R183"/>
  <c r="T183"/>
  <c r="BK197"/>
  <c r="J197"/>
  <c r="J105"/>
  <c r="P197"/>
  <c r="R197"/>
  <c r="T197"/>
  <c r="BK200"/>
  <c r="J200"/>
  <c r="J106"/>
  <c r="P200"/>
  <c r="R200"/>
  <c r="T200"/>
  <c r="BK204"/>
  <c r="J204"/>
  <c r="J107"/>
  <c r="P204"/>
  <c r="R204"/>
  <c r="T204"/>
  <c i="2" r="BK149"/>
  <c r="J149"/>
  <c r="J101"/>
  <c r="BK151"/>
  <c r="J151"/>
  <c r="J102"/>
  <c r="BK184"/>
  <c r="J184"/>
  <c r="J106"/>
  <c r="BK245"/>
  <c r="J245"/>
  <c r="J113"/>
  <c r="BK247"/>
  <c r="J247"/>
  <c r="J114"/>
  <c i="3" r="F94"/>
  <c r="J94"/>
  <c r="J123"/>
  <c r="J125"/>
  <c r="BF132"/>
  <c r="BF133"/>
  <c r="BF140"/>
  <c r="BF141"/>
  <c r="BF143"/>
  <c r="BF145"/>
  <c r="BF150"/>
  <c r="BF154"/>
  <c r="BF155"/>
  <c r="BF157"/>
  <c r="BF160"/>
  <c r="BF161"/>
  <c r="BF163"/>
  <c r="BF164"/>
  <c r="BF166"/>
  <c r="BF168"/>
  <c r="BF169"/>
  <c r="BF172"/>
  <c r="BF173"/>
  <c r="BF175"/>
  <c r="BF176"/>
  <c r="BF178"/>
  <c r="BF179"/>
  <c r="BF186"/>
  <c r="BF187"/>
  <c r="BF188"/>
  <c r="BF189"/>
  <c r="BF193"/>
  <c r="BF194"/>
  <c r="BF195"/>
  <c r="BF198"/>
  <c r="BF203"/>
  <c r="BF205"/>
  <c r="E85"/>
  <c r="BF134"/>
  <c r="BF135"/>
  <c r="BF136"/>
  <c r="BF138"/>
  <c r="BF139"/>
  <c r="BF142"/>
  <c r="BF144"/>
  <c r="BF146"/>
  <c r="BF147"/>
  <c r="BF148"/>
  <c r="BF149"/>
  <c r="BF151"/>
  <c r="BF153"/>
  <c r="BF156"/>
  <c r="BF158"/>
  <c r="BF159"/>
  <c r="BF162"/>
  <c r="BF167"/>
  <c r="BF170"/>
  <c r="BF171"/>
  <c r="BF174"/>
  <c r="BF177"/>
  <c r="BF180"/>
  <c r="BF181"/>
  <c r="BF182"/>
  <c r="BF184"/>
  <c r="BF185"/>
  <c r="BF190"/>
  <c r="BF191"/>
  <c r="BF192"/>
  <c r="BF196"/>
  <c r="BF199"/>
  <c r="BF201"/>
  <c r="BF202"/>
  <c r="BF206"/>
  <c i="2" r="F94"/>
  <c r="E124"/>
  <c r="J130"/>
  <c r="BF140"/>
  <c r="BF141"/>
  <c r="BF144"/>
  <c r="BF146"/>
  <c r="BF147"/>
  <c r="BF150"/>
  <c r="BF154"/>
  <c r="BF155"/>
  <c r="BF156"/>
  <c r="BF158"/>
  <c r="BF160"/>
  <c r="BF161"/>
  <c r="BF162"/>
  <c r="BF163"/>
  <c r="BF164"/>
  <c r="BF166"/>
  <c r="BF170"/>
  <c r="BF171"/>
  <c r="BF172"/>
  <c r="BF174"/>
  <c r="BF175"/>
  <c r="BF177"/>
  <c r="BF179"/>
  <c r="BF181"/>
  <c r="BF185"/>
  <c r="BF189"/>
  <c r="BF191"/>
  <c r="BF194"/>
  <c r="BF197"/>
  <c r="BF200"/>
  <c r="BF204"/>
  <c r="BF205"/>
  <c r="BF207"/>
  <c r="BF208"/>
  <c r="BF212"/>
  <c r="BF214"/>
  <c r="BF217"/>
  <c r="BF223"/>
  <c r="BF224"/>
  <c r="BF225"/>
  <c r="BF226"/>
  <c r="BF229"/>
  <c r="BF232"/>
  <c r="BF233"/>
  <c r="BF234"/>
  <c r="BF235"/>
  <c r="BF236"/>
  <c r="BF237"/>
  <c r="BF238"/>
  <c r="BF239"/>
  <c r="BF241"/>
  <c r="BF243"/>
  <c r="BF246"/>
  <c r="BF139"/>
  <c r="BF142"/>
  <c r="BF143"/>
  <c r="BF145"/>
  <c r="BF148"/>
  <c r="BF152"/>
  <c r="BF159"/>
  <c r="BF165"/>
  <c r="BF167"/>
  <c r="BF168"/>
  <c r="BF169"/>
  <c r="BF173"/>
  <c r="BF178"/>
  <c r="BF180"/>
  <c r="BF182"/>
  <c r="BF183"/>
  <c r="BF188"/>
  <c r="BF190"/>
  <c r="BF192"/>
  <c r="BF193"/>
  <c r="BF196"/>
  <c r="BF198"/>
  <c r="BF199"/>
  <c r="BF201"/>
  <c r="BF206"/>
  <c r="BF209"/>
  <c r="BF210"/>
  <c r="BF211"/>
  <c r="BF213"/>
  <c r="BF215"/>
  <c r="BF216"/>
  <c r="BF218"/>
  <c r="BF219"/>
  <c r="BF221"/>
  <c r="BF222"/>
  <c r="BF227"/>
  <c r="BF228"/>
  <c r="BF230"/>
  <c r="BF231"/>
  <c r="BF240"/>
  <c r="BF242"/>
  <c r="BF248"/>
  <c r="F35"/>
  <c i="1" r="AZ96"/>
  <c i="2" r="F38"/>
  <c i="1" r="BC96"/>
  <c r="AS94"/>
  <c i="2" r="F37"/>
  <c i="1" r="BB96"/>
  <c i="2" r="J35"/>
  <c i="1" r="AV96"/>
  <c i="2" r="F39"/>
  <c i="1" r="BD96"/>
  <c i="3" r="F35"/>
  <c i="1" r="AZ97"/>
  <c i="3" r="F37"/>
  <c i="1" r="BB97"/>
  <c i="3" r="F39"/>
  <c i="1" r="BD97"/>
  <c i="3" r="J35"/>
  <c i="1" r="AV97"/>
  <c i="3" r="F38"/>
  <c i="1" r="BC97"/>
  <c i="3" l="1" r="T130"/>
  <c r="T129"/>
  <c r="R130"/>
  <c r="R129"/>
  <c r="P130"/>
  <c r="P129"/>
  <c i="1" r="AU97"/>
  <c i="2" r="T186"/>
  <c r="R186"/>
  <c r="P186"/>
  <c r="T137"/>
  <c r="T136"/>
  <c r="R137"/>
  <c r="R136"/>
  <c r="P137"/>
  <c r="P136"/>
  <c i="1" r="AU96"/>
  <c i="2" r="BK137"/>
  <c r="J137"/>
  <c r="J99"/>
  <c r="BK186"/>
  <c r="J186"/>
  <c r="J107"/>
  <c r="BK244"/>
  <c r="J244"/>
  <c r="J112"/>
  <c i="3" r="BK130"/>
  <c r="J130"/>
  <c r="J99"/>
  <c i="2" r="J36"/>
  <c i="1" r="AW96"/>
  <c r="AT96"/>
  <c i="2" r="F36"/>
  <c i="1" r="BA96"/>
  <c r="BB95"/>
  <c r="AX95"/>
  <c r="BC95"/>
  <c r="AY95"/>
  <c r="AZ95"/>
  <c r="AV95"/>
  <c i="3" r="J36"/>
  <c i="1" r="AW97"/>
  <c r="AT97"/>
  <c r="BD95"/>
  <c r="BD94"/>
  <c r="W33"/>
  <c i="3" r="F36"/>
  <c i="1" r="BA97"/>
  <c i="2" l="1" r="BK136"/>
  <c r="J136"/>
  <c r="J98"/>
  <c i="3" r="BK129"/>
  <c r="J129"/>
  <c r="J98"/>
  <c i="1" r="AU95"/>
  <c r="AU94"/>
  <c r="BA95"/>
  <c r="AW95"/>
  <c r="AT95"/>
  <c r="BB94"/>
  <c r="W31"/>
  <c r="BC94"/>
  <c r="W32"/>
  <c r="AZ94"/>
  <c r="W29"/>
  <c i="3" l="1" r="J32"/>
  <c i="1" r="AG97"/>
  <c i="2" r="J32"/>
  <c i="1" r="AG96"/>
  <c r="BA94"/>
  <c r="AW94"/>
  <c r="AK30"/>
  <c r="AV94"/>
  <c r="AK29"/>
  <c r="AY94"/>
  <c r="AX94"/>
  <c i="2" l="1" r="J41"/>
  <c i="3" r="J41"/>
  <c i="1" r="AN96"/>
  <c r="AN97"/>
  <c r="AG95"/>
  <c r="AG94"/>
  <c r="AK26"/>
  <c r="AK35"/>
  <c r="AT94"/>
  <c r="AN94"/>
  <c r="W30"/>
  <c l="1" r="AN95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<sst xmlns="http://schemas.openxmlformats.org/spreadsheetml/2006/main">
  <si>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</si>
  <si>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</si>
  <si>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</si>
  <si>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</si>
  <si>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{33777f78-ff6b-4393-8d6d-3107fc9763f0}</t>
  </si>
  <si>
    <t xml:space="preserve">&gt;&gt;  skryté stĺpce  &lt;&lt;</t>
  </si>
  <si>
    <t>0,001</t>
  </si>
  <si>
    <t>20</t>
  </si>
  <si>
    <t>REKAPITULÁCIA STAVBY</t>
  </si>
  <si>
    <t xml:space="preserve">v ---  nižšie sa nachádzajú doplnkové a pomocné údaje k zostavám  --- v</t>
  </si>
  <si>
    <t>Návod na vyplnenie</t>
  </si>
  <si>
    <t>Kód:</t>
  </si>
  <si>
    <t>099a-08-21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</si>
  <si>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</si>
  <si>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</si>
  <si>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Prístavba k existujúcemu objektu MŠ Borovce</t>
  </si>
  <si>
    <t>JKSO:</t>
  </si>
  <si>
    <t>KS:</t>
  </si>
  <si>
    <t>Miesto:</t>
  </si>
  <si>
    <t>Borovce p.č.11,12</t>
  </si>
  <si>
    <t>Dátum:</t>
  </si>
  <si>
    <t>27. 9. 2022</t>
  </si>
  <si>
    <t>Objednávateľ:</t>
  </si>
  <si>
    <t>IČO:</t>
  </si>
  <si>
    <t>Obec Borovce</t>
  </si>
  <si>
    <t>IČ DPH:</t>
  </si>
  <si>
    <t>Zhotoviteľ:</t>
  </si>
  <si>
    <t>Vyplň údaj</t>
  </si>
  <si>
    <t>Projektant:</t>
  </si>
  <si>
    <t>Ing.arch.Libor Chmelár</t>
  </si>
  <si>
    <t>True</t>
  </si>
  <si>
    <t>0,01</t>
  </si>
  <si>
    <t>Spracovateľ:</t>
  </si>
  <si>
    <t xml:space="preserve"> 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</si>
  <si>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</si>
  <si>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</si>
  <si>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</si>
  <si>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</si>
  <si>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</si>
  <si>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</si>
  <si>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</si>
  <si>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</si>
  <si>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</si>
  <si>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</si>
  <si>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</si>
  <si>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</si>
  <si>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</si>
  <si>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</si>
  <si>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</si>
  <si>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</si>
  <si>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</si>
  <si>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</si>
  <si>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</si>
  <si>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</si>
  <si>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</si>
  <si>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</si>
  <si>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</si>
  <si>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</si>
  <si>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</si>
  <si>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</si>
  <si>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</si>
  <si>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</si>
  <si>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</si>
  <si>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</si>
  <si>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</si>
  <si>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</si>
  <si>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</si>
  <si>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</si>
  <si>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</si>
  <si>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</si>
  <si>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</si>
  <si>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</si>
  <si>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</si>
  <si>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</si>
  <si>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</si>
  <si>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</si>
  <si>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</si>
  <si>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</si>
  <si>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</si>
  <si>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1</t>
  </si>
  <si>
    <t>SO 101 - Prístavba k existujúcdmu objektu MŠ Borovce</t>
  </si>
  <si>
    <t>STA</t>
  </si>
  <si>
    <t>{4f9f89c2-6b88-4503-898f-2e9c206ec4d1}</t>
  </si>
  <si>
    <t>/</t>
  </si>
  <si>
    <t>1-2</t>
  </si>
  <si>
    <t>SO 101 - Prístavba k existujúcemu objektu MŠ - Zdravotechnika</t>
  </si>
  <si>
    <t>Časť</t>
  </si>
  <si>
    <t>2</t>
  </si>
  <si>
    <t>{e73bee92-e6ab-4bfa-aa38-1a8454636cf3}</t>
  </si>
  <si>
    <t>1-3</t>
  </si>
  <si>
    <t>SO 101 - Prístavba k existujúcemu objektu MŠ - Vykurovanie</t>
  </si>
  <si>
    <t>{0e86f991-a4be-404f-bfe1-9cef3372296c}</t>
  </si>
  <si>
    <t>KRYCÍ LIST ROZPOČTU</t>
  </si>
  <si>
    <t>Objekt:</t>
  </si>
  <si>
    <t>1 - SO 101 - Prístavba k existujúcdmu objektu MŠ Borovce</t>
  </si>
  <si>
    <t>Časť:</t>
  </si>
  <si>
    <t>1-2 - SO 101 - Prístavba k existujúcemu objektu MŠ - Zdravotechnika</t>
  </si>
  <si>
    <t>Peter Ondro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</si>
  <si>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</si>
  <si>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</si>
  <si>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</si>
  <si>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</si>
  <si>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</si>
  <si>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</si>
  <si>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</si>
  <si>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</si>
  <si>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4 - Vodorovné konštrukcie</t>
  </si>
  <si>
    <t xml:space="preserve">    6 - Úpravy povrchov, podlahy, osadenie</t>
  </si>
  <si>
    <t xml:space="preserve">    8 - Rúrové vedenie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</si>
  <si>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</si>
  <si>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</si>
  <si>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</si>
  <si>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713 - Izolácie tepelné</t>
  </si>
  <si>
    <t xml:space="preserve">    721 - Zdravotech. vnútorná kanalizácia</t>
  </si>
  <si>
    <t xml:space="preserve">    722 - Zdravotechnika - vnútorný vodovod</t>
  </si>
  <si>
    <t xml:space="preserve">    725 - Zdravotechnika - zariaďovacie predmety</t>
  </si>
  <si>
    <t>VRN - Vedľajšie rozpočtové náklady</t>
  </si>
  <si>
    <t xml:space="preserve">    VRN06 - Zariadenie staveniska</t>
  </si>
  <si>
    <t xml:space="preserve">    VRN15 - Rezerva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</si>
  <si>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</si>
  <si>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</si>
  <si>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</si>
  <si>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</si>
  <si>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</si>
  <si>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</si>
  <si>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</si>
  <si>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</si>
  <si>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</si>
  <si>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</si>
  <si>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</si>
  <si>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</si>
  <si>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</si>
  <si>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</si>
  <si>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</si>
  <si>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</si>
  <si>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</si>
  <si>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132201201</t>
  </si>
  <si>
    <t>Výkop ryhy šírky 600-2000mm horn.3 do 100m3 - bez naloženia na dopravný prostriedok</t>
  </si>
  <si>
    <t>m3</t>
  </si>
  <si>
    <t>4</t>
  </si>
  <si>
    <t>-1370889879</t>
  </si>
  <si>
    <t>132201209</t>
  </si>
  <si>
    <t>Hĺbenie rýh š. nad 600 do 2 000 mm zapažených i nezapažených, s urovnaním dna. Príplatok k cenám za lepivosť horniny 3</t>
  </si>
  <si>
    <t>-1886777474</t>
  </si>
  <si>
    <t>3</t>
  </si>
  <si>
    <t>162501102</t>
  </si>
  <si>
    <t xml:space="preserve">Vodorovné premiestnenie výkopku  po spevnenej ceste z  horniny tr.1-4  v množstve do 100 m3 na vzdialenosť do 3000 m </t>
  </si>
  <si>
    <t>-279811487</t>
  </si>
  <si>
    <t>162501105</t>
  </si>
  <si>
    <t xml:space="preserve">Vodorovné premiestnenie výkopku  po spevnenej ceste z  horniny tr.1-4  v množstve do 100 m3, príplatok k cene za každých ďalšich a začatých 1000 m - 17km - odvoznú vzdialenosť určí dodavateľ stavby</t>
  </si>
  <si>
    <t>593123934</t>
  </si>
  <si>
    <t>5</t>
  </si>
  <si>
    <t>167101101.S</t>
  </si>
  <si>
    <t>Nakladanie neuľahnutého výkopku z hornín tr.1-4 do 100 m3</t>
  </si>
  <si>
    <t>1730107430</t>
  </si>
  <si>
    <t>6</t>
  </si>
  <si>
    <t>171201201</t>
  </si>
  <si>
    <t>Uloženie sypaniny na skládky do 100 m3</t>
  </si>
  <si>
    <t>-1019483130</t>
  </si>
  <si>
    <t>7</t>
  </si>
  <si>
    <t>171209002</t>
  </si>
  <si>
    <t>Poplatok za skladovanie - zemina a kamenivo (17 05) ostatné</t>
  </si>
  <si>
    <t>t</t>
  </si>
  <si>
    <t>683687345</t>
  </si>
  <si>
    <t>8</t>
  </si>
  <si>
    <t>174101001</t>
  </si>
  <si>
    <t>Zásyp sypaninou so zhutnením jám, šachiet, rýh, zárezov alebo okolo objektov do 100 m3 - vykopanou zeminou</t>
  </si>
  <si>
    <t>-1704462234</t>
  </si>
  <si>
    <t>9</t>
  </si>
  <si>
    <t>175101101</t>
  </si>
  <si>
    <t>Obsyp potrubia štrkopieskom</t>
  </si>
  <si>
    <t>-1850576581</t>
  </si>
  <si>
    <t>10</t>
  </si>
  <si>
    <t>M</t>
  </si>
  <si>
    <t>5833710100</t>
  </si>
  <si>
    <t>Štrkopiesok 0-8 B</t>
  </si>
  <si>
    <t>-1304164072</t>
  </si>
  <si>
    <t>Zakladanie</t>
  </si>
  <si>
    <t>11</t>
  </si>
  <si>
    <t>279100155.S</t>
  </si>
  <si>
    <t>Prestup v základoch Vodotesné prestupy v základových konštrukciách pre ZTI vrátane polohového zaistenia , prípadne strateného debnenia rozm. 200/200mm</t>
  </si>
  <si>
    <t>ks</t>
  </si>
  <si>
    <t>714138503</t>
  </si>
  <si>
    <t>Vodorovné konštrukcie</t>
  </si>
  <si>
    <t>12</t>
  </si>
  <si>
    <t>451573111</t>
  </si>
  <si>
    <t>Lôžko pod potrubie, stoky a drobné objekty, v otvorenom výkope z piesku a štrkopiesku do 63 mm</t>
  </si>
  <si>
    <t>1182960613</t>
  </si>
  <si>
    <t>Úpravy povrchov, podlahy, osadenie</t>
  </si>
  <si>
    <t>13</t>
  </si>
  <si>
    <t>631351101.S</t>
  </si>
  <si>
    <t>Debnenie stien, rýh a otvorov v podlahách zhotovenie</t>
  </si>
  <si>
    <t>m2</t>
  </si>
  <si>
    <t>-111663139</t>
  </si>
  <si>
    <t>14</t>
  </si>
  <si>
    <t>631351102.S</t>
  </si>
  <si>
    <t>Debnenie stien, rýh a otvorov v podlahách odstránenie</t>
  </si>
  <si>
    <t>-506074723</t>
  </si>
  <si>
    <t>15</t>
  </si>
  <si>
    <t>632452467.S</t>
  </si>
  <si>
    <t>Cementový liaty poter, pevnosti v tlaku 20 MPa, hr. 100 mm - spätná úprava rýh v podlahe</t>
  </si>
  <si>
    <t>-1121948301</t>
  </si>
  <si>
    <t>Rúrové vedenie</t>
  </si>
  <si>
    <t>16</t>
  </si>
  <si>
    <t>837374111r</t>
  </si>
  <si>
    <t>Zriadenie napojenia potrubia DN150, PVC do jestv. žumpy</t>
  </si>
  <si>
    <t>790551338</t>
  </si>
  <si>
    <t>17</t>
  </si>
  <si>
    <t>871266016r</t>
  </si>
  <si>
    <t>Montáž kanalizačného PVC-U potrubia hladkého plnostenného DN 125</t>
  </si>
  <si>
    <t>m</t>
  </si>
  <si>
    <t>322818785</t>
  </si>
  <si>
    <t>18</t>
  </si>
  <si>
    <t>286110002300r</t>
  </si>
  <si>
    <t>Rúra kanalizačná PVC-U gravitačná, hladká SN8 - KG, SW - plnostenná, DN 125, dĺ. 6 m</t>
  </si>
  <si>
    <t>-481912418</t>
  </si>
  <si>
    <t>19</t>
  </si>
  <si>
    <t>871326026.S</t>
  </si>
  <si>
    <t>Montáž kanalizačného PVC-U potrubia hladkého plnostenného DN 150</t>
  </si>
  <si>
    <t>-2050736664</t>
  </si>
  <si>
    <t>286110002700.S</t>
  </si>
  <si>
    <t>Rúra PVC-U hladký, kanalizačný, gravitačný systém Dxr 160x4,7 mm dĺ. 6 m, SN8 - plnostenná</t>
  </si>
  <si>
    <t>1638895996</t>
  </si>
  <si>
    <t>21</t>
  </si>
  <si>
    <t>877266000.S</t>
  </si>
  <si>
    <t>Montáž kanalizačného PVC-U kolena DN 100</t>
  </si>
  <si>
    <t>-155449756</t>
  </si>
  <si>
    <t>22</t>
  </si>
  <si>
    <t>286510003600</t>
  </si>
  <si>
    <t xml:space="preserve">Koleno pätkové PVC-U, DN 110x87° hladká </t>
  </si>
  <si>
    <t>-1435570067</t>
  </si>
  <si>
    <t>23</t>
  </si>
  <si>
    <t>877266024.S</t>
  </si>
  <si>
    <t>Montáž kanalizačnej PVC-U odbočky DN 100</t>
  </si>
  <si>
    <t>974794816</t>
  </si>
  <si>
    <t>24</t>
  </si>
  <si>
    <t>286510016700.S</t>
  </si>
  <si>
    <t xml:space="preserve">Odbočka  PVC, DN 110/110 pre hladký, kanalizačný, gravitačný systém</t>
  </si>
  <si>
    <t>-1742021396</t>
  </si>
  <si>
    <t>25</t>
  </si>
  <si>
    <t>286520024100.S</t>
  </si>
  <si>
    <t>Odbočka dvojitá 45°, 87° PVC, DN 100/100</t>
  </si>
  <si>
    <t>61253605</t>
  </si>
  <si>
    <t>26</t>
  </si>
  <si>
    <t>286520024100.Sr</t>
  </si>
  <si>
    <t>Odbočka dvojitá 45°, 87° PVC, DN 100/50</t>
  </si>
  <si>
    <t>1652457016</t>
  </si>
  <si>
    <t>27</t>
  </si>
  <si>
    <t>892311000</t>
  </si>
  <si>
    <t>Skúška tesnosti kanalizácie do D 150</t>
  </si>
  <si>
    <t>-1710864832</t>
  </si>
  <si>
    <t>28</t>
  </si>
  <si>
    <t>894431141.S</t>
  </si>
  <si>
    <t>Montáž revíznej šachty z PVC, DN 400/160 (DN šachty/DN potr. ved.), tlak 40 t, hĺ. 850 do 1200mm</t>
  </si>
  <si>
    <t>1033717677</t>
  </si>
  <si>
    <t>29</t>
  </si>
  <si>
    <t>2866104700</t>
  </si>
  <si>
    <t>Revízna šachta plastová pr. 400 vč. poklopu</t>
  </si>
  <si>
    <t>KS</t>
  </si>
  <si>
    <t>-1375909367</t>
  </si>
  <si>
    <t>30</t>
  </si>
  <si>
    <t>899712111.S</t>
  </si>
  <si>
    <t>Orientačná tabuľka na vodovodných a kanalizačných radoch na murive</t>
  </si>
  <si>
    <t>1399676614</t>
  </si>
  <si>
    <t>31</t>
  </si>
  <si>
    <t>892372111</t>
  </si>
  <si>
    <t>Zabezpečenie koncov potrubia pri tlakových skúškach DN do 300</t>
  </si>
  <si>
    <t>1384251408</t>
  </si>
  <si>
    <t>32</t>
  </si>
  <si>
    <t>899721111.S</t>
  </si>
  <si>
    <t>Vyhľadávací vodič na potrubí PVC DN do 150</t>
  </si>
  <si>
    <t>-1648573693</t>
  </si>
  <si>
    <t>33</t>
  </si>
  <si>
    <t>899721132.S</t>
  </si>
  <si>
    <t>Označenie kanalizačného potrubia hnedou výstražnou fóliou</t>
  </si>
  <si>
    <t>2080044226</t>
  </si>
  <si>
    <t>Ostatné konštrukcie a práce-búranie</t>
  </si>
  <si>
    <t>34</t>
  </si>
  <si>
    <t>974042553.S</t>
  </si>
  <si>
    <t xml:space="preserve">Vysekanie rýh v betónovej dlažbe do hĺbky 100 mm a šírky do 100 mm,  -0,02200t</t>
  </si>
  <si>
    <t>-20625216</t>
  </si>
  <si>
    <t>35</t>
  </si>
  <si>
    <t>974083112.S</t>
  </si>
  <si>
    <t>Rezanie betónových mazanín existujúcich vystužených hĺbky nad 50 do 100 mm</t>
  </si>
  <si>
    <t>-1082855040</t>
  </si>
  <si>
    <t>36</t>
  </si>
  <si>
    <t>979081111</t>
  </si>
  <si>
    <t>Odvoz sutiny a vybúraných hmôt na skládku do 1 km</t>
  </si>
  <si>
    <t>220723647</t>
  </si>
  <si>
    <t>37</t>
  </si>
  <si>
    <t>979081121</t>
  </si>
  <si>
    <t xml:space="preserve">Odvoz sutiny a vybúraných hmôt na skládku za každý ďalší 1 km  - 9km - odvoznú vzdialenosť určí dodavateľ stavby</t>
  </si>
  <si>
    <t>67061517</t>
  </si>
  <si>
    <t>38</t>
  </si>
  <si>
    <t>979082111</t>
  </si>
  <si>
    <t>Vnútrostavenisková doprava sutiny a vybúraných hmôt do 10 m</t>
  </si>
  <si>
    <t>-70428923</t>
  </si>
  <si>
    <t>39</t>
  </si>
  <si>
    <t>979082121</t>
  </si>
  <si>
    <t>Vnútrostavenisková doprava sutiny a vybúraných hmôt za každých ďalších 5 m</t>
  </si>
  <si>
    <t>1594700560</t>
  </si>
  <si>
    <t>40</t>
  </si>
  <si>
    <t>979089612</t>
  </si>
  <si>
    <t>Poplatok za skladovanie - iné odpady zo stavieb a demolácií (17 09), ostatné</t>
  </si>
  <si>
    <t>-1898963625</t>
  </si>
  <si>
    <t>99</t>
  </si>
  <si>
    <t>Presun hmôt HSV</t>
  </si>
  <si>
    <t>41</t>
  </si>
  <si>
    <t>998276101</t>
  </si>
  <si>
    <t>Presun hmôt pre rúrové vedenie hĺbené z rúr z plast., hmôt alebo sklolamin. v otvorenom výkope</t>
  </si>
  <si>
    <t>223298976</t>
  </si>
  <si>
    <t>PSV</t>
  </si>
  <si>
    <t>Práce a dodávky PSV</t>
  </si>
  <si>
    <t>713</t>
  </si>
  <si>
    <t>Izolácie tepelné</t>
  </si>
  <si>
    <t>42</t>
  </si>
  <si>
    <t>713482121</t>
  </si>
  <si>
    <t>Montáž trubíc z PE, hr.6 mm</t>
  </si>
  <si>
    <t>-1490024916</t>
  </si>
  <si>
    <t>43</t>
  </si>
  <si>
    <t>2837741186</t>
  </si>
  <si>
    <t xml:space="preserve">Izolácia  Trubice  Armaflex </t>
  </si>
  <si>
    <t>128</t>
  </si>
  <si>
    <t>1708815135</t>
  </si>
  <si>
    <t>44</t>
  </si>
  <si>
    <t>2837741166r</t>
  </si>
  <si>
    <t>Páska Armaflex 15mm x 15mm x 3mm</t>
  </si>
  <si>
    <t>kotúče</t>
  </si>
  <si>
    <t>580633486</t>
  </si>
  <si>
    <t>45</t>
  </si>
  <si>
    <t>722181120</t>
  </si>
  <si>
    <t>Ochrana potrubia izolácia penovým PE TUBOLIT DG</t>
  </si>
  <si>
    <t>1089535546</t>
  </si>
  <si>
    <t>46</t>
  </si>
  <si>
    <t>2837741555</t>
  </si>
  <si>
    <t xml:space="preserve">Izolácia  Trubice   hr. 20- pre potrubie DN 20</t>
  </si>
  <si>
    <t>-320101475</t>
  </si>
  <si>
    <t>47</t>
  </si>
  <si>
    <t>1869342722</t>
  </si>
  <si>
    <t>48</t>
  </si>
  <si>
    <t>998713201</t>
  </si>
  <si>
    <t>Presun hmôt pre izolácie tepelné v objektoch výšky do 6 m</t>
  </si>
  <si>
    <t>%</t>
  </si>
  <si>
    <t>-531793401</t>
  </si>
  <si>
    <t>721</t>
  </si>
  <si>
    <t>Zdravotech. vnútorná kanalizácia</t>
  </si>
  <si>
    <t>49</t>
  </si>
  <si>
    <t>721171109.S</t>
  </si>
  <si>
    <t>Potrubie z PVC - U odpadové ležaté hrdlové D 110 mm</t>
  </si>
  <si>
    <t>1950874534</t>
  </si>
  <si>
    <t>50</t>
  </si>
  <si>
    <t>721172105.S</t>
  </si>
  <si>
    <t>Potrubie z PVC - U odpadové zvislé hrdlové Dxt 50x1,8 mm</t>
  </si>
  <si>
    <t>1463680212</t>
  </si>
  <si>
    <t>51</t>
  </si>
  <si>
    <t>721172503.S</t>
  </si>
  <si>
    <t xml:space="preserve">Montáž čistiaceho kusu </t>
  </si>
  <si>
    <t>2054864159</t>
  </si>
  <si>
    <t>52</t>
  </si>
  <si>
    <t>286540142100.S</t>
  </si>
  <si>
    <t>Čistiaci kus o DN 110</t>
  </si>
  <si>
    <t>349041108</t>
  </si>
  <si>
    <t>53</t>
  </si>
  <si>
    <t>721194105</t>
  </si>
  <si>
    <t>Zriadenie prípojky na potrubí vyvedenie a upevnenie odpadových výpustiek D 50x1, 8</t>
  </si>
  <si>
    <t>-1845332734</t>
  </si>
  <si>
    <t>54</t>
  </si>
  <si>
    <t>5515101204</t>
  </si>
  <si>
    <t xml:space="preserve">D+M  - Privzdušňovací ventil HL900 DN 110</t>
  </si>
  <si>
    <t>-1165595517</t>
  </si>
  <si>
    <t>P</t>
  </si>
  <si>
    <t>Poznámka k položke:_x000d_
Privzdušňovací ventil DN 110 zodpovedajúca EN12380 - 1 s odoberateľnou sieťkou proti insektom (ľahko čistiteľná), masívna gumenná membrána a dvojitá izolačná stena.</t>
  </si>
  <si>
    <t>722</t>
  </si>
  <si>
    <t>Zdravotechnika - vnútorný vodovod</t>
  </si>
  <si>
    <t>55</t>
  </si>
  <si>
    <t>722171130.S</t>
  </si>
  <si>
    <t>Potrubie plasthliníkové D 16 mm</t>
  </si>
  <si>
    <t>-1813469488</t>
  </si>
  <si>
    <t>56</t>
  </si>
  <si>
    <t>722171132.S</t>
  </si>
  <si>
    <t>Potrubie plasthliníkové D 20 mm</t>
  </si>
  <si>
    <t>1352129155</t>
  </si>
  <si>
    <t>57</t>
  </si>
  <si>
    <t>722171133.S</t>
  </si>
  <si>
    <t>Potrubie plasthliníkové D 26 mm</t>
  </si>
  <si>
    <t>-1500553771</t>
  </si>
  <si>
    <t>58</t>
  </si>
  <si>
    <t>722220111</t>
  </si>
  <si>
    <t>Montáž armatúry závitovej s jedným závitom,nástenka pre rohový ventil G 1/2</t>
  </si>
  <si>
    <t>1291294356</t>
  </si>
  <si>
    <t>59</t>
  </si>
  <si>
    <t>722220121</t>
  </si>
  <si>
    <t xml:space="preserve">Montáž armatúry závitovej s jedným závitom,nástenka pre batériu G 1/2 </t>
  </si>
  <si>
    <t>pár</t>
  </si>
  <si>
    <t>1491993686</t>
  </si>
  <si>
    <t>60</t>
  </si>
  <si>
    <t>722221020</t>
  </si>
  <si>
    <t>Montáž guľového kohúta závitového priameho pre vodu G 1</t>
  </si>
  <si>
    <t>-2002199291</t>
  </si>
  <si>
    <t>61</t>
  </si>
  <si>
    <t>5511870550</t>
  </si>
  <si>
    <t>Guľový uzáver pre vodu 1"</t>
  </si>
  <si>
    <t>217958956</t>
  </si>
  <si>
    <t>62</t>
  </si>
  <si>
    <t>722221082.S</t>
  </si>
  <si>
    <t>Montáž guľového kohúta vypúšťacieho závitového G 1/2</t>
  </si>
  <si>
    <t>960674712</t>
  </si>
  <si>
    <t>63</t>
  </si>
  <si>
    <t>551110011200.S</t>
  </si>
  <si>
    <t>Guľový uzáver vypúšťací s páčkou, 1/2" M, mosadz</t>
  </si>
  <si>
    <t>-2018605313</t>
  </si>
  <si>
    <t>64</t>
  </si>
  <si>
    <t>722221180.S</t>
  </si>
  <si>
    <t>Montáž poistného ventilu závitového pre vodu G 1</t>
  </si>
  <si>
    <t>849661549</t>
  </si>
  <si>
    <t>65</t>
  </si>
  <si>
    <t>551210022500</t>
  </si>
  <si>
    <t>Ventil poistný, 1”</t>
  </si>
  <si>
    <t>946159397</t>
  </si>
  <si>
    <t>66</t>
  </si>
  <si>
    <t>722221275</t>
  </si>
  <si>
    <t>Montáž spätného ventilu závitového G 1</t>
  </si>
  <si>
    <t>560010585</t>
  </si>
  <si>
    <t>67</t>
  </si>
  <si>
    <t>5511872290</t>
  </si>
  <si>
    <t xml:space="preserve">Spätný ventil, 1",  mosadz - SV</t>
  </si>
  <si>
    <t>1231669055</t>
  </si>
  <si>
    <t>68</t>
  </si>
  <si>
    <t>722290226.S</t>
  </si>
  <si>
    <t xml:space="preserve">Tlaková skúška vodovodného potrubia  do DN 50</t>
  </si>
  <si>
    <t>429406199</t>
  </si>
  <si>
    <t>69</t>
  </si>
  <si>
    <t>722290234</t>
  </si>
  <si>
    <t>Prepláchnutie a dezinfekcia vodovodného potrubia do DN 80</t>
  </si>
  <si>
    <t>-1706941259</t>
  </si>
  <si>
    <t>70</t>
  </si>
  <si>
    <t>998722201</t>
  </si>
  <si>
    <t>Presun hmôt pre vnútorný vodovod v objektoch výšky do 6 m</t>
  </si>
  <si>
    <t>171980370</t>
  </si>
  <si>
    <t>725</t>
  </si>
  <si>
    <t>Zdravotechnika - zariaďovacie predmety</t>
  </si>
  <si>
    <t>71</t>
  </si>
  <si>
    <t>725119307.S</t>
  </si>
  <si>
    <t xml:space="preserve">Montáž záchodovej misy keramickej kombinovanej </t>
  </si>
  <si>
    <t>-1708086639</t>
  </si>
  <si>
    <t>72</t>
  </si>
  <si>
    <t>642340000600.S</t>
  </si>
  <si>
    <t>Misa záchodová keramická kombinovaná /WC/</t>
  </si>
  <si>
    <t>116020138</t>
  </si>
  <si>
    <t>73</t>
  </si>
  <si>
    <t>642350000100.S</t>
  </si>
  <si>
    <t>Misa záchodová keramická voľne stojaca detská /WCd/</t>
  </si>
  <si>
    <t>849525390</t>
  </si>
  <si>
    <t>74</t>
  </si>
  <si>
    <t>725219201.S</t>
  </si>
  <si>
    <t>Montáž umývadla keramického na konzoly, bez výtokovej armatúry</t>
  </si>
  <si>
    <t>1515094032</t>
  </si>
  <si>
    <t>75</t>
  </si>
  <si>
    <t>642150003100.S</t>
  </si>
  <si>
    <t>Nástenné konzoly pre detské umývadlá 4 ks</t>
  </si>
  <si>
    <t>súb.</t>
  </si>
  <si>
    <t>257171372</t>
  </si>
  <si>
    <t>76</t>
  </si>
  <si>
    <t>642110004300.S</t>
  </si>
  <si>
    <t>Umývadlo keramické /U/</t>
  </si>
  <si>
    <t>107701750</t>
  </si>
  <si>
    <t>77</t>
  </si>
  <si>
    <t>642110002730.S</t>
  </si>
  <si>
    <t>Umývadlo keramické detské závesné</t>
  </si>
  <si>
    <t>-430738898</t>
  </si>
  <si>
    <t>78</t>
  </si>
  <si>
    <t>642910000700.S</t>
  </si>
  <si>
    <t>Polostĺp keramický pre detské umývadlá</t>
  </si>
  <si>
    <t>-584904265</t>
  </si>
  <si>
    <t>79</t>
  </si>
  <si>
    <t>725291112</t>
  </si>
  <si>
    <t xml:space="preserve">Montáž doplnkov zariadení kúpeľní a záchodov, toaletná doska </t>
  </si>
  <si>
    <t>1804546492</t>
  </si>
  <si>
    <t>80</t>
  </si>
  <si>
    <t>6420140890</t>
  </si>
  <si>
    <t>WC doska s poklopom</t>
  </si>
  <si>
    <t>988379513</t>
  </si>
  <si>
    <t>81</t>
  </si>
  <si>
    <t>554330001100.S</t>
  </si>
  <si>
    <t>Záchodové sedadlo s poklopom detské</t>
  </si>
  <si>
    <t>1660300764</t>
  </si>
  <si>
    <t>82</t>
  </si>
  <si>
    <t>725291113.S</t>
  </si>
  <si>
    <t>Montaž doplnkov zariadení kúpeľní a záchodov, drobné predmety (držiak na uterák, mydelnička)</t>
  </si>
  <si>
    <t>-1878473817</t>
  </si>
  <si>
    <t>83</t>
  </si>
  <si>
    <t>552280010500.S</t>
  </si>
  <si>
    <t>Držiak na uterák</t>
  </si>
  <si>
    <t>-1061747712</t>
  </si>
  <si>
    <t>84</t>
  </si>
  <si>
    <t>552280013400.S</t>
  </si>
  <si>
    <t>Držiak toaletného papiera</t>
  </si>
  <si>
    <t>48467277</t>
  </si>
  <si>
    <t>85</t>
  </si>
  <si>
    <t>552280014100.S</t>
  </si>
  <si>
    <t>Zásobník mydla s keramickým dávkovačom</t>
  </si>
  <si>
    <t>244874247</t>
  </si>
  <si>
    <t>86</t>
  </si>
  <si>
    <t>725819401</t>
  </si>
  <si>
    <t xml:space="preserve">Montáž ventilu rohového  G 1/2"</t>
  </si>
  <si>
    <t>158990148</t>
  </si>
  <si>
    <t>87</t>
  </si>
  <si>
    <t>5510124100</t>
  </si>
  <si>
    <t xml:space="preserve">Ventil rohový  1/2" s flexohadicou /RV/</t>
  </si>
  <si>
    <t>465515045</t>
  </si>
  <si>
    <t>88</t>
  </si>
  <si>
    <t>725829201</t>
  </si>
  <si>
    <t>Montáž batérie umývadlovej a drezovej nástennej pákovej alebo klasickej s mechanickým ovládaním</t>
  </si>
  <si>
    <t>-545273101</t>
  </si>
  <si>
    <t>89</t>
  </si>
  <si>
    <t>551450004310.S</t>
  </si>
  <si>
    <t>Batéria pre detské umývadlá páková</t>
  </si>
  <si>
    <t>1598961125</t>
  </si>
  <si>
    <t>90</t>
  </si>
  <si>
    <t>5514641930</t>
  </si>
  <si>
    <t xml:space="preserve">Umývadlová batéria stojanková  do 1 otvoru /U, Um/</t>
  </si>
  <si>
    <t>833768452</t>
  </si>
  <si>
    <t>91</t>
  </si>
  <si>
    <t>725869301</t>
  </si>
  <si>
    <t>Montáž zápachovej uzávierky pre zariaďovacie predmety, umývadlová do D 40</t>
  </si>
  <si>
    <t>1285164065</t>
  </si>
  <si>
    <t>92</t>
  </si>
  <si>
    <t>5514703200</t>
  </si>
  <si>
    <t>Uzáver zápachový umývadlový plastový Js40</t>
  </si>
  <si>
    <t>-1164845442</t>
  </si>
  <si>
    <t>93</t>
  </si>
  <si>
    <t>998725201</t>
  </si>
  <si>
    <t>Presun hmôt pre zariaďovacie predmety v objektoch výšky do 6 m</t>
  </si>
  <si>
    <t>423697882</t>
  </si>
  <si>
    <t>VRN</t>
  </si>
  <si>
    <t>Vedľajšie rozpočtové náklady</t>
  </si>
  <si>
    <t>VRN06</t>
  </si>
  <si>
    <t>Zariadenie staveniska</t>
  </si>
  <si>
    <t>94</t>
  </si>
  <si>
    <t>000600011</t>
  </si>
  <si>
    <t>Zariadenie staveniska - prevádzkové kancelárie a sklady, energie a sociálne zariadenia -,chemické WC....(podľa zborníka objektivizovaných VRN, sadzby zariadenia staveniska)2,1%</t>
  </si>
  <si>
    <t>kpl</t>
  </si>
  <si>
    <t>1024</t>
  </si>
  <si>
    <t>1782201453</t>
  </si>
  <si>
    <t>VRN15</t>
  </si>
  <si>
    <t>Rezerva</t>
  </si>
  <si>
    <t>95</t>
  </si>
  <si>
    <t>001500001</t>
  </si>
  <si>
    <t>Rezerva pre práce nepredvídateľné 3,0% - Práce ktoré neobsahuje výkaz výmer budú fakturované HZS alebo podľa cenníka Cenekon</t>
  </si>
  <si>
    <t>1588770395</t>
  </si>
  <si>
    <t>1-3 - SO 101 - Prístavba k existujúcemu objektu MŠ - Vykurovanie</t>
  </si>
  <si>
    <t xml:space="preserve">    732 - Ústredné kúrenie - strojovne</t>
  </si>
  <si>
    <t xml:space="preserve">    733 - Ústredné kúrenie - rozvodné potrubie</t>
  </si>
  <si>
    <t xml:space="preserve">    734 - Ústredné kúrenie - armatúry</t>
  </si>
  <si>
    <t xml:space="preserve">    735 - Ústredné kúrenie - vykurovacie telesá</t>
  </si>
  <si>
    <t xml:space="preserve">    769 - Montáže vzduchotechnických zariadení</t>
  </si>
  <si>
    <t xml:space="preserve">    HZS - Hodinové zúčtovacie sadzby</t>
  </si>
  <si>
    <t>VRN - Investičné náklady neobsiahnuté v cenách</t>
  </si>
  <si>
    <t>Montáž trubíc z PE, hr.15-20 mm,vnút.priemer do 38 mm</t>
  </si>
  <si>
    <t>-649116070</t>
  </si>
  <si>
    <t>283310004600a</t>
  </si>
  <si>
    <t>Izolačná PE trubica TUBOLIT pre d 16x20 mm (d potrubia x hr. izolácie), nadrezaná, AZ FLEX</t>
  </si>
  <si>
    <t>2009849249</t>
  </si>
  <si>
    <t>283310004700</t>
  </si>
  <si>
    <t>Izolačná PE trubica TUBOLIT pe d22x20 mm (d potrubia x hr. izolácie), nadrezaná, AZ FLEX</t>
  </si>
  <si>
    <t>563833593</t>
  </si>
  <si>
    <t>283310004800</t>
  </si>
  <si>
    <t>Izolačná PE trubica TUBOLIT pre d25, d 28x20 mm (d potrubia x hr. izolácie), nadrezaná, AZ FLEX</t>
  </si>
  <si>
    <t>1732747359</t>
  </si>
  <si>
    <t>998713101.S</t>
  </si>
  <si>
    <t>-581487723</t>
  </si>
  <si>
    <t>732</t>
  </si>
  <si>
    <t>Ústredné kúrenie - strojovne</t>
  </si>
  <si>
    <t>732199100.S</t>
  </si>
  <si>
    <t>Montáž orientačného štítka</t>
  </si>
  <si>
    <t>585839032</t>
  </si>
  <si>
    <t>548230000900.S</t>
  </si>
  <si>
    <t>Štítok smaltovaný do 5 písmen, lxv 100x150 mm</t>
  </si>
  <si>
    <t>-753085758</t>
  </si>
  <si>
    <t>732230000.S</t>
  </si>
  <si>
    <t>Montáž akumulačnej nádoby vykurovacej vody bez výmenníka s izoláciou objem do 250 l</t>
  </si>
  <si>
    <t>-1534555303</t>
  </si>
  <si>
    <t>484420000201</t>
  </si>
  <si>
    <t>Akumulačná nádoba oceľová objem 100 l s izoláciou z tvrdého PU hr. 50 mm pre uzatvorené vykurovacie a chladiace systémy</t>
  </si>
  <si>
    <t>-474009942</t>
  </si>
  <si>
    <t>732331003.S</t>
  </si>
  <si>
    <t>Montáž expanznej nádoby tlak do 6 bar s membránou 12l</t>
  </si>
  <si>
    <t>-187891075</t>
  </si>
  <si>
    <t>484630005200</t>
  </si>
  <si>
    <t>Nádoba expanzná s membránou typ NG 12 l, D 280 mm, v 295 mm, pripojenie R 3/4", 3/1,5 bar, šedá, REFLEX</t>
  </si>
  <si>
    <t>923294724</t>
  </si>
  <si>
    <t>732429111.S</t>
  </si>
  <si>
    <t>Montáž čerpadla (do potrubia) obehového špirálového DN 25</t>
  </si>
  <si>
    <t>125066821</t>
  </si>
  <si>
    <t>426110003300</t>
  </si>
  <si>
    <t>Čerpadlo obehové ALPHA2 25-60 180, GRUNDFOS</t>
  </si>
  <si>
    <t>-659191745</t>
  </si>
  <si>
    <t>73246020a.a</t>
  </si>
  <si>
    <t xml:space="preserve">Montáž tepelného čerpadla, výkon 7kW,vonkajšia,  vnútorná jednotka s nerezovým zásobníkom TV, objem 185 litrov (vzduch-voda)</t>
  </si>
  <si>
    <t>269363892</t>
  </si>
  <si>
    <t>484730000100</t>
  </si>
  <si>
    <t>Tepelné čerpadlo monoblok vzduch-voda, výkon 7 kW, 230V, vnútorná jednotka s nerezovým zásobníkom, obejm 185 litrov</t>
  </si>
  <si>
    <t>-1570633019</t>
  </si>
  <si>
    <t>484730008500.S</t>
  </si>
  <si>
    <t>Sada primárnych okruhov plniaca, 5/4" pre tepelné čerpadlá do 12 kW</t>
  </si>
  <si>
    <t>500277828</t>
  </si>
  <si>
    <t>484730013800.S</t>
  </si>
  <si>
    <t>Komunikačná jednotka pre vzdialenú kontrolu tepelného čerpadla</t>
  </si>
  <si>
    <t>-1006629852</t>
  </si>
  <si>
    <t>484730014400.S</t>
  </si>
  <si>
    <t>Priestorové čidlo pre tepelné čerpadlá</t>
  </si>
  <si>
    <t>-1380349554</t>
  </si>
  <si>
    <t>998732101.S</t>
  </si>
  <si>
    <t>Presun hmôt pre strojovne v objektoch výšky do 6 m</t>
  </si>
  <si>
    <t>1378300036</t>
  </si>
  <si>
    <t>733</t>
  </si>
  <si>
    <t>Ústredné kúrenie - rozvodné potrubie</t>
  </si>
  <si>
    <t>733125012.S</t>
  </si>
  <si>
    <t>Potrubie z uhlíkovej ocele spájané lisovaním 28x1,5</t>
  </si>
  <si>
    <t>227699783</t>
  </si>
  <si>
    <t>733167100.S</t>
  </si>
  <si>
    <t>Montáž plasthliníkového potrubia pre vykurovanie lisovaním D 16,2 mm</t>
  </si>
  <si>
    <t>-894467672</t>
  </si>
  <si>
    <t>286210003700.S</t>
  </si>
  <si>
    <t>Rúra plasthliníková D 16 mm, kotúč</t>
  </si>
  <si>
    <t>540964426</t>
  </si>
  <si>
    <t>733167103.S</t>
  </si>
  <si>
    <t>Montáž plasthliníkového potrubia pre vykurovanie lisovaním D 20,2 mm</t>
  </si>
  <si>
    <t>1972655786</t>
  </si>
  <si>
    <t>286210003900.S</t>
  </si>
  <si>
    <t>Rúra plasthliníková D 20 mm, kotúč</t>
  </si>
  <si>
    <t>2099353768</t>
  </si>
  <si>
    <t>733167106.S</t>
  </si>
  <si>
    <t>Montáž plasthliníkového potrubia pre vykurovanie lisovaním D 25 mm</t>
  </si>
  <si>
    <t>819599035</t>
  </si>
  <si>
    <t>286210004000.S</t>
  </si>
  <si>
    <t>Rúra plasthliníková D 26 mm, kotúč</t>
  </si>
  <si>
    <t>1324229570</t>
  </si>
  <si>
    <t>733191201.S</t>
  </si>
  <si>
    <t>Tlaková skúška medeného potrubia do D 35 mm</t>
  </si>
  <si>
    <t>-1414156824</t>
  </si>
  <si>
    <t>733191301.S</t>
  </si>
  <si>
    <t>Tlaková skúška plastového potrubia do 32 mm</t>
  </si>
  <si>
    <t>880811805</t>
  </si>
  <si>
    <t>769060540.S</t>
  </si>
  <si>
    <t>Montáž dvojice medeného potrubia predizolovaného d 10-16 mm (3/8"x5/8")</t>
  </si>
  <si>
    <t>-1962234200</t>
  </si>
  <si>
    <t>196350002400</t>
  </si>
  <si>
    <t>Dvojica rúr medených predizolovaných DUO d 10-16 mm (3/8"x5/8") dĺ. 20 m, MICROWELL</t>
  </si>
  <si>
    <t>-782564381</t>
  </si>
  <si>
    <t>998733101.S</t>
  </si>
  <si>
    <t>Presun hmôt pre rozvody potrubia v objektoch výšky do 6 m</t>
  </si>
  <si>
    <t>1253653299</t>
  </si>
  <si>
    <t>734</t>
  </si>
  <si>
    <t>Ústredné kúrenie - armatúry</t>
  </si>
  <si>
    <t>734211111.S</t>
  </si>
  <si>
    <t>Ventil odvzdušňovací závitový vykurovacích telies do G 3/8</t>
  </si>
  <si>
    <t>1768045071</t>
  </si>
  <si>
    <t>734213250.S</t>
  </si>
  <si>
    <t>Montáž ventilu odvzdušňovacieho závitového automatického G 1/2</t>
  </si>
  <si>
    <t>529266855</t>
  </si>
  <si>
    <t>551210009500</t>
  </si>
  <si>
    <t>Ventil odvzdušňovací automatický, 1/2", mosadz, IVAR.VARIA</t>
  </si>
  <si>
    <t>-984121023</t>
  </si>
  <si>
    <t>734223208.S</t>
  </si>
  <si>
    <t>Montáž termostatickej hlavice kvapalinovej jednoduchej</t>
  </si>
  <si>
    <t>483852169</t>
  </si>
  <si>
    <t>551280002000.S</t>
  </si>
  <si>
    <t>Termostatická hlavica kvapalinová jednoduchá rozsah regulácie + 6,5 až +28° C, plast</t>
  </si>
  <si>
    <t>-625658800</t>
  </si>
  <si>
    <t>734223255.S</t>
  </si>
  <si>
    <t>Montáž armatúr pre spodné pripojenie vykurovacích telies priamych</t>
  </si>
  <si>
    <t>1508136092</t>
  </si>
  <si>
    <t>551280007000.S</t>
  </si>
  <si>
    <t>Adaptér pre vykurovacie telesá 1/2", PN 10, niklovaná mosadz</t>
  </si>
  <si>
    <t>52178029</t>
  </si>
  <si>
    <t>551290007700.S</t>
  </si>
  <si>
    <t>Regulačné a uzatvárateľné šróbenie pre vykurovacie telesá pre priamy dvojtrubkový systém 3/4", PN 10, niklovaná mosadz</t>
  </si>
  <si>
    <t>1230584042</t>
  </si>
  <si>
    <t>734224012.S</t>
  </si>
  <si>
    <t>Montáž guľového kohúta závitového G 1</t>
  </si>
  <si>
    <t>1628458905</t>
  </si>
  <si>
    <t>551210044800.S</t>
  </si>
  <si>
    <t>Guľový ventil 1”, páčka chróm</t>
  </si>
  <si>
    <t>-1002575233</t>
  </si>
  <si>
    <t>734240010.S</t>
  </si>
  <si>
    <t>Montáž spätnej klapky závitovej G 1</t>
  </si>
  <si>
    <t>-1933695739</t>
  </si>
  <si>
    <t>551190001000.S</t>
  </si>
  <si>
    <t>Spätná klapka vodorovná závitová 1", PN 10, pre vodu, mosadz</t>
  </si>
  <si>
    <t>-1059295013</t>
  </si>
  <si>
    <t>734291113.S</t>
  </si>
  <si>
    <t>Ostané armatúry, kohútik plniaci a vypúšťací normy 13 7061, PN 1,0/100st. C G 1/2</t>
  </si>
  <si>
    <t>106878006</t>
  </si>
  <si>
    <t>734291340.S</t>
  </si>
  <si>
    <t>Montáž filtra závitového G 1</t>
  </si>
  <si>
    <t>470490651</t>
  </si>
  <si>
    <t>42201000310x</t>
  </si>
  <si>
    <t>Filter magnetický závitový, 1"</t>
  </si>
  <si>
    <t>-1749701241</t>
  </si>
  <si>
    <t>422010003100</t>
  </si>
  <si>
    <t>Filter závitový, 1"FF, PN 20, 400 µm, Kv 11,08, mosadz CW617N, FIV.08412</t>
  </si>
  <si>
    <t>-844992888</t>
  </si>
  <si>
    <t>998734101.S</t>
  </si>
  <si>
    <t>Presun hmôt pre armatúry v objektoch výšky do 6 m</t>
  </si>
  <si>
    <t>-521575424</t>
  </si>
  <si>
    <t>735</t>
  </si>
  <si>
    <t>Ústredné kúrenie - vykurovacie telesá</t>
  </si>
  <si>
    <t>735154041.S</t>
  </si>
  <si>
    <t>Montáž vykurovacieho telesa panelového jednoradového 600 mm/ dĺžky 700-900 mm</t>
  </si>
  <si>
    <t>1337377580</t>
  </si>
  <si>
    <t>484530013100.S</t>
  </si>
  <si>
    <t>Teleso vykurovacie doskové jednoradové oceľové, vxlxhĺ 600x600x63 mm, pripojenie pravé spodné</t>
  </si>
  <si>
    <t>-1898152606</t>
  </si>
  <si>
    <t>735154043.S</t>
  </si>
  <si>
    <t>Montáž vykurovacieho telesa panelového jednoradového 600 mm/ dĺžky 1400-1800 mm</t>
  </si>
  <si>
    <t>-1329504422</t>
  </si>
  <si>
    <t>484530013800.S</t>
  </si>
  <si>
    <t>Teleso vykurovacie doskové jednoradové oceľové 21VK, vxl 600x1400mm, pripojenie pravé spodné</t>
  </si>
  <si>
    <t>-343612255</t>
  </si>
  <si>
    <t>735154141.S</t>
  </si>
  <si>
    <t>Montáž vykurovacieho telesa panelového dvojradového výšky 600 mm/ dĺžky 700-900 mm</t>
  </si>
  <si>
    <t>263105327</t>
  </si>
  <si>
    <t>484530021400</t>
  </si>
  <si>
    <t>Teleso vykurovacie doskové dvojradové oceľové RADIK VK 22, vxlxhĺ 600x900x100 mm, pripojenie pravé spodné, závit G 1/2" vnútorný, KORADO</t>
  </si>
  <si>
    <t>-678076452</t>
  </si>
  <si>
    <t>735154143.S</t>
  </si>
  <si>
    <t>Montáž vykurovacieho telesa panelového dvojradového výšky 600 mm/ dĺžky 1400-1800 mm</t>
  </si>
  <si>
    <t>791094912</t>
  </si>
  <si>
    <t>484530022000.S</t>
  </si>
  <si>
    <t>Teleso vykurovacie doskové dvojradové oceľové, vxlxhĺ 600x1800x100 mm</t>
  </si>
  <si>
    <t>-1385992599</t>
  </si>
  <si>
    <t>735154250.S</t>
  </si>
  <si>
    <t>Montáž vykurovacieho telesa panelového trojradového výšky 900 mm/ dĺžky 400-600 mm</t>
  </si>
  <si>
    <t>594126806</t>
  </si>
  <si>
    <t>484530039700.S</t>
  </si>
  <si>
    <t>Teleso vykurovacie doskové trojradové oceľové, vxlxhĺ 900x600x155 mm, pripojenie pravé spodné</t>
  </si>
  <si>
    <t>493983438</t>
  </si>
  <si>
    <t>735154251.S</t>
  </si>
  <si>
    <t>Montáž vykurovacieho telesa panelového trojradového výšky 900 mm/ dĺžky 700-900 mm</t>
  </si>
  <si>
    <t>-1421381361</t>
  </si>
  <si>
    <t>484530039900.S</t>
  </si>
  <si>
    <t>Teleso vykurovacie doskové trojradové oceľové, vxlxhĺ 900x800x155 mm, pripojenie pravé spodné</t>
  </si>
  <si>
    <t>1053109609</t>
  </si>
  <si>
    <t>998735101.S</t>
  </si>
  <si>
    <t>Presun hmôt pre vykurovacie telesá v objektoch výšky do 6 m</t>
  </si>
  <si>
    <t>735072738</t>
  </si>
  <si>
    <t>769</t>
  </si>
  <si>
    <t>Montáže vzduchotechnických zariadení</t>
  </si>
  <si>
    <t>769052001</t>
  </si>
  <si>
    <t>Montáž lokálnej rekuperačnej jednotky na stenu prietok 60 m3/h</t>
  </si>
  <si>
    <t>-1964611205</t>
  </si>
  <si>
    <t>4295300001xx</t>
  </si>
  <si>
    <t>Jednotka lokálna rekuperačná, prietok vzduchu 60 m3/hod</t>
  </si>
  <si>
    <t>-1124419886</t>
  </si>
  <si>
    <t>HZS</t>
  </si>
  <si>
    <t>Hodinové zúčtovacie sadzby</t>
  </si>
  <si>
    <t>HZS000113</t>
  </si>
  <si>
    <t>Prevádzková skúška, komplexná vykurovacia skúška (24 hod)</t>
  </si>
  <si>
    <t>hod</t>
  </si>
  <si>
    <t>512</t>
  </si>
  <si>
    <t>1082130646</t>
  </si>
  <si>
    <t>HZS000113a</t>
  </si>
  <si>
    <t>Uvedenie do prevádzky servisnými technikmi</t>
  </si>
  <si>
    <t>671308528</t>
  </si>
  <si>
    <t>HZS000114a</t>
  </si>
  <si>
    <t>Zaškolenie obsluhy</t>
  </si>
  <si>
    <t>1698313443</t>
  </si>
  <si>
    <t>Investičné náklady neobsiahnuté v cenách</t>
  </si>
  <si>
    <t>000700011</t>
  </si>
  <si>
    <t>Dopravné náklady - mimostavenisková doprava objektivizácia dopravných nákladov materiálov</t>
  </si>
  <si>
    <t>súb</t>
  </si>
  <si>
    <t>1703638486</t>
  </si>
  <si>
    <t>001300021</t>
  </si>
  <si>
    <t>Kompletačná a koordinačná činnosť - kompletačná činnosť bez rozlíšenia</t>
  </si>
  <si>
    <t>1499563670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</si>
</sst>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69696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1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4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4" fontId="16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5" borderId="6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20" fillId="5" borderId="7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right" vertical="center"/>
    </xf>
    <xf numFmtId="0" fontId="20" fillId="5" borderId="8" xfId="0" applyFont="1" applyFill="1" applyBorder="1" applyAlignment="1">
      <alignment horizontal="left" vertical="center"/>
    </xf>
    <xf numFmtId="0" fontId="20" fillId="5" borderId="0" xfId="0" applyFont="1" applyFill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horizontal="right" vertical="center"/>
    </xf>
    <xf numFmtId="4" fontId="2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8" fillId="0" borderId="14" xfId="0" applyNumberFormat="1" applyFont="1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166" fontId="18" fillId="0" borderId="0" xfId="0" applyNumberFormat="1" applyFont="1" applyBorder="1" applyAlignment="1">
      <alignment vertical="center"/>
    </xf>
    <xf numFmtId="4" fontId="18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horizontal="right" vertical="center"/>
    </xf>
    <xf numFmtId="4" fontId="25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4" xfId="0" applyNumberFormat="1" applyFont="1" applyBorder="1" applyAlignment="1">
      <alignment vertical="center"/>
    </xf>
    <xf numFmtId="4" fontId="26" fillId="0" borderId="0" xfId="0" applyNumberFormat="1" applyFont="1" applyBorder="1" applyAlignment="1">
      <alignment vertical="center"/>
    </xf>
    <xf numFmtId="166" fontId="26" fillId="0" borderId="0" xfId="0" applyNumberFormat="1" applyFont="1" applyBorder="1" applyAlignment="1">
      <alignment vertical="center"/>
    </xf>
    <xf numFmtId="4" fontId="26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4" fontId="7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166" fontId="1" fillId="0" borderId="0" xfId="0" applyNumberFormat="1" applyFont="1" applyBorder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1" fillId="0" borderId="19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166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0" fillId="5" borderId="0" xfId="0" applyFont="1" applyFill="1" applyAlignment="1">
      <alignment horizontal="left" vertical="center"/>
    </xf>
    <xf numFmtId="0" fontId="20" fillId="5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0" fillId="5" borderId="16" xfId="0" applyFont="1" applyFill="1" applyBorder="1" applyAlignment="1">
      <alignment horizontal="center" vertical="center" wrapText="1"/>
    </xf>
    <xf numFmtId="0" fontId="20" fillId="5" borderId="17" xfId="0" applyFont="1" applyFill="1" applyBorder="1" applyAlignment="1">
      <alignment horizontal="center" vertical="center" wrapText="1"/>
    </xf>
    <xf numFmtId="0" fontId="20" fillId="5" borderId="18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2" fillId="0" borderId="0" xfId="0" applyNumberFormat="1" applyFont="1" applyAlignment="1"/>
    <xf numFmtId="166" fontId="31" fillId="0" borderId="12" xfId="0" applyNumberFormat="1" applyFont="1" applyBorder="1" applyAlignment="1"/>
    <xf numFmtId="166" fontId="31" fillId="0" borderId="13" xfId="0" applyNumberFormat="1" applyFont="1" applyBorder="1" applyAlignment="1"/>
    <xf numFmtId="167" fontId="32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167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0" fillId="0" borderId="22" xfId="0" applyFont="1" applyBorder="1" applyAlignment="1" applyProtection="1">
      <alignment horizontal="center" vertical="center"/>
      <protection locked="0"/>
    </xf>
    <xf numFmtId="49" fontId="20" fillId="0" borderId="22" xfId="0" applyNumberFormat="1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center" vertical="center" wrapText="1"/>
      <protection locked="0"/>
    </xf>
    <xf numFmtId="167" fontId="20" fillId="0" borderId="22" xfId="0" applyNumberFormat="1" applyFont="1" applyBorder="1" applyAlignment="1" applyProtection="1">
      <alignment vertical="center"/>
      <protection locked="0"/>
    </xf>
    <xf numFmtId="167" fontId="20" fillId="3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1" fillId="3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>
      <alignment horizontal="center" vertical="center"/>
    </xf>
    <xf numFmtId="166" fontId="21" fillId="0" borderId="0" xfId="0" applyNumberFormat="1" applyFont="1" applyBorder="1" applyAlignment="1">
      <alignment vertical="center"/>
    </xf>
    <xf numFmtId="166" fontId="21" fillId="0" borderId="15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33" fillId="0" borderId="22" xfId="0" applyFont="1" applyBorder="1" applyAlignment="1" applyProtection="1">
      <alignment horizontal="center" vertical="center"/>
      <protection locked="0"/>
    </xf>
    <xf numFmtId="49" fontId="33" fillId="0" borderId="22" xfId="0" applyNumberFormat="1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center" vertical="center" wrapText="1"/>
      <protection locked="0"/>
    </xf>
    <xf numFmtId="167" fontId="33" fillId="0" borderId="22" xfId="0" applyNumberFormat="1" applyFont="1" applyBorder="1" applyAlignment="1" applyProtection="1">
      <alignment vertical="center"/>
      <protection locked="0"/>
    </xf>
    <xf numFmtId="167" fontId="33" fillId="3" borderId="22" xfId="0" applyNumberFormat="1" applyFont="1" applyFill="1" applyBorder="1" applyAlignment="1" applyProtection="1">
      <alignment vertical="center"/>
      <protection locked="0"/>
    </xf>
    <xf numFmtId="0" fontId="34" fillId="0" borderId="22" xfId="0" applyFont="1" applyBorder="1" applyAlignment="1" applyProtection="1">
      <alignment vertical="center"/>
      <protection locked="0"/>
    </xf>
    <xf numFmtId="0" fontId="34" fillId="0" borderId="3" xfId="0" applyFont="1" applyBorder="1" applyAlignment="1">
      <alignment vertical="center"/>
    </xf>
    <xf numFmtId="0" fontId="33" fillId="3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Border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36" fillId="0" borderId="0" xfId="0" applyFont="1" applyAlignment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1" fillId="3" borderId="19" xfId="0" applyFont="1" applyFill="1" applyBorder="1" applyAlignment="1" applyProtection="1">
      <alignment horizontal="left" vertical="center"/>
      <protection locked="0"/>
    </xf>
    <xf numFmtId="0" fontId="21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1" fillId="0" borderId="20" xfId="0" applyNumberFormat="1" applyFont="1" applyBorder="1" applyAlignment="1">
      <alignment vertical="center"/>
    </xf>
    <xf numFmtId="166" fontId="21" fillId="0" borderId="21" xfId="0" applyNumberFormat="1" applyFont="1" applyBorder="1" applyAlignment="1">
      <alignment vertical="center"/>
    </xf>
    <xf numFmtId="0" fontId="0" fillId="0" borderId="3" xfId="0" applyBorder="1" applyAlignment="1">
      <alignment vertical="center" wrapText="1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="1" customFormat="1" ht="36.96" customHeight="1">
      <c r="AR2" s="14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5" t="s">
        <v>6</v>
      </c>
      <c r="BT2" s="15" t="s">
        <v>7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7</v>
      </c>
    </row>
    <row r="4" s="1" customFormat="1" ht="24.96" customHeight="1">
      <c r="B4" s="18"/>
      <c r="D4" s="19" t="s">
        <v>8</v>
      </c>
      <c r="AR4" s="18"/>
      <c r="AS4" s="20" t="s">
        <v>9</v>
      </c>
      <c r="BE4" s="21" t="s">
        <v>10</v>
      </c>
      <c r="BS4" s="15" t="s">
        <v>6</v>
      </c>
    </row>
    <row r="5" s="1" customFormat="1" ht="12" customHeight="1">
      <c r="B5" s="18"/>
      <c r="D5" s="22" t="s">
        <v>11</v>
      </c>
      <c r="K5" s="23" t="s">
        <v>12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R5" s="18"/>
      <c r="BE5" s="24" t="s">
        <v>13</v>
      </c>
      <c r="BS5" s="15" t="s">
        <v>6</v>
      </c>
    </row>
    <row r="6" s="1" customFormat="1" ht="36.96" customHeight="1">
      <c r="B6" s="18"/>
      <c r="D6" s="25" t="s">
        <v>14</v>
      </c>
      <c r="K6" s="26" t="s">
        <v>15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R6" s="18"/>
      <c r="BE6" s="27"/>
      <c r="BS6" s="15" t="s">
        <v>6</v>
      </c>
    </row>
    <row r="7" s="1" customFormat="1" ht="12" customHeight="1">
      <c r="B7" s="18"/>
      <c r="D7" s="28" t="s">
        <v>16</v>
      </c>
      <c r="K7" s="23" t="s">
        <v>1</v>
      </c>
      <c r="AK7" s="28" t="s">
        <v>17</v>
      </c>
      <c r="AN7" s="23" t="s">
        <v>1</v>
      </c>
      <c r="AR7" s="18"/>
      <c r="BE7" s="27"/>
      <c r="BS7" s="15" t="s">
        <v>6</v>
      </c>
    </row>
    <row r="8" s="1" customFormat="1" ht="12" customHeight="1">
      <c r="B8" s="18"/>
      <c r="D8" s="28" t="s">
        <v>18</v>
      </c>
      <c r="K8" s="23" t="s">
        <v>19</v>
      </c>
      <c r="AK8" s="28" t="s">
        <v>20</v>
      </c>
      <c r="AN8" s="29" t="s">
        <v>21</v>
      </c>
      <c r="AR8" s="18"/>
      <c r="BE8" s="27"/>
      <c r="BS8" s="15" t="s">
        <v>6</v>
      </c>
    </row>
    <row r="9" s="1" customFormat="1" ht="14.4" customHeight="1">
      <c r="B9" s="18"/>
      <c r="AR9" s="18"/>
      <c r="BE9" s="27"/>
      <c r="BS9" s="15" t="s">
        <v>6</v>
      </c>
    </row>
    <row r="10" s="1" customFormat="1" ht="12" customHeight="1">
      <c r="B10" s="18"/>
      <c r="D10" s="28" t="s">
        <v>22</v>
      </c>
      <c r="AK10" s="28" t="s">
        <v>23</v>
      </c>
      <c r="AN10" s="23" t="s">
        <v>1</v>
      </c>
      <c r="AR10" s="18"/>
      <c r="BE10" s="27"/>
      <c r="BS10" s="15" t="s">
        <v>6</v>
      </c>
    </row>
    <row r="11" s="1" customFormat="1" ht="18.48" customHeight="1">
      <c r="B11" s="18"/>
      <c r="E11" s="23" t="s">
        <v>24</v>
      </c>
      <c r="AK11" s="28" t="s">
        <v>25</v>
      </c>
      <c r="AN11" s="23" t="s">
        <v>1</v>
      </c>
      <c r="AR11" s="18"/>
      <c r="BE11" s="27"/>
      <c r="BS11" s="15" t="s">
        <v>6</v>
      </c>
    </row>
    <row r="12" s="1" customFormat="1" ht="6.96" customHeight="1">
      <c r="B12" s="18"/>
      <c r="AR12" s="18"/>
      <c r="BE12" s="27"/>
      <c r="BS12" s="15" t="s">
        <v>6</v>
      </c>
    </row>
    <row r="13" s="1" customFormat="1" ht="12" customHeight="1">
      <c r="B13" s="18"/>
      <c r="D13" s="28" t="s">
        <v>26</v>
      </c>
      <c r="AK13" s="28" t="s">
        <v>23</v>
      </c>
      <c r="AN13" s="30" t="s">
        <v>27</v>
      </c>
      <c r="AR13" s="18"/>
      <c r="BE13" s="27"/>
      <c r="BS13" s="15" t="s">
        <v>6</v>
      </c>
    </row>
    <row r="14">
      <c r="B14" s="18"/>
      <c r="E14" s="30" t="s">
        <v>27</v>
      </c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28" t="s">
        <v>25</v>
      </c>
      <c r="AN14" s="30" t="s">
        <v>27</v>
      </c>
      <c r="AR14" s="18"/>
      <c r="BE14" s="27"/>
      <c r="BS14" s="15" t="s">
        <v>6</v>
      </c>
    </row>
    <row r="15" s="1" customFormat="1" ht="6.96" customHeight="1">
      <c r="B15" s="18"/>
      <c r="AR15" s="18"/>
      <c r="BE15" s="27"/>
      <c r="BS15" s="15" t="s">
        <v>3</v>
      </c>
    </row>
    <row r="16" s="1" customFormat="1" ht="12" customHeight="1">
      <c r="B16" s="18"/>
      <c r="D16" s="28" t="s">
        <v>28</v>
      </c>
      <c r="AK16" s="28" t="s">
        <v>23</v>
      </c>
      <c r="AN16" s="23" t="s">
        <v>1</v>
      </c>
      <c r="AR16" s="18"/>
      <c r="BE16" s="27"/>
      <c r="BS16" s="15" t="s">
        <v>3</v>
      </c>
    </row>
    <row r="17" s="1" customFormat="1" ht="18.48" customHeight="1">
      <c r="B17" s="18"/>
      <c r="E17" s="23" t="s">
        <v>29</v>
      </c>
      <c r="AK17" s="28" t="s">
        <v>25</v>
      </c>
      <c r="AN17" s="23" t="s">
        <v>1</v>
      </c>
      <c r="AR17" s="18"/>
      <c r="BE17" s="27"/>
      <c r="BS17" s="15" t="s">
        <v>30</v>
      </c>
    </row>
    <row r="18" s="1" customFormat="1" ht="6.96" customHeight="1">
      <c r="B18" s="18"/>
      <c r="AR18" s="18"/>
      <c r="BE18" s="27"/>
      <c r="BS18" s="15" t="s">
        <v>31</v>
      </c>
    </row>
    <row r="19" s="1" customFormat="1" ht="12" customHeight="1">
      <c r="B19" s="18"/>
      <c r="D19" s="28" t="s">
        <v>32</v>
      </c>
      <c r="AK19" s="28" t="s">
        <v>23</v>
      </c>
      <c r="AN19" s="23" t="s">
        <v>1</v>
      </c>
      <c r="AR19" s="18"/>
      <c r="BE19" s="27"/>
      <c r="BS19" s="15" t="s">
        <v>31</v>
      </c>
    </row>
    <row r="20" s="1" customFormat="1" ht="18.48" customHeight="1">
      <c r="B20" s="18"/>
      <c r="E20" s="23" t="s">
        <v>33</v>
      </c>
      <c r="AK20" s="28" t="s">
        <v>25</v>
      </c>
      <c r="AN20" s="23" t="s">
        <v>1</v>
      </c>
      <c r="AR20" s="18"/>
      <c r="BE20" s="27"/>
      <c r="BS20" s="15" t="s">
        <v>30</v>
      </c>
    </row>
    <row r="21" s="1" customFormat="1" ht="6.96" customHeight="1">
      <c r="B21" s="18"/>
      <c r="AR21" s="18"/>
      <c r="BE21" s="27"/>
    </row>
    <row r="22" s="1" customFormat="1" ht="12" customHeight="1">
      <c r="B22" s="18"/>
      <c r="D22" s="28" t="s">
        <v>34</v>
      </c>
      <c r="AR22" s="18"/>
      <c r="BE22" s="27"/>
    </row>
    <row r="23" s="1" customFormat="1" ht="16.5" customHeight="1">
      <c r="B23" s="18"/>
      <c r="E23" s="32" t="s">
        <v>1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R23" s="18"/>
      <c r="BE23" s="27"/>
    </row>
    <row r="24" s="1" customFormat="1" ht="6.96" customHeight="1">
      <c r="B24" s="18"/>
      <c r="AR24" s="18"/>
      <c r="BE24" s="27"/>
    </row>
    <row r="25" s="1" customFormat="1" ht="6.96" customHeight="1">
      <c r="B25" s="18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R25" s="18"/>
      <c r="BE25" s="27"/>
    </row>
    <row r="26" s="2" customFormat="1" ht="25.92" customHeight="1">
      <c r="A26" s="34"/>
      <c r="B26" s="35"/>
      <c r="C26" s="34"/>
      <c r="D26" s="36" t="s">
        <v>35</v>
      </c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8">
        <f>ROUND(AG94,2)</f>
        <v>0</v>
      </c>
      <c r="AL26" s="37"/>
      <c r="AM26" s="37"/>
      <c r="AN26" s="37"/>
      <c r="AO26" s="37"/>
      <c r="AP26" s="34"/>
      <c r="AQ26" s="34"/>
      <c r="AR26" s="35"/>
      <c r="BE26" s="27"/>
    </row>
    <row r="27" s="2" customFormat="1" ht="6.96" customHeight="1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5"/>
      <c r="BE27" s="27"/>
    </row>
    <row r="28" s="2" customForma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39" t="s">
        <v>36</v>
      </c>
      <c r="M28" s="39"/>
      <c r="N28" s="39"/>
      <c r="O28" s="39"/>
      <c r="P28" s="39"/>
      <c r="Q28" s="34"/>
      <c r="R28" s="34"/>
      <c r="S28" s="34"/>
      <c r="T28" s="34"/>
      <c r="U28" s="34"/>
      <c r="V28" s="34"/>
      <c r="W28" s="39" t="s">
        <v>37</v>
      </c>
      <c r="X28" s="39"/>
      <c r="Y28" s="39"/>
      <c r="Z28" s="39"/>
      <c r="AA28" s="39"/>
      <c r="AB28" s="39"/>
      <c r="AC28" s="39"/>
      <c r="AD28" s="39"/>
      <c r="AE28" s="39"/>
      <c r="AF28" s="34"/>
      <c r="AG28" s="34"/>
      <c r="AH28" s="34"/>
      <c r="AI28" s="34"/>
      <c r="AJ28" s="34"/>
      <c r="AK28" s="39" t="s">
        <v>38</v>
      </c>
      <c r="AL28" s="39"/>
      <c r="AM28" s="39"/>
      <c r="AN28" s="39"/>
      <c r="AO28" s="39"/>
      <c r="AP28" s="34"/>
      <c r="AQ28" s="34"/>
      <c r="AR28" s="35"/>
      <c r="BE28" s="27"/>
    </row>
    <row r="29" s="3" customFormat="1" ht="14.4" customHeight="1">
      <c r="A29" s="3"/>
      <c r="B29" s="40"/>
      <c r="C29" s="3"/>
      <c r="D29" s="28" t="s">
        <v>39</v>
      </c>
      <c r="E29" s="3"/>
      <c r="F29" s="41" t="s">
        <v>40</v>
      </c>
      <c r="G29" s="3"/>
      <c r="H29" s="3"/>
      <c r="I29" s="3"/>
      <c r="J29" s="3"/>
      <c r="K29" s="3"/>
      <c r="L29" s="42">
        <v>0.20000000000000001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43">
        <f>ROUND(AZ94, 2)</f>
        <v>0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43">
        <f>ROUND(AV94, 2)</f>
        <v>0</v>
      </c>
      <c r="AL29" s="3"/>
      <c r="AM29" s="3"/>
      <c r="AN29" s="3"/>
      <c r="AO29" s="3"/>
      <c r="AP29" s="3"/>
      <c r="AQ29" s="3"/>
      <c r="AR29" s="40"/>
      <c r="BE29" s="44"/>
    </row>
    <row r="30" s="3" customFormat="1" ht="14.4" customHeight="1">
      <c r="A30" s="3"/>
      <c r="B30" s="40"/>
      <c r="C30" s="3"/>
      <c r="D30" s="3"/>
      <c r="E30" s="3"/>
      <c r="F30" s="41" t="s">
        <v>41</v>
      </c>
      <c r="G30" s="3"/>
      <c r="H30" s="3"/>
      <c r="I30" s="3"/>
      <c r="J30" s="3"/>
      <c r="K30" s="3"/>
      <c r="L30" s="42">
        <v>0.20000000000000001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43">
        <f>ROUND(BA94, 2)</f>
        <v>0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43">
        <f>ROUND(AW94, 2)</f>
        <v>0</v>
      </c>
      <c r="AL30" s="3"/>
      <c r="AM30" s="3"/>
      <c r="AN30" s="3"/>
      <c r="AO30" s="3"/>
      <c r="AP30" s="3"/>
      <c r="AQ30" s="3"/>
      <c r="AR30" s="40"/>
      <c r="BE30" s="44"/>
    </row>
    <row r="31" hidden="1" s="3" customFormat="1" ht="14.4" customHeight="1">
      <c r="A31" s="3"/>
      <c r="B31" s="40"/>
      <c r="C31" s="3"/>
      <c r="D31" s="3"/>
      <c r="E31" s="3"/>
      <c r="F31" s="28" t="s">
        <v>42</v>
      </c>
      <c r="G31" s="3"/>
      <c r="H31" s="3"/>
      <c r="I31" s="3"/>
      <c r="J31" s="3"/>
      <c r="K31" s="3"/>
      <c r="L31" s="42">
        <v>0.20000000000000001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3">
        <f>ROUND(BB94,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3">
        <v>0</v>
      </c>
      <c r="AL31" s="3"/>
      <c r="AM31" s="3"/>
      <c r="AN31" s="3"/>
      <c r="AO31" s="3"/>
      <c r="AP31" s="3"/>
      <c r="AQ31" s="3"/>
      <c r="AR31" s="40"/>
      <c r="BE31" s="44"/>
    </row>
    <row r="32" hidden="1" s="3" customFormat="1" ht="14.4" customHeight="1">
      <c r="A32" s="3"/>
      <c r="B32" s="40"/>
      <c r="C32" s="3"/>
      <c r="D32" s="3"/>
      <c r="E32" s="3"/>
      <c r="F32" s="28" t="s">
        <v>43</v>
      </c>
      <c r="G32" s="3"/>
      <c r="H32" s="3"/>
      <c r="I32" s="3"/>
      <c r="J32" s="3"/>
      <c r="K32" s="3"/>
      <c r="L32" s="42">
        <v>0.20000000000000001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3">
        <f>ROUND(BC94,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3">
        <v>0</v>
      </c>
      <c r="AL32" s="3"/>
      <c r="AM32" s="3"/>
      <c r="AN32" s="3"/>
      <c r="AO32" s="3"/>
      <c r="AP32" s="3"/>
      <c r="AQ32" s="3"/>
      <c r="AR32" s="40"/>
      <c r="BE32" s="44"/>
    </row>
    <row r="33" hidden="1" s="3" customFormat="1" ht="14.4" customHeight="1">
      <c r="A33" s="3"/>
      <c r="B33" s="40"/>
      <c r="C33" s="3"/>
      <c r="D33" s="3"/>
      <c r="E33" s="3"/>
      <c r="F33" s="41" t="s">
        <v>44</v>
      </c>
      <c r="G33" s="3"/>
      <c r="H33" s="3"/>
      <c r="I33" s="3"/>
      <c r="J33" s="3"/>
      <c r="K33" s="3"/>
      <c r="L33" s="42"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43">
        <f>ROUND(BD94, 2)</f>
        <v>0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43">
        <v>0</v>
      </c>
      <c r="AL33" s="3"/>
      <c r="AM33" s="3"/>
      <c r="AN33" s="3"/>
      <c r="AO33" s="3"/>
      <c r="AP33" s="3"/>
      <c r="AQ33" s="3"/>
      <c r="AR33" s="40"/>
      <c r="BE33" s="44"/>
    </row>
    <row r="34" s="2" customFormat="1" ht="6.96" customHeight="1">
      <c r="A34" s="34"/>
      <c r="B34" s="35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5"/>
      <c r="BE34" s="27"/>
    </row>
    <row r="35" s="2" customFormat="1" ht="25.92" customHeight="1">
      <c r="A35" s="34"/>
      <c r="B35" s="35"/>
      <c r="C35" s="45"/>
      <c r="D35" s="46" t="s">
        <v>45</v>
      </c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8" t="s">
        <v>46</v>
      </c>
      <c r="U35" s="47"/>
      <c r="V35" s="47"/>
      <c r="W35" s="47"/>
      <c r="X35" s="49" t="s">
        <v>47</v>
      </c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50">
        <f>SUM(AK26:AK33)</f>
        <v>0</v>
      </c>
      <c r="AL35" s="47"/>
      <c r="AM35" s="47"/>
      <c r="AN35" s="47"/>
      <c r="AO35" s="51"/>
      <c r="AP35" s="45"/>
      <c r="AQ35" s="45"/>
      <c r="AR35" s="35"/>
      <c r="BE35" s="34"/>
    </row>
    <row r="36" s="2" customFormat="1" ht="6.96" customHeight="1">
      <c r="A36" s="34"/>
      <c r="B36" s="35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5"/>
      <c r="BE36" s="34"/>
    </row>
    <row r="37" s="2" customFormat="1" ht="14.4" customHeight="1">
      <c r="A37" s="34"/>
      <c r="B37" s="35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5"/>
      <c r="BE37" s="34"/>
    </row>
    <row r="38" s="1" customFormat="1" ht="14.4" customHeight="1">
      <c r="B38" s="18"/>
      <c r="AR38" s="18"/>
    </row>
    <row r="39" s="1" customFormat="1" ht="14.4" customHeight="1">
      <c r="B39" s="18"/>
      <c r="AR39" s="18"/>
    </row>
    <row r="40" s="1" customFormat="1" ht="14.4" customHeight="1">
      <c r="B40" s="18"/>
      <c r="AR40" s="18"/>
    </row>
    <row r="41" s="1" customFormat="1" ht="14.4" customHeight="1">
      <c r="B41" s="18"/>
      <c r="AR41" s="18"/>
    </row>
    <row r="42" s="1" customFormat="1" ht="14.4" customHeight="1">
      <c r="B42" s="18"/>
      <c r="AR42" s="18"/>
    </row>
    <row r="43" s="1" customFormat="1" ht="14.4" customHeight="1">
      <c r="B43" s="18"/>
      <c r="AR43" s="18"/>
    </row>
    <row r="44" s="1" customFormat="1" ht="14.4" customHeight="1">
      <c r="B44" s="18"/>
      <c r="AR44" s="18"/>
    </row>
    <row r="45" s="1" customFormat="1" ht="14.4" customHeight="1">
      <c r="B45" s="18"/>
      <c r="AR45" s="18"/>
    </row>
    <row r="46" s="1" customFormat="1" ht="14.4" customHeight="1">
      <c r="B46" s="18"/>
      <c r="AR46" s="18"/>
    </row>
    <row r="47" s="1" customFormat="1" ht="14.4" customHeight="1">
      <c r="B47" s="18"/>
      <c r="AR47" s="18"/>
    </row>
    <row r="48" s="1" customFormat="1" ht="14.4" customHeight="1">
      <c r="B48" s="18"/>
      <c r="AR48" s="18"/>
    </row>
    <row r="49" s="2" customFormat="1" ht="14.4" customHeight="1">
      <c r="B49" s="52"/>
      <c r="D49" s="53" t="s">
        <v>48</v>
      </c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3" t="s">
        <v>49</v>
      </c>
      <c r="AI49" s="54"/>
      <c r="AJ49" s="54"/>
      <c r="AK49" s="54"/>
      <c r="AL49" s="54"/>
      <c r="AM49" s="54"/>
      <c r="AN49" s="54"/>
      <c r="AO49" s="54"/>
      <c r="AR49" s="52"/>
    </row>
    <row r="50">
      <c r="B50" s="18"/>
      <c r="AR50" s="18"/>
    </row>
    <row r="51">
      <c r="B51" s="18"/>
      <c r="AR51" s="18"/>
    </row>
    <row r="52">
      <c r="B52" s="18"/>
      <c r="AR52" s="18"/>
    </row>
    <row r="53">
      <c r="B53" s="18"/>
      <c r="AR53" s="18"/>
    </row>
    <row r="54">
      <c r="B54" s="18"/>
      <c r="AR54" s="18"/>
    </row>
    <row r="55">
      <c r="B55" s="18"/>
      <c r="AR55" s="18"/>
    </row>
    <row r="56">
      <c r="B56" s="18"/>
      <c r="AR56" s="18"/>
    </row>
    <row r="57">
      <c r="B57" s="18"/>
      <c r="AR57" s="18"/>
    </row>
    <row r="58">
      <c r="B58" s="18"/>
      <c r="AR58" s="18"/>
    </row>
    <row r="59">
      <c r="B59" s="18"/>
      <c r="AR59" s="18"/>
    </row>
    <row r="60" s="2" customFormat="1">
      <c r="A60" s="34"/>
      <c r="B60" s="35"/>
      <c r="C60" s="34"/>
      <c r="D60" s="55" t="s">
        <v>50</v>
      </c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55" t="s">
        <v>51</v>
      </c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55" t="s">
        <v>50</v>
      </c>
      <c r="AI60" s="37"/>
      <c r="AJ60" s="37"/>
      <c r="AK60" s="37"/>
      <c r="AL60" s="37"/>
      <c r="AM60" s="55" t="s">
        <v>51</v>
      </c>
      <c r="AN60" s="37"/>
      <c r="AO60" s="37"/>
      <c r="AP60" s="34"/>
      <c r="AQ60" s="34"/>
      <c r="AR60" s="35"/>
      <c r="BE60" s="34"/>
    </row>
    <row r="61">
      <c r="B61" s="18"/>
      <c r="AR61" s="18"/>
    </row>
    <row r="62">
      <c r="B62" s="18"/>
      <c r="AR62" s="18"/>
    </row>
    <row r="63">
      <c r="B63" s="18"/>
      <c r="AR63" s="18"/>
    </row>
    <row r="64" s="2" customFormat="1">
      <c r="A64" s="34"/>
      <c r="B64" s="35"/>
      <c r="C64" s="34"/>
      <c r="D64" s="53" t="s">
        <v>52</v>
      </c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3" t="s">
        <v>53</v>
      </c>
      <c r="AI64" s="56"/>
      <c r="AJ64" s="56"/>
      <c r="AK64" s="56"/>
      <c r="AL64" s="56"/>
      <c r="AM64" s="56"/>
      <c r="AN64" s="56"/>
      <c r="AO64" s="56"/>
      <c r="AP64" s="34"/>
      <c r="AQ64" s="34"/>
      <c r="AR64" s="35"/>
      <c r="BE64" s="34"/>
    </row>
    <row r="65">
      <c r="B65" s="18"/>
      <c r="AR65" s="18"/>
    </row>
    <row r="66">
      <c r="B66" s="18"/>
      <c r="AR66" s="18"/>
    </row>
    <row r="67">
      <c r="B67" s="18"/>
      <c r="AR67" s="18"/>
    </row>
    <row r="68">
      <c r="B68" s="18"/>
      <c r="AR68" s="18"/>
    </row>
    <row r="69">
      <c r="B69" s="18"/>
      <c r="AR69" s="18"/>
    </row>
    <row r="70">
      <c r="B70" s="18"/>
      <c r="AR70" s="18"/>
    </row>
    <row r="71">
      <c r="B71" s="18"/>
      <c r="AR71" s="18"/>
    </row>
    <row r="72">
      <c r="B72" s="18"/>
      <c r="AR72" s="18"/>
    </row>
    <row r="73">
      <c r="B73" s="18"/>
      <c r="AR73" s="18"/>
    </row>
    <row r="74">
      <c r="B74" s="18"/>
      <c r="AR74" s="18"/>
    </row>
    <row r="75" s="2" customFormat="1">
      <c r="A75" s="34"/>
      <c r="B75" s="35"/>
      <c r="C75" s="34"/>
      <c r="D75" s="55" t="s">
        <v>50</v>
      </c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55" t="s">
        <v>51</v>
      </c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55" t="s">
        <v>50</v>
      </c>
      <c r="AI75" s="37"/>
      <c r="AJ75" s="37"/>
      <c r="AK75" s="37"/>
      <c r="AL75" s="37"/>
      <c r="AM75" s="55" t="s">
        <v>51</v>
      </c>
      <c r="AN75" s="37"/>
      <c r="AO75" s="37"/>
      <c r="AP75" s="34"/>
      <c r="AQ75" s="34"/>
      <c r="AR75" s="35"/>
      <c r="BE75" s="34"/>
    </row>
    <row r="76" s="2" customFormat="1">
      <c r="A76" s="34"/>
      <c r="B76" s="35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5"/>
      <c r="BE76" s="34"/>
    </row>
    <row r="77" s="2" customFormat="1" ht="6.96" customHeight="1">
      <c r="A77" s="34"/>
      <c r="B77" s="57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  <c r="AH77" s="58"/>
      <c r="AI77" s="58"/>
      <c r="AJ77" s="58"/>
      <c r="AK77" s="58"/>
      <c r="AL77" s="58"/>
      <c r="AM77" s="58"/>
      <c r="AN77" s="58"/>
      <c r="AO77" s="58"/>
      <c r="AP77" s="58"/>
      <c r="AQ77" s="58"/>
      <c r="AR77" s="35"/>
      <c r="BE77" s="34"/>
    </row>
    <row r="81" s="2" customFormat="1" ht="6.96" customHeight="1">
      <c r="A81" s="34"/>
      <c r="B81" s="59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G81" s="60"/>
      <c r="AH81" s="60"/>
      <c r="AI81" s="60"/>
      <c r="AJ81" s="60"/>
      <c r="AK81" s="60"/>
      <c r="AL81" s="60"/>
      <c r="AM81" s="60"/>
      <c r="AN81" s="60"/>
      <c r="AO81" s="60"/>
      <c r="AP81" s="60"/>
      <c r="AQ81" s="60"/>
      <c r="AR81" s="35"/>
      <c r="BE81" s="34"/>
    </row>
    <row r="82" s="2" customFormat="1" ht="24.96" customHeight="1">
      <c r="A82" s="34"/>
      <c r="B82" s="35"/>
      <c r="C82" s="19" t="s">
        <v>54</v>
      </c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5"/>
      <c r="B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5"/>
      <c r="BE83" s="34"/>
    </row>
    <row r="84" s="4" customFormat="1" ht="12" customHeight="1">
      <c r="A84" s="4"/>
      <c r="B84" s="61"/>
      <c r="C84" s="28" t="s">
        <v>11</v>
      </c>
      <c r="D84" s="4"/>
      <c r="E84" s="4"/>
      <c r="F84" s="4"/>
      <c r="G84" s="4"/>
      <c r="H84" s="4"/>
      <c r="I84" s="4"/>
      <c r="J84" s="4"/>
      <c r="K84" s="4"/>
      <c r="L84" s="4" t="str">
        <f>K5</f>
        <v>099a-08-21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1"/>
      <c r="BE84" s="4"/>
    </row>
    <row r="85" s="5" customFormat="1" ht="36.96" customHeight="1">
      <c r="A85" s="5"/>
      <c r="B85" s="62"/>
      <c r="C85" s="63" t="s">
        <v>14</v>
      </c>
      <c r="D85" s="5"/>
      <c r="E85" s="5"/>
      <c r="F85" s="5"/>
      <c r="G85" s="5"/>
      <c r="H85" s="5"/>
      <c r="I85" s="5"/>
      <c r="J85" s="5"/>
      <c r="K85" s="5"/>
      <c r="L85" s="64" t="str">
        <f>K6</f>
        <v>Prístavba k existujúcemu objektu MŠ Borovce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62"/>
      <c r="BE85" s="5"/>
    </row>
    <row r="86" s="2" customFormat="1" ht="6.96" customHeight="1">
      <c r="A86" s="34"/>
      <c r="B86" s="35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5"/>
      <c r="BE86" s="34"/>
    </row>
    <row r="87" s="2" customFormat="1" ht="12" customHeight="1">
      <c r="A87" s="34"/>
      <c r="B87" s="35"/>
      <c r="C87" s="28" t="s">
        <v>18</v>
      </c>
      <c r="D87" s="34"/>
      <c r="E87" s="34"/>
      <c r="F87" s="34"/>
      <c r="G87" s="34"/>
      <c r="H87" s="34"/>
      <c r="I87" s="34"/>
      <c r="J87" s="34"/>
      <c r="K87" s="34"/>
      <c r="L87" s="65" t="str">
        <f>IF(K8="","",K8)</f>
        <v>Borovce p.č.11,12</v>
      </c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28" t="s">
        <v>20</v>
      </c>
      <c r="AJ87" s="34"/>
      <c r="AK87" s="34"/>
      <c r="AL87" s="34"/>
      <c r="AM87" s="66" t="str">
        <f>IF(AN8= "","",AN8)</f>
        <v>27. 9. 2022</v>
      </c>
      <c r="AN87" s="66"/>
      <c r="AO87" s="34"/>
      <c r="AP87" s="34"/>
      <c r="AQ87" s="34"/>
      <c r="AR87" s="35"/>
      <c r="BE87" s="34"/>
    </row>
    <row r="88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5"/>
      <c r="BE88" s="34"/>
    </row>
    <row r="89" s="2" customFormat="1" ht="15.15" customHeight="1">
      <c r="A89" s="34"/>
      <c r="B89" s="35"/>
      <c r="C89" s="28" t="s">
        <v>22</v>
      </c>
      <c r="D89" s="34"/>
      <c r="E89" s="34"/>
      <c r="F89" s="34"/>
      <c r="G89" s="34"/>
      <c r="H89" s="34"/>
      <c r="I89" s="34"/>
      <c r="J89" s="34"/>
      <c r="K89" s="34"/>
      <c r="L89" s="4" t="str">
        <f>IF(E11= "","",E11)</f>
        <v>Obec Borovce</v>
      </c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28" t="s">
        <v>28</v>
      </c>
      <c r="AJ89" s="34"/>
      <c r="AK89" s="34"/>
      <c r="AL89" s="34"/>
      <c r="AM89" s="67" t="str">
        <f>IF(E17="","",E17)</f>
        <v>Ing.arch.Libor Chmelár</v>
      </c>
      <c r="AN89" s="4"/>
      <c r="AO89" s="4"/>
      <c r="AP89" s="4"/>
      <c r="AQ89" s="34"/>
      <c r="AR89" s="35"/>
      <c r="AS89" s="68" t="s">
        <v>55</v>
      </c>
      <c r="AT89" s="69"/>
      <c r="AU89" s="70"/>
      <c r="AV89" s="70"/>
      <c r="AW89" s="70"/>
      <c r="AX89" s="70"/>
      <c r="AY89" s="70"/>
      <c r="AZ89" s="70"/>
      <c r="BA89" s="70"/>
      <c r="BB89" s="70"/>
      <c r="BC89" s="70"/>
      <c r="BD89" s="71"/>
      <c r="BE89" s="34"/>
    </row>
    <row r="90" s="2" customFormat="1" ht="15.15" customHeight="1">
      <c r="A90" s="34"/>
      <c r="B90" s="35"/>
      <c r="C90" s="28" t="s">
        <v>26</v>
      </c>
      <c r="D90" s="34"/>
      <c r="E90" s="34"/>
      <c r="F90" s="34"/>
      <c r="G90" s="34"/>
      <c r="H90" s="34"/>
      <c r="I90" s="34"/>
      <c r="J90" s="34"/>
      <c r="K90" s="34"/>
      <c r="L90" s="4" t="str">
        <f>IF(E14= "Vyplň údaj","",E14)</f>
        <v/>
      </c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28" t="s">
        <v>32</v>
      </c>
      <c r="AJ90" s="34"/>
      <c r="AK90" s="34"/>
      <c r="AL90" s="34"/>
      <c r="AM90" s="67" t="str">
        <f>IF(E20="","",E20)</f>
        <v xml:space="preserve"> </v>
      </c>
      <c r="AN90" s="4"/>
      <c r="AO90" s="4"/>
      <c r="AP90" s="4"/>
      <c r="AQ90" s="34"/>
      <c r="AR90" s="35"/>
      <c r="AS90" s="72"/>
      <c r="AT90" s="73"/>
      <c r="AU90" s="74"/>
      <c r="AV90" s="74"/>
      <c r="AW90" s="74"/>
      <c r="AX90" s="74"/>
      <c r="AY90" s="74"/>
      <c r="AZ90" s="74"/>
      <c r="BA90" s="74"/>
      <c r="BB90" s="74"/>
      <c r="BC90" s="74"/>
      <c r="BD90" s="75"/>
      <c r="BE90" s="34"/>
    </row>
    <row r="91" s="2" customFormat="1" ht="10.8" customHeight="1">
      <c r="A91" s="34"/>
      <c r="B91" s="35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5"/>
      <c r="AS91" s="72"/>
      <c r="AT91" s="73"/>
      <c r="AU91" s="74"/>
      <c r="AV91" s="74"/>
      <c r="AW91" s="74"/>
      <c r="AX91" s="74"/>
      <c r="AY91" s="74"/>
      <c r="AZ91" s="74"/>
      <c r="BA91" s="74"/>
      <c r="BB91" s="74"/>
      <c r="BC91" s="74"/>
      <c r="BD91" s="75"/>
      <c r="BE91" s="34"/>
    </row>
    <row r="92" s="2" customFormat="1" ht="29.28" customHeight="1">
      <c r="A92" s="34"/>
      <c r="B92" s="35"/>
      <c r="C92" s="76" t="s">
        <v>56</v>
      </c>
      <c r="D92" s="77"/>
      <c r="E92" s="77"/>
      <c r="F92" s="77"/>
      <c r="G92" s="77"/>
      <c r="H92" s="78"/>
      <c r="I92" s="79" t="s">
        <v>57</v>
      </c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  <c r="Y92" s="77"/>
      <c r="Z92" s="77"/>
      <c r="AA92" s="77"/>
      <c r="AB92" s="77"/>
      <c r="AC92" s="77"/>
      <c r="AD92" s="77"/>
      <c r="AE92" s="77"/>
      <c r="AF92" s="77"/>
      <c r="AG92" s="80" t="s">
        <v>58</v>
      </c>
      <c r="AH92" s="77"/>
      <c r="AI92" s="77"/>
      <c r="AJ92" s="77"/>
      <c r="AK92" s="77"/>
      <c r="AL92" s="77"/>
      <c r="AM92" s="77"/>
      <c r="AN92" s="79" t="s">
        <v>59</v>
      </c>
      <c r="AO92" s="77"/>
      <c r="AP92" s="81"/>
      <c r="AQ92" s="82" t="s">
        <v>60</v>
      </c>
      <c r="AR92" s="35"/>
      <c r="AS92" s="83" t="s">
        <v>61</v>
      </c>
      <c r="AT92" s="84" t="s">
        <v>62</v>
      </c>
      <c r="AU92" s="84" t="s">
        <v>63</v>
      </c>
      <c r="AV92" s="84" t="s">
        <v>64</v>
      </c>
      <c r="AW92" s="84" t="s">
        <v>65</v>
      </c>
      <c r="AX92" s="84" t="s">
        <v>66</v>
      </c>
      <c r="AY92" s="84" t="s">
        <v>67</v>
      </c>
      <c r="AZ92" s="84" t="s">
        <v>68</v>
      </c>
      <c r="BA92" s="84" t="s">
        <v>69</v>
      </c>
      <c r="BB92" s="84" t="s">
        <v>70</v>
      </c>
      <c r="BC92" s="84" t="s">
        <v>71</v>
      </c>
      <c r="BD92" s="85" t="s">
        <v>72</v>
      </c>
      <c r="BE92" s="34"/>
    </row>
    <row r="93" s="2" customFormat="1" ht="10.8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5"/>
      <c r="AS93" s="86"/>
      <c r="AT93" s="87"/>
      <c r="AU93" s="87"/>
      <c r="AV93" s="87"/>
      <c r="AW93" s="87"/>
      <c r="AX93" s="87"/>
      <c r="AY93" s="87"/>
      <c r="AZ93" s="87"/>
      <c r="BA93" s="87"/>
      <c r="BB93" s="87"/>
      <c r="BC93" s="87"/>
      <c r="BD93" s="88"/>
      <c r="BE93" s="34"/>
    </row>
    <row r="94" s="6" customFormat="1" ht="32.4" customHeight="1">
      <c r="A94" s="6"/>
      <c r="B94" s="89"/>
      <c r="C94" s="90" t="s">
        <v>73</v>
      </c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91"/>
      <c r="Y94" s="91"/>
      <c r="Z94" s="91"/>
      <c r="AA94" s="91"/>
      <c r="AB94" s="91"/>
      <c r="AC94" s="91"/>
      <c r="AD94" s="91"/>
      <c r="AE94" s="91"/>
      <c r="AF94" s="91"/>
      <c r="AG94" s="92">
        <f>ROUND(AG95,2)</f>
        <v>0</v>
      </c>
      <c r="AH94" s="92"/>
      <c r="AI94" s="92"/>
      <c r="AJ94" s="92"/>
      <c r="AK94" s="92"/>
      <c r="AL94" s="92"/>
      <c r="AM94" s="92"/>
      <c r="AN94" s="93">
        <f>SUM(AG94,AT94)</f>
        <v>0</v>
      </c>
      <c r="AO94" s="93"/>
      <c r="AP94" s="93"/>
      <c r="AQ94" s="94" t="s">
        <v>1</v>
      </c>
      <c r="AR94" s="89"/>
      <c r="AS94" s="95">
        <f>ROUND(AS95,2)</f>
        <v>0</v>
      </c>
      <c r="AT94" s="96">
        <f>ROUND(SUM(AV94:AW94),2)</f>
        <v>0</v>
      </c>
      <c r="AU94" s="97">
        <f>ROUND(AU95,5)</f>
        <v>0</v>
      </c>
      <c r="AV94" s="96">
        <f>ROUND(AZ94*L29,2)</f>
        <v>0</v>
      </c>
      <c r="AW94" s="96">
        <f>ROUND(BA94*L30,2)</f>
        <v>0</v>
      </c>
      <c r="AX94" s="96">
        <f>ROUND(BB94*L29,2)</f>
        <v>0</v>
      </c>
      <c r="AY94" s="96">
        <f>ROUND(BC94*L30,2)</f>
        <v>0</v>
      </c>
      <c r="AZ94" s="96">
        <f>ROUND(AZ95,2)</f>
        <v>0</v>
      </c>
      <c r="BA94" s="96">
        <f>ROUND(BA95,2)</f>
        <v>0</v>
      </c>
      <c r="BB94" s="96">
        <f>ROUND(BB95,2)</f>
        <v>0</v>
      </c>
      <c r="BC94" s="96">
        <f>ROUND(BC95,2)</f>
        <v>0</v>
      </c>
      <c r="BD94" s="98">
        <f>ROUND(BD95,2)</f>
        <v>0</v>
      </c>
      <c r="BE94" s="6"/>
      <c r="BS94" s="99" t="s">
        <v>74</v>
      </c>
      <c r="BT94" s="99" t="s">
        <v>75</v>
      </c>
      <c r="BU94" s="100" t="s">
        <v>76</v>
      </c>
      <c r="BV94" s="99" t="s">
        <v>77</v>
      </c>
      <c r="BW94" s="99" t="s">
        <v>4</v>
      </c>
      <c r="BX94" s="99" t="s">
        <v>78</v>
      </c>
      <c r="CL94" s="99" t="s">
        <v>1</v>
      </c>
    </row>
    <row r="95" s="7" customFormat="1" ht="24.75" customHeight="1">
      <c r="A95" s="7"/>
      <c r="B95" s="101"/>
      <c r="C95" s="102"/>
      <c r="D95" s="103" t="s">
        <v>79</v>
      </c>
      <c r="E95" s="103"/>
      <c r="F95" s="103"/>
      <c r="G95" s="103"/>
      <c r="H95" s="103"/>
      <c r="I95" s="104"/>
      <c r="J95" s="103" t="s">
        <v>80</v>
      </c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5">
        <f>ROUND(SUM(AG96:AG97),2)</f>
        <v>0</v>
      </c>
      <c r="AH95" s="104"/>
      <c r="AI95" s="104"/>
      <c r="AJ95" s="104"/>
      <c r="AK95" s="104"/>
      <c r="AL95" s="104"/>
      <c r="AM95" s="104"/>
      <c r="AN95" s="106">
        <f>SUM(AG95,AT95)</f>
        <v>0</v>
      </c>
      <c r="AO95" s="104"/>
      <c r="AP95" s="104"/>
      <c r="AQ95" s="107" t="s">
        <v>81</v>
      </c>
      <c r="AR95" s="101"/>
      <c r="AS95" s="108">
        <f>ROUND(SUM(AS96:AS97),2)</f>
        <v>0</v>
      </c>
      <c r="AT95" s="109">
        <f>ROUND(SUM(AV95:AW95),2)</f>
        <v>0</v>
      </c>
      <c r="AU95" s="110">
        <f>ROUND(SUM(AU96:AU97),5)</f>
        <v>0</v>
      </c>
      <c r="AV95" s="109">
        <f>ROUND(AZ95*L29,2)</f>
        <v>0</v>
      </c>
      <c r="AW95" s="109">
        <f>ROUND(BA95*L30,2)</f>
        <v>0</v>
      </c>
      <c r="AX95" s="109">
        <f>ROUND(BB95*L29,2)</f>
        <v>0</v>
      </c>
      <c r="AY95" s="109">
        <f>ROUND(BC95*L30,2)</f>
        <v>0</v>
      </c>
      <c r="AZ95" s="109">
        <f>ROUND(SUM(AZ96:AZ97),2)</f>
        <v>0</v>
      </c>
      <c r="BA95" s="109">
        <f>ROUND(SUM(BA96:BA97),2)</f>
        <v>0</v>
      </c>
      <c r="BB95" s="109">
        <f>ROUND(SUM(BB96:BB97),2)</f>
        <v>0</v>
      </c>
      <c r="BC95" s="109">
        <f>ROUND(SUM(BC96:BC97),2)</f>
        <v>0</v>
      </c>
      <c r="BD95" s="111">
        <f>ROUND(SUM(BD96:BD97),2)</f>
        <v>0</v>
      </c>
      <c r="BE95" s="7"/>
      <c r="BS95" s="112" t="s">
        <v>74</v>
      </c>
      <c r="BT95" s="112" t="s">
        <v>79</v>
      </c>
      <c r="BU95" s="112" t="s">
        <v>76</v>
      </c>
      <c r="BV95" s="112" t="s">
        <v>77</v>
      </c>
      <c r="BW95" s="112" t="s">
        <v>82</v>
      </c>
      <c r="BX95" s="112" t="s">
        <v>4</v>
      </c>
      <c r="CL95" s="112" t="s">
        <v>1</v>
      </c>
      <c r="CM95" s="112" t="s">
        <v>75</v>
      </c>
    </row>
    <row r="96" s="4" customFormat="1" ht="23.25" customHeight="1">
      <c r="A96" s="113" t="s">
        <v>83</v>
      </c>
      <c r="B96" s="61"/>
      <c r="C96" s="10"/>
      <c r="D96" s="10"/>
      <c r="E96" s="114" t="s">
        <v>84</v>
      </c>
      <c r="F96" s="114"/>
      <c r="G96" s="114"/>
      <c r="H96" s="114"/>
      <c r="I96" s="114"/>
      <c r="J96" s="10"/>
      <c r="K96" s="114" t="s">
        <v>85</v>
      </c>
      <c r="L96" s="114"/>
      <c r="M96" s="114"/>
      <c r="N96" s="114"/>
      <c r="O96" s="114"/>
      <c r="P96" s="114"/>
      <c r="Q96" s="114"/>
      <c r="R96" s="114"/>
      <c r="S96" s="114"/>
      <c r="T96" s="114"/>
      <c r="U96" s="114"/>
      <c r="V96" s="114"/>
      <c r="W96" s="114"/>
      <c r="X96" s="114"/>
      <c r="Y96" s="114"/>
      <c r="Z96" s="114"/>
      <c r="AA96" s="114"/>
      <c r="AB96" s="114"/>
      <c r="AC96" s="114"/>
      <c r="AD96" s="114"/>
      <c r="AE96" s="114"/>
      <c r="AF96" s="114"/>
      <c r="AG96" s="115">
        <f>'1-2 - SO 101 - Prístavba ...'!J32</f>
        <v>0</v>
      </c>
      <c r="AH96" s="10"/>
      <c r="AI96" s="10"/>
      <c r="AJ96" s="10"/>
      <c r="AK96" s="10"/>
      <c r="AL96" s="10"/>
      <c r="AM96" s="10"/>
      <c r="AN96" s="115">
        <f>SUM(AG96,AT96)</f>
        <v>0</v>
      </c>
      <c r="AO96" s="10"/>
      <c r="AP96" s="10"/>
      <c r="AQ96" s="116" t="s">
        <v>86</v>
      </c>
      <c r="AR96" s="61"/>
      <c r="AS96" s="117">
        <v>0</v>
      </c>
      <c r="AT96" s="118">
        <f>ROUND(SUM(AV96:AW96),2)</f>
        <v>0</v>
      </c>
      <c r="AU96" s="119">
        <f>'1-2 - SO 101 - Prístavba ...'!P136</f>
        <v>0</v>
      </c>
      <c r="AV96" s="118">
        <f>'1-2 - SO 101 - Prístavba ...'!J35</f>
        <v>0</v>
      </c>
      <c r="AW96" s="118">
        <f>'1-2 - SO 101 - Prístavba ...'!J36</f>
        <v>0</v>
      </c>
      <c r="AX96" s="118">
        <f>'1-2 - SO 101 - Prístavba ...'!J37</f>
        <v>0</v>
      </c>
      <c r="AY96" s="118">
        <f>'1-2 - SO 101 - Prístavba ...'!J38</f>
        <v>0</v>
      </c>
      <c r="AZ96" s="118">
        <f>'1-2 - SO 101 - Prístavba ...'!F35</f>
        <v>0</v>
      </c>
      <c r="BA96" s="118">
        <f>'1-2 - SO 101 - Prístavba ...'!F36</f>
        <v>0</v>
      </c>
      <c r="BB96" s="118">
        <f>'1-2 - SO 101 - Prístavba ...'!F37</f>
        <v>0</v>
      </c>
      <c r="BC96" s="118">
        <f>'1-2 - SO 101 - Prístavba ...'!F38</f>
        <v>0</v>
      </c>
      <c r="BD96" s="120">
        <f>'1-2 - SO 101 - Prístavba ...'!F39</f>
        <v>0</v>
      </c>
      <c r="BE96" s="4"/>
      <c r="BT96" s="23" t="s">
        <v>87</v>
      </c>
      <c r="BV96" s="23" t="s">
        <v>77</v>
      </c>
      <c r="BW96" s="23" t="s">
        <v>88</v>
      </c>
      <c r="BX96" s="23" t="s">
        <v>82</v>
      </c>
      <c r="CL96" s="23" t="s">
        <v>1</v>
      </c>
    </row>
    <row r="97" s="4" customFormat="1" ht="23.25" customHeight="1">
      <c r="A97" s="113" t="s">
        <v>83</v>
      </c>
      <c r="B97" s="61"/>
      <c r="C97" s="10"/>
      <c r="D97" s="10"/>
      <c r="E97" s="114" t="s">
        <v>89</v>
      </c>
      <c r="F97" s="114"/>
      <c r="G97" s="114"/>
      <c r="H97" s="114"/>
      <c r="I97" s="114"/>
      <c r="J97" s="10"/>
      <c r="K97" s="114" t="s">
        <v>90</v>
      </c>
      <c r="L97" s="114"/>
      <c r="M97" s="114"/>
      <c r="N97" s="114"/>
      <c r="O97" s="114"/>
      <c r="P97" s="114"/>
      <c r="Q97" s="114"/>
      <c r="R97" s="114"/>
      <c r="S97" s="114"/>
      <c r="T97" s="114"/>
      <c r="U97" s="114"/>
      <c r="V97" s="114"/>
      <c r="W97" s="114"/>
      <c r="X97" s="114"/>
      <c r="Y97" s="114"/>
      <c r="Z97" s="114"/>
      <c r="AA97" s="114"/>
      <c r="AB97" s="114"/>
      <c r="AC97" s="114"/>
      <c r="AD97" s="114"/>
      <c r="AE97" s="114"/>
      <c r="AF97" s="114"/>
      <c r="AG97" s="115">
        <f>'1-3 - SO 101 - Prístavba ...'!J32</f>
        <v>0</v>
      </c>
      <c r="AH97" s="10"/>
      <c r="AI97" s="10"/>
      <c r="AJ97" s="10"/>
      <c r="AK97" s="10"/>
      <c r="AL97" s="10"/>
      <c r="AM97" s="10"/>
      <c r="AN97" s="115">
        <f>SUM(AG97,AT97)</f>
        <v>0</v>
      </c>
      <c r="AO97" s="10"/>
      <c r="AP97" s="10"/>
      <c r="AQ97" s="116" t="s">
        <v>86</v>
      </c>
      <c r="AR97" s="61"/>
      <c r="AS97" s="121">
        <v>0</v>
      </c>
      <c r="AT97" s="122">
        <f>ROUND(SUM(AV97:AW97),2)</f>
        <v>0</v>
      </c>
      <c r="AU97" s="123">
        <f>'1-3 - SO 101 - Prístavba ...'!P129</f>
        <v>0</v>
      </c>
      <c r="AV97" s="122">
        <f>'1-3 - SO 101 - Prístavba ...'!J35</f>
        <v>0</v>
      </c>
      <c r="AW97" s="122">
        <f>'1-3 - SO 101 - Prístavba ...'!J36</f>
        <v>0</v>
      </c>
      <c r="AX97" s="122">
        <f>'1-3 - SO 101 - Prístavba ...'!J37</f>
        <v>0</v>
      </c>
      <c r="AY97" s="122">
        <f>'1-3 - SO 101 - Prístavba ...'!J38</f>
        <v>0</v>
      </c>
      <c r="AZ97" s="122">
        <f>'1-3 - SO 101 - Prístavba ...'!F35</f>
        <v>0</v>
      </c>
      <c r="BA97" s="122">
        <f>'1-3 - SO 101 - Prístavba ...'!F36</f>
        <v>0</v>
      </c>
      <c r="BB97" s="122">
        <f>'1-3 - SO 101 - Prístavba ...'!F37</f>
        <v>0</v>
      </c>
      <c r="BC97" s="122">
        <f>'1-3 - SO 101 - Prístavba ...'!F38</f>
        <v>0</v>
      </c>
      <c r="BD97" s="124">
        <f>'1-3 - SO 101 - Prístavba ...'!F39</f>
        <v>0</v>
      </c>
      <c r="BE97" s="4"/>
      <c r="BT97" s="23" t="s">
        <v>87</v>
      </c>
      <c r="BV97" s="23" t="s">
        <v>77</v>
      </c>
      <c r="BW97" s="23" t="s">
        <v>91</v>
      </c>
      <c r="BX97" s="23" t="s">
        <v>82</v>
      </c>
      <c r="CL97" s="23" t="s">
        <v>1</v>
      </c>
    </row>
    <row r="98" s="2" customFormat="1" ht="30" customHeight="1">
      <c r="A98" s="34"/>
      <c r="B98" s="35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34"/>
      <c r="AL98" s="34"/>
      <c r="AM98" s="34"/>
      <c r="AN98" s="34"/>
      <c r="AO98" s="34"/>
      <c r="AP98" s="34"/>
      <c r="AQ98" s="34"/>
      <c r="AR98" s="35"/>
      <c r="AS98" s="34"/>
      <c r="AT98" s="34"/>
      <c r="AU98" s="34"/>
      <c r="AV98" s="34"/>
      <c r="AW98" s="34"/>
      <c r="AX98" s="34"/>
      <c r="AY98" s="34"/>
      <c r="AZ98" s="34"/>
      <c r="BA98" s="34"/>
      <c r="BB98" s="34"/>
      <c r="BC98" s="34"/>
      <c r="BD98" s="34"/>
      <c r="BE98" s="34"/>
    </row>
    <row r="99" s="2" customFormat="1" ht="6.96" customHeight="1">
      <c r="A99" s="34"/>
      <c r="B99" s="57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58"/>
      <c r="Y99" s="58"/>
      <c r="Z99" s="58"/>
      <c r="AA99" s="58"/>
      <c r="AB99" s="58"/>
      <c r="AC99" s="58"/>
      <c r="AD99" s="58"/>
      <c r="AE99" s="58"/>
      <c r="AF99" s="58"/>
      <c r="AG99" s="58"/>
      <c r="AH99" s="58"/>
      <c r="AI99" s="58"/>
      <c r="AJ99" s="58"/>
      <c r="AK99" s="58"/>
      <c r="AL99" s="58"/>
      <c r="AM99" s="58"/>
      <c r="AN99" s="58"/>
      <c r="AO99" s="58"/>
      <c r="AP99" s="58"/>
      <c r="AQ99" s="58"/>
      <c r="AR99" s="35"/>
      <c r="AS99" s="34"/>
      <c r="AT99" s="34"/>
      <c r="AU99" s="34"/>
      <c r="AV99" s="34"/>
      <c r="AW99" s="34"/>
      <c r="AX99" s="34"/>
      <c r="AY99" s="34"/>
      <c r="AZ99" s="34"/>
      <c r="BA99" s="34"/>
      <c r="BB99" s="34"/>
      <c r="BC99" s="34"/>
      <c r="BD99" s="34"/>
      <c r="BE99" s="34"/>
    </row>
  </sheetData>
  <mergeCells count="50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E96:I96"/>
    <mergeCell ref="K96:AF96"/>
    <mergeCell ref="AN97:AP97"/>
    <mergeCell ref="AG97:AM97"/>
    <mergeCell ref="E97:I97"/>
    <mergeCell ref="K97:AF97"/>
    <mergeCell ref="AG94:AM94"/>
    <mergeCell ref="AN94:AP94"/>
    <mergeCell ref="AR2:BE2"/>
  </mergeCells>
  <hyperlinks>
    <hyperlink ref="A96" location="'1-2 - SO 101 - Prístavba ...'!C2" display="/"/>
    <hyperlink ref="A97" location="'1-3 - SO 101 - Prístavba 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88</v>
      </c>
    </row>
    <row r="3" hidden="1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75</v>
      </c>
    </row>
    <row r="4" hidden="1" s="1" customFormat="1" ht="24.96" customHeight="1">
      <c r="B4" s="18"/>
      <c r="D4" s="19" t="s">
        <v>92</v>
      </c>
      <c r="L4" s="18"/>
      <c r="M4" s="125" t="s">
        <v>9</v>
      </c>
      <c r="AT4" s="15" t="s">
        <v>3</v>
      </c>
    </row>
    <row r="5" hidden="1" s="1" customFormat="1" ht="6.96" customHeight="1">
      <c r="B5" s="18"/>
      <c r="L5" s="18"/>
    </row>
    <row r="6" hidden="1" s="1" customFormat="1" ht="12" customHeight="1">
      <c r="B6" s="18"/>
      <c r="D6" s="28" t="s">
        <v>14</v>
      </c>
      <c r="L6" s="18"/>
    </row>
    <row r="7" hidden="1" s="1" customFormat="1" ht="16.5" customHeight="1">
      <c r="B7" s="18"/>
      <c r="E7" s="126" t="str">
        <f>'Rekapitulácia stavby'!K6</f>
        <v>Prístavba k existujúcemu objektu MŠ Borovce</v>
      </c>
      <c r="F7" s="28"/>
      <c r="G7" s="28"/>
      <c r="H7" s="28"/>
      <c r="L7" s="18"/>
    </row>
    <row r="8" hidden="1" s="1" customFormat="1" ht="12" customHeight="1">
      <c r="B8" s="18"/>
      <c r="D8" s="28" t="s">
        <v>93</v>
      </c>
      <c r="L8" s="18"/>
    </row>
    <row r="9" hidden="1" s="2" customFormat="1" ht="16.5" customHeight="1">
      <c r="A9" s="34"/>
      <c r="B9" s="35"/>
      <c r="C9" s="34"/>
      <c r="D9" s="34"/>
      <c r="E9" s="126" t="s">
        <v>94</v>
      </c>
      <c r="F9" s="34"/>
      <c r="G9" s="34"/>
      <c r="H9" s="34"/>
      <c r="I9" s="34"/>
      <c r="J9" s="34"/>
      <c r="K9" s="34"/>
      <c r="L9" s="52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hidden="1" s="2" customFormat="1" ht="12" customHeight="1">
      <c r="A10" s="34"/>
      <c r="B10" s="35"/>
      <c r="C10" s="34"/>
      <c r="D10" s="28" t="s">
        <v>95</v>
      </c>
      <c r="E10" s="34"/>
      <c r="F10" s="34"/>
      <c r="G10" s="34"/>
      <c r="H10" s="34"/>
      <c r="I10" s="34"/>
      <c r="J10" s="34"/>
      <c r="K10" s="34"/>
      <c r="L10" s="52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hidden="1" s="2" customFormat="1" ht="30" customHeight="1">
      <c r="A11" s="34"/>
      <c r="B11" s="35"/>
      <c r="C11" s="34"/>
      <c r="D11" s="34"/>
      <c r="E11" s="64" t="s">
        <v>96</v>
      </c>
      <c r="F11" s="34"/>
      <c r="G11" s="34"/>
      <c r="H11" s="34"/>
      <c r="I11" s="34"/>
      <c r="J11" s="34"/>
      <c r="K11" s="34"/>
      <c r="L11" s="52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hidden="1" s="2" customFormat="1">
      <c r="A12" s="34"/>
      <c r="B12" s="35"/>
      <c r="C12" s="34"/>
      <c r="D12" s="34"/>
      <c r="E12" s="34"/>
      <c r="F12" s="34"/>
      <c r="G12" s="34"/>
      <c r="H12" s="34"/>
      <c r="I12" s="34"/>
      <c r="J12" s="34"/>
      <c r="K12" s="34"/>
      <c r="L12" s="52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hidden="1" s="2" customFormat="1" ht="12" customHeight="1">
      <c r="A13" s="34"/>
      <c r="B13" s="35"/>
      <c r="C13" s="34"/>
      <c r="D13" s="28" t="s">
        <v>16</v>
      </c>
      <c r="E13" s="34"/>
      <c r="F13" s="23" t="s">
        <v>1</v>
      </c>
      <c r="G13" s="34"/>
      <c r="H13" s="34"/>
      <c r="I13" s="28" t="s">
        <v>17</v>
      </c>
      <c r="J13" s="23" t="s">
        <v>1</v>
      </c>
      <c r="K13" s="34"/>
      <c r="L13" s="52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hidden="1" s="2" customFormat="1" ht="12" customHeight="1">
      <c r="A14" s="34"/>
      <c r="B14" s="35"/>
      <c r="C14" s="34"/>
      <c r="D14" s="28" t="s">
        <v>18</v>
      </c>
      <c r="E14" s="34"/>
      <c r="F14" s="23" t="s">
        <v>19</v>
      </c>
      <c r="G14" s="34"/>
      <c r="H14" s="34"/>
      <c r="I14" s="28" t="s">
        <v>20</v>
      </c>
      <c r="J14" s="66" t="str">
        <f>'Rekapitulácia stavby'!AN8</f>
        <v>27. 9. 2022</v>
      </c>
      <c r="K14" s="34"/>
      <c r="L14" s="52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hidden="1" s="2" customFormat="1" ht="10.8" customHeight="1">
      <c r="A15" s="34"/>
      <c r="B15" s="35"/>
      <c r="C15" s="34"/>
      <c r="D15" s="34"/>
      <c r="E15" s="34"/>
      <c r="F15" s="34"/>
      <c r="G15" s="34"/>
      <c r="H15" s="34"/>
      <c r="I15" s="34"/>
      <c r="J15" s="34"/>
      <c r="K15" s="34"/>
      <c r="L15" s="52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hidden="1" s="2" customFormat="1" ht="12" customHeight="1">
      <c r="A16" s="34"/>
      <c r="B16" s="35"/>
      <c r="C16" s="34"/>
      <c r="D16" s="28" t="s">
        <v>22</v>
      </c>
      <c r="E16" s="34"/>
      <c r="F16" s="34"/>
      <c r="G16" s="34"/>
      <c r="H16" s="34"/>
      <c r="I16" s="28" t="s">
        <v>23</v>
      </c>
      <c r="J16" s="23" t="s">
        <v>1</v>
      </c>
      <c r="K16" s="34"/>
      <c r="L16" s="52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hidden="1" s="2" customFormat="1" ht="18" customHeight="1">
      <c r="A17" s="34"/>
      <c r="B17" s="35"/>
      <c r="C17" s="34"/>
      <c r="D17" s="34"/>
      <c r="E17" s="23" t="s">
        <v>24</v>
      </c>
      <c r="F17" s="34"/>
      <c r="G17" s="34"/>
      <c r="H17" s="34"/>
      <c r="I17" s="28" t="s">
        <v>25</v>
      </c>
      <c r="J17" s="23" t="s">
        <v>1</v>
      </c>
      <c r="K17" s="34"/>
      <c r="L17" s="52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hidden="1" s="2" customFormat="1" ht="6.96" customHeight="1">
      <c r="A18" s="34"/>
      <c r="B18" s="35"/>
      <c r="C18" s="34"/>
      <c r="D18" s="34"/>
      <c r="E18" s="34"/>
      <c r="F18" s="34"/>
      <c r="G18" s="34"/>
      <c r="H18" s="34"/>
      <c r="I18" s="34"/>
      <c r="J18" s="34"/>
      <c r="K18" s="34"/>
      <c r="L18" s="52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hidden="1" s="2" customFormat="1" ht="12" customHeight="1">
      <c r="A19" s="34"/>
      <c r="B19" s="35"/>
      <c r="C19" s="34"/>
      <c r="D19" s="28" t="s">
        <v>26</v>
      </c>
      <c r="E19" s="34"/>
      <c r="F19" s="34"/>
      <c r="G19" s="34"/>
      <c r="H19" s="34"/>
      <c r="I19" s="28" t="s">
        <v>23</v>
      </c>
      <c r="J19" s="29" t="str">
        <f>'Rekapitulácia stavby'!AN13</f>
        <v>Vyplň údaj</v>
      </c>
      <c r="K19" s="34"/>
      <c r="L19" s="52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hidden="1" s="2" customFormat="1" ht="18" customHeight="1">
      <c r="A20" s="34"/>
      <c r="B20" s="35"/>
      <c r="C20" s="34"/>
      <c r="D20" s="34"/>
      <c r="E20" s="29" t="str">
        <f>'Rekapitulácia stavby'!E14</f>
        <v>Vyplň údaj</v>
      </c>
      <c r="F20" s="23"/>
      <c r="G20" s="23"/>
      <c r="H20" s="23"/>
      <c r="I20" s="28" t="s">
        <v>25</v>
      </c>
      <c r="J20" s="29" t="str">
        <f>'Rekapitulácia stavby'!AN14</f>
        <v>Vyplň údaj</v>
      </c>
      <c r="K20" s="34"/>
      <c r="L20" s="52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hidden="1" s="2" customFormat="1" ht="6.96" customHeight="1">
      <c r="A21" s="34"/>
      <c r="B21" s="35"/>
      <c r="C21" s="34"/>
      <c r="D21" s="34"/>
      <c r="E21" s="34"/>
      <c r="F21" s="34"/>
      <c r="G21" s="34"/>
      <c r="H21" s="34"/>
      <c r="I21" s="34"/>
      <c r="J21" s="34"/>
      <c r="K21" s="34"/>
      <c r="L21" s="52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hidden="1" s="2" customFormat="1" ht="12" customHeight="1">
      <c r="A22" s="34"/>
      <c r="B22" s="35"/>
      <c r="C22" s="34"/>
      <c r="D22" s="28" t="s">
        <v>28</v>
      </c>
      <c r="E22" s="34"/>
      <c r="F22" s="34"/>
      <c r="G22" s="34"/>
      <c r="H22" s="34"/>
      <c r="I22" s="28" t="s">
        <v>23</v>
      </c>
      <c r="J22" s="23" t="s">
        <v>1</v>
      </c>
      <c r="K22" s="34"/>
      <c r="L22" s="52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hidden="1" s="2" customFormat="1" ht="18" customHeight="1">
      <c r="A23" s="34"/>
      <c r="B23" s="35"/>
      <c r="C23" s="34"/>
      <c r="D23" s="34"/>
      <c r="E23" s="23" t="s">
        <v>97</v>
      </c>
      <c r="F23" s="34"/>
      <c r="G23" s="34"/>
      <c r="H23" s="34"/>
      <c r="I23" s="28" t="s">
        <v>25</v>
      </c>
      <c r="J23" s="23" t="s">
        <v>1</v>
      </c>
      <c r="K23" s="34"/>
      <c r="L23" s="52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hidden="1" s="2" customFormat="1" ht="6.96" customHeight="1">
      <c r="A24" s="34"/>
      <c r="B24" s="35"/>
      <c r="C24" s="34"/>
      <c r="D24" s="34"/>
      <c r="E24" s="34"/>
      <c r="F24" s="34"/>
      <c r="G24" s="34"/>
      <c r="H24" s="34"/>
      <c r="I24" s="34"/>
      <c r="J24" s="34"/>
      <c r="K24" s="34"/>
      <c r="L24" s="52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hidden="1" s="2" customFormat="1" ht="12" customHeight="1">
      <c r="A25" s="34"/>
      <c r="B25" s="35"/>
      <c r="C25" s="34"/>
      <c r="D25" s="28" t="s">
        <v>32</v>
      </c>
      <c r="E25" s="34"/>
      <c r="F25" s="34"/>
      <c r="G25" s="34"/>
      <c r="H25" s="34"/>
      <c r="I25" s="28" t="s">
        <v>23</v>
      </c>
      <c r="J25" s="23" t="s">
        <v>1</v>
      </c>
      <c r="K25" s="34"/>
      <c r="L25" s="52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hidden="1" s="2" customFormat="1" ht="18" customHeight="1">
      <c r="A26" s="34"/>
      <c r="B26" s="35"/>
      <c r="C26" s="34"/>
      <c r="D26" s="34"/>
      <c r="E26" s="23" t="s">
        <v>97</v>
      </c>
      <c r="F26" s="34"/>
      <c r="G26" s="34"/>
      <c r="H26" s="34"/>
      <c r="I26" s="28" t="s">
        <v>25</v>
      </c>
      <c r="J26" s="23" t="s">
        <v>1</v>
      </c>
      <c r="K26" s="34"/>
      <c r="L26" s="52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hidden="1" s="2" customFormat="1" ht="6.96" customHeight="1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52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</row>
    <row r="28" hidden="1" s="2" customFormat="1" ht="12" customHeight="1">
      <c r="A28" s="34"/>
      <c r="B28" s="35"/>
      <c r="C28" s="34"/>
      <c r="D28" s="28" t="s">
        <v>34</v>
      </c>
      <c r="E28" s="34"/>
      <c r="F28" s="34"/>
      <c r="G28" s="34"/>
      <c r="H28" s="34"/>
      <c r="I28" s="34"/>
      <c r="J28" s="34"/>
      <c r="K28" s="34"/>
      <c r="L28" s="52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hidden="1" s="8" customFormat="1" ht="16.5" customHeight="1">
      <c r="A29" s="127"/>
      <c r="B29" s="128"/>
      <c r="C29" s="127"/>
      <c r="D29" s="127"/>
      <c r="E29" s="32" t="s">
        <v>1</v>
      </c>
      <c r="F29" s="32"/>
      <c r="G29" s="32"/>
      <c r="H29" s="32"/>
      <c r="I29" s="127"/>
      <c r="J29" s="127"/>
      <c r="K29" s="127"/>
      <c r="L29" s="129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</row>
    <row r="30" hidden="1" s="2" customFormat="1" ht="6.96" customHeight="1">
      <c r="A30" s="34"/>
      <c r="B30" s="35"/>
      <c r="C30" s="34"/>
      <c r="D30" s="34"/>
      <c r="E30" s="34"/>
      <c r="F30" s="34"/>
      <c r="G30" s="34"/>
      <c r="H30" s="34"/>
      <c r="I30" s="34"/>
      <c r="J30" s="34"/>
      <c r="K30" s="34"/>
      <c r="L30" s="131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  <c r="AE30" s="132"/>
      <c r="AF30" s="132"/>
      <c r="AG30" s="132"/>
      <c r="AH30" s="132"/>
      <c r="AI30" s="132"/>
      <c r="AJ30" s="132"/>
      <c r="AK30" s="132"/>
      <c r="AL30" s="132"/>
      <c r="AM30" s="132"/>
      <c r="AN30" s="132"/>
      <c r="AO30" s="132"/>
      <c r="AP30" s="132"/>
      <c r="AQ30" s="132"/>
      <c r="AR30" s="132"/>
      <c r="AS30" s="132"/>
      <c r="AT30" s="132"/>
      <c r="AU30" s="132"/>
      <c r="AV30" s="132"/>
      <c r="AW30" s="132"/>
      <c r="AX30" s="132"/>
      <c r="AY30" s="132"/>
      <c r="AZ30" s="132"/>
    </row>
    <row r="31" hidden="1" s="2" customFormat="1" ht="6.96" customHeight="1">
      <c r="A31" s="34"/>
      <c r="B31" s="35"/>
      <c r="C31" s="34"/>
      <c r="D31" s="87"/>
      <c r="E31" s="87"/>
      <c r="F31" s="87"/>
      <c r="G31" s="87"/>
      <c r="H31" s="87"/>
      <c r="I31" s="87"/>
      <c r="J31" s="87"/>
      <c r="K31" s="87"/>
      <c r="L31" s="52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hidden="1" s="2" customFormat="1" ht="25.44" customHeight="1">
      <c r="A32" s="34"/>
      <c r="B32" s="35"/>
      <c r="C32" s="34"/>
      <c r="D32" s="133" t="s">
        <v>35</v>
      </c>
      <c r="E32" s="34"/>
      <c r="F32" s="34"/>
      <c r="G32" s="34"/>
      <c r="H32" s="34"/>
      <c r="I32" s="34"/>
      <c r="J32" s="93">
        <f>ROUND(J136, 2)</f>
        <v>0</v>
      </c>
      <c r="K32" s="34"/>
      <c r="L32" s="52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hidden="1" s="2" customFormat="1" ht="6.96" customHeight="1">
      <c r="A33" s="34"/>
      <c r="B33" s="35"/>
      <c r="C33" s="34"/>
      <c r="D33" s="87"/>
      <c r="E33" s="87"/>
      <c r="F33" s="87"/>
      <c r="G33" s="87"/>
      <c r="H33" s="87"/>
      <c r="I33" s="87"/>
      <c r="J33" s="87"/>
      <c r="K33" s="87"/>
      <c r="L33" s="131"/>
      <c r="M33" s="132"/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2"/>
      <c r="AE33" s="132"/>
      <c r="AF33" s="132"/>
      <c r="AG33" s="132"/>
      <c r="AH33" s="132"/>
      <c r="AI33" s="132"/>
      <c r="AJ33" s="132"/>
      <c r="AK33" s="132"/>
      <c r="AL33" s="132"/>
      <c r="AM33" s="132"/>
      <c r="AN33" s="132"/>
      <c r="AO33" s="132"/>
      <c r="AP33" s="132"/>
      <c r="AQ33" s="132"/>
      <c r="AR33" s="132"/>
      <c r="AS33" s="132"/>
      <c r="AT33" s="132"/>
      <c r="AU33" s="132"/>
      <c r="AV33" s="132"/>
      <c r="AW33" s="132"/>
      <c r="AX33" s="132"/>
      <c r="AY33" s="132"/>
      <c r="AZ33" s="132"/>
    </row>
    <row r="34" hidden="1" s="2" customFormat="1" ht="14.4" customHeight="1">
      <c r="A34" s="34"/>
      <c r="B34" s="35"/>
      <c r="C34" s="34"/>
      <c r="D34" s="34"/>
      <c r="E34" s="34"/>
      <c r="F34" s="39" t="s">
        <v>37</v>
      </c>
      <c r="G34" s="34"/>
      <c r="H34" s="34"/>
      <c r="I34" s="39" t="s">
        <v>36</v>
      </c>
      <c r="J34" s="39" t="s">
        <v>38</v>
      </c>
      <c r="K34" s="34"/>
      <c r="L34" s="52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hidden="1" s="2" customFormat="1" ht="14.4" customHeight="1">
      <c r="A35" s="34"/>
      <c r="B35" s="35"/>
      <c r="C35" s="34"/>
      <c r="D35" s="134" t="s">
        <v>39</v>
      </c>
      <c r="E35" s="41" t="s">
        <v>40</v>
      </c>
      <c r="F35" s="135">
        <f>ROUND((SUM(BE136:BE248)),  2)</f>
        <v>0</v>
      </c>
      <c r="G35" s="132"/>
      <c r="H35" s="132"/>
      <c r="I35" s="136">
        <v>0.20000000000000001</v>
      </c>
      <c r="J35" s="135">
        <f>ROUND(((SUM(BE136:BE248))*I35),  2)</f>
        <v>0</v>
      </c>
      <c r="K35" s="34"/>
      <c r="L35" s="52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hidden="1" s="2" customFormat="1" ht="14.4" customHeight="1">
      <c r="A36" s="34"/>
      <c r="B36" s="35"/>
      <c r="C36" s="34"/>
      <c r="D36" s="34"/>
      <c r="E36" s="41" t="s">
        <v>41</v>
      </c>
      <c r="F36" s="135">
        <f>ROUND((SUM(BF136:BF248)),  2)</f>
        <v>0</v>
      </c>
      <c r="G36" s="132"/>
      <c r="H36" s="132"/>
      <c r="I36" s="136">
        <v>0.20000000000000001</v>
      </c>
      <c r="J36" s="135">
        <f>ROUND(((SUM(BF136:BF248))*I36),  2)</f>
        <v>0</v>
      </c>
      <c r="K36" s="34"/>
      <c r="L36" s="52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28" t="s">
        <v>42</v>
      </c>
      <c r="F37" s="137">
        <f>ROUND((SUM(BG136:BG248)),  2)</f>
        <v>0</v>
      </c>
      <c r="G37" s="34"/>
      <c r="H37" s="34"/>
      <c r="I37" s="138">
        <v>0.20000000000000001</v>
      </c>
      <c r="J37" s="137">
        <f>0</f>
        <v>0</v>
      </c>
      <c r="K37" s="34"/>
      <c r="L37" s="52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hidden="1" s="2" customFormat="1" ht="14.4" customHeight="1">
      <c r="A38" s="34"/>
      <c r="B38" s="35"/>
      <c r="C38" s="34"/>
      <c r="D38" s="34"/>
      <c r="E38" s="28" t="s">
        <v>43</v>
      </c>
      <c r="F38" s="137">
        <f>ROUND((SUM(BH136:BH248)),  2)</f>
        <v>0</v>
      </c>
      <c r="G38" s="34"/>
      <c r="H38" s="34"/>
      <c r="I38" s="138">
        <v>0.20000000000000001</v>
      </c>
      <c r="J38" s="137">
        <f>0</f>
        <v>0</v>
      </c>
      <c r="K38" s="34"/>
      <c r="L38" s="52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hidden="1" s="2" customFormat="1" ht="14.4" customHeight="1">
      <c r="A39" s="34"/>
      <c r="B39" s="35"/>
      <c r="C39" s="34"/>
      <c r="D39" s="34"/>
      <c r="E39" s="41" t="s">
        <v>44</v>
      </c>
      <c r="F39" s="135">
        <f>ROUND((SUM(BI136:BI248)),  2)</f>
        <v>0</v>
      </c>
      <c r="G39" s="132"/>
      <c r="H39" s="132"/>
      <c r="I39" s="136">
        <v>0</v>
      </c>
      <c r="J39" s="135">
        <f>0</f>
        <v>0</v>
      </c>
      <c r="K39" s="34"/>
      <c r="L39" s="52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hidden="1" s="2" customFormat="1" ht="6.96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2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hidden="1" s="2" customFormat="1" ht="25.44" customHeight="1">
      <c r="A41" s="34"/>
      <c r="B41" s="35"/>
      <c r="C41" s="139"/>
      <c r="D41" s="140" t="s">
        <v>45</v>
      </c>
      <c r="E41" s="78"/>
      <c r="F41" s="78"/>
      <c r="G41" s="141" t="s">
        <v>46</v>
      </c>
      <c r="H41" s="142" t="s">
        <v>47</v>
      </c>
      <c r="I41" s="78"/>
      <c r="J41" s="143">
        <f>SUM(J32:J39)</f>
        <v>0</v>
      </c>
      <c r="K41" s="144"/>
      <c r="L41" s="52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</row>
    <row r="42" hidden="1" s="2" customFormat="1" ht="14.4" customHeight="1">
      <c r="A42" s="34"/>
      <c r="B42" s="35"/>
      <c r="C42" s="34"/>
      <c r="D42" s="34"/>
      <c r="E42" s="34"/>
      <c r="F42" s="34"/>
      <c r="G42" s="34"/>
      <c r="H42" s="34"/>
      <c r="I42" s="34"/>
      <c r="J42" s="34"/>
      <c r="K42" s="34"/>
      <c r="L42" s="52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</row>
    <row r="43" hidden="1" s="1" customFormat="1" ht="14.4" customHeight="1">
      <c r="B43" s="18"/>
      <c r="L43" s="18"/>
    </row>
    <row r="44" hidden="1" s="1" customFormat="1" ht="14.4" customHeight="1">
      <c r="B44" s="18"/>
      <c r="L44" s="18"/>
    </row>
    <row r="45" hidden="1" s="1" customFormat="1" ht="14.4" customHeight="1">
      <c r="B45" s="18"/>
      <c r="L45" s="18"/>
    </row>
    <row r="46" hidden="1" s="1" customFormat="1" ht="14.4" customHeight="1">
      <c r="B46" s="18"/>
      <c r="L46" s="18"/>
    </row>
    <row r="47" hidden="1" s="1" customFormat="1" ht="14.4" customHeight="1">
      <c r="B47" s="18"/>
      <c r="L47" s="18"/>
    </row>
    <row r="48" hidden="1" s="1" customFormat="1" ht="14.4" customHeight="1">
      <c r="B48" s="18"/>
      <c r="L48" s="18"/>
    </row>
    <row r="49" hidden="1" s="1" customFormat="1" ht="14.4" customHeight="1">
      <c r="B49" s="18"/>
      <c r="L49" s="18"/>
    </row>
    <row r="50" hidden="1" s="2" customFormat="1" ht="14.4" customHeight="1">
      <c r="B50" s="52"/>
      <c r="D50" s="53" t="s">
        <v>48</v>
      </c>
      <c r="E50" s="54"/>
      <c r="F50" s="54"/>
      <c r="G50" s="53" t="s">
        <v>49</v>
      </c>
      <c r="H50" s="54"/>
      <c r="I50" s="54"/>
      <c r="J50" s="54"/>
      <c r="K50" s="54"/>
      <c r="L50" s="52"/>
    </row>
    <row r="51" hidden="1">
      <c r="B51" s="18"/>
      <c r="L51" s="18"/>
    </row>
    <row r="52" hidden="1">
      <c r="B52" s="18"/>
      <c r="L52" s="18"/>
    </row>
    <row r="53" hidden="1">
      <c r="B53" s="18"/>
      <c r="L53" s="18"/>
    </row>
    <row r="54" hidden="1">
      <c r="B54" s="18"/>
      <c r="L54" s="18"/>
    </row>
    <row r="55" hidden="1">
      <c r="B55" s="18"/>
      <c r="L55" s="18"/>
    </row>
    <row r="56" hidden="1">
      <c r="B56" s="18"/>
      <c r="L56" s="18"/>
    </row>
    <row r="57" hidden="1">
      <c r="B57" s="18"/>
      <c r="L57" s="18"/>
    </row>
    <row r="58" hidden="1">
      <c r="B58" s="18"/>
      <c r="L58" s="18"/>
    </row>
    <row r="59" hidden="1">
      <c r="B59" s="18"/>
      <c r="L59" s="18"/>
    </row>
    <row r="60" hidden="1">
      <c r="B60" s="18"/>
      <c r="L60" s="18"/>
    </row>
    <row r="61" hidden="1" s="2" customFormat="1">
      <c r="A61" s="34"/>
      <c r="B61" s="35"/>
      <c r="C61" s="34"/>
      <c r="D61" s="55" t="s">
        <v>50</v>
      </c>
      <c r="E61" s="37"/>
      <c r="F61" s="145" t="s">
        <v>51</v>
      </c>
      <c r="G61" s="55" t="s">
        <v>50</v>
      </c>
      <c r="H61" s="37"/>
      <c r="I61" s="37"/>
      <c r="J61" s="146" t="s">
        <v>51</v>
      </c>
      <c r="K61" s="37"/>
      <c r="L61" s="52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hidden="1">
      <c r="B62" s="18"/>
      <c r="L62" s="18"/>
    </row>
    <row r="63" hidden="1">
      <c r="B63" s="18"/>
      <c r="L63" s="18"/>
    </row>
    <row r="64" hidden="1">
      <c r="B64" s="18"/>
      <c r="L64" s="18"/>
    </row>
    <row r="65" hidden="1" s="2" customFormat="1">
      <c r="A65" s="34"/>
      <c r="B65" s="35"/>
      <c r="C65" s="34"/>
      <c r="D65" s="53" t="s">
        <v>52</v>
      </c>
      <c r="E65" s="56"/>
      <c r="F65" s="56"/>
      <c r="G65" s="53" t="s">
        <v>53</v>
      </c>
      <c r="H65" s="56"/>
      <c r="I65" s="56"/>
      <c r="J65" s="56"/>
      <c r="K65" s="56"/>
      <c r="L65" s="52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hidden="1">
      <c r="B66" s="18"/>
      <c r="L66" s="18"/>
    </row>
    <row r="67" hidden="1">
      <c r="B67" s="18"/>
      <c r="L67" s="18"/>
    </row>
    <row r="68" hidden="1">
      <c r="B68" s="18"/>
      <c r="L68" s="18"/>
    </row>
    <row r="69" hidden="1">
      <c r="B69" s="18"/>
      <c r="L69" s="18"/>
    </row>
    <row r="70" hidden="1">
      <c r="B70" s="18"/>
      <c r="L70" s="18"/>
    </row>
    <row r="71" hidden="1">
      <c r="B71" s="18"/>
      <c r="L71" s="18"/>
    </row>
    <row r="72" hidden="1">
      <c r="B72" s="18"/>
      <c r="L72" s="18"/>
    </row>
    <row r="73" hidden="1">
      <c r="B73" s="18"/>
      <c r="L73" s="18"/>
    </row>
    <row r="74" hidden="1">
      <c r="B74" s="18"/>
      <c r="L74" s="18"/>
    </row>
    <row r="75" hidden="1">
      <c r="B75" s="18"/>
      <c r="L75" s="18"/>
    </row>
    <row r="76" hidden="1" s="2" customFormat="1">
      <c r="A76" s="34"/>
      <c r="B76" s="35"/>
      <c r="C76" s="34"/>
      <c r="D76" s="55" t="s">
        <v>50</v>
      </c>
      <c r="E76" s="37"/>
      <c r="F76" s="145" t="s">
        <v>51</v>
      </c>
      <c r="G76" s="55" t="s">
        <v>50</v>
      </c>
      <c r="H76" s="37"/>
      <c r="I76" s="37"/>
      <c r="J76" s="146" t="s">
        <v>51</v>
      </c>
      <c r="K76" s="37"/>
      <c r="L76" s="52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hidden="1" s="2" customFormat="1" ht="14.4" customHeight="1">
      <c r="A77" s="34"/>
      <c r="B77" s="57"/>
      <c r="C77" s="58"/>
      <c r="D77" s="58"/>
      <c r="E77" s="58"/>
      <c r="F77" s="58"/>
      <c r="G77" s="58"/>
      <c r="H77" s="58"/>
      <c r="I77" s="58"/>
      <c r="J77" s="58"/>
      <c r="K77" s="58"/>
      <c r="L77" s="52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78" hidden="1"/>
    <row r="79" hidden="1"/>
    <row r="80" hidden="1"/>
    <row r="81" hidden="1" s="2" customFormat="1" ht="6.96" customHeight="1">
      <c r="A81" s="34"/>
      <c r="B81" s="59"/>
      <c r="C81" s="60"/>
      <c r="D81" s="60"/>
      <c r="E81" s="60"/>
      <c r="F81" s="60"/>
      <c r="G81" s="60"/>
      <c r="H81" s="60"/>
      <c r="I81" s="60"/>
      <c r="J81" s="60"/>
      <c r="K81" s="60"/>
      <c r="L81" s="52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hidden="1" s="2" customFormat="1" ht="24.96" customHeight="1">
      <c r="A82" s="34"/>
      <c r="B82" s="35"/>
      <c r="C82" s="19" t="s">
        <v>98</v>
      </c>
      <c r="D82" s="34"/>
      <c r="E82" s="34"/>
      <c r="F82" s="34"/>
      <c r="G82" s="34"/>
      <c r="H82" s="34"/>
      <c r="I82" s="34"/>
      <c r="J82" s="34"/>
      <c r="K82" s="34"/>
      <c r="L82" s="52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hidden="1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2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hidden="1" s="2" customFormat="1" ht="12" customHeight="1">
      <c r="A84" s="34"/>
      <c r="B84" s="35"/>
      <c r="C84" s="28" t="s">
        <v>14</v>
      </c>
      <c r="D84" s="34"/>
      <c r="E84" s="34"/>
      <c r="F84" s="34"/>
      <c r="G84" s="34"/>
      <c r="H84" s="34"/>
      <c r="I84" s="34"/>
      <c r="J84" s="34"/>
      <c r="K84" s="34"/>
      <c r="L84" s="52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hidden="1" s="2" customFormat="1" ht="16.5" customHeight="1">
      <c r="A85" s="34"/>
      <c r="B85" s="35"/>
      <c r="C85" s="34"/>
      <c r="D85" s="34"/>
      <c r="E85" s="126" t="str">
        <f>E7</f>
        <v>Prístavba k existujúcemu objektu MŠ Borovce</v>
      </c>
      <c r="F85" s="28"/>
      <c r="G85" s="28"/>
      <c r="H85" s="28"/>
      <c r="I85" s="34"/>
      <c r="J85" s="34"/>
      <c r="K85" s="34"/>
      <c r="L85" s="52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hidden="1" s="1" customFormat="1" ht="12" customHeight="1">
      <c r="B86" s="18"/>
      <c r="C86" s="28" t="s">
        <v>93</v>
      </c>
      <c r="L86" s="18"/>
    </row>
    <row r="87" hidden="1" s="2" customFormat="1" ht="16.5" customHeight="1">
      <c r="A87" s="34"/>
      <c r="B87" s="35"/>
      <c r="C87" s="34"/>
      <c r="D87" s="34"/>
      <c r="E87" s="126" t="s">
        <v>94</v>
      </c>
      <c r="F87" s="34"/>
      <c r="G87" s="34"/>
      <c r="H87" s="34"/>
      <c r="I87" s="34"/>
      <c r="J87" s="34"/>
      <c r="K87" s="34"/>
      <c r="L87" s="52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hidden="1" s="2" customFormat="1" ht="12" customHeight="1">
      <c r="A88" s="34"/>
      <c r="B88" s="35"/>
      <c r="C88" s="28" t="s">
        <v>95</v>
      </c>
      <c r="D88" s="34"/>
      <c r="E88" s="34"/>
      <c r="F88" s="34"/>
      <c r="G88" s="34"/>
      <c r="H88" s="34"/>
      <c r="I88" s="34"/>
      <c r="J88" s="34"/>
      <c r="K88" s="34"/>
      <c r="L88" s="52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hidden="1" s="2" customFormat="1" ht="30" customHeight="1">
      <c r="A89" s="34"/>
      <c r="B89" s="35"/>
      <c r="C89" s="34"/>
      <c r="D89" s="34"/>
      <c r="E89" s="64" t="str">
        <f>E11</f>
        <v>1-2 - SO 101 - Prístavba k existujúcemu objektu MŠ - Zdravotechnika</v>
      </c>
      <c r="F89" s="34"/>
      <c r="G89" s="34"/>
      <c r="H89" s="34"/>
      <c r="I89" s="34"/>
      <c r="J89" s="34"/>
      <c r="K89" s="34"/>
      <c r="L89" s="52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hidden="1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2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hidden="1" s="2" customFormat="1" ht="12" customHeight="1">
      <c r="A91" s="34"/>
      <c r="B91" s="35"/>
      <c r="C91" s="28" t="s">
        <v>18</v>
      </c>
      <c r="D91" s="34"/>
      <c r="E91" s="34"/>
      <c r="F91" s="23" t="str">
        <f>F14</f>
        <v>Borovce p.č.11,12</v>
      </c>
      <c r="G91" s="34"/>
      <c r="H91" s="34"/>
      <c r="I91" s="28" t="s">
        <v>20</v>
      </c>
      <c r="J91" s="66" t="str">
        <f>IF(J14="","",J14)</f>
        <v>27. 9. 2022</v>
      </c>
      <c r="K91" s="34"/>
      <c r="L91" s="52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hidden="1" s="2" customFormat="1" ht="6.96" customHeight="1">
      <c r="A92" s="34"/>
      <c r="B92" s="35"/>
      <c r="C92" s="34"/>
      <c r="D92" s="34"/>
      <c r="E92" s="34"/>
      <c r="F92" s="34"/>
      <c r="G92" s="34"/>
      <c r="H92" s="34"/>
      <c r="I92" s="34"/>
      <c r="J92" s="34"/>
      <c r="K92" s="34"/>
      <c r="L92" s="52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hidden="1" s="2" customFormat="1" ht="15.15" customHeight="1">
      <c r="A93" s="34"/>
      <c r="B93" s="35"/>
      <c r="C93" s="28" t="s">
        <v>22</v>
      </c>
      <c r="D93" s="34"/>
      <c r="E93" s="34"/>
      <c r="F93" s="23" t="str">
        <f>E17</f>
        <v>Obec Borovce</v>
      </c>
      <c r="G93" s="34"/>
      <c r="H93" s="34"/>
      <c r="I93" s="28" t="s">
        <v>28</v>
      </c>
      <c r="J93" s="32" t="str">
        <f>E23</f>
        <v>Peter Ondro</v>
      </c>
      <c r="K93" s="34"/>
      <c r="L93" s="52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hidden="1" s="2" customFormat="1" ht="15.15" customHeight="1">
      <c r="A94" s="34"/>
      <c r="B94" s="35"/>
      <c r="C94" s="28" t="s">
        <v>26</v>
      </c>
      <c r="D94" s="34"/>
      <c r="E94" s="34"/>
      <c r="F94" s="23" t="str">
        <f>IF(E20="","",E20)</f>
        <v>Vyplň údaj</v>
      </c>
      <c r="G94" s="34"/>
      <c r="H94" s="34"/>
      <c r="I94" s="28" t="s">
        <v>32</v>
      </c>
      <c r="J94" s="32" t="str">
        <f>E26</f>
        <v>Peter Ondro</v>
      </c>
      <c r="K94" s="34"/>
      <c r="L94" s="52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hidden="1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2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hidden="1" s="2" customFormat="1" ht="29.28" customHeight="1">
      <c r="A96" s="34"/>
      <c r="B96" s="35"/>
      <c r="C96" s="147" t="s">
        <v>99</v>
      </c>
      <c r="D96" s="139"/>
      <c r="E96" s="139"/>
      <c r="F96" s="139"/>
      <c r="G96" s="139"/>
      <c r="H96" s="139"/>
      <c r="I96" s="139"/>
      <c r="J96" s="148" t="s">
        <v>100</v>
      </c>
      <c r="K96" s="139"/>
      <c r="L96" s="52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</row>
    <row r="97" hidden="1" s="2" customFormat="1" ht="10.32" customHeight="1">
      <c r="A97" s="34"/>
      <c r="B97" s="35"/>
      <c r="C97" s="34"/>
      <c r="D97" s="34"/>
      <c r="E97" s="34"/>
      <c r="F97" s="34"/>
      <c r="G97" s="34"/>
      <c r="H97" s="34"/>
      <c r="I97" s="34"/>
      <c r="J97" s="34"/>
      <c r="K97" s="34"/>
      <c r="L97" s="52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</row>
    <row r="98" hidden="1" s="2" customFormat="1" ht="22.8" customHeight="1">
      <c r="A98" s="34"/>
      <c r="B98" s="35"/>
      <c r="C98" s="149" t="s">
        <v>101</v>
      </c>
      <c r="D98" s="34"/>
      <c r="E98" s="34"/>
      <c r="F98" s="34"/>
      <c r="G98" s="34"/>
      <c r="H98" s="34"/>
      <c r="I98" s="34"/>
      <c r="J98" s="93">
        <f>J136</f>
        <v>0</v>
      </c>
      <c r="K98" s="34"/>
      <c r="L98" s="52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U98" s="15" t="s">
        <v>102</v>
      </c>
    </row>
    <row r="99" hidden="1" s="9" customFormat="1" ht="24.96" customHeight="1">
      <c r="A99" s="9"/>
      <c r="B99" s="150"/>
      <c r="C99" s="9"/>
      <c r="D99" s="151" t="s">
        <v>103</v>
      </c>
      <c r="E99" s="152"/>
      <c r="F99" s="152"/>
      <c r="G99" s="152"/>
      <c r="H99" s="152"/>
      <c r="I99" s="152"/>
      <c r="J99" s="153">
        <f>J137</f>
        <v>0</v>
      </c>
      <c r="K99" s="9"/>
      <c r="L99" s="150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hidden="1" s="10" customFormat="1" ht="19.92" customHeight="1">
      <c r="A100" s="10"/>
      <c r="B100" s="154"/>
      <c r="C100" s="10"/>
      <c r="D100" s="155" t="s">
        <v>104</v>
      </c>
      <c r="E100" s="156"/>
      <c r="F100" s="156"/>
      <c r="G100" s="156"/>
      <c r="H100" s="156"/>
      <c r="I100" s="156"/>
      <c r="J100" s="157">
        <f>J138</f>
        <v>0</v>
      </c>
      <c r="K100" s="10"/>
      <c r="L100" s="154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10" customFormat="1" ht="19.92" customHeight="1">
      <c r="A101" s="10"/>
      <c r="B101" s="154"/>
      <c r="C101" s="10"/>
      <c r="D101" s="155" t="s">
        <v>105</v>
      </c>
      <c r="E101" s="156"/>
      <c r="F101" s="156"/>
      <c r="G101" s="156"/>
      <c r="H101" s="156"/>
      <c r="I101" s="156"/>
      <c r="J101" s="157">
        <f>J149</f>
        <v>0</v>
      </c>
      <c r="K101" s="10"/>
      <c r="L101" s="154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10" customFormat="1" ht="19.92" customHeight="1">
      <c r="A102" s="10"/>
      <c r="B102" s="154"/>
      <c r="C102" s="10"/>
      <c r="D102" s="155" t="s">
        <v>106</v>
      </c>
      <c r="E102" s="156"/>
      <c r="F102" s="156"/>
      <c r="G102" s="156"/>
      <c r="H102" s="156"/>
      <c r="I102" s="156"/>
      <c r="J102" s="157">
        <f>J151</f>
        <v>0</v>
      </c>
      <c r="K102" s="10"/>
      <c r="L102" s="154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10" customFormat="1" ht="19.92" customHeight="1">
      <c r="A103" s="10"/>
      <c r="B103" s="154"/>
      <c r="C103" s="10"/>
      <c r="D103" s="155" t="s">
        <v>107</v>
      </c>
      <c r="E103" s="156"/>
      <c r="F103" s="156"/>
      <c r="G103" s="156"/>
      <c r="H103" s="156"/>
      <c r="I103" s="156"/>
      <c r="J103" s="157">
        <f>J153</f>
        <v>0</v>
      </c>
      <c r="K103" s="10"/>
      <c r="L103" s="154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hidden="1" s="10" customFormat="1" ht="19.92" customHeight="1">
      <c r="A104" s="10"/>
      <c r="B104" s="154"/>
      <c r="C104" s="10"/>
      <c r="D104" s="155" t="s">
        <v>108</v>
      </c>
      <c r="E104" s="156"/>
      <c r="F104" s="156"/>
      <c r="G104" s="156"/>
      <c r="H104" s="156"/>
      <c r="I104" s="156"/>
      <c r="J104" s="157">
        <f>J157</f>
        <v>0</v>
      </c>
      <c r="K104" s="10"/>
      <c r="L104" s="154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hidden="1" s="10" customFormat="1" ht="19.92" customHeight="1">
      <c r="A105" s="10"/>
      <c r="B105" s="154"/>
      <c r="C105" s="10"/>
      <c r="D105" s="155" t="s">
        <v>109</v>
      </c>
      <c r="E105" s="156"/>
      <c r="F105" s="156"/>
      <c r="G105" s="156"/>
      <c r="H105" s="156"/>
      <c r="I105" s="156"/>
      <c r="J105" s="157">
        <f>J176</f>
        <v>0</v>
      </c>
      <c r="K105" s="10"/>
      <c r="L105" s="154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hidden="1" s="10" customFormat="1" ht="19.92" customHeight="1">
      <c r="A106" s="10"/>
      <c r="B106" s="154"/>
      <c r="C106" s="10"/>
      <c r="D106" s="155" t="s">
        <v>110</v>
      </c>
      <c r="E106" s="156"/>
      <c r="F106" s="156"/>
      <c r="G106" s="156"/>
      <c r="H106" s="156"/>
      <c r="I106" s="156"/>
      <c r="J106" s="157">
        <f>J184</f>
        <v>0</v>
      </c>
      <c r="K106" s="10"/>
      <c r="L106" s="154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hidden="1" s="9" customFormat="1" ht="24.96" customHeight="1">
      <c r="A107" s="9"/>
      <c r="B107" s="150"/>
      <c r="C107" s="9"/>
      <c r="D107" s="151" t="s">
        <v>111</v>
      </c>
      <c r="E107" s="152"/>
      <c r="F107" s="152"/>
      <c r="G107" s="152"/>
      <c r="H107" s="152"/>
      <c r="I107" s="152"/>
      <c r="J107" s="153">
        <f>J186</f>
        <v>0</v>
      </c>
      <c r="K107" s="9"/>
      <c r="L107" s="150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hidden="1" s="10" customFormat="1" ht="19.92" customHeight="1">
      <c r="A108" s="10"/>
      <c r="B108" s="154"/>
      <c r="C108" s="10"/>
      <c r="D108" s="155" t="s">
        <v>112</v>
      </c>
      <c r="E108" s="156"/>
      <c r="F108" s="156"/>
      <c r="G108" s="156"/>
      <c r="H108" s="156"/>
      <c r="I108" s="156"/>
      <c r="J108" s="157">
        <f>J187</f>
        <v>0</v>
      </c>
      <c r="K108" s="10"/>
      <c r="L108" s="154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hidden="1" s="10" customFormat="1" ht="19.92" customHeight="1">
      <c r="A109" s="10"/>
      <c r="B109" s="154"/>
      <c r="C109" s="10"/>
      <c r="D109" s="155" t="s">
        <v>113</v>
      </c>
      <c r="E109" s="156"/>
      <c r="F109" s="156"/>
      <c r="G109" s="156"/>
      <c r="H109" s="156"/>
      <c r="I109" s="156"/>
      <c r="J109" s="157">
        <f>J195</f>
        <v>0</v>
      </c>
      <c r="K109" s="10"/>
      <c r="L109" s="154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hidden="1" s="10" customFormat="1" ht="19.92" customHeight="1">
      <c r="A110" s="10"/>
      <c r="B110" s="154"/>
      <c r="C110" s="10"/>
      <c r="D110" s="155" t="s">
        <v>114</v>
      </c>
      <c r="E110" s="156"/>
      <c r="F110" s="156"/>
      <c r="G110" s="156"/>
      <c r="H110" s="156"/>
      <c r="I110" s="156"/>
      <c r="J110" s="157">
        <f>J203</f>
        <v>0</v>
      </c>
      <c r="K110" s="10"/>
      <c r="L110" s="154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hidden="1" s="10" customFormat="1" ht="19.92" customHeight="1">
      <c r="A111" s="10"/>
      <c r="B111" s="154"/>
      <c r="C111" s="10"/>
      <c r="D111" s="155" t="s">
        <v>115</v>
      </c>
      <c r="E111" s="156"/>
      <c r="F111" s="156"/>
      <c r="G111" s="156"/>
      <c r="H111" s="156"/>
      <c r="I111" s="156"/>
      <c r="J111" s="157">
        <f>J220</f>
        <v>0</v>
      </c>
      <c r="K111" s="10"/>
      <c r="L111" s="154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hidden="1" s="9" customFormat="1" ht="24.96" customHeight="1">
      <c r="A112" s="9"/>
      <c r="B112" s="150"/>
      <c r="C112" s="9"/>
      <c r="D112" s="151" t="s">
        <v>116</v>
      </c>
      <c r="E112" s="152"/>
      <c r="F112" s="152"/>
      <c r="G112" s="152"/>
      <c r="H112" s="152"/>
      <c r="I112" s="152"/>
      <c r="J112" s="153">
        <f>J244</f>
        <v>0</v>
      </c>
      <c r="K112" s="9"/>
      <c r="L112" s="150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</row>
    <row r="113" hidden="1" s="10" customFormat="1" ht="19.92" customHeight="1">
      <c r="A113" s="10"/>
      <c r="B113" s="154"/>
      <c r="C113" s="10"/>
      <c r="D113" s="155" t="s">
        <v>117</v>
      </c>
      <c r="E113" s="156"/>
      <c r="F113" s="156"/>
      <c r="G113" s="156"/>
      <c r="H113" s="156"/>
      <c r="I113" s="156"/>
      <c r="J113" s="157">
        <f>J245</f>
        <v>0</v>
      </c>
      <c r="K113" s="10"/>
      <c r="L113" s="154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hidden="1" s="10" customFormat="1" ht="19.92" customHeight="1">
      <c r="A114" s="10"/>
      <c r="B114" s="154"/>
      <c r="C114" s="10"/>
      <c r="D114" s="155" t="s">
        <v>118</v>
      </c>
      <c r="E114" s="156"/>
      <c r="F114" s="156"/>
      <c r="G114" s="156"/>
      <c r="H114" s="156"/>
      <c r="I114" s="156"/>
      <c r="J114" s="157">
        <f>J247</f>
        <v>0</v>
      </c>
      <c r="K114" s="10"/>
      <c r="L114" s="154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</row>
    <row r="115" hidden="1" s="2" customFormat="1" ht="21.84" customHeight="1">
      <c r="A115" s="34"/>
      <c r="B115" s="35"/>
      <c r="C115" s="34"/>
      <c r="D115" s="34"/>
      <c r="E115" s="34"/>
      <c r="F115" s="34"/>
      <c r="G115" s="34"/>
      <c r="H115" s="34"/>
      <c r="I115" s="34"/>
      <c r="J115" s="34"/>
      <c r="K115" s="34"/>
      <c r="L115" s="52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hidden="1" s="2" customFormat="1" ht="6.96" customHeight="1">
      <c r="A116" s="34"/>
      <c r="B116" s="57"/>
      <c r="C116" s="58"/>
      <c r="D116" s="58"/>
      <c r="E116" s="58"/>
      <c r="F116" s="58"/>
      <c r="G116" s="58"/>
      <c r="H116" s="58"/>
      <c r="I116" s="58"/>
      <c r="J116" s="58"/>
      <c r="K116" s="58"/>
      <c r="L116" s="52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hidden="1"/>
    <row r="118" hidden="1"/>
    <row r="119" hidden="1"/>
    <row r="120" s="2" customFormat="1" ht="6.96" customHeight="1">
      <c r="A120" s="34"/>
      <c r="B120" s="59"/>
      <c r="C120" s="60"/>
      <c r="D120" s="60"/>
      <c r="E120" s="60"/>
      <c r="F120" s="60"/>
      <c r="G120" s="60"/>
      <c r="H120" s="60"/>
      <c r="I120" s="60"/>
      <c r="J120" s="60"/>
      <c r="K120" s="60"/>
      <c r="L120" s="52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24.96" customHeight="1">
      <c r="A121" s="34"/>
      <c r="B121" s="35"/>
      <c r="C121" s="19" t="s">
        <v>119</v>
      </c>
      <c r="D121" s="34"/>
      <c r="E121" s="34"/>
      <c r="F121" s="34"/>
      <c r="G121" s="34"/>
      <c r="H121" s="34"/>
      <c r="I121" s="34"/>
      <c r="J121" s="34"/>
      <c r="K121" s="34"/>
      <c r="L121" s="52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="2" customFormat="1" ht="6.96" customHeight="1">
      <c r="A122" s="34"/>
      <c r="B122" s="35"/>
      <c r="C122" s="34"/>
      <c r="D122" s="34"/>
      <c r="E122" s="34"/>
      <c r="F122" s="34"/>
      <c r="G122" s="34"/>
      <c r="H122" s="34"/>
      <c r="I122" s="34"/>
      <c r="J122" s="34"/>
      <c r="K122" s="34"/>
      <c r="L122" s="52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="2" customFormat="1" ht="12" customHeight="1">
      <c r="A123" s="34"/>
      <c r="B123" s="35"/>
      <c r="C123" s="28" t="s">
        <v>14</v>
      </c>
      <c r="D123" s="34"/>
      <c r="E123" s="34"/>
      <c r="F123" s="34"/>
      <c r="G123" s="34"/>
      <c r="H123" s="34"/>
      <c r="I123" s="34"/>
      <c r="J123" s="34"/>
      <c r="K123" s="34"/>
      <c r="L123" s="52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="2" customFormat="1" ht="16.5" customHeight="1">
      <c r="A124" s="34"/>
      <c r="B124" s="35"/>
      <c r="C124" s="34"/>
      <c r="D124" s="34"/>
      <c r="E124" s="126" t="str">
        <f>E7</f>
        <v>Prístavba k existujúcemu objektu MŠ Borovce</v>
      </c>
      <c r="F124" s="28"/>
      <c r="G124" s="28"/>
      <c r="H124" s="28"/>
      <c r="I124" s="34"/>
      <c r="J124" s="34"/>
      <c r="K124" s="34"/>
      <c r="L124" s="52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="1" customFormat="1" ht="12" customHeight="1">
      <c r="B125" s="18"/>
      <c r="C125" s="28" t="s">
        <v>93</v>
      </c>
      <c r="L125" s="18"/>
    </row>
    <row r="126" s="2" customFormat="1" ht="16.5" customHeight="1">
      <c r="A126" s="34"/>
      <c r="B126" s="35"/>
      <c r="C126" s="34"/>
      <c r="D126" s="34"/>
      <c r="E126" s="126" t="s">
        <v>94</v>
      </c>
      <c r="F126" s="34"/>
      <c r="G126" s="34"/>
      <c r="H126" s="34"/>
      <c r="I126" s="34"/>
      <c r="J126" s="34"/>
      <c r="K126" s="34"/>
      <c r="L126" s="52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</row>
    <row r="127" s="2" customFormat="1" ht="12" customHeight="1">
      <c r="A127" s="34"/>
      <c r="B127" s="35"/>
      <c r="C127" s="28" t="s">
        <v>95</v>
      </c>
      <c r="D127" s="34"/>
      <c r="E127" s="34"/>
      <c r="F127" s="34"/>
      <c r="G127" s="34"/>
      <c r="H127" s="34"/>
      <c r="I127" s="34"/>
      <c r="J127" s="34"/>
      <c r="K127" s="34"/>
      <c r="L127" s="52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</row>
    <row r="128" s="2" customFormat="1" ht="30" customHeight="1">
      <c r="A128" s="34"/>
      <c r="B128" s="35"/>
      <c r="C128" s="34"/>
      <c r="D128" s="34"/>
      <c r="E128" s="64" t="str">
        <f>E11</f>
        <v>1-2 - SO 101 - Prístavba k existujúcemu objektu MŠ - Zdravotechnika</v>
      </c>
      <c r="F128" s="34"/>
      <c r="G128" s="34"/>
      <c r="H128" s="34"/>
      <c r="I128" s="34"/>
      <c r="J128" s="34"/>
      <c r="K128" s="34"/>
      <c r="L128" s="52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</row>
    <row r="129" s="2" customFormat="1" ht="6.96" customHeight="1">
      <c r="A129" s="34"/>
      <c r="B129" s="35"/>
      <c r="C129" s="34"/>
      <c r="D129" s="34"/>
      <c r="E129" s="34"/>
      <c r="F129" s="34"/>
      <c r="G129" s="34"/>
      <c r="H129" s="34"/>
      <c r="I129" s="34"/>
      <c r="J129" s="34"/>
      <c r="K129" s="34"/>
      <c r="L129" s="52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</row>
    <row r="130" s="2" customFormat="1" ht="12" customHeight="1">
      <c r="A130" s="34"/>
      <c r="B130" s="35"/>
      <c r="C130" s="28" t="s">
        <v>18</v>
      </c>
      <c r="D130" s="34"/>
      <c r="E130" s="34"/>
      <c r="F130" s="23" t="str">
        <f>F14</f>
        <v>Borovce p.č.11,12</v>
      </c>
      <c r="G130" s="34"/>
      <c r="H130" s="34"/>
      <c r="I130" s="28" t="s">
        <v>20</v>
      </c>
      <c r="J130" s="66" t="str">
        <f>IF(J14="","",J14)</f>
        <v>27. 9. 2022</v>
      </c>
      <c r="K130" s="34"/>
      <c r="L130" s="52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</row>
    <row r="131" s="2" customFormat="1" ht="6.96" customHeight="1">
      <c r="A131" s="34"/>
      <c r="B131" s="35"/>
      <c r="C131" s="34"/>
      <c r="D131" s="34"/>
      <c r="E131" s="34"/>
      <c r="F131" s="34"/>
      <c r="G131" s="34"/>
      <c r="H131" s="34"/>
      <c r="I131" s="34"/>
      <c r="J131" s="34"/>
      <c r="K131" s="34"/>
      <c r="L131" s="52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</row>
    <row r="132" s="2" customFormat="1" ht="15.15" customHeight="1">
      <c r="A132" s="34"/>
      <c r="B132" s="35"/>
      <c r="C132" s="28" t="s">
        <v>22</v>
      </c>
      <c r="D132" s="34"/>
      <c r="E132" s="34"/>
      <c r="F132" s="23" t="str">
        <f>E17</f>
        <v>Obec Borovce</v>
      </c>
      <c r="G132" s="34"/>
      <c r="H132" s="34"/>
      <c r="I132" s="28" t="s">
        <v>28</v>
      </c>
      <c r="J132" s="32" t="str">
        <f>E23</f>
        <v>Peter Ondro</v>
      </c>
      <c r="K132" s="34"/>
      <c r="L132" s="52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</row>
    <row r="133" s="2" customFormat="1" ht="15.15" customHeight="1">
      <c r="A133" s="34"/>
      <c r="B133" s="35"/>
      <c r="C133" s="28" t="s">
        <v>26</v>
      </c>
      <c r="D133" s="34"/>
      <c r="E133" s="34"/>
      <c r="F133" s="23" t="str">
        <f>IF(E20="","",E20)</f>
        <v>Vyplň údaj</v>
      </c>
      <c r="G133" s="34"/>
      <c r="H133" s="34"/>
      <c r="I133" s="28" t="s">
        <v>32</v>
      </c>
      <c r="J133" s="32" t="str">
        <f>E26</f>
        <v>Peter Ondro</v>
      </c>
      <c r="K133" s="34"/>
      <c r="L133" s="52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</row>
    <row r="134" s="2" customFormat="1" ht="10.32" customHeight="1">
      <c r="A134" s="34"/>
      <c r="B134" s="35"/>
      <c r="C134" s="34"/>
      <c r="D134" s="34"/>
      <c r="E134" s="34"/>
      <c r="F134" s="34"/>
      <c r="G134" s="34"/>
      <c r="H134" s="34"/>
      <c r="I134" s="34"/>
      <c r="J134" s="34"/>
      <c r="K134" s="34"/>
      <c r="L134" s="52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</row>
    <row r="135" s="11" customFormat="1" ht="29.28" customHeight="1">
      <c r="A135" s="158"/>
      <c r="B135" s="159"/>
      <c r="C135" s="160" t="s">
        <v>120</v>
      </c>
      <c r="D135" s="161" t="s">
        <v>60</v>
      </c>
      <c r="E135" s="161" t="s">
        <v>56</v>
      </c>
      <c r="F135" s="161" t="s">
        <v>57</v>
      </c>
      <c r="G135" s="161" t="s">
        <v>121</v>
      </c>
      <c r="H135" s="161" t="s">
        <v>122</v>
      </c>
      <c r="I135" s="161" t="s">
        <v>123</v>
      </c>
      <c r="J135" s="162" t="s">
        <v>100</v>
      </c>
      <c r="K135" s="163" t="s">
        <v>124</v>
      </c>
      <c r="L135" s="164"/>
      <c r="M135" s="83" t="s">
        <v>1</v>
      </c>
      <c r="N135" s="84" t="s">
        <v>39</v>
      </c>
      <c r="O135" s="84" t="s">
        <v>125</v>
      </c>
      <c r="P135" s="84" t="s">
        <v>126</v>
      </c>
      <c r="Q135" s="84" t="s">
        <v>127</v>
      </c>
      <c r="R135" s="84" t="s">
        <v>128</v>
      </c>
      <c r="S135" s="84" t="s">
        <v>129</v>
      </c>
      <c r="T135" s="85" t="s">
        <v>130</v>
      </c>
      <c r="U135" s="158"/>
      <c r="V135" s="158"/>
      <c r="W135" s="158"/>
      <c r="X135" s="158"/>
      <c r="Y135" s="158"/>
      <c r="Z135" s="158"/>
      <c r="AA135" s="158"/>
      <c r="AB135" s="158"/>
      <c r="AC135" s="158"/>
      <c r="AD135" s="158"/>
      <c r="AE135" s="158"/>
    </row>
    <row r="136" s="2" customFormat="1" ht="22.8" customHeight="1">
      <c r="A136" s="34"/>
      <c r="B136" s="35"/>
      <c r="C136" s="90" t="s">
        <v>101</v>
      </c>
      <c r="D136" s="34"/>
      <c r="E136" s="34"/>
      <c r="F136" s="34"/>
      <c r="G136" s="34"/>
      <c r="H136" s="34"/>
      <c r="I136" s="34"/>
      <c r="J136" s="165">
        <f>BK136</f>
        <v>0</v>
      </c>
      <c r="K136" s="34"/>
      <c r="L136" s="35"/>
      <c r="M136" s="86"/>
      <c r="N136" s="70"/>
      <c r="O136" s="87"/>
      <c r="P136" s="166">
        <f>P137+P186+P244</f>
        <v>0</v>
      </c>
      <c r="Q136" s="87"/>
      <c r="R136" s="166">
        <f>R137+R186+R244</f>
        <v>69.170880797999999</v>
      </c>
      <c r="S136" s="87"/>
      <c r="T136" s="167">
        <f>T137+T186+T244</f>
        <v>0.10999999999999999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T136" s="15" t="s">
        <v>74</v>
      </c>
      <c r="AU136" s="15" t="s">
        <v>102</v>
      </c>
      <c r="BK136" s="168">
        <f>BK137+BK186+BK244</f>
        <v>0</v>
      </c>
    </row>
    <row r="137" s="12" customFormat="1" ht="25.92" customHeight="1">
      <c r="A137" s="12"/>
      <c r="B137" s="169"/>
      <c r="C137" s="12"/>
      <c r="D137" s="170" t="s">
        <v>74</v>
      </c>
      <c r="E137" s="171" t="s">
        <v>131</v>
      </c>
      <c r="F137" s="171" t="s">
        <v>132</v>
      </c>
      <c r="G137" s="12"/>
      <c r="H137" s="12"/>
      <c r="I137" s="172"/>
      <c r="J137" s="173">
        <f>BK137</f>
        <v>0</v>
      </c>
      <c r="K137" s="12"/>
      <c r="L137" s="169"/>
      <c r="M137" s="174"/>
      <c r="N137" s="175"/>
      <c r="O137" s="175"/>
      <c r="P137" s="176">
        <f>P138+P149+P151+P153+P157+P176+P184</f>
        <v>0</v>
      </c>
      <c r="Q137" s="175"/>
      <c r="R137" s="176">
        <f>R138+R149+R151+R153+R157+R176+R184</f>
        <v>68.693814458000006</v>
      </c>
      <c r="S137" s="175"/>
      <c r="T137" s="177">
        <f>T138+T149+T151+T153+T157+T176+T184</f>
        <v>0.10999999999999999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170" t="s">
        <v>79</v>
      </c>
      <c r="AT137" s="178" t="s">
        <v>74</v>
      </c>
      <c r="AU137" s="178" t="s">
        <v>75</v>
      </c>
      <c r="AY137" s="170" t="s">
        <v>133</v>
      </c>
      <c r="BK137" s="179">
        <f>BK138+BK149+BK151+BK153+BK157+BK176+BK184</f>
        <v>0</v>
      </c>
    </row>
    <row r="138" s="12" customFormat="1" ht="22.8" customHeight="1">
      <c r="A138" s="12"/>
      <c r="B138" s="169"/>
      <c r="C138" s="12"/>
      <c r="D138" s="170" t="s">
        <v>74</v>
      </c>
      <c r="E138" s="180" t="s">
        <v>79</v>
      </c>
      <c r="F138" s="180" t="s">
        <v>134</v>
      </c>
      <c r="G138" s="12"/>
      <c r="H138" s="12"/>
      <c r="I138" s="172"/>
      <c r="J138" s="181">
        <f>BK138</f>
        <v>0</v>
      </c>
      <c r="K138" s="12"/>
      <c r="L138" s="169"/>
      <c r="M138" s="174"/>
      <c r="N138" s="175"/>
      <c r="O138" s="175"/>
      <c r="P138" s="176">
        <f>SUM(P139:P148)</f>
        <v>0</v>
      </c>
      <c r="Q138" s="175"/>
      <c r="R138" s="176">
        <f>SUM(R139:R148)</f>
        <v>55.079999999999998</v>
      </c>
      <c r="S138" s="175"/>
      <c r="T138" s="177">
        <f>SUM(T139:T148)</f>
        <v>0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170" t="s">
        <v>79</v>
      </c>
      <c r="AT138" s="178" t="s">
        <v>74</v>
      </c>
      <c r="AU138" s="178" t="s">
        <v>79</v>
      </c>
      <c r="AY138" s="170" t="s">
        <v>133</v>
      </c>
      <c r="BK138" s="179">
        <f>SUM(BK139:BK148)</f>
        <v>0</v>
      </c>
    </row>
    <row r="139" s="2" customFormat="1" ht="24.15" customHeight="1">
      <c r="A139" s="34"/>
      <c r="B139" s="182"/>
      <c r="C139" s="183" t="s">
        <v>79</v>
      </c>
      <c r="D139" s="183" t="s">
        <v>135</v>
      </c>
      <c r="E139" s="184" t="s">
        <v>136</v>
      </c>
      <c r="F139" s="185" t="s">
        <v>137</v>
      </c>
      <c r="G139" s="186" t="s">
        <v>138</v>
      </c>
      <c r="H139" s="187">
        <v>64.599999999999994</v>
      </c>
      <c r="I139" s="188"/>
      <c r="J139" s="187">
        <f>ROUND(I139*H139,3)</f>
        <v>0</v>
      </c>
      <c r="K139" s="189"/>
      <c r="L139" s="35"/>
      <c r="M139" s="190" t="s">
        <v>1</v>
      </c>
      <c r="N139" s="191" t="s">
        <v>41</v>
      </c>
      <c r="O139" s="74"/>
      <c r="P139" s="192">
        <f>O139*H139</f>
        <v>0</v>
      </c>
      <c r="Q139" s="192">
        <v>0</v>
      </c>
      <c r="R139" s="192">
        <f>Q139*H139</f>
        <v>0</v>
      </c>
      <c r="S139" s="192">
        <v>0</v>
      </c>
      <c r="T139" s="193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94" t="s">
        <v>139</v>
      </c>
      <c r="AT139" s="194" t="s">
        <v>135</v>
      </c>
      <c r="AU139" s="194" t="s">
        <v>87</v>
      </c>
      <c r="AY139" s="15" t="s">
        <v>133</v>
      </c>
      <c r="BE139" s="195">
        <f>IF(N139="základná",J139,0)</f>
        <v>0</v>
      </c>
      <c r="BF139" s="195">
        <f>IF(N139="znížená",J139,0)</f>
        <v>0</v>
      </c>
      <c r="BG139" s="195">
        <f>IF(N139="zákl. prenesená",J139,0)</f>
        <v>0</v>
      </c>
      <c r="BH139" s="195">
        <f>IF(N139="zníž. prenesená",J139,0)</f>
        <v>0</v>
      </c>
      <c r="BI139" s="195">
        <f>IF(N139="nulová",J139,0)</f>
        <v>0</v>
      </c>
      <c r="BJ139" s="15" t="s">
        <v>87</v>
      </c>
      <c r="BK139" s="196">
        <f>ROUND(I139*H139,3)</f>
        <v>0</v>
      </c>
      <c r="BL139" s="15" t="s">
        <v>139</v>
      </c>
      <c r="BM139" s="194" t="s">
        <v>140</v>
      </c>
    </row>
    <row r="140" s="2" customFormat="1" ht="37.8" customHeight="1">
      <c r="A140" s="34"/>
      <c r="B140" s="182"/>
      <c r="C140" s="183" t="s">
        <v>87</v>
      </c>
      <c r="D140" s="183" t="s">
        <v>135</v>
      </c>
      <c r="E140" s="184" t="s">
        <v>141</v>
      </c>
      <c r="F140" s="185" t="s">
        <v>142</v>
      </c>
      <c r="G140" s="186" t="s">
        <v>138</v>
      </c>
      <c r="H140" s="187">
        <v>19.379999999999999</v>
      </c>
      <c r="I140" s="188"/>
      <c r="J140" s="187">
        <f>ROUND(I140*H140,3)</f>
        <v>0</v>
      </c>
      <c r="K140" s="189"/>
      <c r="L140" s="35"/>
      <c r="M140" s="190" t="s">
        <v>1</v>
      </c>
      <c r="N140" s="191" t="s">
        <v>41</v>
      </c>
      <c r="O140" s="74"/>
      <c r="P140" s="192">
        <f>O140*H140</f>
        <v>0</v>
      </c>
      <c r="Q140" s="192">
        <v>0</v>
      </c>
      <c r="R140" s="192">
        <f>Q140*H140</f>
        <v>0</v>
      </c>
      <c r="S140" s="192">
        <v>0</v>
      </c>
      <c r="T140" s="193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94" t="s">
        <v>139</v>
      </c>
      <c r="AT140" s="194" t="s">
        <v>135</v>
      </c>
      <c r="AU140" s="194" t="s">
        <v>87</v>
      </c>
      <c r="AY140" s="15" t="s">
        <v>133</v>
      </c>
      <c r="BE140" s="195">
        <f>IF(N140="základná",J140,0)</f>
        <v>0</v>
      </c>
      <c r="BF140" s="195">
        <f>IF(N140="znížená",J140,0)</f>
        <v>0</v>
      </c>
      <c r="BG140" s="195">
        <f>IF(N140="zákl. prenesená",J140,0)</f>
        <v>0</v>
      </c>
      <c r="BH140" s="195">
        <f>IF(N140="zníž. prenesená",J140,0)</f>
        <v>0</v>
      </c>
      <c r="BI140" s="195">
        <f>IF(N140="nulová",J140,0)</f>
        <v>0</v>
      </c>
      <c r="BJ140" s="15" t="s">
        <v>87</v>
      </c>
      <c r="BK140" s="196">
        <f>ROUND(I140*H140,3)</f>
        <v>0</v>
      </c>
      <c r="BL140" s="15" t="s">
        <v>139</v>
      </c>
      <c r="BM140" s="194" t="s">
        <v>143</v>
      </c>
    </row>
    <row r="141" s="2" customFormat="1" ht="37.8" customHeight="1">
      <c r="A141" s="34"/>
      <c r="B141" s="182"/>
      <c r="C141" s="183" t="s">
        <v>144</v>
      </c>
      <c r="D141" s="183" t="s">
        <v>135</v>
      </c>
      <c r="E141" s="184" t="s">
        <v>145</v>
      </c>
      <c r="F141" s="185" t="s">
        <v>146</v>
      </c>
      <c r="G141" s="186" t="s">
        <v>138</v>
      </c>
      <c r="H141" s="187">
        <v>44.200000000000003</v>
      </c>
      <c r="I141" s="188"/>
      <c r="J141" s="187">
        <f>ROUND(I141*H141,3)</f>
        <v>0</v>
      </c>
      <c r="K141" s="189"/>
      <c r="L141" s="35"/>
      <c r="M141" s="190" t="s">
        <v>1</v>
      </c>
      <c r="N141" s="191" t="s">
        <v>41</v>
      </c>
      <c r="O141" s="74"/>
      <c r="P141" s="192">
        <f>O141*H141</f>
        <v>0</v>
      </c>
      <c r="Q141" s="192">
        <v>0</v>
      </c>
      <c r="R141" s="192">
        <f>Q141*H141</f>
        <v>0</v>
      </c>
      <c r="S141" s="192">
        <v>0</v>
      </c>
      <c r="T141" s="193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94" t="s">
        <v>139</v>
      </c>
      <c r="AT141" s="194" t="s">
        <v>135</v>
      </c>
      <c r="AU141" s="194" t="s">
        <v>87</v>
      </c>
      <c r="AY141" s="15" t="s">
        <v>133</v>
      </c>
      <c r="BE141" s="195">
        <f>IF(N141="základná",J141,0)</f>
        <v>0</v>
      </c>
      <c r="BF141" s="195">
        <f>IF(N141="znížená",J141,0)</f>
        <v>0</v>
      </c>
      <c r="BG141" s="195">
        <f>IF(N141="zákl. prenesená",J141,0)</f>
        <v>0</v>
      </c>
      <c r="BH141" s="195">
        <f>IF(N141="zníž. prenesená",J141,0)</f>
        <v>0</v>
      </c>
      <c r="BI141" s="195">
        <f>IF(N141="nulová",J141,0)</f>
        <v>0</v>
      </c>
      <c r="BJ141" s="15" t="s">
        <v>87</v>
      </c>
      <c r="BK141" s="196">
        <f>ROUND(I141*H141,3)</f>
        <v>0</v>
      </c>
      <c r="BL141" s="15" t="s">
        <v>139</v>
      </c>
      <c r="BM141" s="194" t="s">
        <v>147</v>
      </c>
    </row>
    <row r="142" s="2" customFormat="1" ht="55.5" customHeight="1">
      <c r="A142" s="34"/>
      <c r="B142" s="182"/>
      <c r="C142" s="183" t="s">
        <v>139</v>
      </c>
      <c r="D142" s="183" t="s">
        <v>135</v>
      </c>
      <c r="E142" s="184" t="s">
        <v>148</v>
      </c>
      <c r="F142" s="185" t="s">
        <v>149</v>
      </c>
      <c r="G142" s="186" t="s">
        <v>138</v>
      </c>
      <c r="H142" s="187">
        <v>751.39999999999998</v>
      </c>
      <c r="I142" s="188"/>
      <c r="J142" s="187">
        <f>ROUND(I142*H142,3)</f>
        <v>0</v>
      </c>
      <c r="K142" s="189"/>
      <c r="L142" s="35"/>
      <c r="M142" s="190" t="s">
        <v>1</v>
      </c>
      <c r="N142" s="191" t="s">
        <v>41</v>
      </c>
      <c r="O142" s="74"/>
      <c r="P142" s="192">
        <f>O142*H142</f>
        <v>0</v>
      </c>
      <c r="Q142" s="192">
        <v>0</v>
      </c>
      <c r="R142" s="192">
        <f>Q142*H142</f>
        <v>0</v>
      </c>
      <c r="S142" s="192">
        <v>0</v>
      </c>
      <c r="T142" s="193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94" t="s">
        <v>139</v>
      </c>
      <c r="AT142" s="194" t="s">
        <v>135</v>
      </c>
      <c r="AU142" s="194" t="s">
        <v>87</v>
      </c>
      <c r="AY142" s="15" t="s">
        <v>133</v>
      </c>
      <c r="BE142" s="195">
        <f>IF(N142="základná",J142,0)</f>
        <v>0</v>
      </c>
      <c r="BF142" s="195">
        <f>IF(N142="znížená",J142,0)</f>
        <v>0</v>
      </c>
      <c r="BG142" s="195">
        <f>IF(N142="zákl. prenesená",J142,0)</f>
        <v>0</v>
      </c>
      <c r="BH142" s="195">
        <f>IF(N142="zníž. prenesená",J142,0)</f>
        <v>0</v>
      </c>
      <c r="BI142" s="195">
        <f>IF(N142="nulová",J142,0)</f>
        <v>0</v>
      </c>
      <c r="BJ142" s="15" t="s">
        <v>87</v>
      </c>
      <c r="BK142" s="196">
        <f>ROUND(I142*H142,3)</f>
        <v>0</v>
      </c>
      <c r="BL142" s="15" t="s">
        <v>139</v>
      </c>
      <c r="BM142" s="194" t="s">
        <v>150</v>
      </c>
    </row>
    <row r="143" s="2" customFormat="1" ht="24.15" customHeight="1">
      <c r="A143" s="34"/>
      <c r="B143" s="182"/>
      <c r="C143" s="183" t="s">
        <v>151</v>
      </c>
      <c r="D143" s="183" t="s">
        <v>135</v>
      </c>
      <c r="E143" s="184" t="s">
        <v>152</v>
      </c>
      <c r="F143" s="185" t="s">
        <v>153</v>
      </c>
      <c r="G143" s="186" t="s">
        <v>138</v>
      </c>
      <c r="H143" s="187">
        <v>44.200000000000003</v>
      </c>
      <c r="I143" s="188"/>
      <c r="J143" s="187">
        <f>ROUND(I143*H143,3)</f>
        <v>0</v>
      </c>
      <c r="K143" s="189"/>
      <c r="L143" s="35"/>
      <c r="M143" s="190" t="s">
        <v>1</v>
      </c>
      <c r="N143" s="191" t="s">
        <v>41</v>
      </c>
      <c r="O143" s="74"/>
      <c r="P143" s="192">
        <f>O143*H143</f>
        <v>0</v>
      </c>
      <c r="Q143" s="192">
        <v>0</v>
      </c>
      <c r="R143" s="192">
        <f>Q143*H143</f>
        <v>0</v>
      </c>
      <c r="S143" s="192">
        <v>0</v>
      </c>
      <c r="T143" s="193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94" t="s">
        <v>139</v>
      </c>
      <c r="AT143" s="194" t="s">
        <v>135</v>
      </c>
      <c r="AU143" s="194" t="s">
        <v>87</v>
      </c>
      <c r="AY143" s="15" t="s">
        <v>133</v>
      </c>
      <c r="BE143" s="195">
        <f>IF(N143="základná",J143,0)</f>
        <v>0</v>
      </c>
      <c r="BF143" s="195">
        <f>IF(N143="znížená",J143,0)</f>
        <v>0</v>
      </c>
      <c r="BG143" s="195">
        <f>IF(N143="zákl. prenesená",J143,0)</f>
        <v>0</v>
      </c>
      <c r="BH143" s="195">
        <f>IF(N143="zníž. prenesená",J143,0)</f>
        <v>0</v>
      </c>
      <c r="BI143" s="195">
        <f>IF(N143="nulová",J143,0)</f>
        <v>0</v>
      </c>
      <c r="BJ143" s="15" t="s">
        <v>87</v>
      </c>
      <c r="BK143" s="196">
        <f>ROUND(I143*H143,3)</f>
        <v>0</v>
      </c>
      <c r="BL143" s="15" t="s">
        <v>139</v>
      </c>
      <c r="BM143" s="194" t="s">
        <v>154</v>
      </c>
    </row>
    <row r="144" s="2" customFormat="1" ht="16.5" customHeight="1">
      <c r="A144" s="34"/>
      <c r="B144" s="182"/>
      <c r="C144" s="183" t="s">
        <v>155</v>
      </c>
      <c r="D144" s="183" t="s">
        <v>135</v>
      </c>
      <c r="E144" s="184" t="s">
        <v>156</v>
      </c>
      <c r="F144" s="185" t="s">
        <v>157</v>
      </c>
      <c r="G144" s="186" t="s">
        <v>138</v>
      </c>
      <c r="H144" s="187">
        <v>44.200000000000003</v>
      </c>
      <c r="I144" s="188"/>
      <c r="J144" s="187">
        <f>ROUND(I144*H144,3)</f>
        <v>0</v>
      </c>
      <c r="K144" s="189"/>
      <c r="L144" s="35"/>
      <c r="M144" s="190" t="s">
        <v>1</v>
      </c>
      <c r="N144" s="191" t="s">
        <v>41</v>
      </c>
      <c r="O144" s="74"/>
      <c r="P144" s="192">
        <f>O144*H144</f>
        <v>0</v>
      </c>
      <c r="Q144" s="192">
        <v>0</v>
      </c>
      <c r="R144" s="192">
        <f>Q144*H144</f>
        <v>0</v>
      </c>
      <c r="S144" s="192">
        <v>0</v>
      </c>
      <c r="T144" s="193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94" t="s">
        <v>139</v>
      </c>
      <c r="AT144" s="194" t="s">
        <v>135</v>
      </c>
      <c r="AU144" s="194" t="s">
        <v>87</v>
      </c>
      <c r="AY144" s="15" t="s">
        <v>133</v>
      </c>
      <c r="BE144" s="195">
        <f>IF(N144="základná",J144,0)</f>
        <v>0</v>
      </c>
      <c r="BF144" s="195">
        <f>IF(N144="znížená",J144,0)</f>
        <v>0</v>
      </c>
      <c r="BG144" s="195">
        <f>IF(N144="zákl. prenesená",J144,0)</f>
        <v>0</v>
      </c>
      <c r="BH144" s="195">
        <f>IF(N144="zníž. prenesená",J144,0)</f>
        <v>0</v>
      </c>
      <c r="BI144" s="195">
        <f>IF(N144="nulová",J144,0)</f>
        <v>0</v>
      </c>
      <c r="BJ144" s="15" t="s">
        <v>87</v>
      </c>
      <c r="BK144" s="196">
        <f>ROUND(I144*H144,3)</f>
        <v>0</v>
      </c>
      <c r="BL144" s="15" t="s">
        <v>139</v>
      </c>
      <c r="BM144" s="194" t="s">
        <v>158</v>
      </c>
    </row>
    <row r="145" s="2" customFormat="1" ht="24.15" customHeight="1">
      <c r="A145" s="34"/>
      <c r="B145" s="182"/>
      <c r="C145" s="183" t="s">
        <v>159</v>
      </c>
      <c r="D145" s="183" t="s">
        <v>135</v>
      </c>
      <c r="E145" s="184" t="s">
        <v>160</v>
      </c>
      <c r="F145" s="185" t="s">
        <v>161</v>
      </c>
      <c r="G145" s="186" t="s">
        <v>162</v>
      </c>
      <c r="H145" s="187">
        <v>75.140000000000001</v>
      </c>
      <c r="I145" s="188"/>
      <c r="J145" s="187">
        <f>ROUND(I145*H145,3)</f>
        <v>0</v>
      </c>
      <c r="K145" s="189"/>
      <c r="L145" s="35"/>
      <c r="M145" s="190" t="s">
        <v>1</v>
      </c>
      <c r="N145" s="191" t="s">
        <v>41</v>
      </c>
      <c r="O145" s="74"/>
      <c r="P145" s="192">
        <f>O145*H145</f>
        <v>0</v>
      </c>
      <c r="Q145" s="192">
        <v>0</v>
      </c>
      <c r="R145" s="192">
        <f>Q145*H145</f>
        <v>0</v>
      </c>
      <c r="S145" s="192">
        <v>0</v>
      </c>
      <c r="T145" s="193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94" t="s">
        <v>139</v>
      </c>
      <c r="AT145" s="194" t="s">
        <v>135</v>
      </c>
      <c r="AU145" s="194" t="s">
        <v>87</v>
      </c>
      <c r="AY145" s="15" t="s">
        <v>133</v>
      </c>
      <c r="BE145" s="195">
        <f>IF(N145="základná",J145,0)</f>
        <v>0</v>
      </c>
      <c r="BF145" s="195">
        <f>IF(N145="znížená",J145,0)</f>
        <v>0</v>
      </c>
      <c r="BG145" s="195">
        <f>IF(N145="zákl. prenesená",J145,0)</f>
        <v>0</v>
      </c>
      <c r="BH145" s="195">
        <f>IF(N145="zníž. prenesená",J145,0)</f>
        <v>0</v>
      </c>
      <c r="BI145" s="195">
        <f>IF(N145="nulová",J145,0)</f>
        <v>0</v>
      </c>
      <c r="BJ145" s="15" t="s">
        <v>87</v>
      </c>
      <c r="BK145" s="196">
        <f>ROUND(I145*H145,3)</f>
        <v>0</v>
      </c>
      <c r="BL145" s="15" t="s">
        <v>139</v>
      </c>
      <c r="BM145" s="194" t="s">
        <v>163</v>
      </c>
    </row>
    <row r="146" s="2" customFormat="1" ht="37.8" customHeight="1">
      <c r="A146" s="34"/>
      <c r="B146" s="182"/>
      <c r="C146" s="183" t="s">
        <v>164</v>
      </c>
      <c r="D146" s="183" t="s">
        <v>135</v>
      </c>
      <c r="E146" s="184" t="s">
        <v>165</v>
      </c>
      <c r="F146" s="185" t="s">
        <v>166</v>
      </c>
      <c r="G146" s="186" t="s">
        <v>138</v>
      </c>
      <c r="H146" s="187">
        <v>20.399999999999999</v>
      </c>
      <c r="I146" s="188"/>
      <c r="J146" s="187">
        <f>ROUND(I146*H146,3)</f>
        <v>0</v>
      </c>
      <c r="K146" s="189"/>
      <c r="L146" s="35"/>
      <c r="M146" s="190" t="s">
        <v>1</v>
      </c>
      <c r="N146" s="191" t="s">
        <v>41</v>
      </c>
      <c r="O146" s="74"/>
      <c r="P146" s="192">
        <f>O146*H146</f>
        <v>0</v>
      </c>
      <c r="Q146" s="192">
        <v>0</v>
      </c>
      <c r="R146" s="192">
        <f>Q146*H146</f>
        <v>0</v>
      </c>
      <c r="S146" s="192">
        <v>0</v>
      </c>
      <c r="T146" s="193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94" t="s">
        <v>139</v>
      </c>
      <c r="AT146" s="194" t="s">
        <v>135</v>
      </c>
      <c r="AU146" s="194" t="s">
        <v>87</v>
      </c>
      <c r="AY146" s="15" t="s">
        <v>133</v>
      </c>
      <c r="BE146" s="195">
        <f>IF(N146="základná",J146,0)</f>
        <v>0</v>
      </c>
      <c r="BF146" s="195">
        <f>IF(N146="znížená",J146,0)</f>
        <v>0</v>
      </c>
      <c r="BG146" s="195">
        <f>IF(N146="zákl. prenesená",J146,0)</f>
        <v>0</v>
      </c>
      <c r="BH146" s="195">
        <f>IF(N146="zníž. prenesená",J146,0)</f>
        <v>0</v>
      </c>
      <c r="BI146" s="195">
        <f>IF(N146="nulová",J146,0)</f>
        <v>0</v>
      </c>
      <c r="BJ146" s="15" t="s">
        <v>87</v>
      </c>
      <c r="BK146" s="196">
        <f>ROUND(I146*H146,3)</f>
        <v>0</v>
      </c>
      <c r="BL146" s="15" t="s">
        <v>139</v>
      </c>
      <c r="BM146" s="194" t="s">
        <v>167</v>
      </c>
    </row>
    <row r="147" s="2" customFormat="1" ht="16.5" customHeight="1">
      <c r="A147" s="34"/>
      <c r="B147" s="182"/>
      <c r="C147" s="183" t="s">
        <v>168</v>
      </c>
      <c r="D147" s="183" t="s">
        <v>135</v>
      </c>
      <c r="E147" s="184" t="s">
        <v>169</v>
      </c>
      <c r="F147" s="185" t="s">
        <v>170</v>
      </c>
      <c r="G147" s="186" t="s">
        <v>138</v>
      </c>
      <c r="H147" s="187">
        <v>30.600000000000001</v>
      </c>
      <c r="I147" s="188"/>
      <c r="J147" s="187">
        <f>ROUND(I147*H147,3)</f>
        <v>0</v>
      </c>
      <c r="K147" s="189"/>
      <c r="L147" s="35"/>
      <c r="M147" s="190" t="s">
        <v>1</v>
      </c>
      <c r="N147" s="191" t="s">
        <v>41</v>
      </c>
      <c r="O147" s="74"/>
      <c r="P147" s="192">
        <f>O147*H147</f>
        <v>0</v>
      </c>
      <c r="Q147" s="192">
        <v>0</v>
      </c>
      <c r="R147" s="192">
        <f>Q147*H147</f>
        <v>0</v>
      </c>
      <c r="S147" s="192">
        <v>0</v>
      </c>
      <c r="T147" s="193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94" t="s">
        <v>139</v>
      </c>
      <c r="AT147" s="194" t="s">
        <v>135</v>
      </c>
      <c r="AU147" s="194" t="s">
        <v>87</v>
      </c>
      <c r="AY147" s="15" t="s">
        <v>133</v>
      </c>
      <c r="BE147" s="195">
        <f>IF(N147="základná",J147,0)</f>
        <v>0</v>
      </c>
      <c r="BF147" s="195">
        <f>IF(N147="znížená",J147,0)</f>
        <v>0</v>
      </c>
      <c r="BG147" s="195">
        <f>IF(N147="zákl. prenesená",J147,0)</f>
        <v>0</v>
      </c>
      <c r="BH147" s="195">
        <f>IF(N147="zníž. prenesená",J147,0)</f>
        <v>0</v>
      </c>
      <c r="BI147" s="195">
        <f>IF(N147="nulová",J147,0)</f>
        <v>0</v>
      </c>
      <c r="BJ147" s="15" t="s">
        <v>87</v>
      </c>
      <c r="BK147" s="196">
        <f>ROUND(I147*H147,3)</f>
        <v>0</v>
      </c>
      <c r="BL147" s="15" t="s">
        <v>139</v>
      </c>
      <c r="BM147" s="194" t="s">
        <v>171</v>
      </c>
    </row>
    <row r="148" s="2" customFormat="1" ht="16.5" customHeight="1">
      <c r="A148" s="34"/>
      <c r="B148" s="182"/>
      <c r="C148" s="197" t="s">
        <v>172</v>
      </c>
      <c r="D148" s="197" t="s">
        <v>173</v>
      </c>
      <c r="E148" s="198" t="s">
        <v>174</v>
      </c>
      <c r="F148" s="199" t="s">
        <v>175</v>
      </c>
      <c r="G148" s="200" t="s">
        <v>162</v>
      </c>
      <c r="H148" s="201">
        <v>55.079999999999998</v>
      </c>
      <c r="I148" s="202"/>
      <c r="J148" s="201">
        <f>ROUND(I148*H148,3)</f>
        <v>0</v>
      </c>
      <c r="K148" s="203"/>
      <c r="L148" s="204"/>
      <c r="M148" s="205" t="s">
        <v>1</v>
      </c>
      <c r="N148" s="206" t="s">
        <v>41</v>
      </c>
      <c r="O148" s="74"/>
      <c r="P148" s="192">
        <f>O148*H148</f>
        <v>0</v>
      </c>
      <c r="Q148" s="192">
        <v>1</v>
      </c>
      <c r="R148" s="192">
        <f>Q148*H148</f>
        <v>55.079999999999998</v>
      </c>
      <c r="S148" s="192">
        <v>0</v>
      </c>
      <c r="T148" s="193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94" t="s">
        <v>164</v>
      </c>
      <c r="AT148" s="194" t="s">
        <v>173</v>
      </c>
      <c r="AU148" s="194" t="s">
        <v>87</v>
      </c>
      <c r="AY148" s="15" t="s">
        <v>133</v>
      </c>
      <c r="BE148" s="195">
        <f>IF(N148="základná",J148,0)</f>
        <v>0</v>
      </c>
      <c r="BF148" s="195">
        <f>IF(N148="znížená",J148,0)</f>
        <v>0</v>
      </c>
      <c r="BG148" s="195">
        <f>IF(N148="zákl. prenesená",J148,0)</f>
        <v>0</v>
      </c>
      <c r="BH148" s="195">
        <f>IF(N148="zníž. prenesená",J148,0)</f>
        <v>0</v>
      </c>
      <c r="BI148" s="195">
        <f>IF(N148="nulová",J148,0)</f>
        <v>0</v>
      </c>
      <c r="BJ148" s="15" t="s">
        <v>87</v>
      </c>
      <c r="BK148" s="196">
        <f>ROUND(I148*H148,3)</f>
        <v>0</v>
      </c>
      <c r="BL148" s="15" t="s">
        <v>139</v>
      </c>
      <c r="BM148" s="194" t="s">
        <v>176</v>
      </c>
    </row>
    <row r="149" s="12" customFormat="1" ht="22.8" customHeight="1">
      <c r="A149" s="12"/>
      <c r="B149" s="169"/>
      <c r="C149" s="12"/>
      <c r="D149" s="170" t="s">
        <v>74</v>
      </c>
      <c r="E149" s="180" t="s">
        <v>87</v>
      </c>
      <c r="F149" s="180" t="s">
        <v>177</v>
      </c>
      <c r="G149" s="12"/>
      <c r="H149" s="12"/>
      <c r="I149" s="172"/>
      <c r="J149" s="181">
        <f>BK149</f>
        <v>0</v>
      </c>
      <c r="K149" s="12"/>
      <c r="L149" s="169"/>
      <c r="M149" s="174"/>
      <c r="N149" s="175"/>
      <c r="O149" s="175"/>
      <c r="P149" s="176">
        <f>P150</f>
        <v>0</v>
      </c>
      <c r="Q149" s="175"/>
      <c r="R149" s="176">
        <f>R150</f>
        <v>0.0028600000000000001</v>
      </c>
      <c r="S149" s="175"/>
      <c r="T149" s="177">
        <f>T150</f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170" t="s">
        <v>79</v>
      </c>
      <c r="AT149" s="178" t="s">
        <v>74</v>
      </c>
      <c r="AU149" s="178" t="s">
        <v>79</v>
      </c>
      <c r="AY149" s="170" t="s">
        <v>133</v>
      </c>
      <c r="BK149" s="179">
        <f>BK150</f>
        <v>0</v>
      </c>
    </row>
    <row r="150" s="2" customFormat="1" ht="44.25" customHeight="1">
      <c r="A150" s="34"/>
      <c r="B150" s="182"/>
      <c r="C150" s="183" t="s">
        <v>178</v>
      </c>
      <c r="D150" s="183" t="s">
        <v>135</v>
      </c>
      <c r="E150" s="184" t="s">
        <v>179</v>
      </c>
      <c r="F150" s="185" t="s">
        <v>180</v>
      </c>
      <c r="G150" s="186" t="s">
        <v>181</v>
      </c>
      <c r="H150" s="187">
        <v>2</v>
      </c>
      <c r="I150" s="188"/>
      <c r="J150" s="187">
        <f>ROUND(I150*H150,3)</f>
        <v>0</v>
      </c>
      <c r="K150" s="189"/>
      <c r="L150" s="35"/>
      <c r="M150" s="190" t="s">
        <v>1</v>
      </c>
      <c r="N150" s="191" t="s">
        <v>41</v>
      </c>
      <c r="O150" s="74"/>
      <c r="P150" s="192">
        <f>O150*H150</f>
        <v>0</v>
      </c>
      <c r="Q150" s="192">
        <v>0.0014300000000000001</v>
      </c>
      <c r="R150" s="192">
        <f>Q150*H150</f>
        <v>0.0028600000000000001</v>
      </c>
      <c r="S150" s="192">
        <v>0</v>
      </c>
      <c r="T150" s="193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94" t="s">
        <v>139</v>
      </c>
      <c r="AT150" s="194" t="s">
        <v>135</v>
      </c>
      <c r="AU150" s="194" t="s">
        <v>87</v>
      </c>
      <c r="AY150" s="15" t="s">
        <v>133</v>
      </c>
      <c r="BE150" s="195">
        <f>IF(N150="základná",J150,0)</f>
        <v>0</v>
      </c>
      <c r="BF150" s="195">
        <f>IF(N150="znížená",J150,0)</f>
        <v>0</v>
      </c>
      <c r="BG150" s="195">
        <f>IF(N150="zákl. prenesená",J150,0)</f>
        <v>0</v>
      </c>
      <c r="BH150" s="195">
        <f>IF(N150="zníž. prenesená",J150,0)</f>
        <v>0</v>
      </c>
      <c r="BI150" s="195">
        <f>IF(N150="nulová",J150,0)</f>
        <v>0</v>
      </c>
      <c r="BJ150" s="15" t="s">
        <v>87</v>
      </c>
      <c r="BK150" s="196">
        <f>ROUND(I150*H150,3)</f>
        <v>0</v>
      </c>
      <c r="BL150" s="15" t="s">
        <v>139</v>
      </c>
      <c r="BM150" s="194" t="s">
        <v>182</v>
      </c>
    </row>
    <row r="151" s="12" customFormat="1" ht="22.8" customHeight="1">
      <c r="A151" s="12"/>
      <c r="B151" s="169"/>
      <c r="C151" s="12"/>
      <c r="D151" s="170" t="s">
        <v>74</v>
      </c>
      <c r="E151" s="180" t="s">
        <v>139</v>
      </c>
      <c r="F151" s="180" t="s">
        <v>183</v>
      </c>
      <c r="G151" s="12"/>
      <c r="H151" s="12"/>
      <c r="I151" s="172"/>
      <c r="J151" s="181">
        <f>BK151</f>
        <v>0</v>
      </c>
      <c r="K151" s="12"/>
      <c r="L151" s="169"/>
      <c r="M151" s="174"/>
      <c r="N151" s="175"/>
      <c r="O151" s="175"/>
      <c r="P151" s="176">
        <f>P152</f>
        <v>0</v>
      </c>
      <c r="Q151" s="175"/>
      <c r="R151" s="176">
        <f>R152</f>
        <v>12.857303999999999</v>
      </c>
      <c r="S151" s="175"/>
      <c r="T151" s="177">
        <f>T152</f>
        <v>0</v>
      </c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R151" s="170" t="s">
        <v>79</v>
      </c>
      <c r="AT151" s="178" t="s">
        <v>74</v>
      </c>
      <c r="AU151" s="178" t="s">
        <v>79</v>
      </c>
      <c r="AY151" s="170" t="s">
        <v>133</v>
      </c>
      <c r="BK151" s="179">
        <f>BK152</f>
        <v>0</v>
      </c>
    </row>
    <row r="152" s="2" customFormat="1" ht="33" customHeight="1">
      <c r="A152" s="34"/>
      <c r="B152" s="182"/>
      <c r="C152" s="183" t="s">
        <v>184</v>
      </c>
      <c r="D152" s="183" t="s">
        <v>135</v>
      </c>
      <c r="E152" s="184" t="s">
        <v>185</v>
      </c>
      <c r="F152" s="185" t="s">
        <v>186</v>
      </c>
      <c r="G152" s="186" t="s">
        <v>138</v>
      </c>
      <c r="H152" s="187">
        <v>6.7999999999999998</v>
      </c>
      <c r="I152" s="188"/>
      <c r="J152" s="187">
        <f>ROUND(I152*H152,3)</f>
        <v>0</v>
      </c>
      <c r="K152" s="189"/>
      <c r="L152" s="35"/>
      <c r="M152" s="190" t="s">
        <v>1</v>
      </c>
      <c r="N152" s="191" t="s">
        <v>41</v>
      </c>
      <c r="O152" s="74"/>
      <c r="P152" s="192">
        <f>O152*H152</f>
        <v>0</v>
      </c>
      <c r="Q152" s="192">
        <v>1.8907799999999999</v>
      </c>
      <c r="R152" s="192">
        <f>Q152*H152</f>
        <v>12.857303999999999</v>
      </c>
      <c r="S152" s="192">
        <v>0</v>
      </c>
      <c r="T152" s="193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194" t="s">
        <v>139</v>
      </c>
      <c r="AT152" s="194" t="s">
        <v>135</v>
      </c>
      <c r="AU152" s="194" t="s">
        <v>87</v>
      </c>
      <c r="AY152" s="15" t="s">
        <v>133</v>
      </c>
      <c r="BE152" s="195">
        <f>IF(N152="základná",J152,0)</f>
        <v>0</v>
      </c>
      <c r="BF152" s="195">
        <f>IF(N152="znížená",J152,0)</f>
        <v>0</v>
      </c>
      <c r="BG152" s="195">
        <f>IF(N152="zákl. prenesená",J152,0)</f>
        <v>0</v>
      </c>
      <c r="BH152" s="195">
        <f>IF(N152="zníž. prenesená",J152,0)</f>
        <v>0</v>
      </c>
      <c r="BI152" s="195">
        <f>IF(N152="nulová",J152,0)</f>
        <v>0</v>
      </c>
      <c r="BJ152" s="15" t="s">
        <v>87</v>
      </c>
      <c r="BK152" s="196">
        <f>ROUND(I152*H152,3)</f>
        <v>0</v>
      </c>
      <c r="BL152" s="15" t="s">
        <v>139</v>
      </c>
      <c r="BM152" s="194" t="s">
        <v>187</v>
      </c>
    </row>
    <row r="153" s="12" customFormat="1" ht="22.8" customHeight="1">
      <c r="A153" s="12"/>
      <c r="B153" s="169"/>
      <c r="C153" s="12"/>
      <c r="D153" s="170" t="s">
        <v>74</v>
      </c>
      <c r="E153" s="180" t="s">
        <v>155</v>
      </c>
      <c r="F153" s="180" t="s">
        <v>188</v>
      </c>
      <c r="G153" s="12"/>
      <c r="H153" s="12"/>
      <c r="I153" s="172"/>
      <c r="J153" s="181">
        <f>BK153</f>
        <v>0</v>
      </c>
      <c r="K153" s="12"/>
      <c r="L153" s="169"/>
      <c r="M153" s="174"/>
      <c r="N153" s="175"/>
      <c r="O153" s="175"/>
      <c r="P153" s="176">
        <f>SUM(P154:P156)</f>
        <v>0</v>
      </c>
      <c r="Q153" s="175"/>
      <c r="R153" s="176">
        <f>SUM(R154:R156)</f>
        <v>0.32298608200000001</v>
      </c>
      <c r="S153" s="175"/>
      <c r="T153" s="177">
        <f>SUM(T154:T156)</f>
        <v>0</v>
      </c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R153" s="170" t="s">
        <v>79</v>
      </c>
      <c r="AT153" s="178" t="s">
        <v>74</v>
      </c>
      <c r="AU153" s="178" t="s">
        <v>79</v>
      </c>
      <c r="AY153" s="170" t="s">
        <v>133</v>
      </c>
      <c r="BK153" s="179">
        <f>SUM(BK154:BK156)</f>
        <v>0</v>
      </c>
    </row>
    <row r="154" s="2" customFormat="1" ht="21.75" customHeight="1">
      <c r="A154" s="34"/>
      <c r="B154" s="182"/>
      <c r="C154" s="183" t="s">
        <v>189</v>
      </c>
      <c r="D154" s="183" t="s">
        <v>135</v>
      </c>
      <c r="E154" s="184" t="s">
        <v>190</v>
      </c>
      <c r="F154" s="185" t="s">
        <v>191</v>
      </c>
      <c r="G154" s="186" t="s">
        <v>192</v>
      </c>
      <c r="H154" s="187">
        <v>0.69999999999999996</v>
      </c>
      <c r="I154" s="188"/>
      <c r="J154" s="187">
        <f>ROUND(I154*H154,3)</f>
        <v>0</v>
      </c>
      <c r="K154" s="189"/>
      <c r="L154" s="35"/>
      <c r="M154" s="190" t="s">
        <v>1</v>
      </c>
      <c r="N154" s="191" t="s">
        <v>41</v>
      </c>
      <c r="O154" s="74"/>
      <c r="P154" s="192">
        <f>O154*H154</f>
        <v>0</v>
      </c>
      <c r="Q154" s="192">
        <v>0.045362260000000001</v>
      </c>
      <c r="R154" s="192">
        <f>Q154*H154</f>
        <v>0.031753582000000002</v>
      </c>
      <c r="S154" s="192">
        <v>0</v>
      </c>
      <c r="T154" s="193">
        <f>S154*H154</f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194" t="s">
        <v>139</v>
      </c>
      <c r="AT154" s="194" t="s">
        <v>135</v>
      </c>
      <c r="AU154" s="194" t="s">
        <v>87</v>
      </c>
      <c r="AY154" s="15" t="s">
        <v>133</v>
      </c>
      <c r="BE154" s="195">
        <f>IF(N154="základná",J154,0)</f>
        <v>0</v>
      </c>
      <c r="BF154" s="195">
        <f>IF(N154="znížená",J154,0)</f>
        <v>0</v>
      </c>
      <c r="BG154" s="195">
        <f>IF(N154="zákl. prenesená",J154,0)</f>
        <v>0</v>
      </c>
      <c r="BH154" s="195">
        <f>IF(N154="zníž. prenesená",J154,0)</f>
        <v>0</v>
      </c>
      <c r="BI154" s="195">
        <f>IF(N154="nulová",J154,0)</f>
        <v>0</v>
      </c>
      <c r="BJ154" s="15" t="s">
        <v>87</v>
      </c>
      <c r="BK154" s="196">
        <f>ROUND(I154*H154,3)</f>
        <v>0</v>
      </c>
      <c r="BL154" s="15" t="s">
        <v>139</v>
      </c>
      <c r="BM154" s="194" t="s">
        <v>193</v>
      </c>
    </row>
    <row r="155" s="2" customFormat="1" ht="21.75" customHeight="1">
      <c r="A155" s="34"/>
      <c r="B155" s="182"/>
      <c r="C155" s="183" t="s">
        <v>194</v>
      </c>
      <c r="D155" s="183" t="s">
        <v>135</v>
      </c>
      <c r="E155" s="184" t="s">
        <v>195</v>
      </c>
      <c r="F155" s="185" t="s">
        <v>196</v>
      </c>
      <c r="G155" s="186" t="s">
        <v>192</v>
      </c>
      <c r="H155" s="187">
        <v>0.69999999999999996</v>
      </c>
      <c r="I155" s="188"/>
      <c r="J155" s="187">
        <f>ROUND(I155*H155,3)</f>
        <v>0</v>
      </c>
      <c r="K155" s="189"/>
      <c r="L155" s="35"/>
      <c r="M155" s="190" t="s">
        <v>1</v>
      </c>
      <c r="N155" s="191" t="s">
        <v>41</v>
      </c>
      <c r="O155" s="74"/>
      <c r="P155" s="192">
        <f>O155*H155</f>
        <v>0</v>
      </c>
      <c r="Q155" s="192">
        <v>0</v>
      </c>
      <c r="R155" s="192">
        <f>Q155*H155</f>
        <v>0</v>
      </c>
      <c r="S155" s="192">
        <v>0</v>
      </c>
      <c r="T155" s="193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94" t="s">
        <v>139</v>
      </c>
      <c r="AT155" s="194" t="s">
        <v>135</v>
      </c>
      <c r="AU155" s="194" t="s">
        <v>87</v>
      </c>
      <c r="AY155" s="15" t="s">
        <v>133</v>
      </c>
      <c r="BE155" s="195">
        <f>IF(N155="základná",J155,0)</f>
        <v>0</v>
      </c>
      <c r="BF155" s="195">
        <f>IF(N155="znížená",J155,0)</f>
        <v>0</v>
      </c>
      <c r="BG155" s="195">
        <f>IF(N155="zákl. prenesená",J155,0)</f>
        <v>0</v>
      </c>
      <c r="BH155" s="195">
        <f>IF(N155="zníž. prenesená",J155,0)</f>
        <v>0</v>
      </c>
      <c r="BI155" s="195">
        <f>IF(N155="nulová",J155,0)</f>
        <v>0</v>
      </c>
      <c r="BJ155" s="15" t="s">
        <v>87</v>
      </c>
      <c r="BK155" s="196">
        <f>ROUND(I155*H155,3)</f>
        <v>0</v>
      </c>
      <c r="BL155" s="15" t="s">
        <v>139</v>
      </c>
      <c r="BM155" s="194" t="s">
        <v>197</v>
      </c>
    </row>
    <row r="156" s="2" customFormat="1" ht="24.15" customHeight="1">
      <c r="A156" s="34"/>
      <c r="B156" s="182"/>
      <c r="C156" s="183" t="s">
        <v>198</v>
      </c>
      <c r="D156" s="183" t="s">
        <v>135</v>
      </c>
      <c r="E156" s="184" t="s">
        <v>199</v>
      </c>
      <c r="F156" s="185" t="s">
        <v>200</v>
      </c>
      <c r="G156" s="186" t="s">
        <v>192</v>
      </c>
      <c r="H156" s="187">
        <v>1.45</v>
      </c>
      <c r="I156" s="188"/>
      <c r="J156" s="187">
        <f>ROUND(I156*H156,3)</f>
        <v>0</v>
      </c>
      <c r="K156" s="189"/>
      <c r="L156" s="35"/>
      <c r="M156" s="190" t="s">
        <v>1</v>
      </c>
      <c r="N156" s="191" t="s">
        <v>41</v>
      </c>
      <c r="O156" s="74"/>
      <c r="P156" s="192">
        <f>O156*H156</f>
        <v>0</v>
      </c>
      <c r="Q156" s="192">
        <v>0.20085</v>
      </c>
      <c r="R156" s="192">
        <f>Q156*H156</f>
        <v>0.29123250000000001</v>
      </c>
      <c r="S156" s="192">
        <v>0</v>
      </c>
      <c r="T156" s="193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194" t="s">
        <v>139</v>
      </c>
      <c r="AT156" s="194" t="s">
        <v>135</v>
      </c>
      <c r="AU156" s="194" t="s">
        <v>87</v>
      </c>
      <c r="AY156" s="15" t="s">
        <v>133</v>
      </c>
      <c r="BE156" s="195">
        <f>IF(N156="základná",J156,0)</f>
        <v>0</v>
      </c>
      <c r="BF156" s="195">
        <f>IF(N156="znížená",J156,0)</f>
        <v>0</v>
      </c>
      <c r="BG156" s="195">
        <f>IF(N156="zákl. prenesená",J156,0)</f>
        <v>0</v>
      </c>
      <c r="BH156" s="195">
        <f>IF(N156="zníž. prenesená",J156,0)</f>
        <v>0</v>
      </c>
      <c r="BI156" s="195">
        <f>IF(N156="nulová",J156,0)</f>
        <v>0</v>
      </c>
      <c r="BJ156" s="15" t="s">
        <v>87</v>
      </c>
      <c r="BK156" s="196">
        <f>ROUND(I156*H156,3)</f>
        <v>0</v>
      </c>
      <c r="BL156" s="15" t="s">
        <v>139</v>
      </c>
      <c r="BM156" s="194" t="s">
        <v>201</v>
      </c>
    </row>
    <row r="157" s="12" customFormat="1" ht="22.8" customHeight="1">
      <c r="A157" s="12"/>
      <c r="B157" s="169"/>
      <c r="C157" s="12"/>
      <c r="D157" s="170" t="s">
        <v>74</v>
      </c>
      <c r="E157" s="180" t="s">
        <v>164</v>
      </c>
      <c r="F157" s="180" t="s">
        <v>202</v>
      </c>
      <c r="G157" s="12"/>
      <c r="H157" s="12"/>
      <c r="I157" s="172"/>
      <c r="J157" s="181">
        <f>BK157</f>
        <v>0</v>
      </c>
      <c r="K157" s="12"/>
      <c r="L157" s="169"/>
      <c r="M157" s="174"/>
      <c r="N157" s="175"/>
      <c r="O157" s="175"/>
      <c r="P157" s="176">
        <f>SUM(P158:P175)</f>
        <v>0</v>
      </c>
      <c r="Q157" s="175"/>
      <c r="R157" s="176">
        <f>SUM(R158:R175)</f>
        <v>0.43061912800000007</v>
      </c>
      <c r="S157" s="175"/>
      <c r="T157" s="177">
        <f>SUM(T158:T175)</f>
        <v>0</v>
      </c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R157" s="170" t="s">
        <v>79</v>
      </c>
      <c r="AT157" s="178" t="s">
        <v>74</v>
      </c>
      <c r="AU157" s="178" t="s">
        <v>79</v>
      </c>
      <c r="AY157" s="170" t="s">
        <v>133</v>
      </c>
      <c r="BK157" s="179">
        <f>SUM(BK158:BK175)</f>
        <v>0</v>
      </c>
    </row>
    <row r="158" s="2" customFormat="1" ht="24.15" customHeight="1">
      <c r="A158" s="34"/>
      <c r="B158" s="182"/>
      <c r="C158" s="183" t="s">
        <v>203</v>
      </c>
      <c r="D158" s="183" t="s">
        <v>135</v>
      </c>
      <c r="E158" s="184" t="s">
        <v>204</v>
      </c>
      <c r="F158" s="185" t="s">
        <v>205</v>
      </c>
      <c r="G158" s="186" t="s">
        <v>181</v>
      </c>
      <c r="H158" s="187">
        <v>1</v>
      </c>
      <c r="I158" s="188"/>
      <c r="J158" s="187">
        <f>ROUND(I158*H158,3)</f>
        <v>0</v>
      </c>
      <c r="K158" s="189"/>
      <c r="L158" s="35"/>
      <c r="M158" s="190" t="s">
        <v>1</v>
      </c>
      <c r="N158" s="191" t="s">
        <v>41</v>
      </c>
      <c r="O158" s="74"/>
      <c r="P158" s="192">
        <f>O158*H158</f>
        <v>0</v>
      </c>
      <c r="Q158" s="192">
        <v>0.27033000000000001</v>
      </c>
      <c r="R158" s="192">
        <f>Q158*H158</f>
        <v>0.27033000000000001</v>
      </c>
      <c r="S158" s="192">
        <v>0</v>
      </c>
      <c r="T158" s="193">
        <f>S158*H158</f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194" t="s">
        <v>139</v>
      </c>
      <c r="AT158" s="194" t="s">
        <v>135</v>
      </c>
      <c r="AU158" s="194" t="s">
        <v>87</v>
      </c>
      <c r="AY158" s="15" t="s">
        <v>133</v>
      </c>
      <c r="BE158" s="195">
        <f>IF(N158="základná",J158,0)</f>
        <v>0</v>
      </c>
      <c r="BF158" s="195">
        <f>IF(N158="znížená",J158,0)</f>
        <v>0</v>
      </c>
      <c r="BG158" s="195">
        <f>IF(N158="zákl. prenesená",J158,0)</f>
        <v>0</v>
      </c>
      <c r="BH158" s="195">
        <f>IF(N158="zníž. prenesená",J158,0)</f>
        <v>0</v>
      </c>
      <c r="BI158" s="195">
        <f>IF(N158="nulová",J158,0)</f>
        <v>0</v>
      </c>
      <c r="BJ158" s="15" t="s">
        <v>87</v>
      </c>
      <c r="BK158" s="196">
        <f>ROUND(I158*H158,3)</f>
        <v>0</v>
      </c>
      <c r="BL158" s="15" t="s">
        <v>139</v>
      </c>
      <c r="BM158" s="194" t="s">
        <v>206</v>
      </c>
    </row>
    <row r="159" s="2" customFormat="1" ht="24.15" customHeight="1">
      <c r="A159" s="34"/>
      <c r="B159" s="182"/>
      <c r="C159" s="183" t="s">
        <v>207</v>
      </c>
      <c r="D159" s="183" t="s">
        <v>135</v>
      </c>
      <c r="E159" s="184" t="s">
        <v>208</v>
      </c>
      <c r="F159" s="185" t="s">
        <v>209</v>
      </c>
      <c r="G159" s="186" t="s">
        <v>210</v>
      </c>
      <c r="H159" s="187">
        <v>35</v>
      </c>
      <c r="I159" s="188"/>
      <c r="J159" s="187">
        <f>ROUND(I159*H159,3)</f>
        <v>0</v>
      </c>
      <c r="K159" s="189"/>
      <c r="L159" s="35"/>
      <c r="M159" s="190" t="s">
        <v>1</v>
      </c>
      <c r="N159" s="191" t="s">
        <v>41</v>
      </c>
      <c r="O159" s="74"/>
      <c r="P159" s="192">
        <f>O159*H159</f>
        <v>0</v>
      </c>
      <c r="Q159" s="192">
        <v>1.0000000000000001E-05</v>
      </c>
      <c r="R159" s="192">
        <f>Q159*H159</f>
        <v>0.00035000000000000005</v>
      </c>
      <c r="S159" s="192">
        <v>0</v>
      </c>
      <c r="T159" s="193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194" t="s">
        <v>139</v>
      </c>
      <c r="AT159" s="194" t="s">
        <v>135</v>
      </c>
      <c r="AU159" s="194" t="s">
        <v>87</v>
      </c>
      <c r="AY159" s="15" t="s">
        <v>133</v>
      </c>
      <c r="BE159" s="195">
        <f>IF(N159="základná",J159,0)</f>
        <v>0</v>
      </c>
      <c r="BF159" s="195">
        <f>IF(N159="znížená",J159,0)</f>
        <v>0</v>
      </c>
      <c r="BG159" s="195">
        <f>IF(N159="zákl. prenesená",J159,0)</f>
        <v>0</v>
      </c>
      <c r="BH159" s="195">
        <f>IF(N159="zníž. prenesená",J159,0)</f>
        <v>0</v>
      </c>
      <c r="BI159" s="195">
        <f>IF(N159="nulová",J159,0)</f>
        <v>0</v>
      </c>
      <c r="BJ159" s="15" t="s">
        <v>87</v>
      </c>
      <c r="BK159" s="196">
        <f>ROUND(I159*H159,3)</f>
        <v>0</v>
      </c>
      <c r="BL159" s="15" t="s">
        <v>139</v>
      </c>
      <c r="BM159" s="194" t="s">
        <v>211</v>
      </c>
    </row>
    <row r="160" s="2" customFormat="1" ht="24.15" customHeight="1">
      <c r="A160" s="34"/>
      <c r="B160" s="182"/>
      <c r="C160" s="197" t="s">
        <v>212</v>
      </c>
      <c r="D160" s="197" t="s">
        <v>173</v>
      </c>
      <c r="E160" s="198" t="s">
        <v>213</v>
      </c>
      <c r="F160" s="199" t="s">
        <v>214</v>
      </c>
      <c r="G160" s="200" t="s">
        <v>181</v>
      </c>
      <c r="H160" s="201">
        <v>6</v>
      </c>
      <c r="I160" s="202"/>
      <c r="J160" s="201">
        <f>ROUND(I160*H160,3)</f>
        <v>0</v>
      </c>
      <c r="K160" s="203"/>
      <c r="L160" s="204"/>
      <c r="M160" s="205" t="s">
        <v>1</v>
      </c>
      <c r="N160" s="206" t="s">
        <v>41</v>
      </c>
      <c r="O160" s="74"/>
      <c r="P160" s="192">
        <f>O160*H160</f>
        <v>0</v>
      </c>
      <c r="Q160" s="192">
        <v>0.0103</v>
      </c>
      <c r="R160" s="192">
        <f>Q160*H160</f>
        <v>0.061800000000000001</v>
      </c>
      <c r="S160" s="192">
        <v>0</v>
      </c>
      <c r="T160" s="193">
        <f>S160*H160</f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194" t="s">
        <v>164</v>
      </c>
      <c r="AT160" s="194" t="s">
        <v>173</v>
      </c>
      <c r="AU160" s="194" t="s">
        <v>87</v>
      </c>
      <c r="AY160" s="15" t="s">
        <v>133</v>
      </c>
      <c r="BE160" s="195">
        <f>IF(N160="základná",J160,0)</f>
        <v>0</v>
      </c>
      <c r="BF160" s="195">
        <f>IF(N160="znížená",J160,0)</f>
        <v>0</v>
      </c>
      <c r="BG160" s="195">
        <f>IF(N160="zákl. prenesená",J160,0)</f>
        <v>0</v>
      </c>
      <c r="BH160" s="195">
        <f>IF(N160="zníž. prenesená",J160,0)</f>
        <v>0</v>
      </c>
      <c r="BI160" s="195">
        <f>IF(N160="nulová",J160,0)</f>
        <v>0</v>
      </c>
      <c r="BJ160" s="15" t="s">
        <v>87</v>
      </c>
      <c r="BK160" s="196">
        <f>ROUND(I160*H160,3)</f>
        <v>0</v>
      </c>
      <c r="BL160" s="15" t="s">
        <v>139</v>
      </c>
      <c r="BM160" s="194" t="s">
        <v>215</v>
      </c>
    </row>
    <row r="161" s="2" customFormat="1" ht="24.15" customHeight="1">
      <c r="A161" s="34"/>
      <c r="B161" s="182"/>
      <c r="C161" s="183" t="s">
        <v>216</v>
      </c>
      <c r="D161" s="183" t="s">
        <v>135</v>
      </c>
      <c r="E161" s="184" t="s">
        <v>217</v>
      </c>
      <c r="F161" s="185" t="s">
        <v>218</v>
      </c>
      <c r="G161" s="186" t="s">
        <v>210</v>
      </c>
      <c r="H161" s="187">
        <v>10</v>
      </c>
      <c r="I161" s="188"/>
      <c r="J161" s="187">
        <f>ROUND(I161*H161,3)</f>
        <v>0</v>
      </c>
      <c r="K161" s="189"/>
      <c r="L161" s="35"/>
      <c r="M161" s="190" t="s">
        <v>1</v>
      </c>
      <c r="N161" s="191" t="s">
        <v>41</v>
      </c>
      <c r="O161" s="74"/>
      <c r="P161" s="192">
        <f>O161*H161</f>
        <v>0</v>
      </c>
      <c r="Q161" s="192">
        <v>8.3999999999999992E-06</v>
      </c>
      <c r="R161" s="192">
        <f>Q161*H161</f>
        <v>8.3999999999999995E-05</v>
      </c>
      <c r="S161" s="192">
        <v>0</v>
      </c>
      <c r="T161" s="193">
        <f>S161*H161</f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194" t="s">
        <v>139</v>
      </c>
      <c r="AT161" s="194" t="s">
        <v>135</v>
      </c>
      <c r="AU161" s="194" t="s">
        <v>87</v>
      </c>
      <c r="AY161" s="15" t="s">
        <v>133</v>
      </c>
      <c r="BE161" s="195">
        <f>IF(N161="základná",J161,0)</f>
        <v>0</v>
      </c>
      <c r="BF161" s="195">
        <f>IF(N161="znížená",J161,0)</f>
        <v>0</v>
      </c>
      <c r="BG161" s="195">
        <f>IF(N161="zákl. prenesená",J161,0)</f>
        <v>0</v>
      </c>
      <c r="BH161" s="195">
        <f>IF(N161="zníž. prenesená",J161,0)</f>
        <v>0</v>
      </c>
      <c r="BI161" s="195">
        <f>IF(N161="nulová",J161,0)</f>
        <v>0</v>
      </c>
      <c r="BJ161" s="15" t="s">
        <v>87</v>
      </c>
      <c r="BK161" s="196">
        <f>ROUND(I161*H161,3)</f>
        <v>0</v>
      </c>
      <c r="BL161" s="15" t="s">
        <v>139</v>
      </c>
      <c r="BM161" s="194" t="s">
        <v>219</v>
      </c>
    </row>
    <row r="162" s="2" customFormat="1" ht="33" customHeight="1">
      <c r="A162" s="34"/>
      <c r="B162" s="182"/>
      <c r="C162" s="197" t="s">
        <v>7</v>
      </c>
      <c r="D162" s="197" t="s">
        <v>173</v>
      </c>
      <c r="E162" s="198" t="s">
        <v>220</v>
      </c>
      <c r="F162" s="199" t="s">
        <v>221</v>
      </c>
      <c r="G162" s="200" t="s">
        <v>181</v>
      </c>
      <c r="H162" s="201">
        <v>2</v>
      </c>
      <c r="I162" s="202"/>
      <c r="J162" s="201">
        <f>ROUND(I162*H162,3)</f>
        <v>0</v>
      </c>
      <c r="K162" s="203"/>
      <c r="L162" s="204"/>
      <c r="M162" s="205" t="s">
        <v>1</v>
      </c>
      <c r="N162" s="206" t="s">
        <v>41</v>
      </c>
      <c r="O162" s="74"/>
      <c r="P162" s="192">
        <f>O162*H162</f>
        <v>0</v>
      </c>
      <c r="Q162" s="192">
        <v>0.021530000000000001</v>
      </c>
      <c r="R162" s="192">
        <f>Q162*H162</f>
        <v>0.043060000000000001</v>
      </c>
      <c r="S162" s="192">
        <v>0</v>
      </c>
      <c r="T162" s="193">
        <f>S162*H162</f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194" t="s">
        <v>164</v>
      </c>
      <c r="AT162" s="194" t="s">
        <v>173</v>
      </c>
      <c r="AU162" s="194" t="s">
        <v>87</v>
      </c>
      <c r="AY162" s="15" t="s">
        <v>133</v>
      </c>
      <c r="BE162" s="195">
        <f>IF(N162="základná",J162,0)</f>
        <v>0</v>
      </c>
      <c r="BF162" s="195">
        <f>IF(N162="znížená",J162,0)</f>
        <v>0</v>
      </c>
      <c r="BG162" s="195">
        <f>IF(N162="zákl. prenesená",J162,0)</f>
        <v>0</v>
      </c>
      <c r="BH162" s="195">
        <f>IF(N162="zníž. prenesená",J162,0)</f>
        <v>0</v>
      </c>
      <c r="BI162" s="195">
        <f>IF(N162="nulová",J162,0)</f>
        <v>0</v>
      </c>
      <c r="BJ162" s="15" t="s">
        <v>87</v>
      </c>
      <c r="BK162" s="196">
        <f>ROUND(I162*H162,3)</f>
        <v>0</v>
      </c>
      <c r="BL162" s="15" t="s">
        <v>139</v>
      </c>
      <c r="BM162" s="194" t="s">
        <v>222</v>
      </c>
    </row>
    <row r="163" s="2" customFormat="1" ht="16.5" customHeight="1">
      <c r="A163" s="34"/>
      <c r="B163" s="182"/>
      <c r="C163" s="183" t="s">
        <v>223</v>
      </c>
      <c r="D163" s="183" t="s">
        <v>135</v>
      </c>
      <c r="E163" s="184" t="s">
        <v>224</v>
      </c>
      <c r="F163" s="185" t="s">
        <v>225</v>
      </c>
      <c r="G163" s="186" t="s">
        <v>181</v>
      </c>
      <c r="H163" s="187">
        <v>4</v>
      </c>
      <c r="I163" s="188"/>
      <c r="J163" s="187">
        <f>ROUND(I163*H163,3)</f>
        <v>0</v>
      </c>
      <c r="K163" s="189"/>
      <c r="L163" s="35"/>
      <c r="M163" s="190" t="s">
        <v>1</v>
      </c>
      <c r="N163" s="191" t="s">
        <v>41</v>
      </c>
      <c r="O163" s="74"/>
      <c r="P163" s="192">
        <f>O163*H163</f>
        <v>0</v>
      </c>
      <c r="Q163" s="192">
        <v>4.0000000000000003E-05</v>
      </c>
      <c r="R163" s="192">
        <f>Q163*H163</f>
        <v>0.00016000000000000001</v>
      </c>
      <c r="S163" s="192">
        <v>0</v>
      </c>
      <c r="T163" s="193">
        <f>S163*H163</f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194" t="s">
        <v>139</v>
      </c>
      <c r="AT163" s="194" t="s">
        <v>135</v>
      </c>
      <c r="AU163" s="194" t="s">
        <v>87</v>
      </c>
      <c r="AY163" s="15" t="s">
        <v>133</v>
      </c>
      <c r="BE163" s="195">
        <f>IF(N163="základná",J163,0)</f>
        <v>0</v>
      </c>
      <c r="BF163" s="195">
        <f>IF(N163="znížená",J163,0)</f>
        <v>0</v>
      </c>
      <c r="BG163" s="195">
        <f>IF(N163="zákl. prenesená",J163,0)</f>
        <v>0</v>
      </c>
      <c r="BH163" s="195">
        <f>IF(N163="zníž. prenesená",J163,0)</f>
        <v>0</v>
      </c>
      <c r="BI163" s="195">
        <f>IF(N163="nulová",J163,0)</f>
        <v>0</v>
      </c>
      <c r="BJ163" s="15" t="s">
        <v>87</v>
      </c>
      <c r="BK163" s="196">
        <f>ROUND(I163*H163,3)</f>
        <v>0</v>
      </c>
      <c r="BL163" s="15" t="s">
        <v>139</v>
      </c>
      <c r="BM163" s="194" t="s">
        <v>226</v>
      </c>
    </row>
    <row r="164" s="2" customFormat="1" ht="16.5" customHeight="1">
      <c r="A164" s="34"/>
      <c r="B164" s="182"/>
      <c r="C164" s="197" t="s">
        <v>227</v>
      </c>
      <c r="D164" s="197" t="s">
        <v>173</v>
      </c>
      <c r="E164" s="198" t="s">
        <v>228</v>
      </c>
      <c r="F164" s="199" t="s">
        <v>229</v>
      </c>
      <c r="G164" s="200" t="s">
        <v>181</v>
      </c>
      <c r="H164" s="201">
        <v>4</v>
      </c>
      <c r="I164" s="202"/>
      <c r="J164" s="201">
        <f>ROUND(I164*H164,3)</f>
        <v>0</v>
      </c>
      <c r="K164" s="203"/>
      <c r="L164" s="204"/>
      <c r="M164" s="205" t="s">
        <v>1</v>
      </c>
      <c r="N164" s="206" t="s">
        <v>41</v>
      </c>
      <c r="O164" s="74"/>
      <c r="P164" s="192">
        <f>O164*H164</f>
        <v>0</v>
      </c>
      <c r="Q164" s="192">
        <v>0.00038999999999999999</v>
      </c>
      <c r="R164" s="192">
        <f>Q164*H164</f>
        <v>0.00156</v>
      </c>
      <c r="S164" s="192">
        <v>0</v>
      </c>
      <c r="T164" s="193">
        <f>S164*H164</f>
        <v>0</v>
      </c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R164" s="194" t="s">
        <v>164</v>
      </c>
      <c r="AT164" s="194" t="s">
        <v>173</v>
      </c>
      <c r="AU164" s="194" t="s">
        <v>87</v>
      </c>
      <c r="AY164" s="15" t="s">
        <v>133</v>
      </c>
      <c r="BE164" s="195">
        <f>IF(N164="základná",J164,0)</f>
        <v>0</v>
      </c>
      <c r="BF164" s="195">
        <f>IF(N164="znížená",J164,0)</f>
        <v>0</v>
      </c>
      <c r="BG164" s="195">
        <f>IF(N164="zákl. prenesená",J164,0)</f>
        <v>0</v>
      </c>
      <c r="BH164" s="195">
        <f>IF(N164="zníž. prenesená",J164,0)</f>
        <v>0</v>
      </c>
      <c r="BI164" s="195">
        <f>IF(N164="nulová",J164,0)</f>
        <v>0</v>
      </c>
      <c r="BJ164" s="15" t="s">
        <v>87</v>
      </c>
      <c r="BK164" s="196">
        <f>ROUND(I164*H164,3)</f>
        <v>0</v>
      </c>
      <c r="BL164" s="15" t="s">
        <v>139</v>
      </c>
      <c r="BM164" s="194" t="s">
        <v>230</v>
      </c>
    </row>
    <row r="165" s="2" customFormat="1" ht="16.5" customHeight="1">
      <c r="A165" s="34"/>
      <c r="B165" s="182"/>
      <c r="C165" s="183" t="s">
        <v>231</v>
      </c>
      <c r="D165" s="183" t="s">
        <v>135</v>
      </c>
      <c r="E165" s="184" t="s">
        <v>232</v>
      </c>
      <c r="F165" s="185" t="s">
        <v>233</v>
      </c>
      <c r="G165" s="186" t="s">
        <v>181</v>
      </c>
      <c r="H165" s="187">
        <v>11</v>
      </c>
      <c r="I165" s="188"/>
      <c r="J165" s="187">
        <f>ROUND(I165*H165,3)</f>
        <v>0</v>
      </c>
      <c r="K165" s="189"/>
      <c r="L165" s="35"/>
      <c r="M165" s="190" t="s">
        <v>1</v>
      </c>
      <c r="N165" s="191" t="s">
        <v>41</v>
      </c>
      <c r="O165" s="74"/>
      <c r="P165" s="192">
        <f>O165*H165</f>
        <v>0</v>
      </c>
      <c r="Q165" s="192">
        <v>4.0000000000000003E-05</v>
      </c>
      <c r="R165" s="192">
        <f>Q165*H165</f>
        <v>0.00044000000000000002</v>
      </c>
      <c r="S165" s="192">
        <v>0</v>
      </c>
      <c r="T165" s="193">
        <f>S165*H165</f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194" t="s">
        <v>139</v>
      </c>
      <c r="AT165" s="194" t="s">
        <v>135</v>
      </c>
      <c r="AU165" s="194" t="s">
        <v>87</v>
      </c>
      <c r="AY165" s="15" t="s">
        <v>133</v>
      </c>
      <c r="BE165" s="195">
        <f>IF(N165="základná",J165,0)</f>
        <v>0</v>
      </c>
      <c r="BF165" s="195">
        <f>IF(N165="znížená",J165,0)</f>
        <v>0</v>
      </c>
      <c r="BG165" s="195">
        <f>IF(N165="zákl. prenesená",J165,0)</f>
        <v>0</v>
      </c>
      <c r="BH165" s="195">
        <f>IF(N165="zníž. prenesená",J165,0)</f>
        <v>0</v>
      </c>
      <c r="BI165" s="195">
        <f>IF(N165="nulová",J165,0)</f>
        <v>0</v>
      </c>
      <c r="BJ165" s="15" t="s">
        <v>87</v>
      </c>
      <c r="BK165" s="196">
        <f>ROUND(I165*H165,3)</f>
        <v>0</v>
      </c>
      <c r="BL165" s="15" t="s">
        <v>139</v>
      </c>
      <c r="BM165" s="194" t="s">
        <v>234</v>
      </c>
    </row>
    <row r="166" s="2" customFormat="1" ht="24.15" customHeight="1">
      <c r="A166" s="34"/>
      <c r="B166" s="182"/>
      <c r="C166" s="197" t="s">
        <v>235</v>
      </c>
      <c r="D166" s="197" t="s">
        <v>173</v>
      </c>
      <c r="E166" s="198" t="s">
        <v>236</v>
      </c>
      <c r="F166" s="199" t="s">
        <v>237</v>
      </c>
      <c r="G166" s="200" t="s">
        <v>181</v>
      </c>
      <c r="H166" s="201">
        <v>6</v>
      </c>
      <c r="I166" s="202"/>
      <c r="J166" s="201">
        <f>ROUND(I166*H166,3)</f>
        <v>0</v>
      </c>
      <c r="K166" s="203"/>
      <c r="L166" s="204"/>
      <c r="M166" s="205" t="s">
        <v>1</v>
      </c>
      <c r="N166" s="206" t="s">
        <v>41</v>
      </c>
      <c r="O166" s="74"/>
      <c r="P166" s="192">
        <f>O166*H166</f>
        <v>0</v>
      </c>
      <c r="Q166" s="192">
        <v>0.00052999999999999998</v>
      </c>
      <c r="R166" s="192">
        <f>Q166*H166</f>
        <v>0.0031799999999999997</v>
      </c>
      <c r="S166" s="192">
        <v>0</v>
      </c>
      <c r="T166" s="193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194" t="s">
        <v>164</v>
      </c>
      <c r="AT166" s="194" t="s">
        <v>173</v>
      </c>
      <c r="AU166" s="194" t="s">
        <v>87</v>
      </c>
      <c r="AY166" s="15" t="s">
        <v>133</v>
      </c>
      <c r="BE166" s="195">
        <f>IF(N166="základná",J166,0)</f>
        <v>0</v>
      </c>
      <c r="BF166" s="195">
        <f>IF(N166="znížená",J166,0)</f>
        <v>0</v>
      </c>
      <c r="BG166" s="195">
        <f>IF(N166="zákl. prenesená",J166,0)</f>
        <v>0</v>
      </c>
      <c r="BH166" s="195">
        <f>IF(N166="zníž. prenesená",J166,0)</f>
        <v>0</v>
      </c>
      <c r="BI166" s="195">
        <f>IF(N166="nulová",J166,0)</f>
        <v>0</v>
      </c>
      <c r="BJ166" s="15" t="s">
        <v>87</v>
      </c>
      <c r="BK166" s="196">
        <f>ROUND(I166*H166,3)</f>
        <v>0</v>
      </c>
      <c r="BL166" s="15" t="s">
        <v>139</v>
      </c>
      <c r="BM166" s="194" t="s">
        <v>238</v>
      </c>
    </row>
    <row r="167" s="2" customFormat="1" ht="16.5" customHeight="1">
      <c r="A167" s="34"/>
      <c r="B167" s="182"/>
      <c r="C167" s="197" t="s">
        <v>239</v>
      </c>
      <c r="D167" s="197" t="s">
        <v>173</v>
      </c>
      <c r="E167" s="198" t="s">
        <v>240</v>
      </c>
      <c r="F167" s="199" t="s">
        <v>241</v>
      </c>
      <c r="G167" s="200" t="s">
        <v>181</v>
      </c>
      <c r="H167" s="201">
        <v>2</v>
      </c>
      <c r="I167" s="202"/>
      <c r="J167" s="201">
        <f>ROUND(I167*H167,3)</f>
        <v>0</v>
      </c>
      <c r="K167" s="203"/>
      <c r="L167" s="204"/>
      <c r="M167" s="205" t="s">
        <v>1</v>
      </c>
      <c r="N167" s="206" t="s">
        <v>41</v>
      </c>
      <c r="O167" s="74"/>
      <c r="P167" s="192">
        <f>O167*H167</f>
        <v>0</v>
      </c>
      <c r="Q167" s="192">
        <v>0.00089999999999999998</v>
      </c>
      <c r="R167" s="192">
        <f>Q167*H167</f>
        <v>0.0018</v>
      </c>
      <c r="S167" s="192">
        <v>0</v>
      </c>
      <c r="T167" s="193">
        <f>S167*H167</f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194" t="s">
        <v>164</v>
      </c>
      <c r="AT167" s="194" t="s">
        <v>173</v>
      </c>
      <c r="AU167" s="194" t="s">
        <v>87</v>
      </c>
      <c r="AY167" s="15" t="s">
        <v>133</v>
      </c>
      <c r="BE167" s="195">
        <f>IF(N167="základná",J167,0)</f>
        <v>0</v>
      </c>
      <c r="BF167" s="195">
        <f>IF(N167="znížená",J167,0)</f>
        <v>0</v>
      </c>
      <c r="BG167" s="195">
        <f>IF(N167="zákl. prenesená",J167,0)</f>
        <v>0</v>
      </c>
      <c r="BH167" s="195">
        <f>IF(N167="zníž. prenesená",J167,0)</f>
        <v>0</v>
      </c>
      <c r="BI167" s="195">
        <f>IF(N167="nulová",J167,0)</f>
        <v>0</v>
      </c>
      <c r="BJ167" s="15" t="s">
        <v>87</v>
      </c>
      <c r="BK167" s="196">
        <f>ROUND(I167*H167,3)</f>
        <v>0</v>
      </c>
      <c r="BL167" s="15" t="s">
        <v>139</v>
      </c>
      <c r="BM167" s="194" t="s">
        <v>242</v>
      </c>
    </row>
    <row r="168" s="2" customFormat="1" ht="24.15" customHeight="1">
      <c r="A168" s="34"/>
      <c r="B168" s="182"/>
      <c r="C168" s="197" t="s">
        <v>243</v>
      </c>
      <c r="D168" s="197" t="s">
        <v>173</v>
      </c>
      <c r="E168" s="198" t="s">
        <v>244</v>
      </c>
      <c r="F168" s="199" t="s">
        <v>245</v>
      </c>
      <c r="G168" s="200" t="s">
        <v>181</v>
      </c>
      <c r="H168" s="201">
        <v>3</v>
      </c>
      <c r="I168" s="202"/>
      <c r="J168" s="201">
        <f>ROUND(I168*H168,3)</f>
        <v>0</v>
      </c>
      <c r="K168" s="203"/>
      <c r="L168" s="204"/>
      <c r="M168" s="205" t="s">
        <v>1</v>
      </c>
      <c r="N168" s="206" t="s">
        <v>41</v>
      </c>
      <c r="O168" s="74"/>
      <c r="P168" s="192">
        <f>O168*H168</f>
        <v>0</v>
      </c>
      <c r="Q168" s="192">
        <v>0.00089999999999999998</v>
      </c>
      <c r="R168" s="192">
        <f>Q168*H168</f>
        <v>0.0027000000000000001</v>
      </c>
      <c r="S168" s="192">
        <v>0</v>
      </c>
      <c r="T168" s="193">
        <f>S168*H168</f>
        <v>0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194" t="s">
        <v>164</v>
      </c>
      <c r="AT168" s="194" t="s">
        <v>173</v>
      </c>
      <c r="AU168" s="194" t="s">
        <v>87</v>
      </c>
      <c r="AY168" s="15" t="s">
        <v>133</v>
      </c>
      <c r="BE168" s="195">
        <f>IF(N168="základná",J168,0)</f>
        <v>0</v>
      </c>
      <c r="BF168" s="195">
        <f>IF(N168="znížená",J168,0)</f>
        <v>0</v>
      </c>
      <c r="BG168" s="195">
        <f>IF(N168="zákl. prenesená",J168,0)</f>
        <v>0</v>
      </c>
      <c r="BH168" s="195">
        <f>IF(N168="zníž. prenesená",J168,0)</f>
        <v>0</v>
      </c>
      <c r="BI168" s="195">
        <f>IF(N168="nulová",J168,0)</f>
        <v>0</v>
      </c>
      <c r="BJ168" s="15" t="s">
        <v>87</v>
      </c>
      <c r="BK168" s="196">
        <f>ROUND(I168*H168,3)</f>
        <v>0</v>
      </c>
      <c r="BL168" s="15" t="s">
        <v>139</v>
      </c>
      <c r="BM168" s="194" t="s">
        <v>246</v>
      </c>
    </row>
    <row r="169" s="2" customFormat="1" ht="16.5" customHeight="1">
      <c r="A169" s="34"/>
      <c r="B169" s="182"/>
      <c r="C169" s="183" t="s">
        <v>247</v>
      </c>
      <c r="D169" s="183" t="s">
        <v>135</v>
      </c>
      <c r="E169" s="184" t="s">
        <v>248</v>
      </c>
      <c r="F169" s="185" t="s">
        <v>249</v>
      </c>
      <c r="G169" s="186" t="s">
        <v>210</v>
      </c>
      <c r="H169" s="187">
        <v>95</v>
      </c>
      <c r="I169" s="188"/>
      <c r="J169" s="187">
        <f>ROUND(I169*H169,3)</f>
        <v>0</v>
      </c>
      <c r="K169" s="189"/>
      <c r="L169" s="35"/>
      <c r="M169" s="190" t="s">
        <v>1</v>
      </c>
      <c r="N169" s="191" t="s">
        <v>41</v>
      </c>
      <c r="O169" s="74"/>
      <c r="P169" s="192">
        <f>O169*H169</f>
        <v>0</v>
      </c>
      <c r="Q169" s="192">
        <v>0</v>
      </c>
      <c r="R169" s="192">
        <f>Q169*H169</f>
        <v>0</v>
      </c>
      <c r="S169" s="192">
        <v>0</v>
      </c>
      <c r="T169" s="193">
        <f>S169*H169</f>
        <v>0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194" t="s">
        <v>139</v>
      </c>
      <c r="AT169" s="194" t="s">
        <v>135</v>
      </c>
      <c r="AU169" s="194" t="s">
        <v>87</v>
      </c>
      <c r="AY169" s="15" t="s">
        <v>133</v>
      </c>
      <c r="BE169" s="195">
        <f>IF(N169="základná",J169,0)</f>
        <v>0</v>
      </c>
      <c r="BF169" s="195">
        <f>IF(N169="znížená",J169,0)</f>
        <v>0</v>
      </c>
      <c r="BG169" s="195">
        <f>IF(N169="zákl. prenesená",J169,0)</f>
        <v>0</v>
      </c>
      <c r="BH169" s="195">
        <f>IF(N169="zníž. prenesená",J169,0)</f>
        <v>0</v>
      </c>
      <c r="BI169" s="195">
        <f>IF(N169="nulová",J169,0)</f>
        <v>0</v>
      </c>
      <c r="BJ169" s="15" t="s">
        <v>87</v>
      </c>
      <c r="BK169" s="196">
        <f>ROUND(I169*H169,3)</f>
        <v>0</v>
      </c>
      <c r="BL169" s="15" t="s">
        <v>139</v>
      </c>
      <c r="BM169" s="194" t="s">
        <v>250</v>
      </c>
    </row>
    <row r="170" s="2" customFormat="1" ht="33" customHeight="1">
      <c r="A170" s="34"/>
      <c r="B170" s="182"/>
      <c r="C170" s="183" t="s">
        <v>251</v>
      </c>
      <c r="D170" s="183" t="s">
        <v>135</v>
      </c>
      <c r="E170" s="184" t="s">
        <v>252</v>
      </c>
      <c r="F170" s="185" t="s">
        <v>253</v>
      </c>
      <c r="G170" s="186" t="s">
        <v>181</v>
      </c>
      <c r="H170" s="187">
        <v>2</v>
      </c>
      <c r="I170" s="188"/>
      <c r="J170" s="187">
        <f>ROUND(I170*H170,3)</f>
        <v>0</v>
      </c>
      <c r="K170" s="189"/>
      <c r="L170" s="35"/>
      <c r="M170" s="190" t="s">
        <v>1</v>
      </c>
      <c r="N170" s="191" t="s">
        <v>41</v>
      </c>
      <c r="O170" s="74"/>
      <c r="P170" s="192">
        <f>O170*H170</f>
        <v>0</v>
      </c>
      <c r="Q170" s="192">
        <v>2.5999999999999998E-05</v>
      </c>
      <c r="R170" s="192">
        <f>Q170*H170</f>
        <v>5.1999999999999997E-05</v>
      </c>
      <c r="S170" s="192">
        <v>0</v>
      </c>
      <c r="T170" s="193">
        <f>S170*H170</f>
        <v>0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R170" s="194" t="s">
        <v>139</v>
      </c>
      <c r="AT170" s="194" t="s">
        <v>135</v>
      </c>
      <c r="AU170" s="194" t="s">
        <v>87</v>
      </c>
      <c r="AY170" s="15" t="s">
        <v>133</v>
      </c>
      <c r="BE170" s="195">
        <f>IF(N170="základná",J170,0)</f>
        <v>0</v>
      </c>
      <c r="BF170" s="195">
        <f>IF(N170="znížená",J170,0)</f>
        <v>0</v>
      </c>
      <c r="BG170" s="195">
        <f>IF(N170="zákl. prenesená",J170,0)</f>
        <v>0</v>
      </c>
      <c r="BH170" s="195">
        <f>IF(N170="zníž. prenesená",J170,0)</f>
        <v>0</v>
      </c>
      <c r="BI170" s="195">
        <f>IF(N170="nulová",J170,0)</f>
        <v>0</v>
      </c>
      <c r="BJ170" s="15" t="s">
        <v>87</v>
      </c>
      <c r="BK170" s="196">
        <f>ROUND(I170*H170,3)</f>
        <v>0</v>
      </c>
      <c r="BL170" s="15" t="s">
        <v>139</v>
      </c>
      <c r="BM170" s="194" t="s">
        <v>254</v>
      </c>
    </row>
    <row r="171" s="2" customFormat="1" ht="16.5" customHeight="1">
      <c r="A171" s="34"/>
      <c r="B171" s="182"/>
      <c r="C171" s="197" t="s">
        <v>255</v>
      </c>
      <c r="D171" s="197" t="s">
        <v>173</v>
      </c>
      <c r="E171" s="198" t="s">
        <v>256</v>
      </c>
      <c r="F171" s="199" t="s">
        <v>257</v>
      </c>
      <c r="G171" s="200" t="s">
        <v>258</v>
      </c>
      <c r="H171" s="201">
        <v>2</v>
      </c>
      <c r="I171" s="202"/>
      <c r="J171" s="201">
        <f>ROUND(I171*H171,3)</f>
        <v>0</v>
      </c>
      <c r="K171" s="203"/>
      <c r="L171" s="204"/>
      <c r="M171" s="205" t="s">
        <v>1</v>
      </c>
      <c r="N171" s="206" t="s">
        <v>41</v>
      </c>
      <c r="O171" s="74"/>
      <c r="P171" s="192">
        <f>O171*H171</f>
        <v>0</v>
      </c>
      <c r="Q171" s="192">
        <v>0</v>
      </c>
      <c r="R171" s="192">
        <f>Q171*H171</f>
        <v>0</v>
      </c>
      <c r="S171" s="192">
        <v>0</v>
      </c>
      <c r="T171" s="193">
        <f>S171*H171</f>
        <v>0</v>
      </c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R171" s="194" t="s">
        <v>164</v>
      </c>
      <c r="AT171" s="194" t="s">
        <v>173</v>
      </c>
      <c r="AU171" s="194" t="s">
        <v>87</v>
      </c>
      <c r="AY171" s="15" t="s">
        <v>133</v>
      </c>
      <c r="BE171" s="195">
        <f>IF(N171="základná",J171,0)</f>
        <v>0</v>
      </c>
      <c r="BF171" s="195">
        <f>IF(N171="znížená",J171,0)</f>
        <v>0</v>
      </c>
      <c r="BG171" s="195">
        <f>IF(N171="zákl. prenesená",J171,0)</f>
        <v>0</v>
      </c>
      <c r="BH171" s="195">
        <f>IF(N171="zníž. prenesená",J171,0)</f>
        <v>0</v>
      </c>
      <c r="BI171" s="195">
        <f>IF(N171="nulová",J171,0)</f>
        <v>0</v>
      </c>
      <c r="BJ171" s="15" t="s">
        <v>87</v>
      </c>
      <c r="BK171" s="196">
        <f>ROUND(I171*H171,3)</f>
        <v>0</v>
      </c>
      <c r="BL171" s="15" t="s">
        <v>139</v>
      </c>
      <c r="BM171" s="194" t="s">
        <v>259</v>
      </c>
    </row>
    <row r="172" s="2" customFormat="1" ht="24.15" customHeight="1">
      <c r="A172" s="34"/>
      <c r="B172" s="182"/>
      <c r="C172" s="183" t="s">
        <v>260</v>
      </c>
      <c r="D172" s="183" t="s">
        <v>135</v>
      </c>
      <c r="E172" s="184" t="s">
        <v>261</v>
      </c>
      <c r="F172" s="185" t="s">
        <v>262</v>
      </c>
      <c r="G172" s="186" t="s">
        <v>181</v>
      </c>
      <c r="H172" s="187">
        <v>2</v>
      </c>
      <c r="I172" s="188"/>
      <c r="J172" s="187">
        <f>ROUND(I172*H172,3)</f>
        <v>0</v>
      </c>
      <c r="K172" s="189"/>
      <c r="L172" s="35"/>
      <c r="M172" s="190" t="s">
        <v>1</v>
      </c>
      <c r="N172" s="191" t="s">
        <v>41</v>
      </c>
      <c r="O172" s="74"/>
      <c r="P172" s="192">
        <f>O172*H172</f>
        <v>0</v>
      </c>
      <c r="Q172" s="192">
        <v>0.00025680000000000001</v>
      </c>
      <c r="R172" s="192">
        <f>Q172*H172</f>
        <v>0.00051360000000000002</v>
      </c>
      <c r="S172" s="192">
        <v>0</v>
      </c>
      <c r="T172" s="193">
        <f>S172*H172</f>
        <v>0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R172" s="194" t="s">
        <v>139</v>
      </c>
      <c r="AT172" s="194" t="s">
        <v>135</v>
      </c>
      <c r="AU172" s="194" t="s">
        <v>87</v>
      </c>
      <c r="AY172" s="15" t="s">
        <v>133</v>
      </c>
      <c r="BE172" s="195">
        <f>IF(N172="základná",J172,0)</f>
        <v>0</v>
      </c>
      <c r="BF172" s="195">
        <f>IF(N172="znížená",J172,0)</f>
        <v>0</v>
      </c>
      <c r="BG172" s="195">
        <f>IF(N172="zákl. prenesená",J172,0)</f>
        <v>0</v>
      </c>
      <c r="BH172" s="195">
        <f>IF(N172="zníž. prenesená",J172,0)</f>
        <v>0</v>
      </c>
      <c r="BI172" s="195">
        <f>IF(N172="nulová",J172,0)</f>
        <v>0</v>
      </c>
      <c r="BJ172" s="15" t="s">
        <v>87</v>
      </c>
      <c r="BK172" s="196">
        <f>ROUND(I172*H172,3)</f>
        <v>0</v>
      </c>
      <c r="BL172" s="15" t="s">
        <v>139</v>
      </c>
      <c r="BM172" s="194" t="s">
        <v>263</v>
      </c>
    </row>
    <row r="173" s="2" customFormat="1" ht="24.15" customHeight="1">
      <c r="A173" s="34"/>
      <c r="B173" s="182"/>
      <c r="C173" s="183" t="s">
        <v>264</v>
      </c>
      <c r="D173" s="183" t="s">
        <v>135</v>
      </c>
      <c r="E173" s="184" t="s">
        <v>265</v>
      </c>
      <c r="F173" s="185" t="s">
        <v>266</v>
      </c>
      <c r="G173" s="186" t="s">
        <v>181</v>
      </c>
      <c r="H173" s="187">
        <v>2</v>
      </c>
      <c r="I173" s="188"/>
      <c r="J173" s="187">
        <f>ROUND(I173*H173,3)</f>
        <v>0</v>
      </c>
      <c r="K173" s="189"/>
      <c r="L173" s="35"/>
      <c r="M173" s="190" t="s">
        <v>1</v>
      </c>
      <c r="N173" s="191" t="s">
        <v>41</v>
      </c>
      <c r="O173" s="74"/>
      <c r="P173" s="192">
        <f>O173*H173</f>
        <v>0</v>
      </c>
      <c r="Q173" s="192">
        <v>0.015817264000000001</v>
      </c>
      <c r="R173" s="192">
        <f>Q173*H173</f>
        <v>0.031634528000000002</v>
      </c>
      <c r="S173" s="192">
        <v>0</v>
      </c>
      <c r="T173" s="193">
        <f>S173*H173</f>
        <v>0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194" t="s">
        <v>139</v>
      </c>
      <c r="AT173" s="194" t="s">
        <v>135</v>
      </c>
      <c r="AU173" s="194" t="s">
        <v>87</v>
      </c>
      <c r="AY173" s="15" t="s">
        <v>133</v>
      </c>
      <c r="BE173" s="195">
        <f>IF(N173="základná",J173,0)</f>
        <v>0</v>
      </c>
      <c r="BF173" s="195">
        <f>IF(N173="znížená",J173,0)</f>
        <v>0</v>
      </c>
      <c r="BG173" s="195">
        <f>IF(N173="zákl. prenesená",J173,0)</f>
        <v>0</v>
      </c>
      <c r="BH173" s="195">
        <f>IF(N173="zníž. prenesená",J173,0)</f>
        <v>0</v>
      </c>
      <c r="BI173" s="195">
        <f>IF(N173="nulová",J173,0)</f>
        <v>0</v>
      </c>
      <c r="BJ173" s="15" t="s">
        <v>87</v>
      </c>
      <c r="BK173" s="196">
        <f>ROUND(I173*H173,3)</f>
        <v>0</v>
      </c>
      <c r="BL173" s="15" t="s">
        <v>139</v>
      </c>
      <c r="BM173" s="194" t="s">
        <v>267</v>
      </c>
    </row>
    <row r="174" s="2" customFormat="1" ht="16.5" customHeight="1">
      <c r="A174" s="34"/>
      <c r="B174" s="182"/>
      <c r="C174" s="183" t="s">
        <v>268</v>
      </c>
      <c r="D174" s="183" t="s">
        <v>135</v>
      </c>
      <c r="E174" s="184" t="s">
        <v>269</v>
      </c>
      <c r="F174" s="185" t="s">
        <v>270</v>
      </c>
      <c r="G174" s="186" t="s">
        <v>210</v>
      </c>
      <c r="H174" s="187">
        <v>95</v>
      </c>
      <c r="I174" s="188"/>
      <c r="J174" s="187">
        <f>ROUND(I174*H174,3)</f>
        <v>0</v>
      </c>
      <c r="K174" s="189"/>
      <c r="L174" s="35"/>
      <c r="M174" s="190" t="s">
        <v>1</v>
      </c>
      <c r="N174" s="191" t="s">
        <v>41</v>
      </c>
      <c r="O174" s="74"/>
      <c r="P174" s="192">
        <f>O174*H174</f>
        <v>0</v>
      </c>
      <c r="Q174" s="192">
        <v>8.8999999999999995E-05</v>
      </c>
      <c r="R174" s="192">
        <f>Q174*H174</f>
        <v>0.008454999999999999</v>
      </c>
      <c r="S174" s="192">
        <v>0</v>
      </c>
      <c r="T174" s="193">
        <f>S174*H174</f>
        <v>0</v>
      </c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R174" s="194" t="s">
        <v>139</v>
      </c>
      <c r="AT174" s="194" t="s">
        <v>135</v>
      </c>
      <c r="AU174" s="194" t="s">
        <v>87</v>
      </c>
      <c r="AY174" s="15" t="s">
        <v>133</v>
      </c>
      <c r="BE174" s="195">
        <f>IF(N174="základná",J174,0)</f>
        <v>0</v>
      </c>
      <c r="BF174" s="195">
        <f>IF(N174="znížená",J174,0)</f>
        <v>0</v>
      </c>
      <c r="BG174" s="195">
        <f>IF(N174="zákl. prenesená",J174,0)</f>
        <v>0</v>
      </c>
      <c r="BH174" s="195">
        <f>IF(N174="zníž. prenesená",J174,0)</f>
        <v>0</v>
      </c>
      <c r="BI174" s="195">
        <f>IF(N174="nulová",J174,0)</f>
        <v>0</v>
      </c>
      <c r="BJ174" s="15" t="s">
        <v>87</v>
      </c>
      <c r="BK174" s="196">
        <f>ROUND(I174*H174,3)</f>
        <v>0</v>
      </c>
      <c r="BL174" s="15" t="s">
        <v>139</v>
      </c>
      <c r="BM174" s="194" t="s">
        <v>271</v>
      </c>
    </row>
    <row r="175" s="2" customFormat="1" ht="24.15" customHeight="1">
      <c r="A175" s="34"/>
      <c r="B175" s="182"/>
      <c r="C175" s="183" t="s">
        <v>272</v>
      </c>
      <c r="D175" s="183" t="s">
        <v>135</v>
      </c>
      <c r="E175" s="184" t="s">
        <v>273</v>
      </c>
      <c r="F175" s="185" t="s">
        <v>274</v>
      </c>
      <c r="G175" s="186" t="s">
        <v>210</v>
      </c>
      <c r="H175" s="187">
        <v>45</v>
      </c>
      <c r="I175" s="188"/>
      <c r="J175" s="187">
        <f>ROUND(I175*H175,3)</f>
        <v>0</v>
      </c>
      <c r="K175" s="189"/>
      <c r="L175" s="35"/>
      <c r="M175" s="190" t="s">
        <v>1</v>
      </c>
      <c r="N175" s="191" t="s">
        <v>41</v>
      </c>
      <c r="O175" s="74"/>
      <c r="P175" s="192">
        <f>O175*H175</f>
        <v>0</v>
      </c>
      <c r="Q175" s="192">
        <v>0.00010000000000000001</v>
      </c>
      <c r="R175" s="192">
        <f>Q175*H175</f>
        <v>0.0045000000000000005</v>
      </c>
      <c r="S175" s="192">
        <v>0</v>
      </c>
      <c r="T175" s="193">
        <f>S175*H175</f>
        <v>0</v>
      </c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R175" s="194" t="s">
        <v>139</v>
      </c>
      <c r="AT175" s="194" t="s">
        <v>135</v>
      </c>
      <c r="AU175" s="194" t="s">
        <v>87</v>
      </c>
      <c r="AY175" s="15" t="s">
        <v>133</v>
      </c>
      <c r="BE175" s="195">
        <f>IF(N175="základná",J175,0)</f>
        <v>0</v>
      </c>
      <c r="BF175" s="195">
        <f>IF(N175="znížená",J175,0)</f>
        <v>0</v>
      </c>
      <c r="BG175" s="195">
        <f>IF(N175="zákl. prenesená",J175,0)</f>
        <v>0</v>
      </c>
      <c r="BH175" s="195">
        <f>IF(N175="zníž. prenesená",J175,0)</f>
        <v>0</v>
      </c>
      <c r="BI175" s="195">
        <f>IF(N175="nulová",J175,0)</f>
        <v>0</v>
      </c>
      <c r="BJ175" s="15" t="s">
        <v>87</v>
      </c>
      <c r="BK175" s="196">
        <f>ROUND(I175*H175,3)</f>
        <v>0</v>
      </c>
      <c r="BL175" s="15" t="s">
        <v>139</v>
      </c>
      <c r="BM175" s="194" t="s">
        <v>275</v>
      </c>
    </row>
    <row r="176" s="12" customFormat="1" ht="22.8" customHeight="1">
      <c r="A176" s="12"/>
      <c r="B176" s="169"/>
      <c r="C176" s="12"/>
      <c r="D176" s="170" t="s">
        <v>74</v>
      </c>
      <c r="E176" s="180" t="s">
        <v>168</v>
      </c>
      <c r="F176" s="180" t="s">
        <v>276</v>
      </c>
      <c r="G176" s="12"/>
      <c r="H176" s="12"/>
      <c r="I176" s="172"/>
      <c r="J176" s="181">
        <f>BK176</f>
        <v>0</v>
      </c>
      <c r="K176" s="12"/>
      <c r="L176" s="169"/>
      <c r="M176" s="174"/>
      <c r="N176" s="175"/>
      <c r="O176" s="175"/>
      <c r="P176" s="176">
        <f>SUM(P177:P183)</f>
        <v>0</v>
      </c>
      <c r="Q176" s="175"/>
      <c r="R176" s="176">
        <f>SUM(R177:R183)</f>
        <v>4.5248000000000005E-05</v>
      </c>
      <c r="S176" s="175"/>
      <c r="T176" s="177">
        <f>SUM(T177:T183)</f>
        <v>0.10999999999999999</v>
      </c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R176" s="170" t="s">
        <v>79</v>
      </c>
      <c r="AT176" s="178" t="s">
        <v>74</v>
      </c>
      <c r="AU176" s="178" t="s">
        <v>79</v>
      </c>
      <c r="AY176" s="170" t="s">
        <v>133</v>
      </c>
      <c r="BK176" s="179">
        <f>SUM(BK177:BK183)</f>
        <v>0</v>
      </c>
    </row>
    <row r="177" s="2" customFormat="1" ht="24.15" customHeight="1">
      <c r="A177" s="34"/>
      <c r="B177" s="182"/>
      <c r="C177" s="183" t="s">
        <v>277</v>
      </c>
      <c r="D177" s="183" t="s">
        <v>135</v>
      </c>
      <c r="E177" s="184" t="s">
        <v>278</v>
      </c>
      <c r="F177" s="185" t="s">
        <v>279</v>
      </c>
      <c r="G177" s="186" t="s">
        <v>210</v>
      </c>
      <c r="H177" s="187">
        <v>5</v>
      </c>
      <c r="I177" s="188"/>
      <c r="J177" s="187">
        <f>ROUND(I177*H177,3)</f>
        <v>0</v>
      </c>
      <c r="K177" s="189"/>
      <c r="L177" s="35"/>
      <c r="M177" s="190" t="s">
        <v>1</v>
      </c>
      <c r="N177" s="191" t="s">
        <v>41</v>
      </c>
      <c r="O177" s="74"/>
      <c r="P177" s="192">
        <f>O177*H177</f>
        <v>0</v>
      </c>
      <c r="Q177" s="192">
        <v>0</v>
      </c>
      <c r="R177" s="192">
        <f>Q177*H177</f>
        <v>0</v>
      </c>
      <c r="S177" s="192">
        <v>0.021999999999999999</v>
      </c>
      <c r="T177" s="193">
        <f>S177*H177</f>
        <v>0.10999999999999999</v>
      </c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R177" s="194" t="s">
        <v>139</v>
      </c>
      <c r="AT177" s="194" t="s">
        <v>135</v>
      </c>
      <c r="AU177" s="194" t="s">
        <v>87</v>
      </c>
      <c r="AY177" s="15" t="s">
        <v>133</v>
      </c>
      <c r="BE177" s="195">
        <f>IF(N177="základná",J177,0)</f>
        <v>0</v>
      </c>
      <c r="BF177" s="195">
        <f>IF(N177="znížená",J177,0)</f>
        <v>0</v>
      </c>
      <c r="BG177" s="195">
        <f>IF(N177="zákl. prenesená",J177,0)</f>
        <v>0</v>
      </c>
      <c r="BH177" s="195">
        <f>IF(N177="zníž. prenesená",J177,0)</f>
        <v>0</v>
      </c>
      <c r="BI177" s="195">
        <f>IF(N177="nulová",J177,0)</f>
        <v>0</v>
      </c>
      <c r="BJ177" s="15" t="s">
        <v>87</v>
      </c>
      <c r="BK177" s="196">
        <f>ROUND(I177*H177,3)</f>
        <v>0</v>
      </c>
      <c r="BL177" s="15" t="s">
        <v>139</v>
      </c>
      <c r="BM177" s="194" t="s">
        <v>280</v>
      </c>
    </row>
    <row r="178" s="2" customFormat="1" ht="24.15" customHeight="1">
      <c r="A178" s="34"/>
      <c r="B178" s="182"/>
      <c r="C178" s="183" t="s">
        <v>281</v>
      </c>
      <c r="D178" s="183" t="s">
        <v>135</v>
      </c>
      <c r="E178" s="184" t="s">
        <v>282</v>
      </c>
      <c r="F178" s="185" t="s">
        <v>283</v>
      </c>
      <c r="G178" s="186" t="s">
        <v>210</v>
      </c>
      <c r="H178" s="187">
        <v>10.1</v>
      </c>
      <c r="I178" s="188"/>
      <c r="J178" s="187">
        <f>ROUND(I178*H178,3)</f>
        <v>0</v>
      </c>
      <c r="K178" s="189"/>
      <c r="L178" s="35"/>
      <c r="M178" s="190" t="s">
        <v>1</v>
      </c>
      <c r="N178" s="191" t="s">
        <v>41</v>
      </c>
      <c r="O178" s="74"/>
      <c r="P178" s="192">
        <f>O178*H178</f>
        <v>0</v>
      </c>
      <c r="Q178" s="192">
        <v>4.4800000000000003E-06</v>
      </c>
      <c r="R178" s="192">
        <f>Q178*H178</f>
        <v>4.5248000000000005E-05</v>
      </c>
      <c r="S178" s="192">
        <v>0</v>
      </c>
      <c r="T178" s="193">
        <f>S178*H178</f>
        <v>0</v>
      </c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R178" s="194" t="s">
        <v>139</v>
      </c>
      <c r="AT178" s="194" t="s">
        <v>135</v>
      </c>
      <c r="AU178" s="194" t="s">
        <v>87</v>
      </c>
      <c r="AY178" s="15" t="s">
        <v>133</v>
      </c>
      <c r="BE178" s="195">
        <f>IF(N178="základná",J178,0)</f>
        <v>0</v>
      </c>
      <c r="BF178" s="195">
        <f>IF(N178="znížená",J178,0)</f>
        <v>0</v>
      </c>
      <c r="BG178" s="195">
        <f>IF(N178="zákl. prenesená",J178,0)</f>
        <v>0</v>
      </c>
      <c r="BH178" s="195">
        <f>IF(N178="zníž. prenesená",J178,0)</f>
        <v>0</v>
      </c>
      <c r="BI178" s="195">
        <f>IF(N178="nulová",J178,0)</f>
        <v>0</v>
      </c>
      <c r="BJ178" s="15" t="s">
        <v>87</v>
      </c>
      <c r="BK178" s="196">
        <f>ROUND(I178*H178,3)</f>
        <v>0</v>
      </c>
      <c r="BL178" s="15" t="s">
        <v>139</v>
      </c>
      <c r="BM178" s="194" t="s">
        <v>284</v>
      </c>
    </row>
    <row r="179" s="2" customFormat="1" ht="21.75" customHeight="1">
      <c r="A179" s="34"/>
      <c r="B179" s="182"/>
      <c r="C179" s="183" t="s">
        <v>285</v>
      </c>
      <c r="D179" s="183" t="s">
        <v>135</v>
      </c>
      <c r="E179" s="184" t="s">
        <v>286</v>
      </c>
      <c r="F179" s="185" t="s">
        <v>287</v>
      </c>
      <c r="G179" s="186" t="s">
        <v>162</v>
      </c>
      <c r="H179" s="187">
        <v>0.11</v>
      </c>
      <c r="I179" s="188"/>
      <c r="J179" s="187">
        <f>ROUND(I179*H179,3)</f>
        <v>0</v>
      </c>
      <c r="K179" s="189"/>
      <c r="L179" s="35"/>
      <c r="M179" s="190" t="s">
        <v>1</v>
      </c>
      <c r="N179" s="191" t="s">
        <v>41</v>
      </c>
      <c r="O179" s="74"/>
      <c r="P179" s="192">
        <f>O179*H179</f>
        <v>0</v>
      </c>
      <c r="Q179" s="192">
        <v>0</v>
      </c>
      <c r="R179" s="192">
        <f>Q179*H179</f>
        <v>0</v>
      </c>
      <c r="S179" s="192">
        <v>0</v>
      </c>
      <c r="T179" s="193">
        <f>S179*H179</f>
        <v>0</v>
      </c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R179" s="194" t="s">
        <v>139</v>
      </c>
      <c r="AT179" s="194" t="s">
        <v>135</v>
      </c>
      <c r="AU179" s="194" t="s">
        <v>87</v>
      </c>
      <c r="AY179" s="15" t="s">
        <v>133</v>
      </c>
      <c r="BE179" s="195">
        <f>IF(N179="základná",J179,0)</f>
        <v>0</v>
      </c>
      <c r="BF179" s="195">
        <f>IF(N179="znížená",J179,0)</f>
        <v>0</v>
      </c>
      <c r="BG179" s="195">
        <f>IF(N179="zákl. prenesená",J179,0)</f>
        <v>0</v>
      </c>
      <c r="BH179" s="195">
        <f>IF(N179="zníž. prenesená",J179,0)</f>
        <v>0</v>
      </c>
      <c r="BI179" s="195">
        <f>IF(N179="nulová",J179,0)</f>
        <v>0</v>
      </c>
      <c r="BJ179" s="15" t="s">
        <v>87</v>
      </c>
      <c r="BK179" s="196">
        <f>ROUND(I179*H179,3)</f>
        <v>0</v>
      </c>
      <c r="BL179" s="15" t="s">
        <v>139</v>
      </c>
      <c r="BM179" s="194" t="s">
        <v>288</v>
      </c>
    </row>
    <row r="180" s="2" customFormat="1" ht="37.8" customHeight="1">
      <c r="A180" s="34"/>
      <c r="B180" s="182"/>
      <c r="C180" s="183" t="s">
        <v>289</v>
      </c>
      <c r="D180" s="183" t="s">
        <v>135</v>
      </c>
      <c r="E180" s="184" t="s">
        <v>290</v>
      </c>
      <c r="F180" s="185" t="s">
        <v>291</v>
      </c>
      <c r="G180" s="186" t="s">
        <v>162</v>
      </c>
      <c r="H180" s="187">
        <v>0.98999999999999999</v>
      </c>
      <c r="I180" s="188"/>
      <c r="J180" s="187">
        <f>ROUND(I180*H180,3)</f>
        <v>0</v>
      </c>
      <c r="K180" s="189"/>
      <c r="L180" s="35"/>
      <c r="M180" s="190" t="s">
        <v>1</v>
      </c>
      <c r="N180" s="191" t="s">
        <v>41</v>
      </c>
      <c r="O180" s="74"/>
      <c r="P180" s="192">
        <f>O180*H180</f>
        <v>0</v>
      </c>
      <c r="Q180" s="192">
        <v>0</v>
      </c>
      <c r="R180" s="192">
        <f>Q180*H180</f>
        <v>0</v>
      </c>
      <c r="S180" s="192">
        <v>0</v>
      </c>
      <c r="T180" s="193">
        <f>S180*H180</f>
        <v>0</v>
      </c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R180" s="194" t="s">
        <v>139</v>
      </c>
      <c r="AT180" s="194" t="s">
        <v>135</v>
      </c>
      <c r="AU180" s="194" t="s">
        <v>87</v>
      </c>
      <c r="AY180" s="15" t="s">
        <v>133</v>
      </c>
      <c r="BE180" s="195">
        <f>IF(N180="základná",J180,0)</f>
        <v>0</v>
      </c>
      <c r="BF180" s="195">
        <f>IF(N180="znížená",J180,0)</f>
        <v>0</v>
      </c>
      <c r="BG180" s="195">
        <f>IF(N180="zákl. prenesená",J180,0)</f>
        <v>0</v>
      </c>
      <c r="BH180" s="195">
        <f>IF(N180="zníž. prenesená",J180,0)</f>
        <v>0</v>
      </c>
      <c r="BI180" s="195">
        <f>IF(N180="nulová",J180,0)</f>
        <v>0</v>
      </c>
      <c r="BJ180" s="15" t="s">
        <v>87</v>
      </c>
      <c r="BK180" s="196">
        <f>ROUND(I180*H180,3)</f>
        <v>0</v>
      </c>
      <c r="BL180" s="15" t="s">
        <v>139</v>
      </c>
      <c r="BM180" s="194" t="s">
        <v>292</v>
      </c>
    </row>
    <row r="181" s="2" customFormat="1" ht="24.15" customHeight="1">
      <c r="A181" s="34"/>
      <c r="B181" s="182"/>
      <c r="C181" s="183" t="s">
        <v>293</v>
      </c>
      <c r="D181" s="183" t="s">
        <v>135</v>
      </c>
      <c r="E181" s="184" t="s">
        <v>294</v>
      </c>
      <c r="F181" s="185" t="s">
        <v>295</v>
      </c>
      <c r="G181" s="186" t="s">
        <v>162</v>
      </c>
      <c r="H181" s="187">
        <v>0.11</v>
      </c>
      <c r="I181" s="188"/>
      <c r="J181" s="187">
        <f>ROUND(I181*H181,3)</f>
        <v>0</v>
      </c>
      <c r="K181" s="189"/>
      <c r="L181" s="35"/>
      <c r="M181" s="190" t="s">
        <v>1</v>
      </c>
      <c r="N181" s="191" t="s">
        <v>41</v>
      </c>
      <c r="O181" s="74"/>
      <c r="P181" s="192">
        <f>O181*H181</f>
        <v>0</v>
      </c>
      <c r="Q181" s="192">
        <v>0</v>
      </c>
      <c r="R181" s="192">
        <f>Q181*H181</f>
        <v>0</v>
      </c>
      <c r="S181" s="192">
        <v>0</v>
      </c>
      <c r="T181" s="193">
        <f>S181*H181</f>
        <v>0</v>
      </c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R181" s="194" t="s">
        <v>139</v>
      </c>
      <c r="AT181" s="194" t="s">
        <v>135</v>
      </c>
      <c r="AU181" s="194" t="s">
        <v>87</v>
      </c>
      <c r="AY181" s="15" t="s">
        <v>133</v>
      </c>
      <c r="BE181" s="195">
        <f>IF(N181="základná",J181,0)</f>
        <v>0</v>
      </c>
      <c r="BF181" s="195">
        <f>IF(N181="znížená",J181,0)</f>
        <v>0</v>
      </c>
      <c r="BG181" s="195">
        <f>IF(N181="zákl. prenesená",J181,0)</f>
        <v>0</v>
      </c>
      <c r="BH181" s="195">
        <f>IF(N181="zníž. prenesená",J181,0)</f>
        <v>0</v>
      </c>
      <c r="BI181" s="195">
        <f>IF(N181="nulová",J181,0)</f>
        <v>0</v>
      </c>
      <c r="BJ181" s="15" t="s">
        <v>87</v>
      </c>
      <c r="BK181" s="196">
        <f>ROUND(I181*H181,3)</f>
        <v>0</v>
      </c>
      <c r="BL181" s="15" t="s">
        <v>139</v>
      </c>
      <c r="BM181" s="194" t="s">
        <v>296</v>
      </c>
    </row>
    <row r="182" s="2" customFormat="1" ht="24.15" customHeight="1">
      <c r="A182" s="34"/>
      <c r="B182" s="182"/>
      <c r="C182" s="183" t="s">
        <v>297</v>
      </c>
      <c r="D182" s="183" t="s">
        <v>135</v>
      </c>
      <c r="E182" s="184" t="s">
        <v>298</v>
      </c>
      <c r="F182" s="185" t="s">
        <v>299</v>
      </c>
      <c r="G182" s="186" t="s">
        <v>162</v>
      </c>
      <c r="H182" s="187">
        <v>0.33000000000000002</v>
      </c>
      <c r="I182" s="188"/>
      <c r="J182" s="187">
        <f>ROUND(I182*H182,3)</f>
        <v>0</v>
      </c>
      <c r="K182" s="189"/>
      <c r="L182" s="35"/>
      <c r="M182" s="190" t="s">
        <v>1</v>
      </c>
      <c r="N182" s="191" t="s">
        <v>41</v>
      </c>
      <c r="O182" s="74"/>
      <c r="P182" s="192">
        <f>O182*H182</f>
        <v>0</v>
      </c>
      <c r="Q182" s="192">
        <v>0</v>
      </c>
      <c r="R182" s="192">
        <f>Q182*H182</f>
        <v>0</v>
      </c>
      <c r="S182" s="192">
        <v>0</v>
      </c>
      <c r="T182" s="193">
        <f>S182*H182</f>
        <v>0</v>
      </c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R182" s="194" t="s">
        <v>139</v>
      </c>
      <c r="AT182" s="194" t="s">
        <v>135</v>
      </c>
      <c r="AU182" s="194" t="s">
        <v>87</v>
      </c>
      <c r="AY182" s="15" t="s">
        <v>133</v>
      </c>
      <c r="BE182" s="195">
        <f>IF(N182="základná",J182,0)</f>
        <v>0</v>
      </c>
      <c r="BF182" s="195">
        <f>IF(N182="znížená",J182,0)</f>
        <v>0</v>
      </c>
      <c r="BG182" s="195">
        <f>IF(N182="zákl. prenesená",J182,0)</f>
        <v>0</v>
      </c>
      <c r="BH182" s="195">
        <f>IF(N182="zníž. prenesená",J182,0)</f>
        <v>0</v>
      </c>
      <c r="BI182" s="195">
        <f>IF(N182="nulová",J182,0)</f>
        <v>0</v>
      </c>
      <c r="BJ182" s="15" t="s">
        <v>87</v>
      </c>
      <c r="BK182" s="196">
        <f>ROUND(I182*H182,3)</f>
        <v>0</v>
      </c>
      <c r="BL182" s="15" t="s">
        <v>139</v>
      </c>
      <c r="BM182" s="194" t="s">
        <v>300</v>
      </c>
    </row>
    <row r="183" s="2" customFormat="1" ht="24.15" customHeight="1">
      <c r="A183" s="34"/>
      <c r="B183" s="182"/>
      <c r="C183" s="183" t="s">
        <v>301</v>
      </c>
      <c r="D183" s="183" t="s">
        <v>135</v>
      </c>
      <c r="E183" s="184" t="s">
        <v>302</v>
      </c>
      <c r="F183" s="185" t="s">
        <v>303</v>
      </c>
      <c r="G183" s="186" t="s">
        <v>162</v>
      </c>
      <c r="H183" s="187">
        <v>0.11</v>
      </c>
      <c r="I183" s="188"/>
      <c r="J183" s="187">
        <f>ROUND(I183*H183,3)</f>
        <v>0</v>
      </c>
      <c r="K183" s="189"/>
      <c r="L183" s="35"/>
      <c r="M183" s="190" t="s">
        <v>1</v>
      </c>
      <c r="N183" s="191" t="s">
        <v>41</v>
      </c>
      <c r="O183" s="74"/>
      <c r="P183" s="192">
        <f>O183*H183</f>
        <v>0</v>
      </c>
      <c r="Q183" s="192">
        <v>0</v>
      </c>
      <c r="R183" s="192">
        <f>Q183*H183</f>
        <v>0</v>
      </c>
      <c r="S183" s="192">
        <v>0</v>
      </c>
      <c r="T183" s="193">
        <f>S183*H183</f>
        <v>0</v>
      </c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R183" s="194" t="s">
        <v>139</v>
      </c>
      <c r="AT183" s="194" t="s">
        <v>135</v>
      </c>
      <c r="AU183" s="194" t="s">
        <v>87</v>
      </c>
      <c r="AY183" s="15" t="s">
        <v>133</v>
      </c>
      <c r="BE183" s="195">
        <f>IF(N183="základná",J183,0)</f>
        <v>0</v>
      </c>
      <c r="BF183" s="195">
        <f>IF(N183="znížená",J183,0)</f>
        <v>0</v>
      </c>
      <c r="BG183" s="195">
        <f>IF(N183="zákl. prenesená",J183,0)</f>
        <v>0</v>
      </c>
      <c r="BH183" s="195">
        <f>IF(N183="zníž. prenesená",J183,0)</f>
        <v>0</v>
      </c>
      <c r="BI183" s="195">
        <f>IF(N183="nulová",J183,0)</f>
        <v>0</v>
      </c>
      <c r="BJ183" s="15" t="s">
        <v>87</v>
      </c>
      <c r="BK183" s="196">
        <f>ROUND(I183*H183,3)</f>
        <v>0</v>
      </c>
      <c r="BL183" s="15" t="s">
        <v>139</v>
      </c>
      <c r="BM183" s="194" t="s">
        <v>304</v>
      </c>
    </row>
    <row r="184" s="12" customFormat="1" ht="22.8" customHeight="1">
      <c r="A184" s="12"/>
      <c r="B184" s="169"/>
      <c r="C184" s="12"/>
      <c r="D184" s="170" t="s">
        <v>74</v>
      </c>
      <c r="E184" s="180" t="s">
        <v>305</v>
      </c>
      <c r="F184" s="180" t="s">
        <v>306</v>
      </c>
      <c r="G184" s="12"/>
      <c r="H184" s="12"/>
      <c r="I184" s="172"/>
      <c r="J184" s="181">
        <f>BK184</f>
        <v>0</v>
      </c>
      <c r="K184" s="12"/>
      <c r="L184" s="169"/>
      <c r="M184" s="174"/>
      <c r="N184" s="175"/>
      <c r="O184" s="175"/>
      <c r="P184" s="176">
        <f>P185</f>
        <v>0</v>
      </c>
      <c r="Q184" s="175"/>
      <c r="R184" s="176">
        <f>R185</f>
        <v>0</v>
      </c>
      <c r="S184" s="175"/>
      <c r="T184" s="177">
        <f>T185</f>
        <v>0</v>
      </c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R184" s="170" t="s">
        <v>79</v>
      </c>
      <c r="AT184" s="178" t="s">
        <v>74</v>
      </c>
      <c r="AU184" s="178" t="s">
        <v>79</v>
      </c>
      <c r="AY184" s="170" t="s">
        <v>133</v>
      </c>
      <c r="BK184" s="179">
        <f>BK185</f>
        <v>0</v>
      </c>
    </row>
    <row r="185" s="2" customFormat="1" ht="33" customHeight="1">
      <c r="A185" s="34"/>
      <c r="B185" s="182"/>
      <c r="C185" s="183" t="s">
        <v>307</v>
      </c>
      <c r="D185" s="183" t="s">
        <v>135</v>
      </c>
      <c r="E185" s="184" t="s">
        <v>308</v>
      </c>
      <c r="F185" s="185" t="s">
        <v>309</v>
      </c>
      <c r="G185" s="186" t="s">
        <v>162</v>
      </c>
      <c r="H185" s="187">
        <v>5.1459999999999999</v>
      </c>
      <c r="I185" s="188"/>
      <c r="J185" s="187">
        <f>ROUND(I185*H185,3)</f>
        <v>0</v>
      </c>
      <c r="K185" s="189"/>
      <c r="L185" s="35"/>
      <c r="M185" s="190" t="s">
        <v>1</v>
      </c>
      <c r="N185" s="191" t="s">
        <v>41</v>
      </c>
      <c r="O185" s="74"/>
      <c r="P185" s="192">
        <f>O185*H185</f>
        <v>0</v>
      </c>
      <c r="Q185" s="192">
        <v>0</v>
      </c>
      <c r="R185" s="192">
        <f>Q185*H185</f>
        <v>0</v>
      </c>
      <c r="S185" s="192">
        <v>0</v>
      </c>
      <c r="T185" s="193">
        <f>S185*H185</f>
        <v>0</v>
      </c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R185" s="194" t="s">
        <v>139</v>
      </c>
      <c r="AT185" s="194" t="s">
        <v>135</v>
      </c>
      <c r="AU185" s="194" t="s">
        <v>87</v>
      </c>
      <c r="AY185" s="15" t="s">
        <v>133</v>
      </c>
      <c r="BE185" s="195">
        <f>IF(N185="základná",J185,0)</f>
        <v>0</v>
      </c>
      <c r="BF185" s="195">
        <f>IF(N185="znížená",J185,0)</f>
        <v>0</v>
      </c>
      <c r="BG185" s="195">
        <f>IF(N185="zákl. prenesená",J185,0)</f>
        <v>0</v>
      </c>
      <c r="BH185" s="195">
        <f>IF(N185="zníž. prenesená",J185,0)</f>
        <v>0</v>
      </c>
      <c r="BI185" s="195">
        <f>IF(N185="nulová",J185,0)</f>
        <v>0</v>
      </c>
      <c r="BJ185" s="15" t="s">
        <v>87</v>
      </c>
      <c r="BK185" s="196">
        <f>ROUND(I185*H185,3)</f>
        <v>0</v>
      </c>
      <c r="BL185" s="15" t="s">
        <v>139</v>
      </c>
      <c r="BM185" s="194" t="s">
        <v>310</v>
      </c>
    </row>
    <row r="186" s="12" customFormat="1" ht="25.92" customHeight="1">
      <c r="A186" s="12"/>
      <c r="B186" s="169"/>
      <c r="C186" s="12"/>
      <c r="D186" s="170" t="s">
        <v>74</v>
      </c>
      <c r="E186" s="171" t="s">
        <v>311</v>
      </c>
      <c r="F186" s="171" t="s">
        <v>312</v>
      </c>
      <c r="G186" s="12"/>
      <c r="H186" s="12"/>
      <c r="I186" s="172"/>
      <c r="J186" s="173">
        <f>BK186</f>
        <v>0</v>
      </c>
      <c r="K186" s="12"/>
      <c r="L186" s="169"/>
      <c r="M186" s="174"/>
      <c r="N186" s="175"/>
      <c r="O186" s="175"/>
      <c r="P186" s="176">
        <f>P187+P195+P203+P220</f>
        <v>0</v>
      </c>
      <c r="Q186" s="175"/>
      <c r="R186" s="176">
        <f>R187+R195+R203+R220</f>
        <v>0.47706633999999992</v>
      </c>
      <c r="S186" s="175"/>
      <c r="T186" s="177">
        <f>T187+T195+T203+T220</f>
        <v>0</v>
      </c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R186" s="170" t="s">
        <v>87</v>
      </c>
      <c r="AT186" s="178" t="s">
        <v>74</v>
      </c>
      <c r="AU186" s="178" t="s">
        <v>75</v>
      </c>
      <c r="AY186" s="170" t="s">
        <v>133</v>
      </c>
      <c r="BK186" s="179">
        <f>BK187+BK195+BK203+BK220</f>
        <v>0</v>
      </c>
    </row>
    <row r="187" s="12" customFormat="1" ht="22.8" customHeight="1">
      <c r="A187" s="12"/>
      <c r="B187" s="169"/>
      <c r="C187" s="12"/>
      <c r="D187" s="170" t="s">
        <v>74</v>
      </c>
      <c r="E187" s="180" t="s">
        <v>313</v>
      </c>
      <c r="F187" s="180" t="s">
        <v>314</v>
      </c>
      <c r="G187" s="12"/>
      <c r="H187" s="12"/>
      <c r="I187" s="172"/>
      <c r="J187" s="181">
        <f>BK187</f>
        <v>0</v>
      </c>
      <c r="K187" s="12"/>
      <c r="L187" s="169"/>
      <c r="M187" s="174"/>
      <c r="N187" s="175"/>
      <c r="O187" s="175"/>
      <c r="P187" s="176">
        <f>SUM(P188:P194)</f>
        <v>0</v>
      </c>
      <c r="Q187" s="175"/>
      <c r="R187" s="176">
        <f>SUM(R188:R194)</f>
        <v>0.057733999999999987</v>
      </c>
      <c r="S187" s="175"/>
      <c r="T187" s="177">
        <f>SUM(T188:T194)</f>
        <v>0</v>
      </c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R187" s="170" t="s">
        <v>87</v>
      </c>
      <c r="AT187" s="178" t="s">
        <v>74</v>
      </c>
      <c r="AU187" s="178" t="s">
        <v>79</v>
      </c>
      <c r="AY187" s="170" t="s">
        <v>133</v>
      </c>
      <c r="BK187" s="179">
        <f>SUM(BK188:BK194)</f>
        <v>0</v>
      </c>
    </row>
    <row r="188" s="2" customFormat="1" ht="16.5" customHeight="1">
      <c r="A188" s="34"/>
      <c r="B188" s="182"/>
      <c r="C188" s="183" t="s">
        <v>315</v>
      </c>
      <c r="D188" s="183" t="s">
        <v>135</v>
      </c>
      <c r="E188" s="184" t="s">
        <v>316</v>
      </c>
      <c r="F188" s="185" t="s">
        <v>317</v>
      </c>
      <c r="G188" s="186" t="s">
        <v>210</v>
      </c>
      <c r="H188" s="187">
        <v>63</v>
      </c>
      <c r="I188" s="188"/>
      <c r="J188" s="187">
        <f>ROUND(I188*H188,3)</f>
        <v>0</v>
      </c>
      <c r="K188" s="189"/>
      <c r="L188" s="35"/>
      <c r="M188" s="190" t="s">
        <v>1</v>
      </c>
      <c r="N188" s="191" t="s">
        <v>41</v>
      </c>
      <c r="O188" s="74"/>
      <c r="P188" s="192">
        <f>O188*H188</f>
        <v>0</v>
      </c>
      <c r="Q188" s="192">
        <v>2.0000000000000002E-05</v>
      </c>
      <c r="R188" s="192">
        <f>Q188*H188</f>
        <v>0.0012600000000000001</v>
      </c>
      <c r="S188" s="192">
        <v>0</v>
      </c>
      <c r="T188" s="193">
        <f>S188*H188</f>
        <v>0</v>
      </c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R188" s="194" t="s">
        <v>203</v>
      </c>
      <c r="AT188" s="194" t="s">
        <v>135</v>
      </c>
      <c r="AU188" s="194" t="s">
        <v>87</v>
      </c>
      <c r="AY188" s="15" t="s">
        <v>133</v>
      </c>
      <c r="BE188" s="195">
        <f>IF(N188="základná",J188,0)</f>
        <v>0</v>
      </c>
      <c r="BF188" s="195">
        <f>IF(N188="znížená",J188,0)</f>
        <v>0</v>
      </c>
      <c r="BG188" s="195">
        <f>IF(N188="zákl. prenesená",J188,0)</f>
        <v>0</v>
      </c>
      <c r="BH188" s="195">
        <f>IF(N188="zníž. prenesená",J188,0)</f>
        <v>0</v>
      </c>
      <c r="BI188" s="195">
        <f>IF(N188="nulová",J188,0)</f>
        <v>0</v>
      </c>
      <c r="BJ188" s="15" t="s">
        <v>87</v>
      </c>
      <c r="BK188" s="196">
        <f>ROUND(I188*H188,3)</f>
        <v>0</v>
      </c>
      <c r="BL188" s="15" t="s">
        <v>203</v>
      </c>
      <c r="BM188" s="194" t="s">
        <v>318</v>
      </c>
    </row>
    <row r="189" s="2" customFormat="1" ht="16.5" customHeight="1">
      <c r="A189" s="34"/>
      <c r="B189" s="182"/>
      <c r="C189" s="197" t="s">
        <v>319</v>
      </c>
      <c r="D189" s="197" t="s">
        <v>173</v>
      </c>
      <c r="E189" s="198" t="s">
        <v>320</v>
      </c>
      <c r="F189" s="199" t="s">
        <v>321</v>
      </c>
      <c r="G189" s="200" t="s">
        <v>210</v>
      </c>
      <c r="H189" s="201">
        <v>63</v>
      </c>
      <c r="I189" s="202"/>
      <c r="J189" s="201">
        <f>ROUND(I189*H189,3)</f>
        <v>0</v>
      </c>
      <c r="K189" s="203"/>
      <c r="L189" s="204"/>
      <c r="M189" s="205" t="s">
        <v>1</v>
      </c>
      <c r="N189" s="206" t="s">
        <v>41</v>
      </c>
      <c r="O189" s="74"/>
      <c r="P189" s="192">
        <f>O189*H189</f>
        <v>0</v>
      </c>
      <c r="Q189" s="192">
        <v>0.00088999999999999995</v>
      </c>
      <c r="R189" s="192">
        <f>Q189*H189</f>
        <v>0.056069999999999995</v>
      </c>
      <c r="S189" s="192">
        <v>0</v>
      </c>
      <c r="T189" s="193">
        <f>S189*H189</f>
        <v>0</v>
      </c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R189" s="194" t="s">
        <v>322</v>
      </c>
      <c r="AT189" s="194" t="s">
        <v>173</v>
      </c>
      <c r="AU189" s="194" t="s">
        <v>87</v>
      </c>
      <c r="AY189" s="15" t="s">
        <v>133</v>
      </c>
      <c r="BE189" s="195">
        <f>IF(N189="základná",J189,0)</f>
        <v>0</v>
      </c>
      <c r="BF189" s="195">
        <f>IF(N189="znížená",J189,0)</f>
        <v>0</v>
      </c>
      <c r="BG189" s="195">
        <f>IF(N189="zákl. prenesená",J189,0)</f>
        <v>0</v>
      </c>
      <c r="BH189" s="195">
        <f>IF(N189="zníž. prenesená",J189,0)</f>
        <v>0</v>
      </c>
      <c r="BI189" s="195">
        <f>IF(N189="nulová",J189,0)</f>
        <v>0</v>
      </c>
      <c r="BJ189" s="15" t="s">
        <v>87</v>
      </c>
      <c r="BK189" s="196">
        <f>ROUND(I189*H189,3)</f>
        <v>0</v>
      </c>
      <c r="BL189" s="15" t="s">
        <v>322</v>
      </c>
      <c r="BM189" s="194" t="s">
        <v>323</v>
      </c>
    </row>
    <row r="190" s="2" customFormat="1" ht="16.5" customHeight="1">
      <c r="A190" s="34"/>
      <c r="B190" s="182"/>
      <c r="C190" s="197" t="s">
        <v>324</v>
      </c>
      <c r="D190" s="197" t="s">
        <v>173</v>
      </c>
      <c r="E190" s="198" t="s">
        <v>325</v>
      </c>
      <c r="F190" s="199" t="s">
        <v>326</v>
      </c>
      <c r="G190" s="200" t="s">
        <v>327</v>
      </c>
      <c r="H190" s="201">
        <v>1</v>
      </c>
      <c r="I190" s="202"/>
      <c r="J190" s="201">
        <f>ROUND(I190*H190,3)</f>
        <v>0</v>
      </c>
      <c r="K190" s="203"/>
      <c r="L190" s="204"/>
      <c r="M190" s="205" t="s">
        <v>1</v>
      </c>
      <c r="N190" s="206" t="s">
        <v>41</v>
      </c>
      <c r="O190" s="74"/>
      <c r="P190" s="192">
        <f>O190*H190</f>
        <v>0</v>
      </c>
      <c r="Q190" s="192">
        <v>8.2000000000000001E-05</v>
      </c>
      <c r="R190" s="192">
        <f>Q190*H190</f>
        <v>8.2000000000000001E-05</v>
      </c>
      <c r="S190" s="192">
        <v>0</v>
      </c>
      <c r="T190" s="193">
        <f>S190*H190</f>
        <v>0</v>
      </c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R190" s="194" t="s">
        <v>268</v>
      </c>
      <c r="AT190" s="194" t="s">
        <v>173</v>
      </c>
      <c r="AU190" s="194" t="s">
        <v>87</v>
      </c>
      <c r="AY190" s="15" t="s">
        <v>133</v>
      </c>
      <c r="BE190" s="195">
        <f>IF(N190="základná",J190,0)</f>
        <v>0</v>
      </c>
      <c r="BF190" s="195">
        <f>IF(N190="znížená",J190,0)</f>
        <v>0</v>
      </c>
      <c r="BG190" s="195">
        <f>IF(N190="zákl. prenesená",J190,0)</f>
        <v>0</v>
      </c>
      <c r="BH190" s="195">
        <f>IF(N190="zníž. prenesená",J190,0)</f>
        <v>0</v>
      </c>
      <c r="BI190" s="195">
        <f>IF(N190="nulová",J190,0)</f>
        <v>0</v>
      </c>
      <c r="BJ190" s="15" t="s">
        <v>87</v>
      </c>
      <c r="BK190" s="196">
        <f>ROUND(I190*H190,3)</f>
        <v>0</v>
      </c>
      <c r="BL190" s="15" t="s">
        <v>203</v>
      </c>
      <c r="BM190" s="194" t="s">
        <v>328</v>
      </c>
    </row>
    <row r="191" s="2" customFormat="1" ht="21.75" customHeight="1">
      <c r="A191" s="34"/>
      <c r="B191" s="182"/>
      <c r="C191" s="183" t="s">
        <v>329</v>
      </c>
      <c r="D191" s="183" t="s">
        <v>135</v>
      </c>
      <c r="E191" s="184" t="s">
        <v>330</v>
      </c>
      <c r="F191" s="185" t="s">
        <v>331</v>
      </c>
      <c r="G191" s="186" t="s">
        <v>210</v>
      </c>
      <c r="H191" s="187">
        <v>12</v>
      </c>
      <c r="I191" s="188"/>
      <c r="J191" s="187">
        <f>ROUND(I191*H191,3)</f>
        <v>0</v>
      </c>
      <c r="K191" s="189"/>
      <c r="L191" s="35"/>
      <c r="M191" s="190" t="s">
        <v>1</v>
      </c>
      <c r="N191" s="191" t="s">
        <v>41</v>
      </c>
      <c r="O191" s="74"/>
      <c r="P191" s="192">
        <f>O191*H191</f>
        <v>0</v>
      </c>
      <c r="Q191" s="192">
        <v>0</v>
      </c>
      <c r="R191" s="192">
        <f>Q191*H191</f>
        <v>0</v>
      </c>
      <c r="S191" s="192">
        <v>0</v>
      </c>
      <c r="T191" s="193">
        <f>S191*H191</f>
        <v>0</v>
      </c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R191" s="194" t="s">
        <v>203</v>
      </c>
      <c r="AT191" s="194" t="s">
        <v>135</v>
      </c>
      <c r="AU191" s="194" t="s">
        <v>87</v>
      </c>
      <c r="AY191" s="15" t="s">
        <v>133</v>
      </c>
      <c r="BE191" s="195">
        <f>IF(N191="základná",J191,0)</f>
        <v>0</v>
      </c>
      <c r="BF191" s="195">
        <f>IF(N191="znížená",J191,0)</f>
        <v>0</v>
      </c>
      <c r="BG191" s="195">
        <f>IF(N191="zákl. prenesená",J191,0)</f>
        <v>0</v>
      </c>
      <c r="BH191" s="195">
        <f>IF(N191="zníž. prenesená",J191,0)</f>
        <v>0</v>
      </c>
      <c r="BI191" s="195">
        <f>IF(N191="nulová",J191,0)</f>
        <v>0</v>
      </c>
      <c r="BJ191" s="15" t="s">
        <v>87</v>
      </c>
      <c r="BK191" s="196">
        <f>ROUND(I191*H191,3)</f>
        <v>0</v>
      </c>
      <c r="BL191" s="15" t="s">
        <v>203</v>
      </c>
      <c r="BM191" s="194" t="s">
        <v>332</v>
      </c>
    </row>
    <row r="192" s="2" customFormat="1" ht="16.5" customHeight="1">
      <c r="A192" s="34"/>
      <c r="B192" s="182"/>
      <c r="C192" s="197" t="s">
        <v>333</v>
      </c>
      <c r="D192" s="197" t="s">
        <v>173</v>
      </c>
      <c r="E192" s="198" t="s">
        <v>334</v>
      </c>
      <c r="F192" s="199" t="s">
        <v>335</v>
      </c>
      <c r="G192" s="200" t="s">
        <v>210</v>
      </c>
      <c r="H192" s="201">
        <v>12</v>
      </c>
      <c r="I192" s="202"/>
      <c r="J192" s="201">
        <f>ROUND(I192*H192,3)</f>
        <v>0</v>
      </c>
      <c r="K192" s="203"/>
      <c r="L192" s="204"/>
      <c r="M192" s="205" t="s">
        <v>1</v>
      </c>
      <c r="N192" s="206" t="s">
        <v>41</v>
      </c>
      <c r="O192" s="74"/>
      <c r="P192" s="192">
        <f>O192*H192</f>
        <v>0</v>
      </c>
      <c r="Q192" s="192">
        <v>2.0000000000000002E-05</v>
      </c>
      <c r="R192" s="192">
        <f>Q192*H192</f>
        <v>0.00024000000000000003</v>
      </c>
      <c r="S192" s="192">
        <v>0</v>
      </c>
      <c r="T192" s="193">
        <f>S192*H192</f>
        <v>0</v>
      </c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R192" s="194" t="s">
        <v>268</v>
      </c>
      <c r="AT192" s="194" t="s">
        <v>173</v>
      </c>
      <c r="AU192" s="194" t="s">
        <v>87</v>
      </c>
      <c r="AY192" s="15" t="s">
        <v>133</v>
      </c>
      <c r="BE192" s="195">
        <f>IF(N192="základná",J192,0)</f>
        <v>0</v>
      </c>
      <c r="BF192" s="195">
        <f>IF(N192="znížená",J192,0)</f>
        <v>0</v>
      </c>
      <c r="BG192" s="195">
        <f>IF(N192="zákl. prenesená",J192,0)</f>
        <v>0</v>
      </c>
      <c r="BH192" s="195">
        <f>IF(N192="zníž. prenesená",J192,0)</f>
        <v>0</v>
      </c>
      <c r="BI192" s="195">
        <f>IF(N192="nulová",J192,0)</f>
        <v>0</v>
      </c>
      <c r="BJ192" s="15" t="s">
        <v>87</v>
      </c>
      <c r="BK192" s="196">
        <f>ROUND(I192*H192,3)</f>
        <v>0</v>
      </c>
      <c r="BL192" s="15" t="s">
        <v>203</v>
      </c>
      <c r="BM192" s="194" t="s">
        <v>336</v>
      </c>
    </row>
    <row r="193" s="2" customFormat="1" ht="16.5" customHeight="1">
      <c r="A193" s="34"/>
      <c r="B193" s="182"/>
      <c r="C193" s="197" t="s">
        <v>337</v>
      </c>
      <c r="D193" s="197" t="s">
        <v>173</v>
      </c>
      <c r="E193" s="198" t="s">
        <v>325</v>
      </c>
      <c r="F193" s="199" t="s">
        <v>326</v>
      </c>
      <c r="G193" s="200" t="s">
        <v>327</v>
      </c>
      <c r="H193" s="201">
        <v>1</v>
      </c>
      <c r="I193" s="202"/>
      <c r="J193" s="201">
        <f>ROUND(I193*H193,3)</f>
        <v>0</v>
      </c>
      <c r="K193" s="203"/>
      <c r="L193" s="204"/>
      <c r="M193" s="205" t="s">
        <v>1</v>
      </c>
      <c r="N193" s="206" t="s">
        <v>41</v>
      </c>
      <c r="O193" s="74"/>
      <c r="P193" s="192">
        <f>O193*H193</f>
        <v>0</v>
      </c>
      <c r="Q193" s="192">
        <v>8.2000000000000001E-05</v>
      </c>
      <c r="R193" s="192">
        <f>Q193*H193</f>
        <v>8.2000000000000001E-05</v>
      </c>
      <c r="S193" s="192">
        <v>0</v>
      </c>
      <c r="T193" s="193">
        <f>S193*H193</f>
        <v>0</v>
      </c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R193" s="194" t="s">
        <v>268</v>
      </c>
      <c r="AT193" s="194" t="s">
        <v>173</v>
      </c>
      <c r="AU193" s="194" t="s">
        <v>87</v>
      </c>
      <c r="AY193" s="15" t="s">
        <v>133</v>
      </c>
      <c r="BE193" s="195">
        <f>IF(N193="základná",J193,0)</f>
        <v>0</v>
      </c>
      <c r="BF193" s="195">
        <f>IF(N193="znížená",J193,0)</f>
        <v>0</v>
      </c>
      <c r="BG193" s="195">
        <f>IF(N193="zákl. prenesená",J193,0)</f>
        <v>0</v>
      </c>
      <c r="BH193" s="195">
        <f>IF(N193="zníž. prenesená",J193,0)</f>
        <v>0</v>
      </c>
      <c r="BI193" s="195">
        <f>IF(N193="nulová",J193,0)</f>
        <v>0</v>
      </c>
      <c r="BJ193" s="15" t="s">
        <v>87</v>
      </c>
      <c r="BK193" s="196">
        <f>ROUND(I193*H193,3)</f>
        <v>0</v>
      </c>
      <c r="BL193" s="15" t="s">
        <v>203</v>
      </c>
      <c r="BM193" s="194" t="s">
        <v>338</v>
      </c>
    </row>
    <row r="194" s="2" customFormat="1" ht="24.15" customHeight="1">
      <c r="A194" s="34"/>
      <c r="B194" s="182"/>
      <c r="C194" s="183" t="s">
        <v>339</v>
      </c>
      <c r="D194" s="183" t="s">
        <v>135</v>
      </c>
      <c r="E194" s="184" t="s">
        <v>340</v>
      </c>
      <c r="F194" s="185" t="s">
        <v>341</v>
      </c>
      <c r="G194" s="186" t="s">
        <v>342</v>
      </c>
      <c r="H194" s="188"/>
      <c r="I194" s="188"/>
      <c r="J194" s="187">
        <f>ROUND(I194*H194,3)</f>
        <v>0</v>
      </c>
      <c r="K194" s="189"/>
      <c r="L194" s="35"/>
      <c r="M194" s="190" t="s">
        <v>1</v>
      </c>
      <c r="N194" s="191" t="s">
        <v>41</v>
      </c>
      <c r="O194" s="74"/>
      <c r="P194" s="192">
        <f>O194*H194</f>
        <v>0</v>
      </c>
      <c r="Q194" s="192">
        <v>0</v>
      </c>
      <c r="R194" s="192">
        <f>Q194*H194</f>
        <v>0</v>
      </c>
      <c r="S194" s="192">
        <v>0</v>
      </c>
      <c r="T194" s="193">
        <f>S194*H194</f>
        <v>0</v>
      </c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R194" s="194" t="s">
        <v>203</v>
      </c>
      <c r="AT194" s="194" t="s">
        <v>135</v>
      </c>
      <c r="AU194" s="194" t="s">
        <v>87</v>
      </c>
      <c r="AY194" s="15" t="s">
        <v>133</v>
      </c>
      <c r="BE194" s="195">
        <f>IF(N194="základná",J194,0)</f>
        <v>0</v>
      </c>
      <c r="BF194" s="195">
        <f>IF(N194="znížená",J194,0)</f>
        <v>0</v>
      </c>
      <c r="BG194" s="195">
        <f>IF(N194="zákl. prenesená",J194,0)</f>
        <v>0</v>
      </c>
      <c r="BH194" s="195">
        <f>IF(N194="zníž. prenesená",J194,0)</f>
        <v>0</v>
      </c>
      <c r="BI194" s="195">
        <f>IF(N194="nulová",J194,0)</f>
        <v>0</v>
      </c>
      <c r="BJ194" s="15" t="s">
        <v>87</v>
      </c>
      <c r="BK194" s="196">
        <f>ROUND(I194*H194,3)</f>
        <v>0</v>
      </c>
      <c r="BL194" s="15" t="s">
        <v>203</v>
      </c>
      <c r="BM194" s="194" t="s">
        <v>343</v>
      </c>
    </row>
    <row r="195" s="12" customFormat="1" ht="22.8" customHeight="1">
      <c r="A195" s="12"/>
      <c r="B195" s="169"/>
      <c r="C195" s="12"/>
      <c r="D195" s="170" t="s">
        <v>74</v>
      </c>
      <c r="E195" s="180" t="s">
        <v>344</v>
      </c>
      <c r="F195" s="180" t="s">
        <v>345</v>
      </c>
      <c r="G195" s="12"/>
      <c r="H195" s="12"/>
      <c r="I195" s="172"/>
      <c r="J195" s="181">
        <f>BK195</f>
        <v>0</v>
      </c>
      <c r="K195" s="12"/>
      <c r="L195" s="169"/>
      <c r="M195" s="174"/>
      <c r="N195" s="175"/>
      <c r="O195" s="175"/>
      <c r="P195" s="176">
        <f>SUM(P196:P202)</f>
        <v>0</v>
      </c>
      <c r="Q195" s="175"/>
      <c r="R195" s="176">
        <f>SUM(R196:R202)</f>
        <v>0.075603699999999996</v>
      </c>
      <c r="S195" s="175"/>
      <c r="T195" s="177">
        <f>SUM(T196:T202)</f>
        <v>0</v>
      </c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R195" s="170" t="s">
        <v>87</v>
      </c>
      <c r="AT195" s="178" t="s">
        <v>74</v>
      </c>
      <c r="AU195" s="178" t="s">
        <v>79</v>
      </c>
      <c r="AY195" s="170" t="s">
        <v>133</v>
      </c>
      <c r="BK195" s="179">
        <f>SUM(BK196:BK202)</f>
        <v>0</v>
      </c>
    </row>
    <row r="196" s="2" customFormat="1" ht="21.75" customHeight="1">
      <c r="A196" s="34"/>
      <c r="B196" s="182"/>
      <c r="C196" s="183" t="s">
        <v>346</v>
      </c>
      <c r="D196" s="183" t="s">
        <v>135</v>
      </c>
      <c r="E196" s="184" t="s">
        <v>347</v>
      </c>
      <c r="F196" s="185" t="s">
        <v>348</v>
      </c>
      <c r="G196" s="186" t="s">
        <v>210</v>
      </c>
      <c r="H196" s="187">
        <v>35</v>
      </c>
      <c r="I196" s="188"/>
      <c r="J196" s="187">
        <f>ROUND(I196*H196,3)</f>
        <v>0</v>
      </c>
      <c r="K196" s="189"/>
      <c r="L196" s="35"/>
      <c r="M196" s="190" t="s">
        <v>1</v>
      </c>
      <c r="N196" s="191" t="s">
        <v>41</v>
      </c>
      <c r="O196" s="74"/>
      <c r="P196" s="192">
        <f>O196*H196</f>
        <v>0</v>
      </c>
      <c r="Q196" s="192">
        <v>0.0017671200000000001</v>
      </c>
      <c r="R196" s="192">
        <f>Q196*H196</f>
        <v>0.0618492</v>
      </c>
      <c r="S196" s="192">
        <v>0</v>
      </c>
      <c r="T196" s="193">
        <f>S196*H196</f>
        <v>0</v>
      </c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R196" s="194" t="s">
        <v>203</v>
      </c>
      <c r="AT196" s="194" t="s">
        <v>135</v>
      </c>
      <c r="AU196" s="194" t="s">
        <v>87</v>
      </c>
      <c r="AY196" s="15" t="s">
        <v>133</v>
      </c>
      <c r="BE196" s="195">
        <f>IF(N196="základná",J196,0)</f>
        <v>0</v>
      </c>
      <c r="BF196" s="195">
        <f>IF(N196="znížená",J196,0)</f>
        <v>0</v>
      </c>
      <c r="BG196" s="195">
        <f>IF(N196="zákl. prenesená",J196,0)</f>
        <v>0</v>
      </c>
      <c r="BH196" s="195">
        <f>IF(N196="zníž. prenesená",J196,0)</f>
        <v>0</v>
      </c>
      <c r="BI196" s="195">
        <f>IF(N196="nulová",J196,0)</f>
        <v>0</v>
      </c>
      <c r="BJ196" s="15" t="s">
        <v>87</v>
      </c>
      <c r="BK196" s="196">
        <f>ROUND(I196*H196,3)</f>
        <v>0</v>
      </c>
      <c r="BL196" s="15" t="s">
        <v>203</v>
      </c>
      <c r="BM196" s="194" t="s">
        <v>349</v>
      </c>
    </row>
    <row r="197" s="2" customFormat="1" ht="24.15" customHeight="1">
      <c r="A197" s="34"/>
      <c r="B197" s="182"/>
      <c r="C197" s="183" t="s">
        <v>350</v>
      </c>
      <c r="D197" s="183" t="s">
        <v>135</v>
      </c>
      <c r="E197" s="184" t="s">
        <v>351</v>
      </c>
      <c r="F197" s="185" t="s">
        <v>352</v>
      </c>
      <c r="G197" s="186" t="s">
        <v>210</v>
      </c>
      <c r="H197" s="187">
        <v>15</v>
      </c>
      <c r="I197" s="188"/>
      <c r="J197" s="187">
        <f>ROUND(I197*H197,3)</f>
        <v>0</v>
      </c>
      <c r="K197" s="189"/>
      <c r="L197" s="35"/>
      <c r="M197" s="190" t="s">
        <v>1</v>
      </c>
      <c r="N197" s="191" t="s">
        <v>41</v>
      </c>
      <c r="O197" s="74"/>
      <c r="P197" s="192">
        <f>O197*H197</f>
        <v>0</v>
      </c>
      <c r="Q197" s="192">
        <v>0.00058870000000000005</v>
      </c>
      <c r="R197" s="192">
        <f>Q197*H197</f>
        <v>0.0088305000000000015</v>
      </c>
      <c r="S197" s="192">
        <v>0</v>
      </c>
      <c r="T197" s="193">
        <f>S197*H197</f>
        <v>0</v>
      </c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R197" s="194" t="s">
        <v>203</v>
      </c>
      <c r="AT197" s="194" t="s">
        <v>135</v>
      </c>
      <c r="AU197" s="194" t="s">
        <v>87</v>
      </c>
      <c r="AY197" s="15" t="s">
        <v>133</v>
      </c>
      <c r="BE197" s="195">
        <f>IF(N197="základná",J197,0)</f>
        <v>0</v>
      </c>
      <c r="BF197" s="195">
        <f>IF(N197="znížená",J197,0)</f>
        <v>0</v>
      </c>
      <c r="BG197" s="195">
        <f>IF(N197="zákl. prenesená",J197,0)</f>
        <v>0</v>
      </c>
      <c r="BH197" s="195">
        <f>IF(N197="zníž. prenesená",J197,0)</f>
        <v>0</v>
      </c>
      <c r="BI197" s="195">
        <f>IF(N197="nulová",J197,0)</f>
        <v>0</v>
      </c>
      <c r="BJ197" s="15" t="s">
        <v>87</v>
      </c>
      <c r="BK197" s="196">
        <f>ROUND(I197*H197,3)</f>
        <v>0</v>
      </c>
      <c r="BL197" s="15" t="s">
        <v>203</v>
      </c>
      <c r="BM197" s="194" t="s">
        <v>353</v>
      </c>
    </row>
    <row r="198" s="2" customFormat="1" ht="16.5" customHeight="1">
      <c r="A198" s="34"/>
      <c r="B198" s="182"/>
      <c r="C198" s="183" t="s">
        <v>354</v>
      </c>
      <c r="D198" s="183" t="s">
        <v>135</v>
      </c>
      <c r="E198" s="184" t="s">
        <v>355</v>
      </c>
      <c r="F198" s="185" t="s">
        <v>356</v>
      </c>
      <c r="G198" s="186" t="s">
        <v>181</v>
      </c>
      <c r="H198" s="187">
        <v>6</v>
      </c>
      <c r="I198" s="188"/>
      <c r="J198" s="187">
        <f>ROUND(I198*H198,3)</f>
        <v>0</v>
      </c>
      <c r="K198" s="189"/>
      <c r="L198" s="35"/>
      <c r="M198" s="190" t="s">
        <v>1</v>
      </c>
      <c r="N198" s="191" t="s">
        <v>41</v>
      </c>
      <c r="O198" s="74"/>
      <c r="P198" s="192">
        <f>O198*H198</f>
        <v>0</v>
      </c>
      <c r="Q198" s="192">
        <v>0.000194</v>
      </c>
      <c r="R198" s="192">
        <f>Q198*H198</f>
        <v>0.0011640000000000001</v>
      </c>
      <c r="S198" s="192">
        <v>0</v>
      </c>
      <c r="T198" s="193">
        <f>S198*H198</f>
        <v>0</v>
      </c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R198" s="194" t="s">
        <v>203</v>
      </c>
      <c r="AT198" s="194" t="s">
        <v>135</v>
      </c>
      <c r="AU198" s="194" t="s">
        <v>87</v>
      </c>
      <c r="AY198" s="15" t="s">
        <v>133</v>
      </c>
      <c r="BE198" s="195">
        <f>IF(N198="základná",J198,0)</f>
        <v>0</v>
      </c>
      <c r="BF198" s="195">
        <f>IF(N198="znížená",J198,0)</f>
        <v>0</v>
      </c>
      <c r="BG198" s="195">
        <f>IF(N198="zákl. prenesená",J198,0)</f>
        <v>0</v>
      </c>
      <c r="BH198" s="195">
        <f>IF(N198="zníž. prenesená",J198,0)</f>
        <v>0</v>
      </c>
      <c r="BI198" s="195">
        <f>IF(N198="nulová",J198,0)</f>
        <v>0</v>
      </c>
      <c r="BJ198" s="15" t="s">
        <v>87</v>
      </c>
      <c r="BK198" s="196">
        <f>ROUND(I198*H198,3)</f>
        <v>0</v>
      </c>
      <c r="BL198" s="15" t="s">
        <v>203</v>
      </c>
      <c r="BM198" s="194" t="s">
        <v>357</v>
      </c>
    </row>
    <row r="199" s="2" customFormat="1" ht="16.5" customHeight="1">
      <c r="A199" s="34"/>
      <c r="B199" s="182"/>
      <c r="C199" s="197" t="s">
        <v>358</v>
      </c>
      <c r="D199" s="197" t="s">
        <v>173</v>
      </c>
      <c r="E199" s="198" t="s">
        <v>359</v>
      </c>
      <c r="F199" s="199" t="s">
        <v>360</v>
      </c>
      <c r="G199" s="200" t="s">
        <v>181</v>
      </c>
      <c r="H199" s="201">
        <v>6</v>
      </c>
      <c r="I199" s="202"/>
      <c r="J199" s="201">
        <f>ROUND(I199*H199,3)</f>
        <v>0</v>
      </c>
      <c r="K199" s="203"/>
      <c r="L199" s="204"/>
      <c r="M199" s="205" t="s">
        <v>1</v>
      </c>
      <c r="N199" s="206" t="s">
        <v>41</v>
      </c>
      <c r="O199" s="74"/>
      <c r="P199" s="192">
        <f>O199*H199</f>
        <v>0</v>
      </c>
      <c r="Q199" s="192">
        <v>0.00032000000000000003</v>
      </c>
      <c r="R199" s="192">
        <f>Q199*H199</f>
        <v>0.0019200000000000003</v>
      </c>
      <c r="S199" s="192">
        <v>0</v>
      </c>
      <c r="T199" s="193">
        <f>S199*H199</f>
        <v>0</v>
      </c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R199" s="194" t="s">
        <v>268</v>
      </c>
      <c r="AT199" s="194" t="s">
        <v>173</v>
      </c>
      <c r="AU199" s="194" t="s">
        <v>87</v>
      </c>
      <c r="AY199" s="15" t="s">
        <v>133</v>
      </c>
      <c r="BE199" s="195">
        <f>IF(N199="základná",J199,0)</f>
        <v>0</v>
      </c>
      <c r="BF199" s="195">
        <f>IF(N199="znížená",J199,0)</f>
        <v>0</v>
      </c>
      <c r="BG199" s="195">
        <f>IF(N199="zákl. prenesená",J199,0)</f>
        <v>0</v>
      </c>
      <c r="BH199" s="195">
        <f>IF(N199="zníž. prenesená",J199,0)</f>
        <v>0</v>
      </c>
      <c r="BI199" s="195">
        <f>IF(N199="nulová",J199,0)</f>
        <v>0</v>
      </c>
      <c r="BJ199" s="15" t="s">
        <v>87</v>
      </c>
      <c r="BK199" s="196">
        <f>ROUND(I199*H199,3)</f>
        <v>0</v>
      </c>
      <c r="BL199" s="15" t="s">
        <v>203</v>
      </c>
      <c r="BM199" s="194" t="s">
        <v>361</v>
      </c>
    </row>
    <row r="200" s="2" customFormat="1" ht="24.15" customHeight="1">
      <c r="A200" s="34"/>
      <c r="B200" s="182"/>
      <c r="C200" s="183" t="s">
        <v>362</v>
      </c>
      <c r="D200" s="183" t="s">
        <v>135</v>
      </c>
      <c r="E200" s="184" t="s">
        <v>363</v>
      </c>
      <c r="F200" s="185" t="s">
        <v>364</v>
      </c>
      <c r="G200" s="186" t="s">
        <v>181</v>
      </c>
      <c r="H200" s="187">
        <v>6</v>
      </c>
      <c r="I200" s="188"/>
      <c r="J200" s="187">
        <f>ROUND(I200*H200,3)</f>
        <v>0</v>
      </c>
      <c r="K200" s="189"/>
      <c r="L200" s="35"/>
      <c r="M200" s="190" t="s">
        <v>1</v>
      </c>
      <c r="N200" s="191" t="s">
        <v>41</v>
      </c>
      <c r="O200" s="74"/>
      <c r="P200" s="192">
        <f>O200*H200</f>
        <v>0</v>
      </c>
      <c r="Q200" s="192">
        <v>0</v>
      </c>
      <c r="R200" s="192">
        <f>Q200*H200</f>
        <v>0</v>
      </c>
      <c r="S200" s="192">
        <v>0</v>
      </c>
      <c r="T200" s="193">
        <f>S200*H200</f>
        <v>0</v>
      </c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R200" s="194" t="s">
        <v>203</v>
      </c>
      <c r="AT200" s="194" t="s">
        <v>135</v>
      </c>
      <c r="AU200" s="194" t="s">
        <v>87</v>
      </c>
      <c r="AY200" s="15" t="s">
        <v>133</v>
      </c>
      <c r="BE200" s="195">
        <f>IF(N200="základná",J200,0)</f>
        <v>0</v>
      </c>
      <c r="BF200" s="195">
        <f>IF(N200="znížená",J200,0)</f>
        <v>0</v>
      </c>
      <c r="BG200" s="195">
        <f>IF(N200="zákl. prenesená",J200,0)</f>
        <v>0</v>
      </c>
      <c r="BH200" s="195">
        <f>IF(N200="zníž. prenesená",J200,0)</f>
        <v>0</v>
      </c>
      <c r="BI200" s="195">
        <f>IF(N200="nulová",J200,0)</f>
        <v>0</v>
      </c>
      <c r="BJ200" s="15" t="s">
        <v>87</v>
      </c>
      <c r="BK200" s="196">
        <f>ROUND(I200*H200,3)</f>
        <v>0</v>
      </c>
      <c r="BL200" s="15" t="s">
        <v>203</v>
      </c>
      <c r="BM200" s="194" t="s">
        <v>365</v>
      </c>
    </row>
    <row r="201" s="2" customFormat="1" ht="16.5" customHeight="1">
      <c r="A201" s="34"/>
      <c r="B201" s="182"/>
      <c r="C201" s="197" t="s">
        <v>366</v>
      </c>
      <c r="D201" s="197" t="s">
        <v>173</v>
      </c>
      <c r="E201" s="198" t="s">
        <v>367</v>
      </c>
      <c r="F201" s="199" t="s">
        <v>368</v>
      </c>
      <c r="G201" s="200" t="s">
        <v>181</v>
      </c>
      <c r="H201" s="201">
        <v>4</v>
      </c>
      <c r="I201" s="202"/>
      <c r="J201" s="201">
        <f>ROUND(I201*H201,3)</f>
        <v>0</v>
      </c>
      <c r="K201" s="203"/>
      <c r="L201" s="204"/>
      <c r="M201" s="205" t="s">
        <v>1</v>
      </c>
      <c r="N201" s="206" t="s">
        <v>41</v>
      </c>
      <c r="O201" s="74"/>
      <c r="P201" s="192">
        <f>O201*H201</f>
        <v>0</v>
      </c>
      <c r="Q201" s="192">
        <v>0.00046000000000000001</v>
      </c>
      <c r="R201" s="192">
        <f>Q201*H201</f>
        <v>0.0018400000000000001</v>
      </c>
      <c r="S201" s="192">
        <v>0</v>
      </c>
      <c r="T201" s="193">
        <f>S201*H201</f>
        <v>0</v>
      </c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R201" s="194" t="s">
        <v>268</v>
      </c>
      <c r="AT201" s="194" t="s">
        <v>173</v>
      </c>
      <c r="AU201" s="194" t="s">
        <v>87</v>
      </c>
      <c r="AY201" s="15" t="s">
        <v>133</v>
      </c>
      <c r="BE201" s="195">
        <f>IF(N201="základná",J201,0)</f>
        <v>0</v>
      </c>
      <c r="BF201" s="195">
        <f>IF(N201="znížená",J201,0)</f>
        <v>0</v>
      </c>
      <c r="BG201" s="195">
        <f>IF(N201="zákl. prenesená",J201,0)</f>
        <v>0</v>
      </c>
      <c r="BH201" s="195">
        <f>IF(N201="zníž. prenesená",J201,0)</f>
        <v>0</v>
      </c>
      <c r="BI201" s="195">
        <f>IF(N201="nulová",J201,0)</f>
        <v>0</v>
      </c>
      <c r="BJ201" s="15" t="s">
        <v>87</v>
      </c>
      <c r="BK201" s="196">
        <f>ROUND(I201*H201,3)</f>
        <v>0</v>
      </c>
      <c r="BL201" s="15" t="s">
        <v>203</v>
      </c>
      <c r="BM201" s="194" t="s">
        <v>369</v>
      </c>
    </row>
    <row r="202" s="2" customFormat="1">
      <c r="A202" s="34"/>
      <c r="B202" s="35"/>
      <c r="C202" s="34"/>
      <c r="D202" s="207" t="s">
        <v>370</v>
      </c>
      <c r="E202" s="34"/>
      <c r="F202" s="208" t="s">
        <v>371</v>
      </c>
      <c r="G202" s="34"/>
      <c r="H202" s="34"/>
      <c r="I202" s="209"/>
      <c r="J202" s="34"/>
      <c r="K202" s="34"/>
      <c r="L202" s="35"/>
      <c r="M202" s="210"/>
      <c r="N202" s="211"/>
      <c r="O202" s="74"/>
      <c r="P202" s="74"/>
      <c r="Q202" s="74"/>
      <c r="R202" s="74"/>
      <c r="S202" s="74"/>
      <c r="T202" s="75"/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T202" s="15" t="s">
        <v>370</v>
      </c>
      <c r="AU202" s="15" t="s">
        <v>87</v>
      </c>
    </row>
    <row r="203" s="12" customFormat="1" ht="22.8" customHeight="1">
      <c r="A203" s="12"/>
      <c r="B203" s="169"/>
      <c r="C203" s="12"/>
      <c r="D203" s="170" t="s">
        <v>74</v>
      </c>
      <c r="E203" s="180" t="s">
        <v>372</v>
      </c>
      <c r="F203" s="180" t="s">
        <v>373</v>
      </c>
      <c r="G203" s="12"/>
      <c r="H203" s="12"/>
      <c r="I203" s="172"/>
      <c r="J203" s="181">
        <f>BK203</f>
        <v>0</v>
      </c>
      <c r="K203" s="12"/>
      <c r="L203" s="169"/>
      <c r="M203" s="174"/>
      <c r="N203" s="175"/>
      <c r="O203" s="175"/>
      <c r="P203" s="176">
        <f>SUM(P204:P219)</f>
        <v>0</v>
      </c>
      <c r="Q203" s="175"/>
      <c r="R203" s="176">
        <f>SUM(R204:R219)</f>
        <v>0.057586240000000004</v>
      </c>
      <c r="S203" s="175"/>
      <c r="T203" s="177">
        <f>SUM(T204:T219)</f>
        <v>0</v>
      </c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R203" s="170" t="s">
        <v>87</v>
      </c>
      <c r="AT203" s="178" t="s">
        <v>74</v>
      </c>
      <c r="AU203" s="178" t="s">
        <v>79</v>
      </c>
      <c r="AY203" s="170" t="s">
        <v>133</v>
      </c>
      <c r="BK203" s="179">
        <f>SUM(BK204:BK219)</f>
        <v>0</v>
      </c>
    </row>
    <row r="204" s="2" customFormat="1" ht="16.5" customHeight="1">
      <c r="A204" s="34"/>
      <c r="B204" s="182"/>
      <c r="C204" s="183" t="s">
        <v>374</v>
      </c>
      <c r="D204" s="183" t="s">
        <v>135</v>
      </c>
      <c r="E204" s="184" t="s">
        <v>375</v>
      </c>
      <c r="F204" s="185" t="s">
        <v>376</v>
      </c>
      <c r="G204" s="186" t="s">
        <v>210</v>
      </c>
      <c r="H204" s="187">
        <v>35</v>
      </c>
      <c r="I204" s="188"/>
      <c r="J204" s="187">
        <f>ROUND(I204*H204,3)</f>
        <v>0</v>
      </c>
      <c r="K204" s="189"/>
      <c r="L204" s="35"/>
      <c r="M204" s="190" t="s">
        <v>1</v>
      </c>
      <c r="N204" s="191" t="s">
        <v>41</v>
      </c>
      <c r="O204" s="74"/>
      <c r="P204" s="192">
        <f>O204*H204</f>
        <v>0</v>
      </c>
      <c r="Q204" s="192">
        <v>0.00038220000000000002</v>
      </c>
      <c r="R204" s="192">
        <f>Q204*H204</f>
        <v>0.013377</v>
      </c>
      <c r="S204" s="192">
        <v>0</v>
      </c>
      <c r="T204" s="193">
        <f>S204*H204</f>
        <v>0</v>
      </c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R204" s="194" t="s">
        <v>203</v>
      </c>
      <c r="AT204" s="194" t="s">
        <v>135</v>
      </c>
      <c r="AU204" s="194" t="s">
        <v>87</v>
      </c>
      <c r="AY204" s="15" t="s">
        <v>133</v>
      </c>
      <c r="BE204" s="195">
        <f>IF(N204="základná",J204,0)</f>
        <v>0</v>
      </c>
      <c r="BF204" s="195">
        <f>IF(N204="znížená",J204,0)</f>
        <v>0</v>
      </c>
      <c r="BG204" s="195">
        <f>IF(N204="zákl. prenesená",J204,0)</f>
        <v>0</v>
      </c>
      <c r="BH204" s="195">
        <f>IF(N204="zníž. prenesená",J204,0)</f>
        <v>0</v>
      </c>
      <c r="BI204" s="195">
        <f>IF(N204="nulová",J204,0)</f>
        <v>0</v>
      </c>
      <c r="BJ204" s="15" t="s">
        <v>87</v>
      </c>
      <c r="BK204" s="196">
        <f>ROUND(I204*H204,3)</f>
        <v>0</v>
      </c>
      <c r="BL204" s="15" t="s">
        <v>203</v>
      </c>
      <c r="BM204" s="194" t="s">
        <v>377</v>
      </c>
    </row>
    <row r="205" s="2" customFormat="1" ht="16.5" customHeight="1">
      <c r="A205" s="34"/>
      <c r="B205" s="182"/>
      <c r="C205" s="183" t="s">
        <v>378</v>
      </c>
      <c r="D205" s="183" t="s">
        <v>135</v>
      </c>
      <c r="E205" s="184" t="s">
        <v>379</v>
      </c>
      <c r="F205" s="185" t="s">
        <v>380</v>
      </c>
      <c r="G205" s="186" t="s">
        <v>210</v>
      </c>
      <c r="H205" s="187">
        <v>30</v>
      </c>
      <c r="I205" s="188"/>
      <c r="J205" s="187">
        <f>ROUND(I205*H205,3)</f>
        <v>0</v>
      </c>
      <c r="K205" s="189"/>
      <c r="L205" s="35"/>
      <c r="M205" s="190" t="s">
        <v>1</v>
      </c>
      <c r="N205" s="191" t="s">
        <v>41</v>
      </c>
      <c r="O205" s="74"/>
      <c r="P205" s="192">
        <f>O205*H205</f>
        <v>0</v>
      </c>
      <c r="Q205" s="192">
        <v>0.00048939999999999997</v>
      </c>
      <c r="R205" s="192">
        <f>Q205*H205</f>
        <v>0.014681999999999999</v>
      </c>
      <c r="S205" s="192">
        <v>0</v>
      </c>
      <c r="T205" s="193">
        <f>S205*H205</f>
        <v>0</v>
      </c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R205" s="194" t="s">
        <v>203</v>
      </c>
      <c r="AT205" s="194" t="s">
        <v>135</v>
      </c>
      <c r="AU205" s="194" t="s">
        <v>87</v>
      </c>
      <c r="AY205" s="15" t="s">
        <v>133</v>
      </c>
      <c r="BE205" s="195">
        <f>IF(N205="základná",J205,0)</f>
        <v>0</v>
      </c>
      <c r="BF205" s="195">
        <f>IF(N205="znížená",J205,0)</f>
        <v>0</v>
      </c>
      <c r="BG205" s="195">
        <f>IF(N205="zákl. prenesená",J205,0)</f>
        <v>0</v>
      </c>
      <c r="BH205" s="195">
        <f>IF(N205="zníž. prenesená",J205,0)</f>
        <v>0</v>
      </c>
      <c r="BI205" s="195">
        <f>IF(N205="nulová",J205,0)</f>
        <v>0</v>
      </c>
      <c r="BJ205" s="15" t="s">
        <v>87</v>
      </c>
      <c r="BK205" s="196">
        <f>ROUND(I205*H205,3)</f>
        <v>0</v>
      </c>
      <c r="BL205" s="15" t="s">
        <v>203</v>
      </c>
      <c r="BM205" s="194" t="s">
        <v>381</v>
      </c>
    </row>
    <row r="206" s="2" customFormat="1" ht="16.5" customHeight="1">
      <c r="A206" s="34"/>
      <c r="B206" s="182"/>
      <c r="C206" s="183" t="s">
        <v>382</v>
      </c>
      <c r="D206" s="183" t="s">
        <v>135</v>
      </c>
      <c r="E206" s="184" t="s">
        <v>383</v>
      </c>
      <c r="F206" s="185" t="s">
        <v>384</v>
      </c>
      <c r="G206" s="186" t="s">
        <v>210</v>
      </c>
      <c r="H206" s="187">
        <v>10</v>
      </c>
      <c r="I206" s="188"/>
      <c r="J206" s="187">
        <f>ROUND(I206*H206,3)</f>
        <v>0</v>
      </c>
      <c r="K206" s="189"/>
      <c r="L206" s="35"/>
      <c r="M206" s="190" t="s">
        <v>1</v>
      </c>
      <c r="N206" s="191" t="s">
        <v>41</v>
      </c>
      <c r="O206" s="74"/>
      <c r="P206" s="192">
        <f>O206*H206</f>
        <v>0</v>
      </c>
      <c r="Q206" s="192">
        <v>0.00060577000000000005</v>
      </c>
      <c r="R206" s="192">
        <f>Q206*H206</f>
        <v>0.0060577000000000009</v>
      </c>
      <c r="S206" s="192">
        <v>0</v>
      </c>
      <c r="T206" s="193">
        <f>S206*H206</f>
        <v>0</v>
      </c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R206" s="194" t="s">
        <v>203</v>
      </c>
      <c r="AT206" s="194" t="s">
        <v>135</v>
      </c>
      <c r="AU206" s="194" t="s">
        <v>87</v>
      </c>
      <c r="AY206" s="15" t="s">
        <v>133</v>
      </c>
      <c r="BE206" s="195">
        <f>IF(N206="základná",J206,0)</f>
        <v>0</v>
      </c>
      <c r="BF206" s="195">
        <f>IF(N206="znížená",J206,0)</f>
        <v>0</v>
      </c>
      <c r="BG206" s="195">
        <f>IF(N206="zákl. prenesená",J206,0)</f>
        <v>0</v>
      </c>
      <c r="BH206" s="195">
        <f>IF(N206="zníž. prenesená",J206,0)</f>
        <v>0</v>
      </c>
      <c r="BI206" s="195">
        <f>IF(N206="nulová",J206,0)</f>
        <v>0</v>
      </c>
      <c r="BJ206" s="15" t="s">
        <v>87</v>
      </c>
      <c r="BK206" s="196">
        <f>ROUND(I206*H206,3)</f>
        <v>0</v>
      </c>
      <c r="BL206" s="15" t="s">
        <v>203</v>
      </c>
      <c r="BM206" s="194" t="s">
        <v>385</v>
      </c>
    </row>
    <row r="207" s="2" customFormat="1" ht="24.15" customHeight="1">
      <c r="A207" s="34"/>
      <c r="B207" s="182"/>
      <c r="C207" s="183" t="s">
        <v>386</v>
      </c>
      <c r="D207" s="183" t="s">
        <v>135</v>
      </c>
      <c r="E207" s="184" t="s">
        <v>387</v>
      </c>
      <c r="F207" s="185" t="s">
        <v>388</v>
      </c>
      <c r="G207" s="186" t="s">
        <v>181</v>
      </c>
      <c r="H207" s="187">
        <v>18</v>
      </c>
      <c r="I207" s="188"/>
      <c r="J207" s="187">
        <f>ROUND(I207*H207,3)</f>
        <v>0</v>
      </c>
      <c r="K207" s="189"/>
      <c r="L207" s="35"/>
      <c r="M207" s="190" t="s">
        <v>1</v>
      </c>
      <c r="N207" s="191" t="s">
        <v>41</v>
      </c>
      <c r="O207" s="74"/>
      <c r="P207" s="192">
        <f>O207*H207</f>
        <v>0</v>
      </c>
      <c r="Q207" s="192">
        <v>0.00012852</v>
      </c>
      <c r="R207" s="192">
        <f>Q207*H207</f>
        <v>0.00231336</v>
      </c>
      <c r="S207" s="192">
        <v>0</v>
      </c>
      <c r="T207" s="193">
        <f>S207*H207</f>
        <v>0</v>
      </c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R207" s="194" t="s">
        <v>203</v>
      </c>
      <c r="AT207" s="194" t="s">
        <v>135</v>
      </c>
      <c r="AU207" s="194" t="s">
        <v>87</v>
      </c>
      <c r="AY207" s="15" t="s">
        <v>133</v>
      </c>
      <c r="BE207" s="195">
        <f>IF(N207="základná",J207,0)</f>
        <v>0</v>
      </c>
      <c r="BF207" s="195">
        <f>IF(N207="znížená",J207,0)</f>
        <v>0</v>
      </c>
      <c r="BG207" s="195">
        <f>IF(N207="zákl. prenesená",J207,0)</f>
        <v>0</v>
      </c>
      <c r="BH207" s="195">
        <f>IF(N207="zníž. prenesená",J207,0)</f>
        <v>0</v>
      </c>
      <c r="BI207" s="195">
        <f>IF(N207="nulová",J207,0)</f>
        <v>0</v>
      </c>
      <c r="BJ207" s="15" t="s">
        <v>87</v>
      </c>
      <c r="BK207" s="196">
        <f>ROUND(I207*H207,3)</f>
        <v>0</v>
      </c>
      <c r="BL207" s="15" t="s">
        <v>203</v>
      </c>
      <c r="BM207" s="194" t="s">
        <v>389</v>
      </c>
    </row>
    <row r="208" s="2" customFormat="1" ht="24.15" customHeight="1">
      <c r="A208" s="34"/>
      <c r="B208" s="182"/>
      <c r="C208" s="183" t="s">
        <v>390</v>
      </c>
      <c r="D208" s="183" t="s">
        <v>135</v>
      </c>
      <c r="E208" s="184" t="s">
        <v>391</v>
      </c>
      <c r="F208" s="185" t="s">
        <v>392</v>
      </c>
      <c r="G208" s="186" t="s">
        <v>393</v>
      </c>
      <c r="H208" s="187">
        <v>6</v>
      </c>
      <c r="I208" s="188"/>
      <c r="J208" s="187">
        <f>ROUND(I208*H208,3)</f>
        <v>0</v>
      </c>
      <c r="K208" s="189"/>
      <c r="L208" s="35"/>
      <c r="M208" s="190" t="s">
        <v>1</v>
      </c>
      <c r="N208" s="191" t="s">
        <v>41</v>
      </c>
      <c r="O208" s="74"/>
      <c r="P208" s="192">
        <f>O208*H208</f>
        <v>0</v>
      </c>
      <c r="Q208" s="192">
        <v>0.00025703999999999999</v>
      </c>
      <c r="R208" s="192">
        <f>Q208*H208</f>
        <v>0.0015422399999999998</v>
      </c>
      <c r="S208" s="192">
        <v>0</v>
      </c>
      <c r="T208" s="193">
        <f>S208*H208</f>
        <v>0</v>
      </c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R208" s="194" t="s">
        <v>203</v>
      </c>
      <c r="AT208" s="194" t="s">
        <v>135</v>
      </c>
      <c r="AU208" s="194" t="s">
        <v>87</v>
      </c>
      <c r="AY208" s="15" t="s">
        <v>133</v>
      </c>
      <c r="BE208" s="195">
        <f>IF(N208="základná",J208,0)</f>
        <v>0</v>
      </c>
      <c r="BF208" s="195">
        <f>IF(N208="znížená",J208,0)</f>
        <v>0</v>
      </c>
      <c r="BG208" s="195">
        <f>IF(N208="zákl. prenesená",J208,0)</f>
        <v>0</v>
      </c>
      <c r="BH208" s="195">
        <f>IF(N208="zníž. prenesená",J208,0)</f>
        <v>0</v>
      </c>
      <c r="BI208" s="195">
        <f>IF(N208="nulová",J208,0)</f>
        <v>0</v>
      </c>
      <c r="BJ208" s="15" t="s">
        <v>87</v>
      </c>
      <c r="BK208" s="196">
        <f>ROUND(I208*H208,3)</f>
        <v>0</v>
      </c>
      <c r="BL208" s="15" t="s">
        <v>203</v>
      </c>
      <c r="BM208" s="194" t="s">
        <v>394</v>
      </c>
    </row>
    <row r="209" s="2" customFormat="1" ht="24.15" customHeight="1">
      <c r="A209" s="34"/>
      <c r="B209" s="182"/>
      <c r="C209" s="183" t="s">
        <v>395</v>
      </c>
      <c r="D209" s="183" t="s">
        <v>135</v>
      </c>
      <c r="E209" s="184" t="s">
        <v>396</v>
      </c>
      <c r="F209" s="185" t="s">
        <v>397</v>
      </c>
      <c r="G209" s="186" t="s">
        <v>181</v>
      </c>
      <c r="H209" s="187">
        <v>4</v>
      </c>
      <c r="I209" s="188"/>
      <c r="J209" s="187">
        <f>ROUND(I209*H209,3)</f>
        <v>0</v>
      </c>
      <c r="K209" s="189"/>
      <c r="L209" s="35"/>
      <c r="M209" s="190" t="s">
        <v>1</v>
      </c>
      <c r="N209" s="191" t="s">
        <v>41</v>
      </c>
      <c r="O209" s="74"/>
      <c r="P209" s="192">
        <f>O209*H209</f>
        <v>0</v>
      </c>
      <c r="Q209" s="192">
        <v>5.1740000000000003E-05</v>
      </c>
      <c r="R209" s="192">
        <f>Q209*H209</f>
        <v>0.00020696000000000001</v>
      </c>
      <c r="S209" s="192">
        <v>0</v>
      </c>
      <c r="T209" s="193">
        <f>S209*H209</f>
        <v>0</v>
      </c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R209" s="194" t="s">
        <v>203</v>
      </c>
      <c r="AT209" s="194" t="s">
        <v>135</v>
      </c>
      <c r="AU209" s="194" t="s">
        <v>87</v>
      </c>
      <c r="AY209" s="15" t="s">
        <v>133</v>
      </c>
      <c r="BE209" s="195">
        <f>IF(N209="základná",J209,0)</f>
        <v>0</v>
      </c>
      <c r="BF209" s="195">
        <f>IF(N209="znížená",J209,0)</f>
        <v>0</v>
      </c>
      <c r="BG209" s="195">
        <f>IF(N209="zákl. prenesená",J209,0)</f>
        <v>0</v>
      </c>
      <c r="BH209" s="195">
        <f>IF(N209="zníž. prenesená",J209,0)</f>
        <v>0</v>
      </c>
      <c r="BI209" s="195">
        <f>IF(N209="nulová",J209,0)</f>
        <v>0</v>
      </c>
      <c r="BJ209" s="15" t="s">
        <v>87</v>
      </c>
      <c r="BK209" s="196">
        <f>ROUND(I209*H209,3)</f>
        <v>0</v>
      </c>
      <c r="BL209" s="15" t="s">
        <v>203</v>
      </c>
      <c r="BM209" s="194" t="s">
        <v>398</v>
      </c>
    </row>
    <row r="210" s="2" customFormat="1" ht="16.5" customHeight="1">
      <c r="A210" s="34"/>
      <c r="B210" s="182"/>
      <c r="C210" s="197" t="s">
        <v>399</v>
      </c>
      <c r="D210" s="197" t="s">
        <v>173</v>
      </c>
      <c r="E210" s="198" t="s">
        <v>400</v>
      </c>
      <c r="F210" s="199" t="s">
        <v>401</v>
      </c>
      <c r="G210" s="200" t="s">
        <v>181</v>
      </c>
      <c r="H210" s="201">
        <v>4</v>
      </c>
      <c r="I210" s="202"/>
      <c r="J210" s="201">
        <f>ROUND(I210*H210,3)</f>
        <v>0</v>
      </c>
      <c r="K210" s="203"/>
      <c r="L210" s="204"/>
      <c r="M210" s="205" t="s">
        <v>1</v>
      </c>
      <c r="N210" s="206" t="s">
        <v>41</v>
      </c>
      <c r="O210" s="74"/>
      <c r="P210" s="192">
        <f>O210*H210</f>
        <v>0</v>
      </c>
      <c r="Q210" s="192">
        <v>0.00059000000000000003</v>
      </c>
      <c r="R210" s="192">
        <f>Q210*H210</f>
        <v>0.0023600000000000001</v>
      </c>
      <c r="S210" s="192">
        <v>0</v>
      </c>
      <c r="T210" s="193">
        <f>S210*H210</f>
        <v>0</v>
      </c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R210" s="194" t="s">
        <v>268</v>
      </c>
      <c r="AT210" s="194" t="s">
        <v>173</v>
      </c>
      <c r="AU210" s="194" t="s">
        <v>87</v>
      </c>
      <c r="AY210" s="15" t="s">
        <v>133</v>
      </c>
      <c r="BE210" s="195">
        <f>IF(N210="základná",J210,0)</f>
        <v>0</v>
      </c>
      <c r="BF210" s="195">
        <f>IF(N210="znížená",J210,0)</f>
        <v>0</v>
      </c>
      <c r="BG210" s="195">
        <f>IF(N210="zákl. prenesená",J210,0)</f>
        <v>0</v>
      </c>
      <c r="BH210" s="195">
        <f>IF(N210="zníž. prenesená",J210,0)</f>
        <v>0</v>
      </c>
      <c r="BI210" s="195">
        <f>IF(N210="nulová",J210,0)</f>
        <v>0</v>
      </c>
      <c r="BJ210" s="15" t="s">
        <v>87</v>
      </c>
      <c r="BK210" s="196">
        <f>ROUND(I210*H210,3)</f>
        <v>0</v>
      </c>
      <c r="BL210" s="15" t="s">
        <v>203</v>
      </c>
      <c r="BM210" s="194" t="s">
        <v>402</v>
      </c>
    </row>
    <row r="211" s="2" customFormat="1" ht="21.75" customHeight="1">
      <c r="A211" s="34"/>
      <c r="B211" s="182"/>
      <c r="C211" s="183" t="s">
        <v>403</v>
      </c>
      <c r="D211" s="183" t="s">
        <v>135</v>
      </c>
      <c r="E211" s="184" t="s">
        <v>404</v>
      </c>
      <c r="F211" s="185" t="s">
        <v>405</v>
      </c>
      <c r="G211" s="186" t="s">
        <v>181</v>
      </c>
      <c r="H211" s="187">
        <v>1</v>
      </c>
      <c r="I211" s="188"/>
      <c r="J211" s="187">
        <f>ROUND(I211*H211,3)</f>
        <v>0</v>
      </c>
      <c r="K211" s="189"/>
      <c r="L211" s="35"/>
      <c r="M211" s="190" t="s">
        <v>1</v>
      </c>
      <c r="N211" s="191" t="s">
        <v>41</v>
      </c>
      <c r="O211" s="74"/>
      <c r="P211" s="192">
        <f>O211*H211</f>
        <v>0</v>
      </c>
      <c r="Q211" s="192">
        <v>2.2759999999999999E-05</v>
      </c>
      <c r="R211" s="192">
        <f>Q211*H211</f>
        <v>2.2759999999999999E-05</v>
      </c>
      <c r="S211" s="192">
        <v>0</v>
      </c>
      <c r="T211" s="193">
        <f>S211*H211</f>
        <v>0</v>
      </c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R211" s="194" t="s">
        <v>203</v>
      </c>
      <c r="AT211" s="194" t="s">
        <v>135</v>
      </c>
      <c r="AU211" s="194" t="s">
        <v>87</v>
      </c>
      <c r="AY211" s="15" t="s">
        <v>133</v>
      </c>
      <c r="BE211" s="195">
        <f>IF(N211="základná",J211,0)</f>
        <v>0</v>
      </c>
      <c r="BF211" s="195">
        <f>IF(N211="znížená",J211,0)</f>
        <v>0</v>
      </c>
      <c r="BG211" s="195">
        <f>IF(N211="zákl. prenesená",J211,0)</f>
        <v>0</v>
      </c>
      <c r="BH211" s="195">
        <f>IF(N211="zníž. prenesená",J211,0)</f>
        <v>0</v>
      </c>
      <c r="BI211" s="195">
        <f>IF(N211="nulová",J211,0)</f>
        <v>0</v>
      </c>
      <c r="BJ211" s="15" t="s">
        <v>87</v>
      </c>
      <c r="BK211" s="196">
        <f>ROUND(I211*H211,3)</f>
        <v>0</v>
      </c>
      <c r="BL211" s="15" t="s">
        <v>203</v>
      </c>
      <c r="BM211" s="194" t="s">
        <v>406</v>
      </c>
    </row>
    <row r="212" s="2" customFormat="1" ht="21.75" customHeight="1">
      <c r="A212" s="34"/>
      <c r="B212" s="182"/>
      <c r="C212" s="197" t="s">
        <v>407</v>
      </c>
      <c r="D212" s="197" t="s">
        <v>173</v>
      </c>
      <c r="E212" s="198" t="s">
        <v>408</v>
      </c>
      <c r="F212" s="199" t="s">
        <v>409</v>
      </c>
      <c r="G212" s="200" t="s">
        <v>181</v>
      </c>
      <c r="H212" s="201">
        <v>1</v>
      </c>
      <c r="I212" s="202"/>
      <c r="J212" s="201">
        <f>ROUND(I212*H212,3)</f>
        <v>0</v>
      </c>
      <c r="K212" s="203"/>
      <c r="L212" s="204"/>
      <c r="M212" s="205" t="s">
        <v>1</v>
      </c>
      <c r="N212" s="206" t="s">
        <v>41</v>
      </c>
      <c r="O212" s="74"/>
      <c r="P212" s="192">
        <f>O212*H212</f>
        <v>0</v>
      </c>
      <c r="Q212" s="192">
        <v>6.9999999999999994E-05</v>
      </c>
      <c r="R212" s="192">
        <f>Q212*H212</f>
        <v>6.9999999999999994E-05</v>
      </c>
      <c r="S212" s="192">
        <v>0</v>
      </c>
      <c r="T212" s="193">
        <f>S212*H212</f>
        <v>0</v>
      </c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R212" s="194" t="s">
        <v>268</v>
      </c>
      <c r="AT212" s="194" t="s">
        <v>173</v>
      </c>
      <c r="AU212" s="194" t="s">
        <v>87</v>
      </c>
      <c r="AY212" s="15" t="s">
        <v>133</v>
      </c>
      <c r="BE212" s="195">
        <f>IF(N212="základná",J212,0)</f>
        <v>0</v>
      </c>
      <c r="BF212" s="195">
        <f>IF(N212="znížená",J212,0)</f>
        <v>0</v>
      </c>
      <c r="BG212" s="195">
        <f>IF(N212="zákl. prenesená",J212,0)</f>
        <v>0</v>
      </c>
      <c r="BH212" s="195">
        <f>IF(N212="zníž. prenesená",J212,0)</f>
        <v>0</v>
      </c>
      <c r="BI212" s="195">
        <f>IF(N212="nulová",J212,0)</f>
        <v>0</v>
      </c>
      <c r="BJ212" s="15" t="s">
        <v>87</v>
      </c>
      <c r="BK212" s="196">
        <f>ROUND(I212*H212,3)</f>
        <v>0</v>
      </c>
      <c r="BL212" s="15" t="s">
        <v>203</v>
      </c>
      <c r="BM212" s="194" t="s">
        <v>410</v>
      </c>
    </row>
    <row r="213" s="2" customFormat="1" ht="21.75" customHeight="1">
      <c r="A213" s="34"/>
      <c r="B213" s="182"/>
      <c r="C213" s="183" t="s">
        <v>411</v>
      </c>
      <c r="D213" s="183" t="s">
        <v>135</v>
      </c>
      <c r="E213" s="184" t="s">
        <v>412</v>
      </c>
      <c r="F213" s="185" t="s">
        <v>413</v>
      </c>
      <c r="G213" s="186" t="s">
        <v>181</v>
      </c>
      <c r="H213" s="187">
        <v>1</v>
      </c>
      <c r="I213" s="188"/>
      <c r="J213" s="187">
        <f>ROUND(I213*H213,3)</f>
        <v>0</v>
      </c>
      <c r="K213" s="189"/>
      <c r="L213" s="35"/>
      <c r="M213" s="190" t="s">
        <v>1</v>
      </c>
      <c r="N213" s="191" t="s">
        <v>41</v>
      </c>
      <c r="O213" s="74"/>
      <c r="P213" s="192">
        <f>O213*H213</f>
        <v>0</v>
      </c>
      <c r="Q213" s="192">
        <v>5.1740000000000003E-05</v>
      </c>
      <c r="R213" s="192">
        <f>Q213*H213</f>
        <v>5.1740000000000003E-05</v>
      </c>
      <c r="S213" s="192">
        <v>0</v>
      </c>
      <c r="T213" s="193">
        <f>S213*H213</f>
        <v>0</v>
      </c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R213" s="194" t="s">
        <v>203</v>
      </c>
      <c r="AT213" s="194" t="s">
        <v>135</v>
      </c>
      <c r="AU213" s="194" t="s">
        <v>87</v>
      </c>
      <c r="AY213" s="15" t="s">
        <v>133</v>
      </c>
      <c r="BE213" s="195">
        <f>IF(N213="základná",J213,0)</f>
        <v>0</v>
      </c>
      <c r="BF213" s="195">
        <f>IF(N213="znížená",J213,0)</f>
        <v>0</v>
      </c>
      <c r="BG213" s="195">
        <f>IF(N213="zákl. prenesená",J213,0)</f>
        <v>0</v>
      </c>
      <c r="BH213" s="195">
        <f>IF(N213="zníž. prenesená",J213,0)</f>
        <v>0</v>
      </c>
      <c r="BI213" s="195">
        <f>IF(N213="nulová",J213,0)</f>
        <v>0</v>
      </c>
      <c r="BJ213" s="15" t="s">
        <v>87</v>
      </c>
      <c r="BK213" s="196">
        <f>ROUND(I213*H213,3)</f>
        <v>0</v>
      </c>
      <c r="BL213" s="15" t="s">
        <v>203</v>
      </c>
      <c r="BM213" s="194" t="s">
        <v>414</v>
      </c>
    </row>
    <row r="214" s="2" customFormat="1" ht="16.5" customHeight="1">
      <c r="A214" s="34"/>
      <c r="B214" s="182"/>
      <c r="C214" s="197" t="s">
        <v>415</v>
      </c>
      <c r="D214" s="197" t="s">
        <v>173</v>
      </c>
      <c r="E214" s="198" t="s">
        <v>416</v>
      </c>
      <c r="F214" s="199" t="s">
        <v>417</v>
      </c>
      <c r="G214" s="200" t="s">
        <v>181</v>
      </c>
      <c r="H214" s="201">
        <v>1</v>
      </c>
      <c r="I214" s="202"/>
      <c r="J214" s="201">
        <f>ROUND(I214*H214,3)</f>
        <v>0</v>
      </c>
      <c r="K214" s="203"/>
      <c r="L214" s="204"/>
      <c r="M214" s="205" t="s">
        <v>1</v>
      </c>
      <c r="N214" s="206" t="s">
        <v>41</v>
      </c>
      <c r="O214" s="74"/>
      <c r="P214" s="192">
        <f>O214*H214</f>
        <v>0</v>
      </c>
      <c r="Q214" s="192">
        <v>0.00050000000000000001</v>
      </c>
      <c r="R214" s="192">
        <f>Q214*H214</f>
        <v>0.00050000000000000001</v>
      </c>
      <c r="S214" s="192">
        <v>0</v>
      </c>
      <c r="T214" s="193">
        <f>S214*H214</f>
        <v>0</v>
      </c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R214" s="194" t="s">
        <v>268</v>
      </c>
      <c r="AT214" s="194" t="s">
        <v>173</v>
      </c>
      <c r="AU214" s="194" t="s">
        <v>87</v>
      </c>
      <c r="AY214" s="15" t="s">
        <v>133</v>
      </c>
      <c r="BE214" s="195">
        <f>IF(N214="základná",J214,0)</f>
        <v>0</v>
      </c>
      <c r="BF214" s="195">
        <f>IF(N214="znížená",J214,0)</f>
        <v>0</v>
      </c>
      <c r="BG214" s="195">
        <f>IF(N214="zákl. prenesená",J214,0)</f>
        <v>0</v>
      </c>
      <c r="BH214" s="195">
        <f>IF(N214="zníž. prenesená",J214,0)</f>
        <v>0</v>
      </c>
      <c r="BI214" s="195">
        <f>IF(N214="nulová",J214,0)</f>
        <v>0</v>
      </c>
      <c r="BJ214" s="15" t="s">
        <v>87</v>
      </c>
      <c r="BK214" s="196">
        <f>ROUND(I214*H214,3)</f>
        <v>0</v>
      </c>
      <c r="BL214" s="15" t="s">
        <v>203</v>
      </c>
      <c r="BM214" s="194" t="s">
        <v>418</v>
      </c>
    </row>
    <row r="215" s="2" customFormat="1" ht="16.5" customHeight="1">
      <c r="A215" s="34"/>
      <c r="B215" s="182"/>
      <c r="C215" s="183" t="s">
        <v>419</v>
      </c>
      <c r="D215" s="183" t="s">
        <v>135</v>
      </c>
      <c r="E215" s="184" t="s">
        <v>420</v>
      </c>
      <c r="F215" s="185" t="s">
        <v>421</v>
      </c>
      <c r="G215" s="186" t="s">
        <v>181</v>
      </c>
      <c r="H215" s="187">
        <v>2</v>
      </c>
      <c r="I215" s="188"/>
      <c r="J215" s="187">
        <f>ROUND(I215*H215,3)</f>
        <v>0</v>
      </c>
      <c r="K215" s="189"/>
      <c r="L215" s="35"/>
      <c r="M215" s="190" t="s">
        <v>1</v>
      </c>
      <c r="N215" s="191" t="s">
        <v>41</v>
      </c>
      <c r="O215" s="74"/>
      <c r="P215" s="192">
        <f>O215*H215</f>
        <v>0</v>
      </c>
      <c r="Q215" s="192">
        <v>5.1740000000000003E-05</v>
      </c>
      <c r="R215" s="192">
        <f>Q215*H215</f>
        <v>0.00010348000000000001</v>
      </c>
      <c r="S215" s="192">
        <v>0</v>
      </c>
      <c r="T215" s="193">
        <f>S215*H215</f>
        <v>0</v>
      </c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R215" s="194" t="s">
        <v>203</v>
      </c>
      <c r="AT215" s="194" t="s">
        <v>135</v>
      </c>
      <c r="AU215" s="194" t="s">
        <v>87</v>
      </c>
      <c r="AY215" s="15" t="s">
        <v>133</v>
      </c>
      <c r="BE215" s="195">
        <f>IF(N215="základná",J215,0)</f>
        <v>0</v>
      </c>
      <c r="BF215" s="195">
        <f>IF(N215="znížená",J215,0)</f>
        <v>0</v>
      </c>
      <c r="BG215" s="195">
        <f>IF(N215="zákl. prenesená",J215,0)</f>
        <v>0</v>
      </c>
      <c r="BH215" s="195">
        <f>IF(N215="zníž. prenesená",J215,0)</f>
        <v>0</v>
      </c>
      <c r="BI215" s="195">
        <f>IF(N215="nulová",J215,0)</f>
        <v>0</v>
      </c>
      <c r="BJ215" s="15" t="s">
        <v>87</v>
      </c>
      <c r="BK215" s="196">
        <f>ROUND(I215*H215,3)</f>
        <v>0</v>
      </c>
      <c r="BL215" s="15" t="s">
        <v>203</v>
      </c>
      <c r="BM215" s="194" t="s">
        <v>422</v>
      </c>
    </row>
    <row r="216" s="2" customFormat="1" ht="16.5" customHeight="1">
      <c r="A216" s="34"/>
      <c r="B216" s="182"/>
      <c r="C216" s="197" t="s">
        <v>423</v>
      </c>
      <c r="D216" s="197" t="s">
        <v>173</v>
      </c>
      <c r="E216" s="198" t="s">
        <v>424</v>
      </c>
      <c r="F216" s="199" t="s">
        <v>425</v>
      </c>
      <c r="G216" s="200" t="s">
        <v>181</v>
      </c>
      <c r="H216" s="201">
        <v>2</v>
      </c>
      <c r="I216" s="202"/>
      <c r="J216" s="201">
        <f>ROUND(I216*H216,3)</f>
        <v>0</v>
      </c>
      <c r="K216" s="203"/>
      <c r="L216" s="204"/>
      <c r="M216" s="205" t="s">
        <v>1</v>
      </c>
      <c r="N216" s="206" t="s">
        <v>41</v>
      </c>
      <c r="O216" s="74"/>
      <c r="P216" s="192">
        <f>O216*H216</f>
        <v>0</v>
      </c>
      <c r="Q216" s="192">
        <v>0.00077999999999999999</v>
      </c>
      <c r="R216" s="192">
        <f>Q216*H216</f>
        <v>0.00156</v>
      </c>
      <c r="S216" s="192">
        <v>0</v>
      </c>
      <c r="T216" s="193">
        <f>S216*H216</f>
        <v>0</v>
      </c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R216" s="194" t="s">
        <v>268</v>
      </c>
      <c r="AT216" s="194" t="s">
        <v>173</v>
      </c>
      <c r="AU216" s="194" t="s">
        <v>87</v>
      </c>
      <c r="AY216" s="15" t="s">
        <v>133</v>
      </c>
      <c r="BE216" s="195">
        <f>IF(N216="základná",J216,0)</f>
        <v>0</v>
      </c>
      <c r="BF216" s="195">
        <f>IF(N216="znížená",J216,0)</f>
        <v>0</v>
      </c>
      <c r="BG216" s="195">
        <f>IF(N216="zákl. prenesená",J216,0)</f>
        <v>0</v>
      </c>
      <c r="BH216" s="195">
        <f>IF(N216="zníž. prenesená",J216,0)</f>
        <v>0</v>
      </c>
      <c r="BI216" s="195">
        <f>IF(N216="nulová",J216,0)</f>
        <v>0</v>
      </c>
      <c r="BJ216" s="15" t="s">
        <v>87</v>
      </c>
      <c r="BK216" s="196">
        <f>ROUND(I216*H216,3)</f>
        <v>0</v>
      </c>
      <c r="BL216" s="15" t="s">
        <v>203</v>
      </c>
      <c r="BM216" s="194" t="s">
        <v>426</v>
      </c>
    </row>
    <row r="217" s="2" customFormat="1" ht="21.75" customHeight="1">
      <c r="A217" s="34"/>
      <c r="B217" s="182"/>
      <c r="C217" s="183" t="s">
        <v>427</v>
      </c>
      <c r="D217" s="183" t="s">
        <v>135</v>
      </c>
      <c r="E217" s="184" t="s">
        <v>428</v>
      </c>
      <c r="F217" s="185" t="s">
        <v>429</v>
      </c>
      <c r="G217" s="186" t="s">
        <v>210</v>
      </c>
      <c r="H217" s="187">
        <v>75</v>
      </c>
      <c r="I217" s="188"/>
      <c r="J217" s="187">
        <f>ROUND(I217*H217,3)</f>
        <v>0</v>
      </c>
      <c r="K217" s="189"/>
      <c r="L217" s="35"/>
      <c r="M217" s="190" t="s">
        <v>1</v>
      </c>
      <c r="N217" s="191" t="s">
        <v>41</v>
      </c>
      <c r="O217" s="74"/>
      <c r="P217" s="192">
        <f>O217*H217</f>
        <v>0</v>
      </c>
      <c r="Q217" s="192">
        <v>0.00018652</v>
      </c>
      <c r="R217" s="192">
        <f>Q217*H217</f>
        <v>0.013989</v>
      </c>
      <c r="S217" s="192">
        <v>0</v>
      </c>
      <c r="T217" s="193">
        <f>S217*H217</f>
        <v>0</v>
      </c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R217" s="194" t="s">
        <v>203</v>
      </c>
      <c r="AT217" s="194" t="s">
        <v>135</v>
      </c>
      <c r="AU217" s="194" t="s">
        <v>87</v>
      </c>
      <c r="AY217" s="15" t="s">
        <v>133</v>
      </c>
      <c r="BE217" s="195">
        <f>IF(N217="základná",J217,0)</f>
        <v>0</v>
      </c>
      <c r="BF217" s="195">
        <f>IF(N217="znížená",J217,0)</f>
        <v>0</v>
      </c>
      <c r="BG217" s="195">
        <f>IF(N217="zákl. prenesená",J217,0)</f>
        <v>0</v>
      </c>
      <c r="BH217" s="195">
        <f>IF(N217="zníž. prenesená",J217,0)</f>
        <v>0</v>
      </c>
      <c r="BI217" s="195">
        <f>IF(N217="nulová",J217,0)</f>
        <v>0</v>
      </c>
      <c r="BJ217" s="15" t="s">
        <v>87</v>
      </c>
      <c r="BK217" s="196">
        <f>ROUND(I217*H217,3)</f>
        <v>0</v>
      </c>
      <c r="BL217" s="15" t="s">
        <v>203</v>
      </c>
      <c r="BM217" s="194" t="s">
        <v>430</v>
      </c>
    </row>
    <row r="218" s="2" customFormat="1" ht="24.15" customHeight="1">
      <c r="A218" s="34"/>
      <c r="B218" s="182"/>
      <c r="C218" s="183" t="s">
        <v>431</v>
      </c>
      <c r="D218" s="183" t="s">
        <v>135</v>
      </c>
      <c r="E218" s="184" t="s">
        <v>432</v>
      </c>
      <c r="F218" s="185" t="s">
        <v>433</v>
      </c>
      <c r="G218" s="186" t="s">
        <v>210</v>
      </c>
      <c r="H218" s="187">
        <v>75</v>
      </c>
      <c r="I218" s="188"/>
      <c r="J218" s="187">
        <f>ROUND(I218*H218,3)</f>
        <v>0</v>
      </c>
      <c r="K218" s="189"/>
      <c r="L218" s="35"/>
      <c r="M218" s="190" t="s">
        <v>1</v>
      </c>
      <c r="N218" s="191" t="s">
        <v>41</v>
      </c>
      <c r="O218" s="74"/>
      <c r="P218" s="192">
        <f>O218*H218</f>
        <v>0</v>
      </c>
      <c r="Q218" s="192">
        <v>1.0000000000000001E-05</v>
      </c>
      <c r="R218" s="192">
        <f>Q218*H218</f>
        <v>0.00075000000000000002</v>
      </c>
      <c r="S218" s="192">
        <v>0</v>
      </c>
      <c r="T218" s="193">
        <f>S218*H218</f>
        <v>0</v>
      </c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R218" s="194" t="s">
        <v>203</v>
      </c>
      <c r="AT218" s="194" t="s">
        <v>135</v>
      </c>
      <c r="AU218" s="194" t="s">
        <v>87</v>
      </c>
      <c r="AY218" s="15" t="s">
        <v>133</v>
      </c>
      <c r="BE218" s="195">
        <f>IF(N218="základná",J218,0)</f>
        <v>0</v>
      </c>
      <c r="BF218" s="195">
        <f>IF(N218="znížená",J218,0)</f>
        <v>0</v>
      </c>
      <c r="BG218" s="195">
        <f>IF(N218="zákl. prenesená",J218,0)</f>
        <v>0</v>
      </c>
      <c r="BH218" s="195">
        <f>IF(N218="zníž. prenesená",J218,0)</f>
        <v>0</v>
      </c>
      <c r="BI218" s="195">
        <f>IF(N218="nulová",J218,0)</f>
        <v>0</v>
      </c>
      <c r="BJ218" s="15" t="s">
        <v>87</v>
      </c>
      <c r="BK218" s="196">
        <f>ROUND(I218*H218,3)</f>
        <v>0</v>
      </c>
      <c r="BL218" s="15" t="s">
        <v>203</v>
      </c>
      <c r="BM218" s="194" t="s">
        <v>434</v>
      </c>
    </row>
    <row r="219" s="2" customFormat="1" ht="24.15" customHeight="1">
      <c r="A219" s="34"/>
      <c r="B219" s="182"/>
      <c r="C219" s="183" t="s">
        <v>435</v>
      </c>
      <c r="D219" s="183" t="s">
        <v>135</v>
      </c>
      <c r="E219" s="184" t="s">
        <v>436</v>
      </c>
      <c r="F219" s="185" t="s">
        <v>437</v>
      </c>
      <c r="G219" s="186" t="s">
        <v>342</v>
      </c>
      <c r="H219" s="188"/>
      <c r="I219" s="188"/>
      <c r="J219" s="187">
        <f>ROUND(I219*H219,3)</f>
        <v>0</v>
      </c>
      <c r="K219" s="189"/>
      <c r="L219" s="35"/>
      <c r="M219" s="190" t="s">
        <v>1</v>
      </c>
      <c r="N219" s="191" t="s">
        <v>41</v>
      </c>
      <c r="O219" s="74"/>
      <c r="P219" s="192">
        <f>O219*H219</f>
        <v>0</v>
      </c>
      <c r="Q219" s="192">
        <v>0</v>
      </c>
      <c r="R219" s="192">
        <f>Q219*H219</f>
        <v>0</v>
      </c>
      <c r="S219" s="192">
        <v>0</v>
      </c>
      <c r="T219" s="193">
        <f>S219*H219</f>
        <v>0</v>
      </c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R219" s="194" t="s">
        <v>203</v>
      </c>
      <c r="AT219" s="194" t="s">
        <v>135</v>
      </c>
      <c r="AU219" s="194" t="s">
        <v>87</v>
      </c>
      <c r="AY219" s="15" t="s">
        <v>133</v>
      </c>
      <c r="BE219" s="195">
        <f>IF(N219="základná",J219,0)</f>
        <v>0</v>
      </c>
      <c r="BF219" s="195">
        <f>IF(N219="znížená",J219,0)</f>
        <v>0</v>
      </c>
      <c r="BG219" s="195">
        <f>IF(N219="zákl. prenesená",J219,0)</f>
        <v>0</v>
      </c>
      <c r="BH219" s="195">
        <f>IF(N219="zníž. prenesená",J219,0)</f>
        <v>0</v>
      </c>
      <c r="BI219" s="195">
        <f>IF(N219="nulová",J219,0)</f>
        <v>0</v>
      </c>
      <c r="BJ219" s="15" t="s">
        <v>87</v>
      </c>
      <c r="BK219" s="196">
        <f>ROUND(I219*H219,3)</f>
        <v>0</v>
      </c>
      <c r="BL219" s="15" t="s">
        <v>203</v>
      </c>
      <c r="BM219" s="194" t="s">
        <v>438</v>
      </c>
    </row>
    <row r="220" s="12" customFormat="1" ht="22.8" customHeight="1">
      <c r="A220" s="12"/>
      <c r="B220" s="169"/>
      <c r="C220" s="12"/>
      <c r="D220" s="170" t="s">
        <v>74</v>
      </c>
      <c r="E220" s="180" t="s">
        <v>439</v>
      </c>
      <c r="F220" s="180" t="s">
        <v>440</v>
      </c>
      <c r="G220" s="12"/>
      <c r="H220" s="12"/>
      <c r="I220" s="172"/>
      <c r="J220" s="181">
        <f>BK220</f>
        <v>0</v>
      </c>
      <c r="K220" s="12"/>
      <c r="L220" s="169"/>
      <c r="M220" s="174"/>
      <c r="N220" s="175"/>
      <c r="O220" s="175"/>
      <c r="P220" s="176">
        <f>SUM(P221:P243)</f>
        <v>0</v>
      </c>
      <c r="Q220" s="175"/>
      <c r="R220" s="176">
        <f>SUM(R221:R243)</f>
        <v>0.28614239999999996</v>
      </c>
      <c r="S220" s="175"/>
      <c r="T220" s="177">
        <f>SUM(T221:T243)</f>
        <v>0</v>
      </c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R220" s="170" t="s">
        <v>87</v>
      </c>
      <c r="AT220" s="178" t="s">
        <v>74</v>
      </c>
      <c r="AU220" s="178" t="s">
        <v>79</v>
      </c>
      <c r="AY220" s="170" t="s">
        <v>133</v>
      </c>
      <c r="BK220" s="179">
        <f>SUM(BK221:BK243)</f>
        <v>0</v>
      </c>
    </row>
    <row r="221" s="2" customFormat="1" ht="21.75" customHeight="1">
      <c r="A221" s="34"/>
      <c r="B221" s="182"/>
      <c r="C221" s="183" t="s">
        <v>441</v>
      </c>
      <c r="D221" s="183" t="s">
        <v>135</v>
      </c>
      <c r="E221" s="184" t="s">
        <v>442</v>
      </c>
      <c r="F221" s="185" t="s">
        <v>443</v>
      </c>
      <c r="G221" s="186" t="s">
        <v>181</v>
      </c>
      <c r="H221" s="187">
        <v>6</v>
      </c>
      <c r="I221" s="188"/>
      <c r="J221" s="187">
        <f>ROUND(I221*H221,3)</f>
        <v>0</v>
      </c>
      <c r="K221" s="189"/>
      <c r="L221" s="35"/>
      <c r="M221" s="190" t="s">
        <v>1</v>
      </c>
      <c r="N221" s="191" t="s">
        <v>41</v>
      </c>
      <c r="O221" s="74"/>
      <c r="P221" s="192">
        <f>O221*H221</f>
        <v>0</v>
      </c>
      <c r="Q221" s="192">
        <v>0.00028420000000000002</v>
      </c>
      <c r="R221" s="192">
        <f>Q221*H221</f>
        <v>0.0017052</v>
      </c>
      <c r="S221" s="192">
        <v>0</v>
      </c>
      <c r="T221" s="193">
        <f>S221*H221</f>
        <v>0</v>
      </c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R221" s="194" t="s">
        <v>203</v>
      </c>
      <c r="AT221" s="194" t="s">
        <v>135</v>
      </c>
      <c r="AU221" s="194" t="s">
        <v>87</v>
      </c>
      <c r="AY221" s="15" t="s">
        <v>133</v>
      </c>
      <c r="BE221" s="195">
        <f>IF(N221="základná",J221,0)</f>
        <v>0</v>
      </c>
      <c r="BF221" s="195">
        <f>IF(N221="znížená",J221,0)</f>
        <v>0</v>
      </c>
      <c r="BG221" s="195">
        <f>IF(N221="zákl. prenesená",J221,0)</f>
        <v>0</v>
      </c>
      <c r="BH221" s="195">
        <f>IF(N221="zníž. prenesená",J221,0)</f>
        <v>0</v>
      </c>
      <c r="BI221" s="195">
        <f>IF(N221="nulová",J221,0)</f>
        <v>0</v>
      </c>
      <c r="BJ221" s="15" t="s">
        <v>87</v>
      </c>
      <c r="BK221" s="196">
        <f>ROUND(I221*H221,3)</f>
        <v>0</v>
      </c>
      <c r="BL221" s="15" t="s">
        <v>203</v>
      </c>
      <c r="BM221" s="194" t="s">
        <v>444</v>
      </c>
    </row>
    <row r="222" s="2" customFormat="1" ht="16.5" customHeight="1">
      <c r="A222" s="34"/>
      <c r="B222" s="182"/>
      <c r="C222" s="197" t="s">
        <v>445</v>
      </c>
      <c r="D222" s="197" t="s">
        <v>173</v>
      </c>
      <c r="E222" s="198" t="s">
        <v>446</v>
      </c>
      <c r="F222" s="199" t="s">
        <v>447</v>
      </c>
      <c r="G222" s="200" t="s">
        <v>181</v>
      </c>
      <c r="H222" s="201">
        <v>1</v>
      </c>
      <c r="I222" s="202"/>
      <c r="J222" s="201">
        <f>ROUND(I222*H222,3)</f>
        <v>0</v>
      </c>
      <c r="K222" s="203"/>
      <c r="L222" s="204"/>
      <c r="M222" s="205" t="s">
        <v>1</v>
      </c>
      <c r="N222" s="206" t="s">
        <v>41</v>
      </c>
      <c r="O222" s="74"/>
      <c r="P222" s="192">
        <f>O222*H222</f>
        <v>0</v>
      </c>
      <c r="Q222" s="192">
        <v>0.025499999999999998</v>
      </c>
      <c r="R222" s="192">
        <f>Q222*H222</f>
        <v>0.025499999999999998</v>
      </c>
      <c r="S222" s="192">
        <v>0</v>
      </c>
      <c r="T222" s="193">
        <f>S222*H222</f>
        <v>0</v>
      </c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R222" s="194" t="s">
        <v>268</v>
      </c>
      <c r="AT222" s="194" t="s">
        <v>173</v>
      </c>
      <c r="AU222" s="194" t="s">
        <v>87</v>
      </c>
      <c r="AY222" s="15" t="s">
        <v>133</v>
      </c>
      <c r="BE222" s="195">
        <f>IF(N222="základná",J222,0)</f>
        <v>0</v>
      </c>
      <c r="BF222" s="195">
        <f>IF(N222="znížená",J222,0)</f>
        <v>0</v>
      </c>
      <c r="BG222" s="195">
        <f>IF(N222="zákl. prenesená",J222,0)</f>
        <v>0</v>
      </c>
      <c r="BH222" s="195">
        <f>IF(N222="zníž. prenesená",J222,0)</f>
        <v>0</v>
      </c>
      <c r="BI222" s="195">
        <f>IF(N222="nulová",J222,0)</f>
        <v>0</v>
      </c>
      <c r="BJ222" s="15" t="s">
        <v>87</v>
      </c>
      <c r="BK222" s="196">
        <f>ROUND(I222*H222,3)</f>
        <v>0</v>
      </c>
      <c r="BL222" s="15" t="s">
        <v>203</v>
      </c>
      <c r="BM222" s="194" t="s">
        <v>448</v>
      </c>
    </row>
    <row r="223" s="2" customFormat="1" ht="21.75" customHeight="1">
      <c r="A223" s="34"/>
      <c r="B223" s="182"/>
      <c r="C223" s="197" t="s">
        <v>449</v>
      </c>
      <c r="D223" s="197" t="s">
        <v>173</v>
      </c>
      <c r="E223" s="198" t="s">
        <v>450</v>
      </c>
      <c r="F223" s="199" t="s">
        <v>451</v>
      </c>
      <c r="G223" s="200" t="s">
        <v>181</v>
      </c>
      <c r="H223" s="201">
        <v>5</v>
      </c>
      <c r="I223" s="202"/>
      <c r="J223" s="201">
        <f>ROUND(I223*H223,3)</f>
        <v>0</v>
      </c>
      <c r="K223" s="203"/>
      <c r="L223" s="204"/>
      <c r="M223" s="205" t="s">
        <v>1</v>
      </c>
      <c r="N223" s="206" t="s">
        <v>41</v>
      </c>
      <c r="O223" s="74"/>
      <c r="P223" s="192">
        <f>O223*H223</f>
        <v>0</v>
      </c>
      <c r="Q223" s="192">
        <v>0.014500000000000001</v>
      </c>
      <c r="R223" s="192">
        <f>Q223*H223</f>
        <v>0.072500000000000009</v>
      </c>
      <c r="S223" s="192">
        <v>0</v>
      </c>
      <c r="T223" s="193">
        <f>S223*H223</f>
        <v>0</v>
      </c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R223" s="194" t="s">
        <v>268</v>
      </c>
      <c r="AT223" s="194" t="s">
        <v>173</v>
      </c>
      <c r="AU223" s="194" t="s">
        <v>87</v>
      </c>
      <c r="AY223" s="15" t="s">
        <v>133</v>
      </c>
      <c r="BE223" s="195">
        <f>IF(N223="základná",J223,0)</f>
        <v>0</v>
      </c>
      <c r="BF223" s="195">
        <f>IF(N223="znížená",J223,0)</f>
        <v>0</v>
      </c>
      <c r="BG223" s="195">
        <f>IF(N223="zákl. prenesená",J223,0)</f>
        <v>0</v>
      </c>
      <c r="BH223" s="195">
        <f>IF(N223="zníž. prenesená",J223,0)</f>
        <v>0</v>
      </c>
      <c r="BI223" s="195">
        <f>IF(N223="nulová",J223,0)</f>
        <v>0</v>
      </c>
      <c r="BJ223" s="15" t="s">
        <v>87</v>
      </c>
      <c r="BK223" s="196">
        <f>ROUND(I223*H223,3)</f>
        <v>0</v>
      </c>
      <c r="BL223" s="15" t="s">
        <v>203</v>
      </c>
      <c r="BM223" s="194" t="s">
        <v>452</v>
      </c>
    </row>
    <row r="224" s="2" customFormat="1" ht="24.15" customHeight="1">
      <c r="A224" s="34"/>
      <c r="B224" s="182"/>
      <c r="C224" s="183" t="s">
        <v>453</v>
      </c>
      <c r="D224" s="183" t="s">
        <v>135</v>
      </c>
      <c r="E224" s="184" t="s">
        <v>454</v>
      </c>
      <c r="F224" s="185" t="s">
        <v>455</v>
      </c>
      <c r="G224" s="186" t="s">
        <v>181</v>
      </c>
      <c r="H224" s="187">
        <v>6</v>
      </c>
      <c r="I224" s="188"/>
      <c r="J224" s="187">
        <f>ROUND(I224*H224,3)</f>
        <v>0</v>
      </c>
      <c r="K224" s="189"/>
      <c r="L224" s="35"/>
      <c r="M224" s="190" t="s">
        <v>1</v>
      </c>
      <c r="N224" s="191" t="s">
        <v>41</v>
      </c>
      <c r="O224" s="74"/>
      <c r="P224" s="192">
        <f>O224*H224</f>
        <v>0</v>
      </c>
      <c r="Q224" s="192">
        <v>0.0023019999999999998</v>
      </c>
      <c r="R224" s="192">
        <f>Q224*H224</f>
        <v>0.013811999999999998</v>
      </c>
      <c r="S224" s="192">
        <v>0</v>
      </c>
      <c r="T224" s="193">
        <f>S224*H224</f>
        <v>0</v>
      </c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R224" s="194" t="s">
        <v>203</v>
      </c>
      <c r="AT224" s="194" t="s">
        <v>135</v>
      </c>
      <c r="AU224" s="194" t="s">
        <v>87</v>
      </c>
      <c r="AY224" s="15" t="s">
        <v>133</v>
      </c>
      <c r="BE224" s="195">
        <f>IF(N224="základná",J224,0)</f>
        <v>0</v>
      </c>
      <c r="BF224" s="195">
        <f>IF(N224="znížená",J224,0)</f>
        <v>0</v>
      </c>
      <c r="BG224" s="195">
        <f>IF(N224="zákl. prenesená",J224,0)</f>
        <v>0</v>
      </c>
      <c r="BH224" s="195">
        <f>IF(N224="zníž. prenesená",J224,0)</f>
        <v>0</v>
      </c>
      <c r="BI224" s="195">
        <f>IF(N224="nulová",J224,0)</f>
        <v>0</v>
      </c>
      <c r="BJ224" s="15" t="s">
        <v>87</v>
      </c>
      <c r="BK224" s="196">
        <f>ROUND(I224*H224,3)</f>
        <v>0</v>
      </c>
      <c r="BL224" s="15" t="s">
        <v>203</v>
      </c>
      <c r="BM224" s="194" t="s">
        <v>456</v>
      </c>
    </row>
    <row r="225" s="2" customFormat="1" ht="16.5" customHeight="1">
      <c r="A225" s="34"/>
      <c r="B225" s="182"/>
      <c r="C225" s="197" t="s">
        <v>457</v>
      </c>
      <c r="D225" s="197" t="s">
        <v>173</v>
      </c>
      <c r="E225" s="198" t="s">
        <v>458</v>
      </c>
      <c r="F225" s="199" t="s">
        <v>459</v>
      </c>
      <c r="G225" s="200" t="s">
        <v>460</v>
      </c>
      <c r="H225" s="201">
        <v>5</v>
      </c>
      <c r="I225" s="202"/>
      <c r="J225" s="201">
        <f>ROUND(I225*H225,3)</f>
        <v>0</v>
      </c>
      <c r="K225" s="203"/>
      <c r="L225" s="204"/>
      <c r="M225" s="205" t="s">
        <v>1</v>
      </c>
      <c r="N225" s="206" t="s">
        <v>41</v>
      </c>
      <c r="O225" s="74"/>
      <c r="P225" s="192">
        <f>O225*H225</f>
        <v>0</v>
      </c>
      <c r="Q225" s="192">
        <v>0.0057999999999999996</v>
      </c>
      <c r="R225" s="192">
        <f>Q225*H225</f>
        <v>0.028999999999999998</v>
      </c>
      <c r="S225" s="192">
        <v>0</v>
      </c>
      <c r="T225" s="193">
        <f>S225*H225</f>
        <v>0</v>
      </c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R225" s="194" t="s">
        <v>268</v>
      </c>
      <c r="AT225" s="194" t="s">
        <v>173</v>
      </c>
      <c r="AU225" s="194" t="s">
        <v>87</v>
      </c>
      <c r="AY225" s="15" t="s">
        <v>133</v>
      </c>
      <c r="BE225" s="195">
        <f>IF(N225="základná",J225,0)</f>
        <v>0</v>
      </c>
      <c r="BF225" s="195">
        <f>IF(N225="znížená",J225,0)</f>
        <v>0</v>
      </c>
      <c r="BG225" s="195">
        <f>IF(N225="zákl. prenesená",J225,0)</f>
        <v>0</v>
      </c>
      <c r="BH225" s="195">
        <f>IF(N225="zníž. prenesená",J225,0)</f>
        <v>0</v>
      </c>
      <c r="BI225" s="195">
        <f>IF(N225="nulová",J225,0)</f>
        <v>0</v>
      </c>
      <c r="BJ225" s="15" t="s">
        <v>87</v>
      </c>
      <c r="BK225" s="196">
        <f>ROUND(I225*H225,3)</f>
        <v>0</v>
      </c>
      <c r="BL225" s="15" t="s">
        <v>203</v>
      </c>
      <c r="BM225" s="194" t="s">
        <v>461</v>
      </c>
    </row>
    <row r="226" s="2" customFormat="1" ht="16.5" customHeight="1">
      <c r="A226" s="34"/>
      <c r="B226" s="182"/>
      <c r="C226" s="197" t="s">
        <v>462</v>
      </c>
      <c r="D226" s="197" t="s">
        <v>173</v>
      </c>
      <c r="E226" s="198" t="s">
        <v>463</v>
      </c>
      <c r="F226" s="199" t="s">
        <v>464</v>
      </c>
      <c r="G226" s="200" t="s">
        <v>181</v>
      </c>
      <c r="H226" s="201">
        <v>1</v>
      </c>
      <c r="I226" s="202"/>
      <c r="J226" s="201">
        <f>ROUND(I226*H226,3)</f>
        <v>0</v>
      </c>
      <c r="K226" s="203"/>
      <c r="L226" s="204"/>
      <c r="M226" s="205" t="s">
        <v>1</v>
      </c>
      <c r="N226" s="206" t="s">
        <v>41</v>
      </c>
      <c r="O226" s="74"/>
      <c r="P226" s="192">
        <f>O226*H226</f>
        <v>0</v>
      </c>
      <c r="Q226" s="192">
        <v>0.0141</v>
      </c>
      <c r="R226" s="192">
        <f>Q226*H226</f>
        <v>0.0141</v>
      </c>
      <c r="S226" s="192">
        <v>0</v>
      </c>
      <c r="T226" s="193">
        <f>S226*H226</f>
        <v>0</v>
      </c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R226" s="194" t="s">
        <v>268</v>
      </c>
      <c r="AT226" s="194" t="s">
        <v>173</v>
      </c>
      <c r="AU226" s="194" t="s">
        <v>87</v>
      </c>
      <c r="AY226" s="15" t="s">
        <v>133</v>
      </c>
      <c r="BE226" s="195">
        <f>IF(N226="základná",J226,0)</f>
        <v>0</v>
      </c>
      <c r="BF226" s="195">
        <f>IF(N226="znížená",J226,0)</f>
        <v>0</v>
      </c>
      <c r="BG226" s="195">
        <f>IF(N226="zákl. prenesená",J226,0)</f>
        <v>0</v>
      </c>
      <c r="BH226" s="195">
        <f>IF(N226="zníž. prenesená",J226,0)</f>
        <v>0</v>
      </c>
      <c r="BI226" s="195">
        <f>IF(N226="nulová",J226,0)</f>
        <v>0</v>
      </c>
      <c r="BJ226" s="15" t="s">
        <v>87</v>
      </c>
      <c r="BK226" s="196">
        <f>ROUND(I226*H226,3)</f>
        <v>0</v>
      </c>
      <c r="BL226" s="15" t="s">
        <v>203</v>
      </c>
      <c r="BM226" s="194" t="s">
        <v>465</v>
      </c>
    </row>
    <row r="227" s="2" customFormat="1" ht="16.5" customHeight="1">
      <c r="A227" s="34"/>
      <c r="B227" s="182"/>
      <c r="C227" s="197" t="s">
        <v>466</v>
      </c>
      <c r="D227" s="197" t="s">
        <v>173</v>
      </c>
      <c r="E227" s="198" t="s">
        <v>467</v>
      </c>
      <c r="F227" s="199" t="s">
        <v>468</v>
      </c>
      <c r="G227" s="200" t="s">
        <v>181</v>
      </c>
      <c r="H227" s="201">
        <v>5</v>
      </c>
      <c r="I227" s="202"/>
      <c r="J227" s="201">
        <f>ROUND(I227*H227,3)</f>
        <v>0</v>
      </c>
      <c r="K227" s="203"/>
      <c r="L227" s="204"/>
      <c r="M227" s="205" t="s">
        <v>1</v>
      </c>
      <c r="N227" s="206" t="s">
        <v>41</v>
      </c>
      <c r="O227" s="74"/>
      <c r="P227" s="192">
        <f>O227*H227</f>
        <v>0</v>
      </c>
      <c r="Q227" s="192">
        <v>0.0094999999999999998</v>
      </c>
      <c r="R227" s="192">
        <f>Q227*H227</f>
        <v>0.047500000000000001</v>
      </c>
      <c r="S227" s="192">
        <v>0</v>
      </c>
      <c r="T227" s="193">
        <f>S227*H227</f>
        <v>0</v>
      </c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R227" s="194" t="s">
        <v>268</v>
      </c>
      <c r="AT227" s="194" t="s">
        <v>173</v>
      </c>
      <c r="AU227" s="194" t="s">
        <v>87</v>
      </c>
      <c r="AY227" s="15" t="s">
        <v>133</v>
      </c>
      <c r="BE227" s="195">
        <f>IF(N227="základná",J227,0)</f>
        <v>0</v>
      </c>
      <c r="BF227" s="195">
        <f>IF(N227="znížená",J227,0)</f>
        <v>0</v>
      </c>
      <c r="BG227" s="195">
        <f>IF(N227="zákl. prenesená",J227,0)</f>
        <v>0</v>
      </c>
      <c r="BH227" s="195">
        <f>IF(N227="zníž. prenesená",J227,0)</f>
        <v>0</v>
      </c>
      <c r="BI227" s="195">
        <f>IF(N227="nulová",J227,0)</f>
        <v>0</v>
      </c>
      <c r="BJ227" s="15" t="s">
        <v>87</v>
      </c>
      <c r="BK227" s="196">
        <f>ROUND(I227*H227,3)</f>
        <v>0</v>
      </c>
      <c r="BL227" s="15" t="s">
        <v>203</v>
      </c>
      <c r="BM227" s="194" t="s">
        <v>469</v>
      </c>
    </row>
    <row r="228" s="2" customFormat="1" ht="16.5" customHeight="1">
      <c r="A228" s="34"/>
      <c r="B228" s="182"/>
      <c r="C228" s="197" t="s">
        <v>470</v>
      </c>
      <c r="D228" s="197" t="s">
        <v>173</v>
      </c>
      <c r="E228" s="198" t="s">
        <v>471</v>
      </c>
      <c r="F228" s="199" t="s">
        <v>472</v>
      </c>
      <c r="G228" s="200" t="s">
        <v>181</v>
      </c>
      <c r="H228" s="201">
        <v>5</v>
      </c>
      <c r="I228" s="202"/>
      <c r="J228" s="201">
        <f>ROUND(I228*H228,3)</f>
        <v>0</v>
      </c>
      <c r="K228" s="203"/>
      <c r="L228" s="204"/>
      <c r="M228" s="205" t="s">
        <v>1</v>
      </c>
      <c r="N228" s="206" t="s">
        <v>41</v>
      </c>
      <c r="O228" s="74"/>
      <c r="P228" s="192">
        <f>O228*H228</f>
        <v>0</v>
      </c>
      <c r="Q228" s="192">
        <v>0.0094000000000000004</v>
      </c>
      <c r="R228" s="192">
        <f>Q228*H228</f>
        <v>0.047</v>
      </c>
      <c r="S228" s="192">
        <v>0</v>
      </c>
      <c r="T228" s="193">
        <f>S228*H228</f>
        <v>0</v>
      </c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R228" s="194" t="s">
        <v>268</v>
      </c>
      <c r="AT228" s="194" t="s">
        <v>173</v>
      </c>
      <c r="AU228" s="194" t="s">
        <v>87</v>
      </c>
      <c r="AY228" s="15" t="s">
        <v>133</v>
      </c>
      <c r="BE228" s="195">
        <f>IF(N228="základná",J228,0)</f>
        <v>0</v>
      </c>
      <c r="BF228" s="195">
        <f>IF(N228="znížená",J228,0)</f>
        <v>0</v>
      </c>
      <c r="BG228" s="195">
        <f>IF(N228="zákl. prenesená",J228,0)</f>
        <v>0</v>
      </c>
      <c r="BH228" s="195">
        <f>IF(N228="zníž. prenesená",J228,0)</f>
        <v>0</v>
      </c>
      <c r="BI228" s="195">
        <f>IF(N228="nulová",J228,0)</f>
        <v>0</v>
      </c>
      <c r="BJ228" s="15" t="s">
        <v>87</v>
      </c>
      <c r="BK228" s="196">
        <f>ROUND(I228*H228,3)</f>
        <v>0</v>
      </c>
      <c r="BL228" s="15" t="s">
        <v>203</v>
      </c>
      <c r="BM228" s="194" t="s">
        <v>473</v>
      </c>
    </row>
    <row r="229" s="2" customFormat="1" ht="24.15" customHeight="1">
      <c r="A229" s="34"/>
      <c r="B229" s="182"/>
      <c r="C229" s="183" t="s">
        <v>474</v>
      </c>
      <c r="D229" s="183" t="s">
        <v>135</v>
      </c>
      <c r="E229" s="184" t="s">
        <v>475</v>
      </c>
      <c r="F229" s="185" t="s">
        <v>476</v>
      </c>
      <c r="G229" s="186" t="s">
        <v>460</v>
      </c>
      <c r="H229" s="187">
        <v>6</v>
      </c>
      <c r="I229" s="188"/>
      <c r="J229" s="187">
        <f>ROUND(I229*H229,3)</f>
        <v>0</v>
      </c>
      <c r="K229" s="189"/>
      <c r="L229" s="35"/>
      <c r="M229" s="190" t="s">
        <v>1</v>
      </c>
      <c r="N229" s="191" t="s">
        <v>41</v>
      </c>
      <c r="O229" s="74"/>
      <c r="P229" s="192">
        <f>O229*H229</f>
        <v>0</v>
      </c>
      <c r="Q229" s="192">
        <v>0</v>
      </c>
      <c r="R229" s="192">
        <f>Q229*H229</f>
        <v>0</v>
      </c>
      <c r="S229" s="192">
        <v>0</v>
      </c>
      <c r="T229" s="193">
        <f>S229*H229</f>
        <v>0</v>
      </c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R229" s="194" t="s">
        <v>203</v>
      </c>
      <c r="AT229" s="194" t="s">
        <v>135</v>
      </c>
      <c r="AU229" s="194" t="s">
        <v>87</v>
      </c>
      <c r="AY229" s="15" t="s">
        <v>133</v>
      </c>
      <c r="BE229" s="195">
        <f>IF(N229="základná",J229,0)</f>
        <v>0</v>
      </c>
      <c r="BF229" s="195">
        <f>IF(N229="znížená",J229,0)</f>
        <v>0</v>
      </c>
      <c r="BG229" s="195">
        <f>IF(N229="zákl. prenesená",J229,0)</f>
        <v>0</v>
      </c>
      <c r="BH229" s="195">
        <f>IF(N229="zníž. prenesená",J229,0)</f>
        <v>0</v>
      </c>
      <c r="BI229" s="195">
        <f>IF(N229="nulová",J229,0)</f>
        <v>0</v>
      </c>
      <c r="BJ229" s="15" t="s">
        <v>87</v>
      </c>
      <c r="BK229" s="196">
        <f>ROUND(I229*H229,3)</f>
        <v>0</v>
      </c>
      <c r="BL229" s="15" t="s">
        <v>203</v>
      </c>
      <c r="BM229" s="194" t="s">
        <v>477</v>
      </c>
    </row>
    <row r="230" s="2" customFormat="1" ht="16.5" customHeight="1">
      <c r="A230" s="34"/>
      <c r="B230" s="182"/>
      <c r="C230" s="197" t="s">
        <v>478</v>
      </c>
      <c r="D230" s="197" t="s">
        <v>173</v>
      </c>
      <c r="E230" s="198" t="s">
        <v>479</v>
      </c>
      <c r="F230" s="199" t="s">
        <v>480</v>
      </c>
      <c r="G230" s="200" t="s">
        <v>181</v>
      </c>
      <c r="H230" s="201">
        <v>1</v>
      </c>
      <c r="I230" s="202"/>
      <c r="J230" s="201">
        <f>ROUND(I230*H230,3)</f>
        <v>0</v>
      </c>
      <c r="K230" s="203"/>
      <c r="L230" s="204"/>
      <c r="M230" s="205" t="s">
        <v>1</v>
      </c>
      <c r="N230" s="206" t="s">
        <v>41</v>
      </c>
      <c r="O230" s="74"/>
      <c r="P230" s="192">
        <f>O230*H230</f>
        <v>0</v>
      </c>
      <c r="Q230" s="192">
        <v>0.0030000000000000001</v>
      </c>
      <c r="R230" s="192">
        <f>Q230*H230</f>
        <v>0.0030000000000000001</v>
      </c>
      <c r="S230" s="192">
        <v>0</v>
      </c>
      <c r="T230" s="193">
        <f>S230*H230</f>
        <v>0</v>
      </c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R230" s="194" t="s">
        <v>268</v>
      </c>
      <c r="AT230" s="194" t="s">
        <v>173</v>
      </c>
      <c r="AU230" s="194" t="s">
        <v>87</v>
      </c>
      <c r="AY230" s="15" t="s">
        <v>133</v>
      </c>
      <c r="BE230" s="195">
        <f>IF(N230="základná",J230,0)</f>
        <v>0</v>
      </c>
      <c r="BF230" s="195">
        <f>IF(N230="znížená",J230,0)</f>
        <v>0</v>
      </c>
      <c r="BG230" s="195">
        <f>IF(N230="zákl. prenesená",J230,0)</f>
        <v>0</v>
      </c>
      <c r="BH230" s="195">
        <f>IF(N230="zníž. prenesená",J230,0)</f>
        <v>0</v>
      </c>
      <c r="BI230" s="195">
        <f>IF(N230="nulová",J230,0)</f>
        <v>0</v>
      </c>
      <c r="BJ230" s="15" t="s">
        <v>87</v>
      </c>
      <c r="BK230" s="196">
        <f>ROUND(I230*H230,3)</f>
        <v>0</v>
      </c>
      <c r="BL230" s="15" t="s">
        <v>203</v>
      </c>
      <c r="BM230" s="194" t="s">
        <v>481</v>
      </c>
    </row>
    <row r="231" s="2" customFormat="1" ht="16.5" customHeight="1">
      <c r="A231" s="34"/>
      <c r="B231" s="182"/>
      <c r="C231" s="197" t="s">
        <v>482</v>
      </c>
      <c r="D231" s="197" t="s">
        <v>173</v>
      </c>
      <c r="E231" s="198" t="s">
        <v>483</v>
      </c>
      <c r="F231" s="199" t="s">
        <v>484</v>
      </c>
      <c r="G231" s="200" t="s">
        <v>181</v>
      </c>
      <c r="H231" s="201">
        <v>5</v>
      </c>
      <c r="I231" s="202"/>
      <c r="J231" s="201">
        <f>ROUND(I231*H231,3)</f>
        <v>0</v>
      </c>
      <c r="K231" s="203"/>
      <c r="L231" s="204"/>
      <c r="M231" s="205" t="s">
        <v>1</v>
      </c>
      <c r="N231" s="206" t="s">
        <v>41</v>
      </c>
      <c r="O231" s="74"/>
      <c r="P231" s="192">
        <f>O231*H231</f>
        <v>0</v>
      </c>
      <c r="Q231" s="192">
        <v>0.0016999999999999999</v>
      </c>
      <c r="R231" s="192">
        <f>Q231*H231</f>
        <v>0.0084999999999999989</v>
      </c>
      <c r="S231" s="192">
        <v>0</v>
      </c>
      <c r="T231" s="193">
        <f>S231*H231</f>
        <v>0</v>
      </c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4"/>
      <c r="AR231" s="194" t="s">
        <v>268</v>
      </c>
      <c r="AT231" s="194" t="s">
        <v>173</v>
      </c>
      <c r="AU231" s="194" t="s">
        <v>87</v>
      </c>
      <c r="AY231" s="15" t="s">
        <v>133</v>
      </c>
      <c r="BE231" s="195">
        <f>IF(N231="základná",J231,0)</f>
        <v>0</v>
      </c>
      <c r="BF231" s="195">
        <f>IF(N231="znížená",J231,0)</f>
        <v>0</v>
      </c>
      <c r="BG231" s="195">
        <f>IF(N231="zákl. prenesená",J231,0)</f>
        <v>0</v>
      </c>
      <c r="BH231" s="195">
        <f>IF(N231="zníž. prenesená",J231,0)</f>
        <v>0</v>
      </c>
      <c r="BI231" s="195">
        <f>IF(N231="nulová",J231,0)</f>
        <v>0</v>
      </c>
      <c r="BJ231" s="15" t="s">
        <v>87</v>
      </c>
      <c r="BK231" s="196">
        <f>ROUND(I231*H231,3)</f>
        <v>0</v>
      </c>
      <c r="BL231" s="15" t="s">
        <v>203</v>
      </c>
      <c r="BM231" s="194" t="s">
        <v>485</v>
      </c>
    </row>
    <row r="232" s="2" customFormat="1" ht="24.15" customHeight="1">
      <c r="A232" s="34"/>
      <c r="B232" s="182"/>
      <c r="C232" s="183" t="s">
        <v>486</v>
      </c>
      <c r="D232" s="183" t="s">
        <v>135</v>
      </c>
      <c r="E232" s="184" t="s">
        <v>487</v>
      </c>
      <c r="F232" s="185" t="s">
        <v>488</v>
      </c>
      <c r="G232" s="186" t="s">
        <v>181</v>
      </c>
      <c r="H232" s="187">
        <v>18</v>
      </c>
      <c r="I232" s="188"/>
      <c r="J232" s="187">
        <f>ROUND(I232*H232,3)</f>
        <v>0</v>
      </c>
      <c r="K232" s="189"/>
      <c r="L232" s="35"/>
      <c r="M232" s="190" t="s">
        <v>1</v>
      </c>
      <c r="N232" s="191" t="s">
        <v>41</v>
      </c>
      <c r="O232" s="74"/>
      <c r="P232" s="192">
        <f>O232*H232</f>
        <v>0</v>
      </c>
      <c r="Q232" s="192">
        <v>0</v>
      </c>
      <c r="R232" s="192">
        <f>Q232*H232</f>
        <v>0</v>
      </c>
      <c r="S232" s="192">
        <v>0</v>
      </c>
      <c r="T232" s="193">
        <f>S232*H232</f>
        <v>0</v>
      </c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  <c r="AR232" s="194" t="s">
        <v>203</v>
      </c>
      <c r="AT232" s="194" t="s">
        <v>135</v>
      </c>
      <c r="AU232" s="194" t="s">
        <v>87</v>
      </c>
      <c r="AY232" s="15" t="s">
        <v>133</v>
      </c>
      <c r="BE232" s="195">
        <f>IF(N232="základná",J232,0)</f>
        <v>0</v>
      </c>
      <c r="BF232" s="195">
        <f>IF(N232="znížená",J232,0)</f>
        <v>0</v>
      </c>
      <c r="BG232" s="195">
        <f>IF(N232="zákl. prenesená",J232,0)</f>
        <v>0</v>
      </c>
      <c r="BH232" s="195">
        <f>IF(N232="zníž. prenesená",J232,0)</f>
        <v>0</v>
      </c>
      <c r="BI232" s="195">
        <f>IF(N232="nulová",J232,0)</f>
        <v>0</v>
      </c>
      <c r="BJ232" s="15" t="s">
        <v>87</v>
      </c>
      <c r="BK232" s="196">
        <f>ROUND(I232*H232,3)</f>
        <v>0</v>
      </c>
      <c r="BL232" s="15" t="s">
        <v>203</v>
      </c>
      <c r="BM232" s="194" t="s">
        <v>489</v>
      </c>
    </row>
    <row r="233" s="2" customFormat="1" ht="16.5" customHeight="1">
      <c r="A233" s="34"/>
      <c r="B233" s="182"/>
      <c r="C233" s="197" t="s">
        <v>490</v>
      </c>
      <c r="D233" s="197" t="s">
        <v>173</v>
      </c>
      <c r="E233" s="198" t="s">
        <v>491</v>
      </c>
      <c r="F233" s="199" t="s">
        <v>492</v>
      </c>
      <c r="G233" s="200" t="s">
        <v>181</v>
      </c>
      <c r="H233" s="201">
        <v>6</v>
      </c>
      <c r="I233" s="202"/>
      <c r="J233" s="201">
        <f>ROUND(I233*H233,3)</f>
        <v>0</v>
      </c>
      <c r="K233" s="203"/>
      <c r="L233" s="204"/>
      <c r="M233" s="205" t="s">
        <v>1</v>
      </c>
      <c r="N233" s="206" t="s">
        <v>41</v>
      </c>
      <c r="O233" s="74"/>
      <c r="P233" s="192">
        <f>O233*H233</f>
        <v>0</v>
      </c>
      <c r="Q233" s="192">
        <v>0.00020000000000000001</v>
      </c>
      <c r="R233" s="192">
        <f>Q233*H233</f>
        <v>0.0012000000000000001</v>
      </c>
      <c r="S233" s="192">
        <v>0</v>
      </c>
      <c r="T233" s="193">
        <f>S233*H233</f>
        <v>0</v>
      </c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  <c r="AR233" s="194" t="s">
        <v>268</v>
      </c>
      <c r="AT233" s="194" t="s">
        <v>173</v>
      </c>
      <c r="AU233" s="194" t="s">
        <v>87</v>
      </c>
      <c r="AY233" s="15" t="s">
        <v>133</v>
      </c>
      <c r="BE233" s="195">
        <f>IF(N233="základná",J233,0)</f>
        <v>0</v>
      </c>
      <c r="BF233" s="195">
        <f>IF(N233="znížená",J233,0)</f>
        <v>0</v>
      </c>
      <c r="BG233" s="195">
        <f>IF(N233="zákl. prenesená",J233,0)</f>
        <v>0</v>
      </c>
      <c r="BH233" s="195">
        <f>IF(N233="zníž. prenesená",J233,0)</f>
        <v>0</v>
      </c>
      <c r="BI233" s="195">
        <f>IF(N233="nulová",J233,0)</f>
        <v>0</v>
      </c>
      <c r="BJ233" s="15" t="s">
        <v>87</v>
      </c>
      <c r="BK233" s="196">
        <f>ROUND(I233*H233,3)</f>
        <v>0</v>
      </c>
      <c r="BL233" s="15" t="s">
        <v>203</v>
      </c>
      <c r="BM233" s="194" t="s">
        <v>493</v>
      </c>
    </row>
    <row r="234" s="2" customFormat="1" ht="16.5" customHeight="1">
      <c r="A234" s="34"/>
      <c r="B234" s="182"/>
      <c r="C234" s="197" t="s">
        <v>494</v>
      </c>
      <c r="D234" s="197" t="s">
        <v>173</v>
      </c>
      <c r="E234" s="198" t="s">
        <v>495</v>
      </c>
      <c r="F234" s="199" t="s">
        <v>496</v>
      </c>
      <c r="G234" s="200" t="s">
        <v>181</v>
      </c>
      <c r="H234" s="201">
        <v>6</v>
      </c>
      <c r="I234" s="202"/>
      <c r="J234" s="201">
        <f>ROUND(I234*H234,3)</f>
        <v>0</v>
      </c>
      <c r="K234" s="203"/>
      <c r="L234" s="204"/>
      <c r="M234" s="205" t="s">
        <v>1</v>
      </c>
      <c r="N234" s="206" t="s">
        <v>41</v>
      </c>
      <c r="O234" s="74"/>
      <c r="P234" s="192">
        <f>O234*H234</f>
        <v>0</v>
      </c>
      <c r="Q234" s="192">
        <v>0.00040000000000000002</v>
      </c>
      <c r="R234" s="192">
        <f>Q234*H234</f>
        <v>0.0024000000000000002</v>
      </c>
      <c r="S234" s="192">
        <v>0</v>
      </c>
      <c r="T234" s="193">
        <f>S234*H234</f>
        <v>0</v>
      </c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R234" s="194" t="s">
        <v>268</v>
      </c>
      <c r="AT234" s="194" t="s">
        <v>173</v>
      </c>
      <c r="AU234" s="194" t="s">
        <v>87</v>
      </c>
      <c r="AY234" s="15" t="s">
        <v>133</v>
      </c>
      <c r="BE234" s="195">
        <f>IF(N234="základná",J234,0)</f>
        <v>0</v>
      </c>
      <c r="BF234" s="195">
        <f>IF(N234="znížená",J234,0)</f>
        <v>0</v>
      </c>
      <c r="BG234" s="195">
        <f>IF(N234="zákl. prenesená",J234,0)</f>
        <v>0</v>
      </c>
      <c r="BH234" s="195">
        <f>IF(N234="zníž. prenesená",J234,0)</f>
        <v>0</v>
      </c>
      <c r="BI234" s="195">
        <f>IF(N234="nulová",J234,0)</f>
        <v>0</v>
      </c>
      <c r="BJ234" s="15" t="s">
        <v>87</v>
      </c>
      <c r="BK234" s="196">
        <f>ROUND(I234*H234,3)</f>
        <v>0</v>
      </c>
      <c r="BL234" s="15" t="s">
        <v>203</v>
      </c>
      <c r="BM234" s="194" t="s">
        <v>497</v>
      </c>
    </row>
    <row r="235" s="2" customFormat="1" ht="16.5" customHeight="1">
      <c r="A235" s="34"/>
      <c r="B235" s="182"/>
      <c r="C235" s="197" t="s">
        <v>498</v>
      </c>
      <c r="D235" s="197" t="s">
        <v>173</v>
      </c>
      <c r="E235" s="198" t="s">
        <v>499</v>
      </c>
      <c r="F235" s="199" t="s">
        <v>500</v>
      </c>
      <c r="G235" s="200" t="s">
        <v>181</v>
      </c>
      <c r="H235" s="201">
        <v>6</v>
      </c>
      <c r="I235" s="202"/>
      <c r="J235" s="201">
        <f>ROUND(I235*H235,3)</f>
        <v>0</v>
      </c>
      <c r="K235" s="203"/>
      <c r="L235" s="204"/>
      <c r="M235" s="205" t="s">
        <v>1</v>
      </c>
      <c r="N235" s="206" t="s">
        <v>41</v>
      </c>
      <c r="O235" s="74"/>
      <c r="P235" s="192">
        <f>O235*H235</f>
        <v>0</v>
      </c>
      <c r="Q235" s="192">
        <v>0.00050000000000000001</v>
      </c>
      <c r="R235" s="192">
        <f>Q235*H235</f>
        <v>0.0030000000000000001</v>
      </c>
      <c r="S235" s="192">
        <v>0</v>
      </c>
      <c r="T235" s="193">
        <f>S235*H235</f>
        <v>0</v>
      </c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R235" s="194" t="s">
        <v>268</v>
      </c>
      <c r="AT235" s="194" t="s">
        <v>173</v>
      </c>
      <c r="AU235" s="194" t="s">
        <v>87</v>
      </c>
      <c r="AY235" s="15" t="s">
        <v>133</v>
      </c>
      <c r="BE235" s="195">
        <f>IF(N235="základná",J235,0)</f>
        <v>0</v>
      </c>
      <c r="BF235" s="195">
        <f>IF(N235="znížená",J235,0)</f>
        <v>0</v>
      </c>
      <c r="BG235" s="195">
        <f>IF(N235="zákl. prenesená",J235,0)</f>
        <v>0</v>
      </c>
      <c r="BH235" s="195">
        <f>IF(N235="zníž. prenesená",J235,0)</f>
        <v>0</v>
      </c>
      <c r="BI235" s="195">
        <f>IF(N235="nulová",J235,0)</f>
        <v>0</v>
      </c>
      <c r="BJ235" s="15" t="s">
        <v>87</v>
      </c>
      <c r="BK235" s="196">
        <f>ROUND(I235*H235,3)</f>
        <v>0</v>
      </c>
      <c r="BL235" s="15" t="s">
        <v>203</v>
      </c>
      <c r="BM235" s="194" t="s">
        <v>501</v>
      </c>
    </row>
    <row r="236" s="2" customFormat="1" ht="16.5" customHeight="1">
      <c r="A236" s="34"/>
      <c r="B236" s="182"/>
      <c r="C236" s="183" t="s">
        <v>502</v>
      </c>
      <c r="D236" s="183" t="s">
        <v>135</v>
      </c>
      <c r="E236" s="184" t="s">
        <v>503</v>
      </c>
      <c r="F236" s="185" t="s">
        <v>504</v>
      </c>
      <c r="G236" s="186" t="s">
        <v>460</v>
      </c>
      <c r="H236" s="187">
        <v>18</v>
      </c>
      <c r="I236" s="188"/>
      <c r="J236" s="187">
        <f>ROUND(I236*H236,3)</f>
        <v>0</v>
      </c>
      <c r="K236" s="189"/>
      <c r="L236" s="35"/>
      <c r="M236" s="190" t="s">
        <v>1</v>
      </c>
      <c r="N236" s="191" t="s">
        <v>41</v>
      </c>
      <c r="O236" s="74"/>
      <c r="P236" s="192">
        <f>O236*H236</f>
        <v>0</v>
      </c>
      <c r="Q236" s="192">
        <v>8.0000000000000007E-05</v>
      </c>
      <c r="R236" s="192">
        <f>Q236*H236</f>
        <v>0.0014400000000000001</v>
      </c>
      <c r="S236" s="192">
        <v>0</v>
      </c>
      <c r="T236" s="193">
        <f>S236*H236</f>
        <v>0</v>
      </c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34"/>
      <c r="AR236" s="194" t="s">
        <v>203</v>
      </c>
      <c r="AT236" s="194" t="s">
        <v>135</v>
      </c>
      <c r="AU236" s="194" t="s">
        <v>87</v>
      </c>
      <c r="AY236" s="15" t="s">
        <v>133</v>
      </c>
      <c r="BE236" s="195">
        <f>IF(N236="základná",J236,0)</f>
        <v>0</v>
      </c>
      <c r="BF236" s="195">
        <f>IF(N236="znížená",J236,0)</f>
        <v>0</v>
      </c>
      <c r="BG236" s="195">
        <f>IF(N236="zákl. prenesená",J236,0)</f>
        <v>0</v>
      </c>
      <c r="BH236" s="195">
        <f>IF(N236="zníž. prenesená",J236,0)</f>
        <v>0</v>
      </c>
      <c r="BI236" s="195">
        <f>IF(N236="nulová",J236,0)</f>
        <v>0</v>
      </c>
      <c r="BJ236" s="15" t="s">
        <v>87</v>
      </c>
      <c r="BK236" s="196">
        <f>ROUND(I236*H236,3)</f>
        <v>0</v>
      </c>
      <c r="BL236" s="15" t="s">
        <v>203</v>
      </c>
      <c r="BM236" s="194" t="s">
        <v>505</v>
      </c>
    </row>
    <row r="237" s="2" customFormat="1" ht="16.5" customHeight="1">
      <c r="A237" s="34"/>
      <c r="B237" s="182"/>
      <c r="C237" s="197" t="s">
        <v>506</v>
      </c>
      <c r="D237" s="197" t="s">
        <v>173</v>
      </c>
      <c r="E237" s="198" t="s">
        <v>507</v>
      </c>
      <c r="F237" s="199" t="s">
        <v>508</v>
      </c>
      <c r="G237" s="200" t="s">
        <v>181</v>
      </c>
      <c r="H237" s="201">
        <v>18</v>
      </c>
      <c r="I237" s="202"/>
      <c r="J237" s="201">
        <f>ROUND(I237*H237,3)</f>
        <v>0</v>
      </c>
      <c r="K237" s="203"/>
      <c r="L237" s="204"/>
      <c r="M237" s="205" t="s">
        <v>1</v>
      </c>
      <c r="N237" s="206" t="s">
        <v>41</v>
      </c>
      <c r="O237" s="74"/>
      <c r="P237" s="192">
        <f>O237*H237</f>
        <v>0</v>
      </c>
      <c r="Q237" s="192">
        <v>0.00027</v>
      </c>
      <c r="R237" s="192">
        <f>Q237*H237</f>
        <v>0.0048599999999999997</v>
      </c>
      <c r="S237" s="192">
        <v>0</v>
      </c>
      <c r="T237" s="193">
        <f>S237*H237</f>
        <v>0</v>
      </c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34"/>
      <c r="AR237" s="194" t="s">
        <v>268</v>
      </c>
      <c r="AT237" s="194" t="s">
        <v>173</v>
      </c>
      <c r="AU237" s="194" t="s">
        <v>87</v>
      </c>
      <c r="AY237" s="15" t="s">
        <v>133</v>
      </c>
      <c r="BE237" s="195">
        <f>IF(N237="základná",J237,0)</f>
        <v>0</v>
      </c>
      <c r="BF237" s="195">
        <f>IF(N237="znížená",J237,0)</f>
        <v>0</v>
      </c>
      <c r="BG237" s="195">
        <f>IF(N237="zákl. prenesená",J237,0)</f>
        <v>0</v>
      </c>
      <c r="BH237" s="195">
        <f>IF(N237="zníž. prenesená",J237,0)</f>
        <v>0</v>
      </c>
      <c r="BI237" s="195">
        <f>IF(N237="nulová",J237,0)</f>
        <v>0</v>
      </c>
      <c r="BJ237" s="15" t="s">
        <v>87</v>
      </c>
      <c r="BK237" s="196">
        <f>ROUND(I237*H237,3)</f>
        <v>0</v>
      </c>
      <c r="BL237" s="15" t="s">
        <v>203</v>
      </c>
      <c r="BM237" s="194" t="s">
        <v>509</v>
      </c>
    </row>
    <row r="238" s="2" customFormat="1" ht="33" customHeight="1">
      <c r="A238" s="34"/>
      <c r="B238" s="182"/>
      <c r="C238" s="183" t="s">
        <v>510</v>
      </c>
      <c r="D238" s="183" t="s">
        <v>135</v>
      </c>
      <c r="E238" s="184" t="s">
        <v>511</v>
      </c>
      <c r="F238" s="185" t="s">
        <v>512</v>
      </c>
      <c r="G238" s="186" t="s">
        <v>181</v>
      </c>
      <c r="H238" s="187">
        <v>6</v>
      </c>
      <c r="I238" s="188"/>
      <c r="J238" s="187">
        <f>ROUND(I238*H238,3)</f>
        <v>0</v>
      </c>
      <c r="K238" s="189"/>
      <c r="L238" s="35"/>
      <c r="M238" s="190" t="s">
        <v>1</v>
      </c>
      <c r="N238" s="191" t="s">
        <v>41</v>
      </c>
      <c r="O238" s="74"/>
      <c r="P238" s="192">
        <f>O238*H238</f>
        <v>0</v>
      </c>
      <c r="Q238" s="192">
        <v>4.1999999999999996E-06</v>
      </c>
      <c r="R238" s="192">
        <f>Q238*H238</f>
        <v>2.5199999999999996E-05</v>
      </c>
      <c r="S238" s="192">
        <v>0</v>
      </c>
      <c r="T238" s="193">
        <f>S238*H238</f>
        <v>0</v>
      </c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R238" s="194" t="s">
        <v>203</v>
      </c>
      <c r="AT238" s="194" t="s">
        <v>135</v>
      </c>
      <c r="AU238" s="194" t="s">
        <v>87</v>
      </c>
      <c r="AY238" s="15" t="s">
        <v>133</v>
      </c>
      <c r="BE238" s="195">
        <f>IF(N238="základná",J238,0)</f>
        <v>0</v>
      </c>
      <c r="BF238" s="195">
        <f>IF(N238="znížená",J238,0)</f>
        <v>0</v>
      </c>
      <c r="BG238" s="195">
        <f>IF(N238="zákl. prenesená",J238,0)</f>
        <v>0</v>
      </c>
      <c r="BH238" s="195">
        <f>IF(N238="zníž. prenesená",J238,0)</f>
        <v>0</v>
      </c>
      <c r="BI238" s="195">
        <f>IF(N238="nulová",J238,0)</f>
        <v>0</v>
      </c>
      <c r="BJ238" s="15" t="s">
        <v>87</v>
      </c>
      <c r="BK238" s="196">
        <f>ROUND(I238*H238,3)</f>
        <v>0</v>
      </c>
      <c r="BL238" s="15" t="s">
        <v>203</v>
      </c>
      <c r="BM238" s="194" t="s">
        <v>513</v>
      </c>
    </row>
    <row r="239" s="2" customFormat="1" ht="16.5" customHeight="1">
      <c r="A239" s="34"/>
      <c r="B239" s="182"/>
      <c r="C239" s="197" t="s">
        <v>514</v>
      </c>
      <c r="D239" s="197" t="s">
        <v>173</v>
      </c>
      <c r="E239" s="198" t="s">
        <v>515</v>
      </c>
      <c r="F239" s="199" t="s">
        <v>516</v>
      </c>
      <c r="G239" s="200" t="s">
        <v>181</v>
      </c>
      <c r="H239" s="201">
        <v>5</v>
      </c>
      <c r="I239" s="202"/>
      <c r="J239" s="201">
        <f>ROUND(I239*H239,3)</f>
        <v>0</v>
      </c>
      <c r="K239" s="203"/>
      <c r="L239" s="204"/>
      <c r="M239" s="205" t="s">
        <v>1</v>
      </c>
      <c r="N239" s="206" t="s">
        <v>41</v>
      </c>
      <c r="O239" s="74"/>
      <c r="P239" s="192">
        <f>O239*H239</f>
        <v>0</v>
      </c>
      <c r="Q239" s="192">
        <v>0.00148</v>
      </c>
      <c r="R239" s="192">
        <f>Q239*H239</f>
        <v>0.0074000000000000003</v>
      </c>
      <c r="S239" s="192">
        <v>0</v>
      </c>
      <c r="T239" s="193">
        <f>S239*H239</f>
        <v>0</v>
      </c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R239" s="194" t="s">
        <v>268</v>
      </c>
      <c r="AT239" s="194" t="s">
        <v>173</v>
      </c>
      <c r="AU239" s="194" t="s">
        <v>87</v>
      </c>
      <c r="AY239" s="15" t="s">
        <v>133</v>
      </c>
      <c r="BE239" s="195">
        <f>IF(N239="základná",J239,0)</f>
        <v>0</v>
      </c>
      <c r="BF239" s="195">
        <f>IF(N239="znížená",J239,0)</f>
        <v>0</v>
      </c>
      <c r="BG239" s="195">
        <f>IF(N239="zákl. prenesená",J239,0)</f>
        <v>0</v>
      </c>
      <c r="BH239" s="195">
        <f>IF(N239="zníž. prenesená",J239,0)</f>
        <v>0</v>
      </c>
      <c r="BI239" s="195">
        <f>IF(N239="nulová",J239,0)</f>
        <v>0</v>
      </c>
      <c r="BJ239" s="15" t="s">
        <v>87</v>
      </c>
      <c r="BK239" s="196">
        <f>ROUND(I239*H239,3)</f>
        <v>0</v>
      </c>
      <c r="BL239" s="15" t="s">
        <v>203</v>
      </c>
      <c r="BM239" s="194" t="s">
        <v>517</v>
      </c>
    </row>
    <row r="240" s="2" customFormat="1" ht="21.75" customHeight="1">
      <c r="A240" s="34"/>
      <c r="B240" s="182"/>
      <c r="C240" s="197" t="s">
        <v>518</v>
      </c>
      <c r="D240" s="197" t="s">
        <v>173</v>
      </c>
      <c r="E240" s="198" t="s">
        <v>519</v>
      </c>
      <c r="F240" s="199" t="s">
        <v>520</v>
      </c>
      <c r="G240" s="200" t="s">
        <v>181</v>
      </c>
      <c r="H240" s="201">
        <v>1</v>
      </c>
      <c r="I240" s="202"/>
      <c r="J240" s="201">
        <f>ROUND(I240*H240,3)</f>
        <v>0</v>
      </c>
      <c r="K240" s="203"/>
      <c r="L240" s="204"/>
      <c r="M240" s="205" t="s">
        <v>1</v>
      </c>
      <c r="N240" s="206" t="s">
        <v>41</v>
      </c>
      <c r="O240" s="74"/>
      <c r="P240" s="192">
        <f>O240*H240</f>
        <v>0</v>
      </c>
      <c r="Q240" s="192">
        <v>0.002</v>
      </c>
      <c r="R240" s="192">
        <f>Q240*H240</f>
        <v>0.002</v>
      </c>
      <c r="S240" s="192">
        <v>0</v>
      </c>
      <c r="T240" s="193">
        <f>S240*H240</f>
        <v>0</v>
      </c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4"/>
      <c r="AR240" s="194" t="s">
        <v>268</v>
      </c>
      <c r="AT240" s="194" t="s">
        <v>173</v>
      </c>
      <c r="AU240" s="194" t="s">
        <v>87</v>
      </c>
      <c r="AY240" s="15" t="s">
        <v>133</v>
      </c>
      <c r="BE240" s="195">
        <f>IF(N240="základná",J240,0)</f>
        <v>0</v>
      </c>
      <c r="BF240" s="195">
        <f>IF(N240="znížená",J240,0)</f>
        <v>0</v>
      </c>
      <c r="BG240" s="195">
        <f>IF(N240="zákl. prenesená",J240,0)</f>
        <v>0</v>
      </c>
      <c r="BH240" s="195">
        <f>IF(N240="zníž. prenesená",J240,0)</f>
        <v>0</v>
      </c>
      <c r="BI240" s="195">
        <f>IF(N240="nulová",J240,0)</f>
        <v>0</v>
      </c>
      <c r="BJ240" s="15" t="s">
        <v>87</v>
      </c>
      <c r="BK240" s="196">
        <f>ROUND(I240*H240,3)</f>
        <v>0</v>
      </c>
      <c r="BL240" s="15" t="s">
        <v>203</v>
      </c>
      <c r="BM240" s="194" t="s">
        <v>521</v>
      </c>
    </row>
    <row r="241" s="2" customFormat="1" ht="24.15" customHeight="1">
      <c r="A241" s="34"/>
      <c r="B241" s="182"/>
      <c r="C241" s="183" t="s">
        <v>522</v>
      </c>
      <c r="D241" s="183" t="s">
        <v>135</v>
      </c>
      <c r="E241" s="184" t="s">
        <v>523</v>
      </c>
      <c r="F241" s="185" t="s">
        <v>524</v>
      </c>
      <c r="G241" s="186" t="s">
        <v>181</v>
      </c>
      <c r="H241" s="187">
        <v>6</v>
      </c>
      <c r="I241" s="188"/>
      <c r="J241" s="187">
        <f>ROUND(I241*H241,3)</f>
        <v>0</v>
      </c>
      <c r="K241" s="189"/>
      <c r="L241" s="35"/>
      <c r="M241" s="190" t="s">
        <v>1</v>
      </c>
      <c r="N241" s="191" t="s">
        <v>41</v>
      </c>
      <c r="O241" s="74"/>
      <c r="P241" s="192">
        <f>O241*H241</f>
        <v>0</v>
      </c>
      <c r="Q241" s="192">
        <v>0</v>
      </c>
      <c r="R241" s="192">
        <f>Q241*H241</f>
        <v>0</v>
      </c>
      <c r="S241" s="192">
        <v>0</v>
      </c>
      <c r="T241" s="193">
        <f>S241*H241</f>
        <v>0</v>
      </c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  <c r="AE241" s="34"/>
      <c r="AR241" s="194" t="s">
        <v>203</v>
      </c>
      <c r="AT241" s="194" t="s">
        <v>135</v>
      </c>
      <c r="AU241" s="194" t="s">
        <v>87</v>
      </c>
      <c r="AY241" s="15" t="s">
        <v>133</v>
      </c>
      <c r="BE241" s="195">
        <f>IF(N241="základná",J241,0)</f>
        <v>0</v>
      </c>
      <c r="BF241" s="195">
        <f>IF(N241="znížená",J241,0)</f>
        <v>0</v>
      </c>
      <c r="BG241" s="195">
        <f>IF(N241="zákl. prenesená",J241,0)</f>
        <v>0</v>
      </c>
      <c r="BH241" s="195">
        <f>IF(N241="zníž. prenesená",J241,0)</f>
        <v>0</v>
      </c>
      <c r="BI241" s="195">
        <f>IF(N241="nulová",J241,0)</f>
        <v>0</v>
      </c>
      <c r="BJ241" s="15" t="s">
        <v>87</v>
      </c>
      <c r="BK241" s="196">
        <f>ROUND(I241*H241,3)</f>
        <v>0</v>
      </c>
      <c r="BL241" s="15" t="s">
        <v>203</v>
      </c>
      <c r="BM241" s="194" t="s">
        <v>525</v>
      </c>
    </row>
    <row r="242" s="2" customFormat="1" ht="16.5" customHeight="1">
      <c r="A242" s="34"/>
      <c r="B242" s="182"/>
      <c r="C242" s="197" t="s">
        <v>526</v>
      </c>
      <c r="D242" s="197" t="s">
        <v>173</v>
      </c>
      <c r="E242" s="198" t="s">
        <v>527</v>
      </c>
      <c r="F242" s="199" t="s">
        <v>528</v>
      </c>
      <c r="G242" s="200" t="s">
        <v>181</v>
      </c>
      <c r="H242" s="201">
        <v>6</v>
      </c>
      <c r="I242" s="202"/>
      <c r="J242" s="201">
        <f>ROUND(I242*H242,3)</f>
        <v>0</v>
      </c>
      <c r="K242" s="203"/>
      <c r="L242" s="204"/>
      <c r="M242" s="205" t="s">
        <v>1</v>
      </c>
      <c r="N242" s="206" t="s">
        <v>41</v>
      </c>
      <c r="O242" s="74"/>
      <c r="P242" s="192">
        <f>O242*H242</f>
        <v>0</v>
      </c>
      <c r="Q242" s="192">
        <v>0.00020000000000000001</v>
      </c>
      <c r="R242" s="192">
        <f>Q242*H242</f>
        <v>0.0012000000000000001</v>
      </c>
      <c r="S242" s="192">
        <v>0</v>
      </c>
      <c r="T242" s="193">
        <f>S242*H242</f>
        <v>0</v>
      </c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34"/>
      <c r="AR242" s="194" t="s">
        <v>268</v>
      </c>
      <c r="AT242" s="194" t="s">
        <v>173</v>
      </c>
      <c r="AU242" s="194" t="s">
        <v>87</v>
      </c>
      <c r="AY242" s="15" t="s">
        <v>133</v>
      </c>
      <c r="BE242" s="195">
        <f>IF(N242="základná",J242,0)</f>
        <v>0</v>
      </c>
      <c r="BF242" s="195">
        <f>IF(N242="znížená",J242,0)</f>
        <v>0</v>
      </c>
      <c r="BG242" s="195">
        <f>IF(N242="zákl. prenesená",J242,0)</f>
        <v>0</v>
      </c>
      <c r="BH242" s="195">
        <f>IF(N242="zníž. prenesená",J242,0)</f>
        <v>0</v>
      </c>
      <c r="BI242" s="195">
        <f>IF(N242="nulová",J242,0)</f>
        <v>0</v>
      </c>
      <c r="BJ242" s="15" t="s">
        <v>87</v>
      </c>
      <c r="BK242" s="196">
        <f>ROUND(I242*H242,3)</f>
        <v>0</v>
      </c>
      <c r="BL242" s="15" t="s">
        <v>203</v>
      </c>
      <c r="BM242" s="194" t="s">
        <v>529</v>
      </c>
    </row>
    <row r="243" s="2" customFormat="1" ht="24.15" customHeight="1">
      <c r="A243" s="34"/>
      <c r="B243" s="182"/>
      <c r="C243" s="183" t="s">
        <v>530</v>
      </c>
      <c r="D243" s="183" t="s">
        <v>135</v>
      </c>
      <c r="E243" s="184" t="s">
        <v>531</v>
      </c>
      <c r="F243" s="185" t="s">
        <v>532</v>
      </c>
      <c r="G243" s="186" t="s">
        <v>342</v>
      </c>
      <c r="H243" s="188"/>
      <c r="I243" s="188"/>
      <c r="J243" s="187">
        <f>ROUND(I243*H243,3)</f>
        <v>0</v>
      </c>
      <c r="K243" s="189"/>
      <c r="L243" s="35"/>
      <c r="M243" s="190" t="s">
        <v>1</v>
      </c>
      <c r="N243" s="191" t="s">
        <v>41</v>
      </c>
      <c r="O243" s="74"/>
      <c r="P243" s="192">
        <f>O243*H243</f>
        <v>0</v>
      </c>
      <c r="Q243" s="192">
        <v>0</v>
      </c>
      <c r="R243" s="192">
        <f>Q243*H243</f>
        <v>0</v>
      </c>
      <c r="S243" s="192">
        <v>0</v>
      </c>
      <c r="T243" s="193">
        <f>S243*H243</f>
        <v>0</v>
      </c>
      <c r="U243" s="34"/>
      <c r="V243" s="34"/>
      <c r="W243" s="34"/>
      <c r="X243" s="34"/>
      <c r="Y243" s="34"/>
      <c r="Z243" s="34"/>
      <c r="AA243" s="34"/>
      <c r="AB243" s="34"/>
      <c r="AC243" s="34"/>
      <c r="AD243" s="34"/>
      <c r="AE243" s="34"/>
      <c r="AR243" s="194" t="s">
        <v>203</v>
      </c>
      <c r="AT243" s="194" t="s">
        <v>135</v>
      </c>
      <c r="AU243" s="194" t="s">
        <v>87</v>
      </c>
      <c r="AY243" s="15" t="s">
        <v>133</v>
      </c>
      <c r="BE243" s="195">
        <f>IF(N243="základná",J243,0)</f>
        <v>0</v>
      </c>
      <c r="BF243" s="195">
        <f>IF(N243="znížená",J243,0)</f>
        <v>0</v>
      </c>
      <c r="BG243" s="195">
        <f>IF(N243="zákl. prenesená",J243,0)</f>
        <v>0</v>
      </c>
      <c r="BH243" s="195">
        <f>IF(N243="zníž. prenesená",J243,0)</f>
        <v>0</v>
      </c>
      <c r="BI243" s="195">
        <f>IF(N243="nulová",J243,0)</f>
        <v>0</v>
      </c>
      <c r="BJ243" s="15" t="s">
        <v>87</v>
      </c>
      <c r="BK243" s="196">
        <f>ROUND(I243*H243,3)</f>
        <v>0</v>
      </c>
      <c r="BL243" s="15" t="s">
        <v>203</v>
      </c>
      <c r="BM243" s="194" t="s">
        <v>533</v>
      </c>
    </row>
    <row r="244" s="12" customFormat="1" ht="25.92" customHeight="1">
      <c r="A244" s="12"/>
      <c r="B244" s="169"/>
      <c r="C244" s="12"/>
      <c r="D244" s="170" t="s">
        <v>74</v>
      </c>
      <c r="E244" s="171" t="s">
        <v>534</v>
      </c>
      <c r="F244" s="171" t="s">
        <v>535</v>
      </c>
      <c r="G244" s="12"/>
      <c r="H244" s="12"/>
      <c r="I244" s="172"/>
      <c r="J244" s="173">
        <f>BK244</f>
        <v>0</v>
      </c>
      <c r="K244" s="12"/>
      <c r="L244" s="169"/>
      <c r="M244" s="174"/>
      <c r="N244" s="175"/>
      <c r="O244" s="175"/>
      <c r="P244" s="176">
        <f>P245+P247</f>
        <v>0</v>
      </c>
      <c r="Q244" s="175"/>
      <c r="R244" s="176">
        <f>R245+R247</f>
        <v>0</v>
      </c>
      <c r="S244" s="175"/>
      <c r="T244" s="177">
        <f>T245+T247</f>
        <v>0</v>
      </c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R244" s="170" t="s">
        <v>151</v>
      </c>
      <c r="AT244" s="178" t="s">
        <v>74</v>
      </c>
      <c r="AU244" s="178" t="s">
        <v>75</v>
      </c>
      <c r="AY244" s="170" t="s">
        <v>133</v>
      </c>
      <c r="BK244" s="179">
        <f>BK245+BK247</f>
        <v>0</v>
      </c>
    </row>
    <row r="245" s="12" customFormat="1" ht="22.8" customHeight="1">
      <c r="A245" s="12"/>
      <c r="B245" s="169"/>
      <c r="C245" s="12"/>
      <c r="D245" s="170" t="s">
        <v>74</v>
      </c>
      <c r="E245" s="180" t="s">
        <v>536</v>
      </c>
      <c r="F245" s="180" t="s">
        <v>537</v>
      </c>
      <c r="G245" s="12"/>
      <c r="H245" s="12"/>
      <c r="I245" s="172"/>
      <c r="J245" s="181">
        <f>BK245</f>
        <v>0</v>
      </c>
      <c r="K245" s="12"/>
      <c r="L245" s="169"/>
      <c r="M245" s="174"/>
      <c r="N245" s="175"/>
      <c r="O245" s="175"/>
      <c r="P245" s="176">
        <f>P246</f>
        <v>0</v>
      </c>
      <c r="Q245" s="175"/>
      <c r="R245" s="176">
        <f>R246</f>
        <v>0</v>
      </c>
      <c r="S245" s="175"/>
      <c r="T245" s="177">
        <f>T246</f>
        <v>0</v>
      </c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R245" s="170" t="s">
        <v>151</v>
      </c>
      <c r="AT245" s="178" t="s">
        <v>74</v>
      </c>
      <c r="AU245" s="178" t="s">
        <v>79</v>
      </c>
      <c r="AY245" s="170" t="s">
        <v>133</v>
      </c>
      <c r="BK245" s="179">
        <f>BK246</f>
        <v>0</v>
      </c>
    </row>
    <row r="246" s="2" customFormat="1" ht="49.05" customHeight="1">
      <c r="A246" s="34"/>
      <c r="B246" s="182"/>
      <c r="C246" s="183" t="s">
        <v>538</v>
      </c>
      <c r="D246" s="183" t="s">
        <v>135</v>
      </c>
      <c r="E246" s="184" t="s">
        <v>539</v>
      </c>
      <c r="F246" s="185" t="s">
        <v>540</v>
      </c>
      <c r="G246" s="186" t="s">
        <v>541</v>
      </c>
      <c r="H246" s="187">
        <v>1</v>
      </c>
      <c r="I246" s="188"/>
      <c r="J246" s="187">
        <f>ROUND(I246*H246,3)</f>
        <v>0</v>
      </c>
      <c r="K246" s="189"/>
      <c r="L246" s="35"/>
      <c r="M246" s="190" t="s">
        <v>1</v>
      </c>
      <c r="N246" s="191" t="s">
        <v>41</v>
      </c>
      <c r="O246" s="74"/>
      <c r="P246" s="192">
        <f>O246*H246</f>
        <v>0</v>
      </c>
      <c r="Q246" s="192">
        <v>0</v>
      </c>
      <c r="R246" s="192">
        <f>Q246*H246</f>
        <v>0</v>
      </c>
      <c r="S246" s="192">
        <v>0</v>
      </c>
      <c r="T246" s="193">
        <f>S246*H246</f>
        <v>0</v>
      </c>
      <c r="U246" s="34"/>
      <c r="V246" s="34"/>
      <c r="W246" s="34"/>
      <c r="X246" s="34"/>
      <c r="Y246" s="34"/>
      <c r="Z246" s="34"/>
      <c r="AA246" s="34"/>
      <c r="AB246" s="34"/>
      <c r="AC246" s="34"/>
      <c r="AD246" s="34"/>
      <c r="AE246" s="34"/>
      <c r="AR246" s="194" t="s">
        <v>542</v>
      </c>
      <c r="AT246" s="194" t="s">
        <v>135</v>
      </c>
      <c r="AU246" s="194" t="s">
        <v>87</v>
      </c>
      <c r="AY246" s="15" t="s">
        <v>133</v>
      </c>
      <c r="BE246" s="195">
        <f>IF(N246="základná",J246,0)</f>
        <v>0</v>
      </c>
      <c r="BF246" s="195">
        <f>IF(N246="znížená",J246,0)</f>
        <v>0</v>
      </c>
      <c r="BG246" s="195">
        <f>IF(N246="zákl. prenesená",J246,0)</f>
        <v>0</v>
      </c>
      <c r="BH246" s="195">
        <f>IF(N246="zníž. prenesená",J246,0)</f>
        <v>0</v>
      </c>
      <c r="BI246" s="195">
        <f>IF(N246="nulová",J246,0)</f>
        <v>0</v>
      </c>
      <c r="BJ246" s="15" t="s">
        <v>87</v>
      </c>
      <c r="BK246" s="196">
        <f>ROUND(I246*H246,3)</f>
        <v>0</v>
      </c>
      <c r="BL246" s="15" t="s">
        <v>542</v>
      </c>
      <c r="BM246" s="194" t="s">
        <v>543</v>
      </c>
    </row>
    <row r="247" s="12" customFormat="1" ht="22.8" customHeight="1">
      <c r="A247" s="12"/>
      <c r="B247" s="169"/>
      <c r="C247" s="12"/>
      <c r="D247" s="170" t="s">
        <v>74</v>
      </c>
      <c r="E247" s="180" t="s">
        <v>544</v>
      </c>
      <c r="F247" s="180" t="s">
        <v>545</v>
      </c>
      <c r="G247" s="12"/>
      <c r="H247" s="12"/>
      <c r="I247" s="172"/>
      <c r="J247" s="181">
        <f>BK247</f>
        <v>0</v>
      </c>
      <c r="K247" s="12"/>
      <c r="L247" s="169"/>
      <c r="M247" s="174"/>
      <c r="N247" s="175"/>
      <c r="O247" s="175"/>
      <c r="P247" s="176">
        <f>P248</f>
        <v>0</v>
      </c>
      <c r="Q247" s="175"/>
      <c r="R247" s="176">
        <f>R248</f>
        <v>0</v>
      </c>
      <c r="S247" s="175"/>
      <c r="T247" s="177">
        <f>T248</f>
        <v>0</v>
      </c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R247" s="170" t="s">
        <v>151</v>
      </c>
      <c r="AT247" s="178" t="s">
        <v>74</v>
      </c>
      <c r="AU247" s="178" t="s">
        <v>79</v>
      </c>
      <c r="AY247" s="170" t="s">
        <v>133</v>
      </c>
      <c r="BK247" s="179">
        <f>BK248</f>
        <v>0</v>
      </c>
    </row>
    <row r="248" s="2" customFormat="1" ht="37.8" customHeight="1">
      <c r="A248" s="34"/>
      <c r="B248" s="182"/>
      <c r="C248" s="183" t="s">
        <v>546</v>
      </c>
      <c r="D248" s="183" t="s">
        <v>135</v>
      </c>
      <c r="E248" s="184" t="s">
        <v>547</v>
      </c>
      <c r="F248" s="185" t="s">
        <v>548</v>
      </c>
      <c r="G248" s="186" t="s">
        <v>541</v>
      </c>
      <c r="H248" s="187">
        <v>1</v>
      </c>
      <c r="I248" s="188"/>
      <c r="J248" s="187">
        <f>ROUND(I248*H248,3)</f>
        <v>0</v>
      </c>
      <c r="K248" s="189"/>
      <c r="L248" s="35"/>
      <c r="M248" s="212" t="s">
        <v>1</v>
      </c>
      <c r="N248" s="213" t="s">
        <v>41</v>
      </c>
      <c r="O248" s="214"/>
      <c r="P248" s="215">
        <f>O248*H248</f>
        <v>0</v>
      </c>
      <c r="Q248" s="215">
        <v>0</v>
      </c>
      <c r="R248" s="215">
        <f>Q248*H248</f>
        <v>0</v>
      </c>
      <c r="S248" s="215">
        <v>0</v>
      </c>
      <c r="T248" s="216">
        <f>S248*H248</f>
        <v>0</v>
      </c>
      <c r="U248" s="34"/>
      <c r="V248" s="34"/>
      <c r="W248" s="34"/>
      <c r="X248" s="34"/>
      <c r="Y248" s="34"/>
      <c r="Z248" s="34"/>
      <c r="AA248" s="34"/>
      <c r="AB248" s="34"/>
      <c r="AC248" s="34"/>
      <c r="AD248" s="34"/>
      <c r="AE248" s="34"/>
      <c r="AR248" s="194" t="s">
        <v>542</v>
      </c>
      <c r="AT248" s="194" t="s">
        <v>135</v>
      </c>
      <c r="AU248" s="194" t="s">
        <v>87</v>
      </c>
      <c r="AY248" s="15" t="s">
        <v>133</v>
      </c>
      <c r="BE248" s="195">
        <f>IF(N248="základná",J248,0)</f>
        <v>0</v>
      </c>
      <c r="BF248" s="195">
        <f>IF(N248="znížená",J248,0)</f>
        <v>0</v>
      </c>
      <c r="BG248" s="195">
        <f>IF(N248="zákl. prenesená",J248,0)</f>
        <v>0</v>
      </c>
      <c r="BH248" s="195">
        <f>IF(N248="zníž. prenesená",J248,0)</f>
        <v>0</v>
      </c>
      <c r="BI248" s="195">
        <f>IF(N248="nulová",J248,0)</f>
        <v>0</v>
      </c>
      <c r="BJ248" s="15" t="s">
        <v>87</v>
      </c>
      <c r="BK248" s="196">
        <f>ROUND(I248*H248,3)</f>
        <v>0</v>
      </c>
      <c r="BL248" s="15" t="s">
        <v>542</v>
      </c>
      <c r="BM248" s="194" t="s">
        <v>549</v>
      </c>
    </row>
    <row r="249" s="2" customFormat="1" ht="6.96" customHeight="1">
      <c r="A249" s="34"/>
      <c r="B249" s="57"/>
      <c r="C249" s="58"/>
      <c r="D249" s="58"/>
      <c r="E249" s="58"/>
      <c r="F249" s="58"/>
      <c r="G249" s="58"/>
      <c r="H249" s="58"/>
      <c r="I249" s="58"/>
      <c r="J249" s="58"/>
      <c r="K249" s="58"/>
      <c r="L249" s="35"/>
      <c r="M249" s="34"/>
      <c r="O249" s="34"/>
      <c r="P249" s="34"/>
      <c r="Q249" s="34"/>
      <c r="R249" s="34"/>
      <c r="S249" s="34"/>
      <c r="T249" s="34"/>
      <c r="U249" s="34"/>
      <c r="V249" s="34"/>
      <c r="W249" s="34"/>
      <c r="X249" s="34"/>
      <c r="Y249" s="34"/>
      <c r="Z249" s="34"/>
      <c r="AA249" s="34"/>
      <c r="AB249" s="34"/>
      <c r="AC249" s="34"/>
      <c r="AD249" s="34"/>
      <c r="AE249" s="34"/>
    </row>
  </sheetData>
  <autoFilter ref="C135:K248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24:H124"/>
    <mergeCell ref="E126:H126"/>
    <mergeCell ref="E128:H128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91</v>
      </c>
    </row>
    <row r="3" hidden="1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75</v>
      </c>
    </row>
    <row r="4" hidden="1" s="1" customFormat="1" ht="24.96" customHeight="1">
      <c r="B4" s="18"/>
      <c r="D4" s="19" t="s">
        <v>92</v>
      </c>
      <c r="L4" s="18"/>
      <c r="M4" s="125" t="s">
        <v>9</v>
      </c>
      <c r="AT4" s="15" t="s">
        <v>3</v>
      </c>
    </row>
    <row r="5" hidden="1" s="1" customFormat="1" ht="6.96" customHeight="1">
      <c r="B5" s="18"/>
      <c r="L5" s="18"/>
    </row>
    <row r="6" hidden="1" s="1" customFormat="1" ht="12" customHeight="1">
      <c r="B6" s="18"/>
      <c r="D6" s="28" t="s">
        <v>14</v>
      </c>
      <c r="L6" s="18"/>
    </row>
    <row r="7" hidden="1" s="1" customFormat="1" ht="16.5" customHeight="1">
      <c r="B7" s="18"/>
      <c r="E7" s="126" t="str">
        <f>'Rekapitulácia stavby'!K6</f>
        <v>Prístavba k existujúcemu objektu MŠ Borovce</v>
      </c>
      <c r="F7" s="28"/>
      <c r="G7" s="28"/>
      <c r="H7" s="28"/>
      <c r="L7" s="18"/>
    </row>
    <row r="8" hidden="1" s="1" customFormat="1" ht="12" customHeight="1">
      <c r="B8" s="18"/>
      <c r="D8" s="28" t="s">
        <v>93</v>
      </c>
      <c r="L8" s="18"/>
    </row>
    <row r="9" hidden="1" s="2" customFormat="1" ht="16.5" customHeight="1">
      <c r="A9" s="34"/>
      <c r="B9" s="35"/>
      <c r="C9" s="34"/>
      <c r="D9" s="34"/>
      <c r="E9" s="126" t="s">
        <v>94</v>
      </c>
      <c r="F9" s="34"/>
      <c r="G9" s="34"/>
      <c r="H9" s="34"/>
      <c r="I9" s="34"/>
      <c r="J9" s="34"/>
      <c r="K9" s="34"/>
      <c r="L9" s="52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hidden="1" s="2" customFormat="1" ht="12" customHeight="1">
      <c r="A10" s="34"/>
      <c r="B10" s="35"/>
      <c r="C10" s="34"/>
      <c r="D10" s="28" t="s">
        <v>95</v>
      </c>
      <c r="E10" s="34"/>
      <c r="F10" s="34"/>
      <c r="G10" s="34"/>
      <c r="H10" s="34"/>
      <c r="I10" s="34"/>
      <c r="J10" s="34"/>
      <c r="K10" s="34"/>
      <c r="L10" s="52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hidden="1" s="2" customFormat="1" ht="30" customHeight="1">
      <c r="A11" s="34"/>
      <c r="B11" s="35"/>
      <c r="C11" s="34"/>
      <c r="D11" s="34"/>
      <c r="E11" s="64" t="s">
        <v>550</v>
      </c>
      <c r="F11" s="34"/>
      <c r="G11" s="34"/>
      <c r="H11" s="34"/>
      <c r="I11" s="34"/>
      <c r="J11" s="34"/>
      <c r="K11" s="34"/>
      <c r="L11" s="52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hidden="1" s="2" customFormat="1">
      <c r="A12" s="34"/>
      <c r="B12" s="35"/>
      <c r="C12" s="34"/>
      <c r="D12" s="34"/>
      <c r="E12" s="34"/>
      <c r="F12" s="34"/>
      <c r="G12" s="34"/>
      <c r="H12" s="34"/>
      <c r="I12" s="34"/>
      <c r="J12" s="34"/>
      <c r="K12" s="34"/>
      <c r="L12" s="52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hidden="1" s="2" customFormat="1" ht="12" customHeight="1">
      <c r="A13" s="34"/>
      <c r="B13" s="35"/>
      <c r="C13" s="34"/>
      <c r="D13" s="28" t="s">
        <v>16</v>
      </c>
      <c r="E13" s="34"/>
      <c r="F13" s="23" t="s">
        <v>1</v>
      </c>
      <c r="G13" s="34"/>
      <c r="H13" s="34"/>
      <c r="I13" s="28" t="s">
        <v>17</v>
      </c>
      <c r="J13" s="23" t="s">
        <v>1</v>
      </c>
      <c r="K13" s="34"/>
      <c r="L13" s="52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hidden="1" s="2" customFormat="1" ht="12" customHeight="1">
      <c r="A14" s="34"/>
      <c r="B14" s="35"/>
      <c r="C14" s="34"/>
      <c r="D14" s="28" t="s">
        <v>18</v>
      </c>
      <c r="E14" s="34"/>
      <c r="F14" s="23" t="s">
        <v>19</v>
      </c>
      <c r="G14" s="34"/>
      <c r="H14" s="34"/>
      <c r="I14" s="28" t="s">
        <v>20</v>
      </c>
      <c r="J14" s="66" t="str">
        <f>'Rekapitulácia stavby'!AN8</f>
        <v>27. 9. 2022</v>
      </c>
      <c r="K14" s="34"/>
      <c r="L14" s="52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hidden="1" s="2" customFormat="1" ht="10.8" customHeight="1">
      <c r="A15" s="34"/>
      <c r="B15" s="35"/>
      <c r="C15" s="34"/>
      <c r="D15" s="34"/>
      <c r="E15" s="34"/>
      <c r="F15" s="34"/>
      <c r="G15" s="34"/>
      <c r="H15" s="34"/>
      <c r="I15" s="34"/>
      <c r="J15" s="34"/>
      <c r="K15" s="34"/>
      <c r="L15" s="52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hidden="1" s="2" customFormat="1" ht="12" customHeight="1">
      <c r="A16" s="34"/>
      <c r="B16" s="35"/>
      <c r="C16" s="34"/>
      <c r="D16" s="28" t="s">
        <v>22</v>
      </c>
      <c r="E16" s="34"/>
      <c r="F16" s="34"/>
      <c r="G16" s="34"/>
      <c r="H16" s="34"/>
      <c r="I16" s="28" t="s">
        <v>23</v>
      </c>
      <c r="J16" s="23" t="s">
        <v>1</v>
      </c>
      <c r="K16" s="34"/>
      <c r="L16" s="52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hidden="1" s="2" customFormat="1" ht="18" customHeight="1">
      <c r="A17" s="34"/>
      <c r="B17" s="35"/>
      <c r="C17" s="34"/>
      <c r="D17" s="34"/>
      <c r="E17" s="23" t="s">
        <v>24</v>
      </c>
      <c r="F17" s="34"/>
      <c r="G17" s="34"/>
      <c r="H17" s="34"/>
      <c r="I17" s="28" t="s">
        <v>25</v>
      </c>
      <c r="J17" s="23" t="s">
        <v>1</v>
      </c>
      <c r="K17" s="34"/>
      <c r="L17" s="52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hidden="1" s="2" customFormat="1" ht="6.96" customHeight="1">
      <c r="A18" s="34"/>
      <c r="B18" s="35"/>
      <c r="C18" s="34"/>
      <c r="D18" s="34"/>
      <c r="E18" s="34"/>
      <c r="F18" s="34"/>
      <c r="G18" s="34"/>
      <c r="H18" s="34"/>
      <c r="I18" s="34"/>
      <c r="J18" s="34"/>
      <c r="K18" s="34"/>
      <c r="L18" s="52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hidden="1" s="2" customFormat="1" ht="12" customHeight="1">
      <c r="A19" s="34"/>
      <c r="B19" s="35"/>
      <c r="C19" s="34"/>
      <c r="D19" s="28" t="s">
        <v>26</v>
      </c>
      <c r="E19" s="34"/>
      <c r="F19" s="34"/>
      <c r="G19" s="34"/>
      <c r="H19" s="34"/>
      <c r="I19" s="28" t="s">
        <v>23</v>
      </c>
      <c r="J19" s="29" t="str">
        <f>'Rekapitulácia stavby'!AN13</f>
        <v>Vyplň údaj</v>
      </c>
      <c r="K19" s="34"/>
      <c r="L19" s="52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hidden="1" s="2" customFormat="1" ht="18" customHeight="1">
      <c r="A20" s="34"/>
      <c r="B20" s="35"/>
      <c r="C20" s="34"/>
      <c r="D20" s="34"/>
      <c r="E20" s="29" t="str">
        <f>'Rekapitulácia stavby'!E14</f>
        <v>Vyplň údaj</v>
      </c>
      <c r="F20" s="23"/>
      <c r="G20" s="23"/>
      <c r="H20" s="23"/>
      <c r="I20" s="28" t="s">
        <v>25</v>
      </c>
      <c r="J20" s="29" t="str">
        <f>'Rekapitulácia stavby'!AN14</f>
        <v>Vyplň údaj</v>
      </c>
      <c r="K20" s="34"/>
      <c r="L20" s="52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hidden="1" s="2" customFormat="1" ht="6.96" customHeight="1">
      <c r="A21" s="34"/>
      <c r="B21" s="35"/>
      <c r="C21" s="34"/>
      <c r="D21" s="34"/>
      <c r="E21" s="34"/>
      <c r="F21" s="34"/>
      <c r="G21" s="34"/>
      <c r="H21" s="34"/>
      <c r="I21" s="34"/>
      <c r="J21" s="34"/>
      <c r="K21" s="34"/>
      <c r="L21" s="52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hidden="1" s="2" customFormat="1" ht="12" customHeight="1">
      <c r="A22" s="34"/>
      <c r="B22" s="35"/>
      <c r="C22" s="34"/>
      <c r="D22" s="28" t="s">
        <v>28</v>
      </c>
      <c r="E22" s="34"/>
      <c r="F22" s="34"/>
      <c r="G22" s="34"/>
      <c r="H22" s="34"/>
      <c r="I22" s="28" t="s">
        <v>23</v>
      </c>
      <c r="J22" s="23" t="str">
        <f>IF('Rekapitulácia stavby'!AN16="","",'Rekapitulácia stavby'!AN16)</f>
        <v/>
      </c>
      <c r="K22" s="34"/>
      <c r="L22" s="52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hidden="1" s="2" customFormat="1" ht="18" customHeight="1">
      <c r="A23" s="34"/>
      <c r="B23" s="35"/>
      <c r="C23" s="34"/>
      <c r="D23" s="34"/>
      <c r="E23" s="23" t="str">
        <f>IF('Rekapitulácia stavby'!E17="","",'Rekapitulácia stavby'!E17)</f>
        <v>Ing.arch.Libor Chmelár</v>
      </c>
      <c r="F23" s="34"/>
      <c r="G23" s="34"/>
      <c r="H23" s="34"/>
      <c r="I23" s="28" t="s">
        <v>25</v>
      </c>
      <c r="J23" s="23" t="str">
        <f>IF('Rekapitulácia stavby'!AN17="","",'Rekapitulácia stavby'!AN17)</f>
        <v/>
      </c>
      <c r="K23" s="34"/>
      <c r="L23" s="52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hidden="1" s="2" customFormat="1" ht="6.96" customHeight="1">
      <c r="A24" s="34"/>
      <c r="B24" s="35"/>
      <c r="C24" s="34"/>
      <c r="D24" s="34"/>
      <c r="E24" s="34"/>
      <c r="F24" s="34"/>
      <c r="G24" s="34"/>
      <c r="H24" s="34"/>
      <c r="I24" s="34"/>
      <c r="J24" s="34"/>
      <c r="K24" s="34"/>
      <c r="L24" s="52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hidden="1" s="2" customFormat="1" ht="12" customHeight="1">
      <c r="A25" s="34"/>
      <c r="B25" s="35"/>
      <c r="C25" s="34"/>
      <c r="D25" s="28" t="s">
        <v>32</v>
      </c>
      <c r="E25" s="34"/>
      <c r="F25" s="34"/>
      <c r="G25" s="34"/>
      <c r="H25" s="34"/>
      <c r="I25" s="28" t="s">
        <v>23</v>
      </c>
      <c r="J25" s="23" t="str">
        <f>IF('Rekapitulácia stavby'!AN19="","",'Rekapitulácia stavby'!AN19)</f>
        <v/>
      </c>
      <c r="K25" s="34"/>
      <c r="L25" s="52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hidden="1" s="2" customFormat="1" ht="18" customHeight="1">
      <c r="A26" s="34"/>
      <c r="B26" s="35"/>
      <c r="C26" s="34"/>
      <c r="D26" s="34"/>
      <c r="E26" s="23" t="str">
        <f>IF('Rekapitulácia stavby'!E20="","",'Rekapitulácia stavby'!E20)</f>
        <v xml:space="preserve"> </v>
      </c>
      <c r="F26" s="34"/>
      <c r="G26" s="34"/>
      <c r="H26" s="34"/>
      <c r="I26" s="28" t="s">
        <v>25</v>
      </c>
      <c r="J26" s="23" t="str">
        <f>IF('Rekapitulácia stavby'!AN20="","",'Rekapitulácia stavby'!AN20)</f>
        <v/>
      </c>
      <c r="K26" s="34"/>
      <c r="L26" s="52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hidden="1" s="2" customFormat="1" ht="6.96" customHeight="1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52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</row>
    <row r="28" hidden="1" s="2" customFormat="1" ht="12" customHeight="1">
      <c r="A28" s="34"/>
      <c r="B28" s="35"/>
      <c r="C28" s="34"/>
      <c r="D28" s="28" t="s">
        <v>34</v>
      </c>
      <c r="E28" s="34"/>
      <c r="F28" s="34"/>
      <c r="G28" s="34"/>
      <c r="H28" s="34"/>
      <c r="I28" s="34"/>
      <c r="J28" s="34"/>
      <c r="K28" s="34"/>
      <c r="L28" s="52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hidden="1" s="8" customFormat="1" ht="16.5" customHeight="1">
      <c r="A29" s="127"/>
      <c r="B29" s="128"/>
      <c r="C29" s="127"/>
      <c r="D29" s="127"/>
      <c r="E29" s="32" t="s">
        <v>1</v>
      </c>
      <c r="F29" s="32"/>
      <c r="G29" s="32"/>
      <c r="H29" s="32"/>
      <c r="I29" s="127"/>
      <c r="J29" s="127"/>
      <c r="K29" s="127"/>
      <c r="L29" s="21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</row>
    <row r="30" hidden="1" s="2" customFormat="1" ht="6.96" customHeight="1">
      <c r="A30" s="34"/>
      <c r="B30" s="35"/>
      <c r="C30" s="34"/>
      <c r="D30" s="34"/>
      <c r="E30" s="34"/>
      <c r="F30" s="34"/>
      <c r="G30" s="34"/>
      <c r="H30" s="34"/>
      <c r="I30" s="34"/>
      <c r="J30" s="34"/>
      <c r="K30" s="34"/>
      <c r="L30" s="52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hidden="1" s="2" customFormat="1" ht="6.96" customHeight="1">
      <c r="A31" s="34"/>
      <c r="B31" s="35"/>
      <c r="C31" s="34"/>
      <c r="D31" s="87"/>
      <c r="E31" s="87"/>
      <c r="F31" s="87"/>
      <c r="G31" s="87"/>
      <c r="H31" s="87"/>
      <c r="I31" s="87"/>
      <c r="J31" s="87"/>
      <c r="K31" s="87"/>
      <c r="L31" s="52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hidden="1" s="2" customFormat="1" ht="25.44" customHeight="1">
      <c r="A32" s="34"/>
      <c r="B32" s="35"/>
      <c r="C32" s="34"/>
      <c r="D32" s="133" t="s">
        <v>35</v>
      </c>
      <c r="E32" s="34"/>
      <c r="F32" s="34"/>
      <c r="G32" s="34"/>
      <c r="H32" s="34"/>
      <c r="I32" s="34"/>
      <c r="J32" s="93">
        <f>ROUND(J129, 2)</f>
        <v>0</v>
      </c>
      <c r="K32" s="34"/>
      <c r="L32" s="52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hidden="1" s="2" customFormat="1" ht="6.96" customHeight="1">
      <c r="A33" s="34"/>
      <c r="B33" s="35"/>
      <c r="C33" s="34"/>
      <c r="D33" s="87"/>
      <c r="E33" s="87"/>
      <c r="F33" s="87"/>
      <c r="G33" s="87"/>
      <c r="H33" s="87"/>
      <c r="I33" s="87"/>
      <c r="J33" s="87"/>
      <c r="K33" s="87"/>
      <c r="L33" s="52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hidden="1" s="2" customFormat="1" ht="14.4" customHeight="1">
      <c r="A34" s="34"/>
      <c r="B34" s="35"/>
      <c r="C34" s="34"/>
      <c r="D34" s="34"/>
      <c r="E34" s="34"/>
      <c r="F34" s="39" t="s">
        <v>37</v>
      </c>
      <c r="G34" s="34"/>
      <c r="H34" s="34"/>
      <c r="I34" s="39" t="s">
        <v>36</v>
      </c>
      <c r="J34" s="39" t="s">
        <v>38</v>
      </c>
      <c r="K34" s="34"/>
      <c r="L34" s="52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hidden="1" s="2" customFormat="1" ht="14.4" customHeight="1">
      <c r="A35" s="34"/>
      <c r="B35" s="35"/>
      <c r="C35" s="34"/>
      <c r="D35" s="134" t="s">
        <v>39</v>
      </c>
      <c r="E35" s="41" t="s">
        <v>40</v>
      </c>
      <c r="F35" s="135">
        <f>ROUND((SUM(BE129:BE206)),  2)</f>
        <v>0</v>
      </c>
      <c r="G35" s="132"/>
      <c r="H35" s="132"/>
      <c r="I35" s="136">
        <v>0.20000000000000001</v>
      </c>
      <c r="J35" s="135">
        <f>ROUND(((SUM(BE129:BE206))*I35),  2)</f>
        <v>0</v>
      </c>
      <c r="K35" s="34"/>
      <c r="L35" s="52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hidden="1" s="2" customFormat="1" ht="14.4" customHeight="1">
      <c r="A36" s="34"/>
      <c r="B36" s="35"/>
      <c r="C36" s="34"/>
      <c r="D36" s="34"/>
      <c r="E36" s="41" t="s">
        <v>41</v>
      </c>
      <c r="F36" s="135">
        <f>ROUND((SUM(BF129:BF206)),  2)</f>
        <v>0</v>
      </c>
      <c r="G36" s="132"/>
      <c r="H36" s="132"/>
      <c r="I36" s="136">
        <v>0.20000000000000001</v>
      </c>
      <c r="J36" s="135">
        <f>ROUND(((SUM(BF129:BF206))*I36),  2)</f>
        <v>0</v>
      </c>
      <c r="K36" s="34"/>
      <c r="L36" s="52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28" t="s">
        <v>42</v>
      </c>
      <c r="F37" s="137">
        <f>ROUND((SUM(BG129:BG206)),  2)</f>
        <v>0</v>
      </c>
      <c r="G37" s="34"/>
      <c r="H37" s="34"/>
      <c r="I37" s="138">
        <v>0.20000000000000001</v>
      </c>
      <c r="J37" s="137">
        <f>0</f>
        <v>0</v>
      </c>
      <c r="K37" s="34"/>
      <c r="L37" s="52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hidden="1" s="2" customFormat="1" ht="14.4" customHeight="1">
      <c r="A38" s="34"/>
      <c r="B38" s="35"/>
      <c r="C38" s="34"/>
      <c r="D38" s="34"/>
      <c r="E38" s="28" t="s">
        <v>43</v>
      </c>
      <c r="F38" s="137">
        <f>ROUND((SUM(BH129:BH206)),  2)</f>
        <v>0</v>
      </c>
      <c r="G38" s="34"/>
      <c r="H38" s="34"/>
      <c r="I38" s="138">
        <v>0.20000000000000001</v>
      </c>
      <c r="J38" s="137">
        <f>0</f>
        <v>0</v>
      </c>
      <c r="K38" s="34"/>
      <c r="L38" s="52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hidden="1" s="2" customFormat="1" ht="14.4" customHeight="1">
      <c r="A39" s="34"/>
      <c r="B39" s="35"/>
      <c r="C39" s="34"/>
      <c r="D39" s="34"/>
      <c r="E39" s="41" t="s">
        <v>44</v>
      </c>
      <c r="F39" s="135">
        <f>ROUND((SUM(BI129:BI206)),  2)</f>
        <v>0</v>
      </c>
      <c r="G39" s="132"/>
      <c r="H39" s="132"/>
      <c r="I39" s="136">
        <v>0</v>
      </c>
      <c r="J39" s="135">
        <f>0</f>
        <v>0</v>
      </c>
      <c r="K39" s="34"/>
      <c r="L39" s="52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hidden="1" s="2" customFormat="1" ht="6.96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2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hidden="1" s="2" customFormat="1" ht="25.44" customHeight="1">
      <c r="A41" s="34"/>
      <c r="B41" s="35"/>
      <c r="C41" s="139"/>
      <c r="D41" s="140" t="s">
        <v>45</v>
      </c>
      <c r="E41" s="78"/>
      <c r="F41" s="78"/>
      <c r="G41" s="141" t="s">
        <v>46</v>
      </c>
      <c r="H41" s="142" t="s">
        <v>47</v>
      </c>
      <c r="I41" s="78"/>
      <c r="J41" s="143">
        <f>SUM(J32:J39)</f>
        <v>0</v>
      </c>
      <c r="K41" s="144"/>
      <c r="L41" s="52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</row>
    <row r="42" hidden="1" s="2" customFormat="1" ht="14.4" customHeight="1">
      <c r="A42" s="34"/>
      <c r="B42" s="35"/>
      <c r="C42" s="34"/>
      <c r="D42" s="34"/>
      <c r="E42" s="34"/>
      <c r="F42" s="34"/>
      <c r="G42" s="34"/>
      <c r="H42" s="34"/>
      <c r="I42" s="34"/>
      <c r="J42" s="34"/>
      <c r="K42" s="34"/>
      <c r="L42" s="52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</row>
    <row r="43" hidden="1" s="1" customFormat="1" ht="14.4" customHeight="1">
      <c r="B43" s="18"/>
      <c r="L43" s="18"/>
    </row>
    <row r="44" hidden="1" s="1" customFormat="1" ht="14.4" customHeight="1">
      <c r="B44" s="18"/>
      <c r="L44" s="18"/>
    </row>
    <row r="45" hidden="1" s="1" customFormat="1" ht="14.4" customHeight="1">
      <c r="B45" s="18"/>
      <c r="L45" s="18"/>
    </row>
    <row r="46" hidden="1" s="1" customFormat="1" ht="14.4" customHeight="1">
      <c r="B46" s="18"/>
      <c r="L46" s="18"/>
    </row>
    <row r="47" hidden="1" s="1" customFormat="1" ht="14.4" customHeight="1">
      <c r="B47" s="18"/>
      <c r="L47" s="18"/>
    </row>
    <row r="48" hidden="1" s="1" customFormat="1" ht="14.4" customHeight="1">
      <c r="B48" s="18"/>
      <c r="L48" s="18"/>
    </row>
    <row r="49" hidden="1" s="1" customFormat="1" ht="14.4" customHeight="1">
      <c r="B49" s="18"/>
      <c r="L49" s="18"/>
    </row>
    <row r="50" hidden="1" s="2" customFormat="1" ht="14.4" customHeight="1">
      <c r="B50" s="52"/>
      <c r="D50" s="53" t="s">
        <v>48</v>
      </c>
      <c r="E50" s="54"/>
      <c r="F50" s="54"/>
      <c r="G50" s="53" t="s">
        <v>49</v>
      </c>
      <c r="H50" s="54"/>
      <c r="I50" s="54"/>
      <c r="J50" s="54"/>
      <c r="K50" s="54"/>
      <c r="L50" s="52"/>
    </row>
    <row r="51" hidden="1">
      <c r="B51" s="18"/>
      <c r="L51" s="18"/>
    </row>
    <row r="52" hidden="1">
      <c r="B52" s="18"/>
      <c r="L52" s="18"/>
    </row>
    <row r="53" hidden="1">
      <c r="B53" s="18"/>
      <c r="L53" s="18"/>
    </row>
    <row r="54" hidden="1">
      <c r="B54" s="18"/>
      <c r="L54" s="18"/>
    </row>
    <row r="55" hidden="1">
      <c r="B55" s="18"/>
      <c r="L55" s="18"/>
    </row>
    <row r="56" hidden="1">
      <c r="B56" s="18"/>
      <c r="L56" s="18"/>
    </row>
    <row r="57" hidden="1">
      <c r="B57" s="18"/>
      <c r="L57" s="18"/>
    </row>
    <row r="58" hidden="1">
      <c r="B58" s="18"/>
      <c r="L58" s="18"/>
    </row>
    <row r="59" hidden="1">
      <c r="B59" s="18"/>
      <c r="L59" s="18"/>
    </row>
    <row r="60" hidden="1">
      <c r="B60" s="18"/>
      <c r="L60" s="18"/>
    </row>
    <row r="61" hidden="1" s="2" customFormat="1">
      <c r="A61" s="34"/>
      <c r="B61" s="35"/>
      <c r="C61" s="34"/>
      <c r="D61" s="55" t="s">
        <v>50</v>
      </c>
      <c r="E61" s="37"/>
      <c r="F61" s="145" t="s">
        <v>51</v>
      </c>
      <c r="G61" s="55" t="s">
        <v>50</v>
      </c>
      <c r="H61" s="37"/>
      <c r="I61" s="37"/>
      <c r="J61" s="146" t="s">
        <v>51</v>
      </c>
      <c r="K61" s="37"/>
      <c r="L61" s="52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hidden="1">
      <c r="B62" s="18"/>
      <c r="L62" s="18"/>
    </row>
    <row r="63" hidden="1">
      <c r="B63" s="18"/>
      <c r="L63" s="18"/>
    </row>
    <row r="64" hidden="1">
      <c r="B64" s="18"/>
      <c r="L64" s="18"/>
    </row>
    <row r="65" hidden="1" s="2" customFormat="1">
      <c r="A65" s="34"/>
      <c r="B65" s="35"/>
      <c r="C65" s="34"/>
      <c r="D65" s="53" t="s">
        <v>52</v>
      </c>
      <c r="E65" s="56"/>
      <c r="F65" s="56"/>
      <c r="G65" s="53" t="s">
        <v>53</v>
      </c>
      <c r="H65" s="56"/>
      <c r="I65" s="56"/>
      <c r="J65" s="56"/>
      <c r="K65" s="56"/>
      <c r="L65" s="52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hidden="1">
      <c r="B66" s="18"/>
      <c r="L66" s="18"/>
    </row>
    <row r="67" hidden="1">
      <c r="B67" s="18"/>
      <c r="L67" s="18"/>
    </row>
    <row r="68" hidden="1">
      <c r="B68" s="18"/>
      <c r="L68" s="18"/>
    </row>
    <row r="69" hidden="1">
      <c r="B69" s="18"/>
      <c r="L69" s="18"/>
    </row>
    <row r="70" hidden="1">
      <c r="B70" s="18"/>
      <c r="L70" s="18"/>
    </row>
    <row r="71" hidden="1">
      <c r="B71" s="18"/>
      <c r="L71" s="18"/>
    </row>
    <row r="72" hidden="1">
      <c r="B72" s="18"/>
      <c r="L72" s="18"/>
    </row>
    <row r="73" hidden="1">
      <c r="B73" s="18"/>
      <c r="L73" s="18"/>
    </row>
    <row r="74" hidden="1">
      <c r="B74" s="18"/>
      <c r="L74" s="18"/>
    </row>
    <row r="75" hidden="1">
      <c r="B75" s="18"/>
      <c r="L75" s="18"/>
    </row>
    <row r="76" hidden="1" s="2" customFormat="1">
      <c r="A76" s="34"/>
      <c r="B76" s="35"/>
      <c r="C76" s="34"/>
      <c r="D76" s="55" t="s">
        <v>50</v>
      </c>
      <c r="E76" s="37"/>
      <c r="F76" s="145" t="s">
        <v>51</v>
      </c>
      <c r="G76" s="55" t="s">
        <v>50</v>
      </c>
      <c r="H76" s="37"/>
      <c r="I76" s="37"/>
      <c r="J76" s="146" t="s">
        <v>51</v>
      </c>
      <c r="K76" s="37"/>
      <c r="L76" s="52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hidden="1" s="2" customFormat="1" ht="14.4" customHeight="1">
      <c r="A77" s="34"/>
      <c r="B77" s="57"/>
      <c r="C77" s="58"/>
      <c r="D77" s="58"/>
      <c r="E77" s="58"/>
      <c r="F77" s="58"/>
      <c r="G77" s="58"/>
      <c r="H77" s="58"/>
      <c r="I77" s="58"/>
      <c r="J77" s="58"/>
      <c r="K77" s="58"/>
      <c r="L77" s="52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78" hidden="1"/>
    <row r="79" hidden="1"/>
    <row r="80" hidden="1"/>
    <row r="81" hidden="1" s="2" customFormat="1" ht="6.96" customHeight="1">
      <c r="A81" s="34"/>
      <c r="B81" s="59"/>
      <c r="C81" s="60"/>
      <c r="D81" s="60"/>
      <c r="E81" s="60"/>
      <c r="F81" s="60"/>
      <c r="G81" s="60"/>
      <c r="H81" s="60"/>
      <c r="I81" s="60"/>
      <c r="J81" s="60"/>
      <c r="K81" s="60"/>
      <c r="L81" s="52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hidden="1" s="2" customFormat="1" ht="24.96" customHeight="1">
      <c r="A82" s="34"/>
      <c r="B82" s="35"/>
      <c r="C82" s="19" t="s">
        <v>98</v>
      </c>
      <c r="D82" s="34"/>
      <c r="E82" s="34"/>
      <c r="F82" s="34"/>
      <c r="G82" s="34"/>
      <c r="H82" s="34"/>
      <c r="I82" s="34"/>
      <c r="J82" s="34"/>
      <c r="K82" s="34"/>
      <c r="L82" s="52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hidden="1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2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hidden="1" s="2" customFormat="1" ht="12" customHeight="1">
      <c r="A84" s="34"/>
      <c r="B84" s="35"/>
      <c r="C84" s="28" t="s">
        <v>14</v>
      </c>
      <c r="D84" s="34"/>
      <c r="E84" s="34"/>
      <c r="F84" s="34"/>
      <c r="G84" s="34"/>
      <c r="H84" s="34"/>
      <c r="I84" s="34"/>
      <c r="J84" s="34"/>
      <c r="K84" s="34"/>
      <c r="L84" s="52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hidden="1" s="2" customFormat="1" ht="16.5" customHeight="1">
      <c r="A85" s="34"/>
      <c r="B85" s="35"/>
      <c r="C85" s="34"/>
      <c r="D85" s="34"/>
      <c r="E85" s="126" t="str">
        <f>E7</f>
        <v>Prístavba k existujúcemu objektu MŠ Borovce</v>
      </c>
      <c r="F85" s="28"/>
      <c r="G85" s="28"/>
      <c r="H85" s="28"/>
      <c r="I85" s="34"/>
      <c r="J85" s="34"/>
      <c r="K85" s="34"/>
      <c r="L85" s="52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hidden="1" s="1" customFormat="1" ht="12" customHeight="1">
      <c r="B86" s="18"/>
      <c r="C86" s="28" t="s">
        <v>93</v>
      </c>
      <c r="L86" s="18"/>
    </row>
    <row r="87" hidden="1" s="2" customFormat="1" ht="16.5" customHeight="1">
      <c r="A87" s="34"/>
      <c r="B87" s="35"/>
      <c r="C87" s="34"/>
      <c r="D87" s="34"/>
      <c r="E87" s="126" t="s">
        <v>94</v>
      </c>
      <c r="F87" s="34"/>
      <c r="G87" s="34"/>
      <c r="H87" s="34"/>
      <c r="I87" s="34"/>
      <c r="J87" s="34"/>
      <c r="K87" s="34"/>
      <c r="L87" s="52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hidden="1" s="2" customFormat="1" ht="12" customHeight="1">
      <c r="A88" s="34"/>
      <c r="B88" s="35"/>
      <c r="C88" s="28" t="s">
        <v>95</v>
      </c>
      <c r="D88" s="34"/>
      <c r="E88" s="34"/>
      <c r="F88" s="34"/>
      <c r="G88" s="34"/>
      <c r="H88" s="34"/>
      <c r="I88" s="34"/>
      <c r="J88" s="34"/>
      <c r="K88" s="34"/>
      <c r="L88" s="52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hidden="1" s="2" customFormat="1" ht="30" customHeight="1">
      <c r="A89" s="34"/>
      <c r="B89" s="35"/>
      <c r="C89" s="34"/>
      <c r="D89" s="34"/>
      <c r="E89" s="64" t="str">
        <f>E11</f>
        <v>1-3 - SO 101 - Prístavba k existujúcemu objektu MŠ - Vykurovanie</v>
      </c>
      <c r="F89" s="34"/>
      <c r="G89" s="34"/>
      <c r="H89" s="34"/>
      <c r="I89" s="34"/>
      <c r="J89" s="34"/>
      <c r="K89" s="34"/>
      <c r="L89" s="52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hidden="1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2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hidden="1" s="2" customFormat="1" ht="12" customHeight="1">
      <c r="A91" s="34"/>
      <c r="B91" s="35"/>
      <c r="C91" s="28" t="s">
        <v>18</v>
      </c>
      <c r="D91" s="34"/>
      <c r="E91" s="34"/>
      <c r="F91" s="23" t="str">
        <f>F14</f>
        <v>Borovce p.č.11,12</v>
      </c>
      <c r="G91" s="34"/>
      <c r="H91" s="34"/>
      <c r="I91" s="28" t="s">
        <v>20</v>
      </c>
      <c r="J91" s="66" t="str">
        <f>IF(J14="","",J14)</f>
        <v>27. 9. 2022</v>
      </c>
      <c r="K91" s="34"/>
      <c r="L91" s="52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hidden="1" s="2" customFormat="1" ht="6.96" customHeight="1">
      <c r="A92" s="34"/>
      <c r="B92" s="35"/>
      <c r="C92" s="34"/>
      <c r="D92" s="34"/>
      <c r="E92" s="34"/>
      <c r="F92" s="34"/>
      <c r="G92" s="34"/>
      <c r="H92" s="34"/>
      <c r="I92" s="34"/>
      <c r="J92" s="34"/>
      <c r="K92" s="34"/>
      <c r="L92" s="52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hidden="1" s="2" customFormat="1" ht="25.65" customHeight="1">
      <c r="A93" s="34"/>
      <c r="B93" s="35"/>
      <c r="C93" s="28" t="s">
        <v>22</v>
      </c>
      <c r="D93" s="34"/>
      <c r="E93" s="34"/>
      <c r="F93" s="23" t="str">
        <f>E17</f>
        <v>Obec Borovce</v>
      </c>
      <c r="G93" s="34"/>
      <c r="H93" s="34"/>
      <c r="I93" s="28" t="s">
        <v>28</v>
      </c>
      <c r="J93" s="32" t="str">
        <f>E23</f>
        <v>Ing.arch.Libor Chmelár</v>
      </c>
      <c r="K93" s="34"/>
      <c r="L93" s="52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hidden="1" s="2" customFormat="1" ht="15.15" customHeight="1">
      <c r="A94" s="34"/>
      <c r="B94" s="35"/>
      <c r="C94" s="28" t="s">
        <v>26</v>
      </c>
      <c r="D94" s="34"/>
      <c r="E94" s="34"/>
      <c r="F94" s="23" t="str">
        <f>IF(E20="","",E20)</f>
        <v>Vyplň údaj</v>
      </c>
      <c r="G94" s="34"/>
      <c r="H94" s="34"/>
      <c r="I94" s="28" t="s">
        <v>32</v>
      </c>
      <c r="J94" s="32" t="str">
        <f>E26</f>
        <v xml:space="preserve"> </v>
      </c>
      <c r="K94" s="34"/>
      <c r="L94" s="52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hidden="1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2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hidden="1" s="2" customFormat="1" ht="29.28" customHeight="1">
      <c r="A96" s="34"/>
      <c r="B96" s="35"/>
      <c r="C96" s="147" t="s">
        <v>99</v>
      </c>
      <c r="D96" s="139"/>
      <c r="E96" s="139"/>
      <c r="F96" s="139"/>
      <c r="G96" s="139"/>
      <c r="H96" s="139"/>
      <c r="I96" s="139"/>
      <c r="J96" s="148" t="s">
        <v>100</v>
      </c>
      <c r="K96" s="139"/>
      <c r="L96" s="52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</row>
    <row r="97" hidden="1" s="2" customFormat="1" ht="10.32" customHeight="1">
      <c r="A97" s="34"/>
      <c r="B97" s="35"/>
      <c r="C97" s="34"/>
      <c r="D97" s="34"/>
      <c r="E97" s="34"/>
      <c r="F97" s="34"/>
      <c r="G97" s="34"/>
      <c r="H97" s="34"/>
      <c r="I97" s="34"/>
      <c r="J97" s="34"/>
      <c r="K97" s="34"/>
      <c r="L97" s="52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</row>
    <row r="98" hidden="1" s="2" customFormat="1" ht="22.8" customHeight="1">
      <c r="A98" s="34"/>
      <c r="B98" s="35"/>
      <c r="C98" s="149" t="s">
        <v>101</v>
      </c>
      <c r="D98" s="34"/>
      <c r="E98" s="34"/>
      <c r="F98" s="34"/>
      <c r="G98" s="34"/>
      <c r="H98" s="34"/>
      <c r="I98" s="34"/>
      <c r="J98" s="93">
        <f>J129</f>
        <v>0</v>
      </c>
      <c r="K98" s="34"/>
      <c r="L98" s="52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U98" s="15" t="s">
        <v>102</v>
      </c>
    </row>
    <row r="99" hidden="1" s="9" customFormat="1" ht="24.96" customHeight="1">
      <c r="A99" s="9"/>
      <c r="B99" s="150"/>
      <c r="C99" s="9"/>
      <c r="D99" s="151" t="s">
        <v>111</v>
      </c>
      <c r="E99" s="152"/>
      <c r="F99" s="152"/>
      <c r="G99" s="152"/>
      <c r="H99" s="152"/>
      <c r="I99" s="152"/>
      <c r="J99" s="153">
        <f>J130</f>
        <v>0</v>
      </c>
      <c r="K99" s="9"/>
      <c r="L99" s="150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hidden="1" s="10" customFormat="1" ht="19.92" customHeight="1">
      <c r="A100" s="10"/>
      <c r="B100" s="154"/>
      <c r="C100" s="10"/>
      <c r="D100" s="155" t="s">
        <v>112</v>
      </c>
      <c r="E100" s="156"/>
      <c r="F100" s="156"/>
      <c r="G100" s="156"/>
      <c r="H100" s="156"/>
      <c r="I100" s="156"/>
      <c r="J100" s="157">
        <f>J131</f>
        <v>0</v>
      </c>
      <c r="K100" s="10"/>
      <c r="L100" s="154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10" customFormat="1" ht="19.92" customHeight="1">
      <c r="A101" s="10"/>
      <c r="B101" s="154"/>
      <c r="C101" s="10"/>
      <c r="D101" s="155" t="s">
        <v>551</v>
      </c>
      <c r="E101" s="156"/>
      <c r="F101" s="156"/>
      <c r="G101" s="156"/>
      <c r="H101" s="156"/>
      <c r="I101" s="156"/>
      <c r="J101" s="157">
        <f>J137</f>
        <v>0</v>
      </c>
      <c r="K101" s="10"/>
      <c r="L101" s="154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10" customFormat="1" ht="19.92" customHeight="1">
      <c r="A102" s="10"/>
      <c r="B102" s="154"/>
      <c r="C102" s="10"/>
      <c r="D102" s="155" t="s">
        <v>552</v>
      </c>
      <c r="E102" s="156"/>
      <c r="F102" s="156"/>
      <c r="G102" s="156"/>
      <c r="H102" s="156"/>
      <c r="I102" s="156"/>
      <c r="J102" s="157">
        <f>J152</f>
        <v>0</v>
      </c>
      <c r="K102" s="10"/>
      <c r="L102" s="154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10" customFormat="1" ht="19.92" customHeight="1">
      <c r="A103" s="10"/>
      <c r="B103" s="154"/>
      <c r="C103" s="10"/>
      <c r="D103" s="155" t="s">
        <v>553</v>
      </c>
      <c r="E103" s="156"/>
      <c r="F103" s="156"/>
      <c r="G103" s="156"/>
      <c r="H103" s="156"/>
      <c r="I103" s="156"/>
      <c r="J103" s="157">
        <f>J165</f>
        <v>0</v>
      </c>
      <c r="K103" s="10"/>
      <c r="L103" s="154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hidden="1" s="10" customFormat="1" ht="19.92" customHeight="1">
      <c r="A104" s="10"/>
      <c r="B104" s="154"/>
      <c r="C104" s="10"/>
      <c r="D104" s="155" t="s">
        <v>554</v>
      </c>
      <c r="E104" s="156"/>
      <c r="F104" s="156"/>
      <c r="G104" s="156"/>
      <c r="H104" s="156"/>
      <c r="I104" s="156"/>
      <c r="J104" s="157">
        <f>J183</f>
        <v>0</v>
      </c>
      <c r="K104" s="10"/>
      <c r="L104" s="154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hidden="1" s="10" customFormat="1" ht="19.92" customHeight="1">
      <c r="A105" s="10"/>
      <c r="B105" s="154"/>
      <c r="C105" s="10"/>
      <c r="D105" s="155" t="s">
        <v>555</v>
      </c>
      <c r="E105" s="156"/>
      <c r="F105" s="156"/>
      <c r="G105" s="156"/>
      <c r="H105" s="156"/>
      <c r="I105" s="156"/>
      <c r="J105" s="157">
        <f>J197</f>
        <v>0</v>
      </c>
      <c r="K105" s="10"/>
      <c r="L105" s="154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hidden="1" s="10" customFormat="1" ht="19.92" customHeight="1">
      <c r="A106" s="10"/>
      <c r="B106" s="154"/>
      <c r="C106" s="10"/>
      <c r="D106" s="155" t="s">
        <v>556</v>
      </c>
      <c r="E106" s="156"/>
      <c r="F106" s="156"/>
      <c r="G106" s="156"/>
      <c r="H106" s="156"/>
      <c r="I106" s="156"/>
      <c r="J106" s="157">
        <f>J200</f>
        <v>0</v>
      </c>
      <c r="K106" s="10"/>
      <c r="L106" s="154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hidden="1" s="9" customFormat="1" ht="24.96" customHeight="1">
      <c r="A107" s="9"/>
      <c r="B107" s="150"/>
      <c r="C107" s="9"/>
      <c r="D107" s="151" t="s">
        <v>557</v>
      </c>
      <c r="E107" s="152"/>
      <c r="F107" s="152"/>
      <c r="G107" s="152"/>
      <c r="H107" s="152"/>
      <c r="I107" s="152"/>
      <c r="J107" s="153">
        <f>J204</f>
        <v>0</v>
      </c>
      <c r="K107" s="9"/>
      <c r="L107" s="150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hidden="1" s="2" customFormat="1" ht="21.84" customHeight="1">
      <c r="A108" s="34"/>
      <c r="B108" s="35"/>
      <c r="C108" s="34"/>
      <c r="D108" s="34"/>
      <c r="E108" s="34"/>
      <c r="F108" s="34"/>
      <c r="G108" s="34"/>
      <c r="H108" s="34"/>
      <c r="I108" s="34"/>
      <c r="J108" s="34"/>
      <c r="K108" s="34"/>
      <c r="L108" s="52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hidden="1" s="2" customFormat="1" ht="6.96" customHeight="1">
      <c r="A109" s="34"/>
      <c r="B109" s="57"/>
      <c r="C109" s="58"/>
      <c r="D109" s="58"/>
      <c r="E109" s="58"/>
      <c r="F109" s="58"/>
      <c r="G109" s="58"/>
      <c r="H109" s="58"/>
      <c r="I109" s="58"/>
      <c r="J109" s="58"/>
      <c r="K109" s="58"/>
      <c r="L109" s="52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hidden="1"/>
    <row r="111" hidden="1"/>
    <row r="112" hidden="1"/>
    <row r="113" s="2" customFormat="1" ht="6.96" customHeight="1">
      <c r="A113" s="34"/>
      <c r="B113" s="59"/>
      <c r="C113" s="60"/>
      <c r="D113" s="60"/>
      <c r="E113" s="60"/>
      <c r="F113" s="60"/>
      <c r="G113" s="60"/>
      <c r="H113" s="60"/>
      <c r="I113" s="60"/>
      <c r="J113" s="60"/>
      <c r="K113" s="60"/>
      <c r="L113" s="52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="2" customFormat="1" ht="24.96" customHeight="1">
      <c r="A114" s="34"/>
      <c r="B114" s="35"/>
      <c r="C114" s="19" t="s">
        <v>119</v>
      </c>
      <c r="D114" s="34"/>
      <c r="E114" s="34"/>
      <c r="F114" s="34"/>
      <c r="G114" s="34"/>
      <c r="H114" s="34"/>
      <c r="I114" s="34"/>
      <c r="J114" s="34"/>
      <c r="K114" s="34"/>
      <c r="L114" s="52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2" customFormat="1" ht="6.96" customHeight="1">
      <c r="A115" s="34"/>
      <c r="B115" s="35"/>
      <c r="C115" s="34"/>
      <c r="D115" s="34"/>
      <c r="E115" s="34"/>
      <c r="F115" s="34"/>
      <c r="G115" s="34"/>
      <c r="H115" s="34"/>
      <c r="I115" s="34"/>
      <c r="J115" s="34"/>
      <c r="K115" s="34"/>
      <c r="L115" s="52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2" customFormat="1" ht="12" customHeight="1">
      <c r="A116" s="34"/>
      <c r="B116" s="35"/>
      <c r="C116" s="28" t="s">
        <v>14</v>
      </c>
      <c r="D116" s="34"/>
      <c r="E116" s="34"/>
      <c r="F116" s="34"/>
      <c r="G116" s="34"/>
      <c r="H116" s="34"/>
      <c r="I116" s="34"/>
      <c r="J116" s="34"/>
      <c r="K116" s="34"/>
      <c r="L116" s="52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2" customFormat="1" ht="16.5" customHeight="1">
      <c r="A117" s="34"/>
      <c r="B117" s="35"/>
      <c r="C117" s="34"/>
      <c r="D117" s="34"/>
      <c r="E117" s="126" t="str">
        <f>E7</f>
        <v>Prístavba k existujúcemu objektu MŠ Borovce</v>
      </c>
      <c r="F117" s="28"/>
      <c r="G117" s="28"/>
      <c r="H117" s="28"/>
      <c r="I117" s="34"/>
      <c r="J117" s="34"/>
      <c r="K117" s="34"/>
      <c r="L117" s="52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1" customFormat="1" ht="12" customHeight="1">
      <c r="B118" s="18"/>
      <c r="C118" s="28" t="s">
        <v>93</v>
      </c>
      <c r="L118" s="18"/>
    </row>
    <row r="119" s="2" customFormat="1" ht="16.5" customHeight="1">
      <c r="A119" s="34"/>
      <c r="B119" s="35"/>
      <c r="C119" s="34"/>
      <c r="D119" s="34"/>
      <c r="E119" s="126" t="s">
        <v>94</v>
      </c>
      <c r="F119" s="34"/>
      <c r="G119" s="34"/>
      <c r="H119" s="34"/>
      <c r="I119" s="34"/>
      <c r="J119" s="34"/>
      <c r="K119" s="34"/>
      <c r="L119" s="52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2" customFormat="1" ht="12" customHeight="1">
      <c r="A120" s="34"/>
      <c r="B120" s="35"/>
      <c r="C120" s="28" t="s">
        <v>95</v>
      </c>
      <c r="D120" s="34"/>
      <c r="E120" s="34"/>
      <c r="F120" s="34"/>
      <c r="G120" s="34"/>
      <c r="H120" s="34"/>
      <c r="I120" s="34"/>
      <c r="J120" s="34"/>
      <c r="K120" s="34"/>
      <c r="L120" s="52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30" customHeight="1">
      <c r="A121" s="34"/>
      <c r="B121" s="35"/>
      <c r="C121" s="34"/>
      <c r="D121" s="34"/>
      <c r="E121" s="64" t="str">
        <f>E11</f>
        <v>1-3 - SO 101 - Prístavba k existujúcemu objektu MŠ - Vykurovanie</v>
      </c>
      <c r="F121" s="34"/>
      <c r="G121" s="34"/>
      <c r="H121" s="34"/>
      <c r="I121" s="34"/>
      <c r="J121" s="34"/>
      <c r="K121" s="34"/>
      <c r="L121" s="52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="2" customFormat="1" ht="6.96" customHeight="1">
      <c r="A122" s="34"/>
      <c r="B122" s="35"/>
      <c r="C122" s="34"/>
      <c r="D122" s="34"/>
      <c r="E122" s="34"/>
      <c r="F122" s="34"/>
      <c r="G122" s="34"/>
      <c r="H122" s="34"/>
      <c r="I122" s="34"/>
      <c r="J122" s="34"/>
      <c r="K122" s="34"/>
      <c r="L122" s="52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="2" customFormat="1" ht="12" customHeight="1">
      <c r="A123" s="34"/>
      <c r="B123" s="35"/>
      <c r="C123" s="28" t="s">
        <v>18</v>
      </c>
      <c r="D123" s="34"/>
      <c r="E123" s="34"/>
      <c r="F123" s="23" t="str">
        <f>F14</f>
        <v>Borovce p.č.11,12</v>
      </c>
      <c r="G123" s="34"/>
      <c r="H123" s="34"/>
      <c r="I123" s="28" t="s">
        <v>20</v>
      </c>
      <c r="J123" s="66" t="str">
        <f>IF(J14="","",J14)</f>
        <v>27. 9. 2022</v>
      </c>
      <c r="K123" s="34"/>
      <c r="L123" s="52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="2" customFormat="1" ht="6.96" customHeight="1">
      <c r="A124" s="34"/>
      <c r="B124" s="35"/>
      <c r="C124" s="34"/>
      <c r="D124" s="34"/>
      <c r="E124" s="34"/>
      <c r="F124" s="34"/>
      <c r="G124" s="34"/>
      <c r="H124" s="34"/>
      <c r="I124" s="34"/>
      <c r="J124" s="34"/>
      <c r="K124" s="34"/>
      <c r="L124" s="52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="2" customFormat="1" ht="25.65" customHeight="1">
      <c r="A125" s="34"/>
      <c r="B125" s="35"/>
      <c r="C125" s="28" t="s">
        <v>22</v>
      </c>
      <c r="D125" s="34"/>
      <c r="E125" s="34"/>
      <c r="F125" s="23" t="str">
        <f>E17</f>
        <v>Obec Borovce</v>
      </c>
      <c r="G125" s="34"/>
      <c r="H125" s="34"/>
      <c r="I125" s="28" t="s">
        <v>28</v>
      </c>
      <c r="J125" s="32" t="str">
        <f>E23</f>
        <v>Ing.arch.Libor Chmelár</v>
      </c>
      <c r="K125" s="34"/>
      <c r="L125" s="52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6" s="2" customFormat="1" ht="15.15" customHeight="1">
      <c r="A126" s="34"/>
      <c r="B126" s="35"/>
      <c r="C126" s="28" t="s">
        <v>26</v>
      </c>
      <c r="D126" s="34"/>
      <c r="E126" s="34"/>
      <c r="F126" s="23" t="str">
        <f>IF(E20="","",E20)</f>
        <v>Vyplň údaj</v>
      </c>
      <c r="G126" s="34"/>
      <c r="H126" s="34"/>
      <c r="I126" s="28" t="s">
        <v>32</v>
      </c>
      <c r="J126" s="32" t="str">
        <f>E26</f>
        <v xml:space="preserve"> </v>
      </c>
      <c r="K126" s="34"/>
      <c r="L126" s="52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</row>
    <row r="127" s="2" customFormat="1" ht="10.32" customHeight="1">
      <c r="A127" s="34"/>
      <c r="B127" s="35"/>
      <c r="C127" s="34"/>
      <c r="D127" s="34"/>
      <c r="E127" s="34"/>
      <c r="F127" s="34"/>
      <c r="G127" s="34"/>
      <c r="H127" s="34"/>
      <c r="I127" s="34"/>
      <c r="J127" s="34"/>
      <c r="K127" s="34"/>
      <c r="L127" s="52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</row>
    <row r="128" s="11" customFormat="1" ht="29.28" customHeight="1">
      <c r="A128" s="158"/>
      <c r="B128" s="159"/>
      <c r="C128" s="160" t="s">
        <v>120</v>
      </c>
      <c r="D128" s="161" t="s">
        <v>60</v>
      </c>
      <c r="E128" s="161" t="s">
        <v>56</v>
      </c>
      <c r="F128" s="161" t="s">
        <v>57</v>
      </c>
      <c r="G128" s="161" t="s">
        <v>121</v>
      </c>
      <c r="H128" s="161" t="s">
        <v>122</v>
      </c>
      <c r="I128" s="161" t="s">
        <v>123</v>
      </c>
      <c r="J128" s="162" t="s">
        <v>100</v>
      </c>
      <c r="K128" s="163" t="s">
        <v>124</v>
      </c>
      <c r="L128" s="164"/>
      <c r="M128" s="83" t="s">
        <v>1</v>
      </c>
      <c r="N128" s="84" t="s">
        <v>39</v>
      </c>
      <c r="O128" s="84" t="s">
        <v>125</v>
      </c>
      <c r="P128" s="84" t="s">
        <v>126</v>
      </c>
      <c r="Q128" s="84" t="s">
        <v>127</v>
      </c>
      <c r="R128" s="84" t="s">
        <v>128</v>
      </c>
      <c r="S128" s="84" t="s">
        <v>129</v>
      </c>
      <c r="T128" s="85" t="s">
        <v>130</v>
      </c>
      <c r="U128" s="158"/>
      <c r="V128" s="158"/>
      <c r="W128" s="158"/>
      <c r="X128" s="158"/>
      <c r="Y128" s="158"/>
      <c r="Z128" s="158"/>
      <c r="AA128" s="158"/>
      <c r="AB128" s="158"/>
      <c r="AC128" s="158"/>
      <c r="AD128" s="158"/>
      <c r="AE128" s="158"/>
    </row>
    <row r="129" s="2" customFormat="1" ht="22.8" customHeight="1">
      <c r="A129" s="34"/>
      <c r="B129" s="35"/>
      <c r="C129" s="90" t="s">
        <v>101</v>
      </c>
      <c r="D129" s="34"/>
      <c r="E129" s="34"/>
      <c r="F129" s="34"/>
      <c r="G129" s="34"/>
      <c r="H129" s="34"/>
      <c r="I129" s="34"/>
      <c r="J129" s="165">
        <f>BK129</f>
        <v>0</v>
      </c>
      <c r="K129" s="34"/>
      <c r="L129" s="35"/>
      <c r="M129" s="86"/>
      <c r="N129" s="70"/>
      <c r="O129" s="87"/>
      <c r="P129" s="166">
        <f>P130+P204</f>
        <v>0</v>
      </c>
      <c r="Q129" s="87"/>
      <c r="R129" s="166">
        <f>R130+R204</f>
        <v>0.74995999999999996</v>
      </c>
      <c r="S129" s="87"/>
      <c r="T129" s="167">
        <f>T130+T204</f>
        <v>0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T129" s="15" t="s">
        <v>74</v>
      </c>
      <c r="AU129" s="15" t="s">
        <v>102</v>
      </c>
      <c r="BK129" s="168">
        <f>BK130+BK204</f>
        <v>0</v>
      </c>
    </row>
    <row r="130" s="12" customFormat="1" ht="25.92" customHeight="1">
      <c r="A130" s="12"/>
      <c r="B130" s="169"/>
      <c r="C130" s="12"/>
      <c r="D130" s="170" t="s">
        <v>74</v>
      </c>
      <c r="E130" s="171" t="s">
        <v>311</v>
      </c>
      <c r="F130" s="171" t="s">
        <v>312</v>
      </c>
      <c r="G130" s="12"/>
      <c r="H130" s="12"/>
      <c r="I130" s="172"/>
      <c r="J130" s="173">
        <f>BK130</f>
        <v>0</v>
      </c>
      <c r="K130" s="12"/>
      <c r="L130" s="169"/>
      <c r="M130" s="174"/>
      <c r="N130" s="175"/>
      <c r="O130" s="175"/>
      <c r="P130" s="176">
        <f>P131+P137+P152+P165+P183+P197+P200</f>
        <v>0</v>
      </c>
      <c r="Q130" s="175"/>
      <c r="R130" s="176">
        <f>R131+R137+R152+R165+R183+R197+R200</f>
        <v>0.74995999999999996</v>
      </c>
      <c r="S130" s="175"/>
      <c r="T130" s="177">
        <f>T131+T137+T152+T165+T183+T197+T200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170" t="s">
        <v>87</v>
      </c>
      <c r="AT130" s="178" t="s">
        <v>74</v>
      </c>
      <c r="AU130" s="178" t="s">
        <v>75</v>
      </c>
      <c r="AY130" s="170" t="s">
        <v>133</v>
      </c>
      <c r="BK130" s="179">
        <f>BK131+BK137+BK152+BK165+BK183+BK197+BK200</f>
        <v>0</v>
      </c>
    </row>
    <row r="131" s="12" customFormat="1" ht="22.8" customHeight="1">
      <c r="A131" s="12"/>
      <c r="B131" s="169"/>
      <c r="C131" s="12"/>
      <c r="D131" s="170" t="s">
        <v>74</v>
      </c>
      <c r="E131" s="180" t="s">
        <v>313</v>
      </c>
      <c r="F131" s="180" t="s">
        <v>314</v>
      </c>
      <c r="G131" s="12"/>
      <c r="H131" s="12"/>
      <c r="I131" s="172"/>
      <c r="J131" s="181">
        <f>BK131</f>
        <v>0</v>
      </c>
      <c r="K131" s="12"/>
      <c r="L131" s="169"/>
      <c r="M131" s="174"/>
      <c r="N131" s="175"/>
      <c r="O131" s="175"/>
      <c r="P131" s="176">
        <f>SUM(P132:P136)</f>
        <v>0</v>
      </c>
      <c r="Q131" s="175"/>
      <c r="R131" s="176">
        <f>SUM(R132:R136)</f>
        <v>0.01176</v>
      </c>
      <c r="S131" s="175"/>
      <c r="T131" s="177">
        <f>SUM(T132:T136)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170" t="s">
        <v>87</v>
      </c>
      <c r="AT131" s="178" t="s">
        <v>74</v>
      </c>
      <c r="AU131" s="178" t="s">
        <v>79</v>
      </c>
      <c r="AY131" s="170" t="s">
        <v>133</v>
      </c>
      <c r="BK131" s="179">
        <f>SUM(BK132:BK136)</f>
        <v>0</v>
      </c>
    </row>
    <row r="132" s="2" customFormat="1" ht="24.15" customHeight="1">
      <c r="A132" s="34"/>
      <c r="B132" s="182"/>
      <c r="C132" s="183" t="s">
        <v>79</v>
      </c>
      <c r="D132" s="183" t="s">
        <v>135</v>
      </c>
      <c r="E132" s="184" t="s">
        <v>316</v>
      </c>
      <c r="F132" s="185" t="s">
        <v>558</v>
      </c>
      <c r="G132" s="186" t="s">
        <v>210</v>
      </c>
      <c r="H132" s="187">
        <v>104</v>
      </c>
      <c r="I132" s="188"/>
      <c r="J132" s="187">
        <f>ROUND(I132*H132,3)</f>
        <v>0</v>
      </c>
      <c r="K132" s="189"/>
      <c r="L132" s="35"/>
      <c r="M132" s="190" t="s">
        <v>1</v>
      </c>
      <c r="N132" s="191" t="s">
        <v>41</v>
      </c>
      <c r="O132" s="74"/>
      <c r="P132" s="192">
        <f>O132*H132</f>
        <v>0</v>
      </c>
      <c r="Q132" s="192">
        <v>2.0000000000000002E-05</v>
      </c>
      <c r="R132" s="192">
        <f>Q132*H132</f>
        <v>0.0020800000000000003</v>
      </c>
      <c r="S132" s="192">
        <v>0</v>
      </c>
      <c r="T132" s="193">
        <f>S132*H132</f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194" t="s">
        <v>203</v>
      </c>
      <c r="AT132" s="194" t="s">
        <v>135</v>
      </c>
      <c r="AU132" s="194" t="s">
        <v>87</v>
      </c>
      <c r="AY132" s="15" t="s">
        <v>133</v>
      </c>
      <c r="BE132" s="195">
        <f>IF(N132="základná",J132,0)</f>
        <v>0</v>
      </c>
      <c r="BF132" s="195">
        <f>IF(N132="znížená",J132,0)</f>
        <v>0</v>
      </c>
      <c r="BG132" s="195">
        <f>IF(N132="zákl. prenesená",J132,0)</f>
        <v>0</v>
      </c>
      <c r="BH132" s="195">
        <f>IF(N132="zníž. prenesená",J132,0)</f>
        <v>0</v>
      </c>
      <c r="BI132" s="195">
        <f>IF(N132="nulová",J132,0)</f>
        <v>0</v>
      </c>
      <c r="BJ132" s="15" t="s">
        <v>87</v>
      </c>
      <c r="BK132" s="196">
        <f>ROUND(I132*H132,3)</f>
        <v>0</v>
      </c>
      <c r="BL132" s="15" t="s">
        <v>203</v>
      </c>
      <c r="BM132" s="194" t="s">
        <v>559</v>
      </c>
    </row>
    <row r="133" s="2" customFormat="1" ht="24.15" customHeight="1">
      <c r="A133" s="34"/>
      <c r="B133" s="182"/>
      <c r="C133" s="197" t="s">
        <v>87</v>
      </c>
      <c r="D133" s="197" t="s">
        <v>173</v>
      </c>
      <c r="E133" s="198" t="s">
        <v>560</v>
      </c>
      <c r="F133" s="199" t="s">
        <v>561</v>
      </c>
      <c r="G133" s="200" t="s">
        <v>210</v>
      </c>
      <c r="H133" s="201">
        <v>65</v>
      </c>
      <c r="I133" s="202"/>
      <c r="J133" s="201">
        <f>ROUND(I133*H133,3)</f>
        <v>0</v>
      </c>
      <c r="K133" s="203"/>
      <c r="L133" s="204"/>
      <c r="M133" s="205" t="s">
        <v>1</v>
      </c>
      <c r="N133" s="206" t="s">
        <v>41</v>
      </c>
      <c r="O133" s="74"/>
      <c r="P133" s="192">
        <f>O133*H133</f>
        <v>0</v>
      </c>
      <c r="Q133" s="192">
        <v>0.00013999999999999999</v>
      </c>
      <c r="R133" s="192">
        <f>Q133*H133</f>
        <v>0.0090999999999999987</v>
      </c>
      <c r="S133" s="192">
        <v>0</v>
      </c>
      <c r="T133" s="193">
        <f>S133*H133</f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94" t="s">
        <v>268</v>
      </c>
      <c r="AT133" s="194" t="s">
        <v>173</v>
      </c>
      <c r="AU133" s="194" t="s">
        <v>87</v>
      </c>
      <c r="AY133" s="15" t="s">
        <v>133</v>
      </c>
      <c r="BE133" s="195">
        <f>IF(N133="základná",J133,0)</f>
        <v>0</v>
      </c>
      <c r="BF133" s="195">
        <f>IF(N133="znížená",J133,0)</f>
        <v>0</v>
      </c>
      <c r="BG133" s="195">
        <f>IF(N133="zákl. prenesená",J133,0)</f>
        <v>0</v>
      </c>
      <c r="BH133" s="195">
        <f>IF(N133="zníž. prenesená",J133,0)</f>
        <v>0</v>
      </c>
      <c r="BI133" s="195">
        <f>IF(N133="nulová",J133,0)</f>
        <v>0</v>
      </c>
      <c r="BJ133" s="15" t="s">
        <v>87</v>
      </c>
      <c r="BK133" s="196">
        <f>ROUND(I133*H133,3)</f>
        <v>0</v>
      </c>
      <c r="BL133" s="15" t="s">
        <v>203</v>
      </c>
      <c r="BM133" s="194" t="s">
        <v>562</v>
      </c>
    </row>
    <row r="134" s="2" customFormat="1" ht="24.15" customHeight="1">
      <c r="A134" s="34"/>
      <c r="B134" s="182"/>
      <c r="C134" s="197" t="s">
        <v>144</v>
      </c>
      <c r="D134" s="197" t="s">
        <v>173</v>
      </c>
      <c r="E134" s="198" t="s">
        <v>563</v>
      </c>
      <c r="F134" s="199" t="s">
        <v>564</v>
      </c>
      <c r="G134" s="200" t="s">
        <v>210</v>
      </c>
      <c r="H134" s="201">
        <v>20</v>
      </c>
      <c r="I134" s="202"/>
      <c r="J134" s="201">
        <f>ROUND(I134*H134,3)</f>
        <v>0</v>
      </c>
      <c r="K134" s="203"/>
      <c r="L134" s="204"/>
      <c r="M134" s="205" t="s">
        <v>1</v>
      </c>
      <c r="N134" s="206" t="s">
        <v>41</v>
      </c>
      <c r="O134" s="74"/>
      <c r="P134" s="192">
        <f>O134*H134</f>
        <v>0</v>
      </c>
      <c r="Q134" s="192">
        <v>1.0000000000000001E-05</v>
      </c>
      <c r="R134" s="192">
        <f>Q134*H134</f>
        <v>0.00020000000000000001</v>
      </c>
      <c r="S134" s="192">
        <v>0</v>
      </c>
      <c r="T134" s="193">
        <f>S134*H134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94" t="s">
        <v>268</v>
      </c>
      <c r="AT134" s="194" t="s">
        <v>173</v>
      </c>
      <c r="AU134" s="194" t="s">
        <v>87</v>
      </c>
      <c r="AY134" s="15" t="s">
        <v>133</v>
      </c>
      <c r="BE134" s="195">
        <f>IF(N134="základná",J134,0)</f>
        <v>0</v>
      </c>
      <c r="BF134" s="195">
        <f>IF(N134="znížená",J134,0)</f>
        <v>0</v>
      </c>
      <c r="BG134" s="195">
        <f>IF(N134="zákl. prenesená",J134,0)</f>
        <v>0</v>
      </c>
      <c r="BH134" s="195">
        <f>IF(N134="zníž. prenesená",J134,0)</f>
        <v>0</v>
      </c>
      <c r="BI134" s="195">
        <f>IF(N134="nulová",J134,0)</f>
        <v>0</v>
      </c>
      <c r="BJ134" s="15" t="s">
        <v>87</v>
      </c>
      <c r="BK134" s="196">
        <f>ROUND(I134*H134,3)</f>
        <v>0</v>
      </c>
      <c r="BL134" s="15" t="s">
        <v>203</v>
      </c>
      <c r="BM134" s="194" t="s">
        <v>565</v>
      </c>
    </row>
    <row r="135" s="2" customFormat="1" ht="33" customHeight="1">
      <c r="A135" s="34"/>
      <c r="B135" s="182"/>
      <c r="C135" s="197" t="s">
        <v>139</v>
      </c>
      <c r="D135" s="197" t="s">
        <v>173</v>
      </c>
      <c r="E135" s="198" t="s">
        <v>566</v>
      </c>
      <c r="F135" s="199" t="s">
        <v>567</v>
      </c>
      <c r="G135" s="200" t="s">
        <v>210</v>
      </c>
      <c r="H135" s="201">
        <v>19</v>
      </c>
      <c r="I135" s="202"/>
      <c r="J135" s="201">
        <f>ROUND(I135*H135,3)</f>
        <v>0</v>
      </c>
      <c r="K135" s="203"/>
      <c r="L135" s="204"/>
      <c r="M135" s="205" t="s">
        <v>1</v>
      </c>
      <c r="N135" s="206" t="s">
        <v>41</v>
      </c>
      <c r="O135" s="74"/>
      <c r="P135" s="192">
        <f>O135*H135</f>
        <v>0</v>
      </c>
      <c r="Q135" s="192">
        <v>2.0000000000000002E-05</v>
      </c>
      <c r="R135" s="192">
        <f>Q135*H135</f>
        <v>0.00038000000000000002</v>
      </c>
      <c r="S135" s="192">
        <v>0</v>
      </c>
      <c r="T135" s="193">
        <f>S135*H135</f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94" t="s">
        <v>268</v>
      </c>
      <c r="AT135" s="194" t="s">
        <v>173</v>
      </c>
      <c r="AU135" s="194" t="s">
        <v>87</v>
      </c>
      <c r="AY135" s="15" t="s">
        <v>133</v>
      </c>
      <c r="BE135" s="195">
        <f>IF(N135="základná",J135,0)</f>
        <v>0</v>
      </c>
      <c r="BF135" s="195">
        <f>IF(N135="znížená",J135,0)</f>
        <v>0</v>
      </c>
      <c r="BG135" s="195">
        <f>IF(N135="zákl. prenesená",J135,0)</f>
        <v>0</v>
      </c>
      <c r="BH135" s="195">
        <f>IF(N135="zníž. prenesená",J135,0)</f>
        <v>0</v>
      </c>
      <c r="BI135" s="195">
        <f>IF(N135="nulová",J135,0)</f>
        <v>0</v>
      </c>
      <c r="BJ135" s="15" t="s">
        <v>87</v>
      </c>
      <c r="BK135" s="196">
        <f>ROUND(I135*H135,3)</f>
        <v>0</v>
      </c>
      <c r="BL135" s="15" t="s">
        <v>203</v>
      </c>
      <c r="BM135" s="194" t="s">
        <v>568</v>
      </c>
    </row>
    <row r="136" s="2" customFormat="1" ht="24.15" customHeight="1">
      <c r="A136" s="34"/>
      <c r="B136" s="182"/>
      <c r="C136" s="183" t="s">
        <v>151</v>
      </c>
      <c r="D136" s="183" t="s">
        <v>135</v>
      </c>
      <c r="E136" s="184" t="s">
        <v>569</v>
      </c>
      <c r="F136" s="185" t="s">
        <v>341</v>
      </c>
      <c r="G136" s="186" t="s">
        <v>162</v>
      </c>
      <c r="H136" s="187">
        <v>0.012</v>
      </c>
      <c r="I136" s="188"/>
      <c r="J136" s="187">
        <f>ROUND(I136*H136,3)</f>
        <v>0</v>
      </c>
      <c r="K136" s="189"/>
      <c r="L136" s="35"/>
      <c r="M136" s="190" t="s">
        <v>1</v>
      </c>
      <c r="N136" s="191" t="s">
        <v>41</v>
      </c>
      <c r="O136" s="74"/>
      <c r="P136" s="192">
        <f>O136*H136</f>
        <v>0</v>
      </c>
      <c r="Q136" s="192">
        <v>0</v>
      </c>
      <c r="R136" s="192">
        <f>Q136*H136</f>
        <v>0</v>
      </c>
      <c r="S136" s="192">
        <v>0</v>
      </c>
      <c r="T136" s="193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94" t="s">
        <v>203</v>
      </c>
      <c r="AT136" s="194" t="s">
        <v>135</v>
      </c>
      <c r="AU136" s="194" t="s">
        <v>87</v>
      </c>
      <c r="AY136" s="15" t="s">
        <v>133</v>
      </c>
      <c r="BE136" s="195">
        <f>IF(N136="základná",J136,0)</f>
        <v>0</v>
      </c>
      <c r="BF136" s="195">
        <f>IF(N136="znížená",J136,0)</f>
        <v>0</v>
      </c>
      <c r="BG136" s="195">
        <f>IF(N136="zákl. prenesená",J136,0)</f>
        <v>0</v>
      </c>
      <c r="BH136" s="195">
        <f>IF(N136="zníž. prenesená",J136,0)</f>
        <v>0</v>
      </c>
      <c r="BI136" s="195">
        <f>IF(N136="nulová",J136,0)</f>
        <v>0</v>
      </c>
      <c r="BJ136" s="15" t="s">
        <v>87</v>
      </c>
      <c r="BK136" s="196">
        <f>ROUND(I136*H136,3)</f>
        <v>0</v>
      </c>
      <c r="BL136" s="15" t="s">
        <v>203</v>
      </c>
      <c r="BM136" s="194" t="s">
        <v>570</v>
      </c>
    </row>
    <row r="137" s="12" customFormat="1" ht="22.8" customHeight="1">
      <c r="A137" s="12"/>
      <c r="B137" s="169"/>
      <c r="C137" s="12"/>
      <c r="D137" s="170" t="s">
        <v>74</v>
      </c>
      <c r="E137" s="180" t="s">
        <v>571</v>
      </c>
      <c r="F137" s="180" t="s">
        <v>572</v>
      </c>
      <c r="G137" s="12"/>
      <c r="H137" s="12"/>
      <c r="I137" s="172"/>
      <c r="J137" s="181">
        <f>BK137</f>
        <v>0</v>
      </c>
      <c r="K137" s="12"/>
      <c r="L137" s="169"/>
      <c r="M137" s="174"/>
      <c r="N137" s="175"/>
      <c r="O137" s="175"/>
      <c r="P137" s="176">
        <f>SUM(P138:P151)</f>
        <v>0</v>
      </c>
      <c r="Q137" s="175"/>
      <c r="R137" s="176">
        <f>SUM(R138:R151)</f>
        <v>0.22296000000000002</v>
      </c>
      <c r="S137" s="175"/>
      <c r="T137" s="177">
        <f>SUM(T138:T151)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170" t="s">
        <v>87</v>
      </c>
      <c r="AT137" s="178" t="s">
        <v>74</v>
      </c>
      <c r="AU137" s="178" t="s">
        <v>79</v>
      </c>
      <c r="AY137" s="170" t="s">
        <v>133</v>
      </c>
      <c r="BK137" s="179">
        <f>SUM(BK138:BK151)</f>
        <v>0</v>
      </c>
    </row>
    <row r="138" s="2" customFormat="1" ht="16.5" customHeight="1">
      <c r="A138" s="34"/>
      <c r="B138" s="182"/>
      <c r="C138" s="183" t="s">
        <v>155</v>
      </c>
      <c r="D138" s="183" t="s">
        <v>135</v>
      </c>
      <c r="E138" s="184" t="s">
        <v>573</v>
      </c>
      <c r="F138" s="185" t="s">
        <v>574</v>
      </c>
      <c r="G138" s="186" t="s">
        <v>460</v>
      </c>
      <c r="H138" s="187">
        <v>5</v>
      </c>
      <c r="I138" s="188"/>
      <c r="J138" s="187">
        <f>ROUND(I138*H138,3)</f>
        <v>0</v>
      </c>
      <c r="K138" s="189"/>
      <c r="L138" s="35"/>
      <c r="M138" s="190" t="s">
        <v>1</v>
      </c>
      <c r="N138" s="191" t="s">
        <v>41</v>
      </c>
      <c r="O138" s="74"/>
      <c r="P138" s="192">
        <f>O138*H138</f>
        <v>0</v>
      </c>
      <c r="Q138" s="192">
        <v>0.00114</v>
      </c>
      <c r="R138" s="192">
        <f>Q138*H138</f>
        <v>0.0057000000000000002</v>
      </c>
      <c r="S138" s="192">
        <v>0</v>
      </c>
      <c r="T138" s="193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94" t="s">
        <v>203</v>
      </c>
      <c r="AT138" s="194" t="s">
        <v>135</v>
      </c>
      <c r="AU138" s="194" t="s">
        <v>87</v>
      </c>
      <c r="AY138" s="15" t="s">
        <v>133</v>
      </c>
      <c r="BE138" s="195">
        <f>IF(N138="základná",J138,0)</f>
        <v>0</v>
      </c>
      <c r="BF138" s="195">
        <f>IF(N138="znížená",J138,0)</f>
        <v>0</v>
      </c>
      <c r="BG138" s="195">
        <f>IF(N138="zákl. prenesená",J138,0)</f>
        <v>0</v>
      </c>
      <c r="BH138" s="195">
        <f>IF(N138="zníž. prenesená",J138,0)</f>
        <v>0</v>
      </c>
      <c r="BI138" s="195">
        <f>IF(N138="nulová",J138,0)</f>
        <v>0</v>
      </c>
      <c r="BJ138" s="15" t="s">
        <v>87</v>
      </c>
      <c r="BK138" s="196">
        <f>ROUND(I138*H138,3)</f>
        <v>0</v>
      </c>
      <c r="BL138" s="15" t="s">
        <v>203</v>
      </c>
      <c r="BM138" s="194" t="s">
        <v>575</v>
      </c>
    </row>
    <row r="139" s="2" customFormat="1" ht="21.75" customHeight="1">
      <c r="A139" s="34"/>
      <c r="B139" s="182"/>
      <c r="C139" s="197" t="s">
        <v>159</v>
      </c>
      <c r="D139" s="197" t="s">
        <v>173</v>
      </c>
      <c r="E139" s="198" t="s">
        <v>576</v>
      </c>
      <c r="F139" s="199" t="s">
        <v>577</v>
      </c>
      <c r="G139" s="200" t="s">
        <v>181</v>
      </c>
      <c r="H139" s="201">
        <v>5</v>
      </c>
      <c r="I139" s="202"/>
      <c r="J139" s="201">
        <f>ROUND(I139*H139,3)</f>
        <v>0</v>
      </c>
      <c r="K139" s="203"/>
      <c r="L139" s="204"/>
      <c r="M139" s="205" t="s">
        <v>1</v>
      </c>
      <c r="N139" s="206" t="s">
        <v>41</v>
      </c>
      <c r="O139" s="74"/>
      <c r="P139" s="192">
        <f>O139*H139</f>
        <v>0</v>
      </c>
      <c r="Q139" s="192">
        <v>0.00014999999999999999</v>
      </c>
      <c r="R139" s="192">
        <f>Q139*H139</f>
        <v>0.00074999999999999991</v>
      </c>
      <c r="S139" s="192">
        <v>0</v>
      </c>
      <c r="T139" s="193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94" t="s">
        <v>268</v>
      </c>
      <c r="AT139" s="194" t="s">
        <v>173</v>
      </c>
      <c r="AU139" s="194" t="s">
        <v>87</v>
      </c>
      <c r="AY139" s="15" t="s">
        <v>133</v>
      </c>
      <c r="BE139" s="195">
        <f>IF(N139="základná",J139,0)</f>
        <v>0</v>
      </c>
      <c r="BF139" s="195">
        <f>IF(N139="znížená",J139,0)</f>
        <v>0</v>
      </c>
      <c r="BG139" s="195">
        <f>IF(N139="zákl. prenesená",J139,0)</f>
        <v>0</v>
      </c>
      <c r="BH139" s="195">
        <f>IF(N139="zníž. prenesená",J139,0)</f>
        <v>0</v>
      </c>
      <c r="BI139" s="195">
        <f>IF(N139="nulová",J139,0)</f>
        <v>0</v>
      </c>
      <c r="BJ139" s="15" t="s">
        <v>87</v>
      </c>
      <c r="BK139" s="196">
        <f>ROUND(I139*H139,3)</f>
        <v>0</v>
      </c>
      <c r="BL139" s="15" t="s">
        <v>203</v>
      </c>
      <c r="BM139" s="194" t="s">
        <v>578</v>
      </c>
    </row>
    <row r="140" s="2" customFormat="1" ht="24.15" customHeight="1">
      <c r="A140" s="34"/>
      <c r="B140" s="182"/>
      <c r="C140" s="183" t="s">
        <v>164</v>
      </c>
      <c r="D140" s="183" t="s">
        <v>135</v>
      </c>
      <c r="E140" s="184" t="s">
        <v>579</v>
      </c>
      <c r="F140" s="185" t="s">
        <v>580</v>
      </c>
      <c r="G140" s="186" t="s">
        <v>181</v>
      </c>
      <c r="H140" s="187">
        <v>1</v>
      </c>
      <c r="I140" s="188"/>
      <c r="J140" s="187">
        <f>ROUND(I140*H140,3)</f>
        <v>0</v>
      </c>
      <c r="K140" s="189"/>
      <c r="L140" s="35"/>
      <c r="M140" s="190" t="s">
        <v>1</v>
      </c>
      <c r="N140" s="191" t="s">
        <v>41</v>
      </c>
      <c r="O140" s="74"/>
      <c r="P140" s="192">
        <f>O140*H140</f>
        <v>0</v>
      </c>
      <c r="Q140" s="192">
        <v>0</v>
      </c>
      <c r="R140" s="192">
        <f>Q140*H140</f>
        <v>0</v>
      </c>
      <c r="S140" s="192">
        <v>0</v>
      </c>
      <c r="T140" s="193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94" t="s">
        <v>203</v>
      </c>
      <c r="AT140" s="194" t="s">
        <v>135</v>
      </c>
      <c r="AU140" s="194" t="s">
        <v>87</v>
      </c>
      <c r="AY140" s="15" t="s">
        <v>133</v>
      </c>
      <c r="BE140" s="195">
        <f>IF(N140="základná",J140,0)</f>
        <v>0</v>
      </c>
      <c r="BF140" s="195">
        <f>IF(N140="znížená",J140,0)</f>
        <v>0</v>
      </c>
      <c r="BG140" s="195">
        <f>IF(N140="zákl. prenesená",J140,0)</f>
        <v>0</v>
      </c>
      <c r="BH140" s="195">
        <f>IF(N140="zníž. prenesená",J140,0)</f>
        <v>0</v>
      </c>
      <c r="BI140" s="195">
        <f>IF(N140="nulová",J140,0)</f>
        <v>0</v>
      </c>
      <c r="BJ140" s="15" t="s">
        <v>87</v>
      </c>
      <c r="BK140" s="196">
        <f>ROUND(I140*H140,3)</f>
        <v>0</v>
      </c>
      <c r="BL140" s="15" t="s">
        <v>203</v>
      </c>
      <c r="BM140" s="194" t="s">
        <v>581</v>
      </c>
    </row>
    <row r="141" s="2" customFormat="1" ht="37.8" customHeight="1">
      <c r="A141" s="34"/>
      <c r="B141" s="182"/>
      <c r="C141" s="197" t="s">
        <v>168</v>
      </c>
      <c r="D141" s="197" t="s">
        <v>173</v>
      </c>
      <c r="E141" s="198" t="s">
        <v>582</v>
      </c>
      <c r="F141" s="199" t="s">
        <v>583</v>
      </c>
      <c r="G141" s="200" t="s">
        <v>181</v>
      </c>
      <c r="H141" s="201">
        <v>1</v>
      </c>
      <c r="I141" s="202"/>
      <c r="J141" s="201">
        <f>ROUND(I141*H141,3)</f>
        <v>0</v>
      </c>
      <c r="K141" s="203"/>
      <c r="L141" s="204"/>
      <c r="M141" s="205" t="s">
        <v>1</v>
      </c>
      <c r="N141" s="206" t="s">
        <v>41</v>
      </c>
      <c r="O141" s="74"/>
      <c r="P141" s="192">
        <f>O141*H141</f>
        <v>0</v>
      </c>
      <c r="Q141" s="192">
        <v>0.035000000000000003</v>
      </c>
      <c r="R141" s="192">
        <f>Q141*H141</f>
        <v>0.035000000000000003</v>
      </c>
      <c r="S141" s="192">
        <v>0</v>
      </c>
      <c r="T141" s="193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94" t="s">
        <v>268</v>
      </c>
      <c r="AT141" s="194" t="s">
        <v>173</v>
      </c>
      <c r="AU141" s="194" t="s">
        <v>87</v>
      </c>
      <c r="AY141" s="15" t="s">
        <v>133</v>
      </c>
      <c r="BE141" s="195">
        <f>IF(N141="základná",J141,0)</f>
        <v>0</v>
      </c>
      <c r="BF141" s="195">
        <f>IF(N141="znížená",J141,0)</f>
        <v>0</v>
      </c>
      <c r="BG141" s="195">
        <f>IF(N141="zákl. prenesená",J141,0)</f>
        <v>0</v>
      </c>
      <c r="BH141" s="195">
        <f>IF(N141="zníž. prenesená",J141,0)</f>
        <v>0</v>
      </c>
      <c r="BI141" s="195">
        <f>IF(N141="nulová",J141,0)</f>
        <v>0</v>
      </c>
      <c r="BJ141" s="15" t="s">
        <v>87</v>
      </c>
      <c r="BK141" s="196">
        <f>ROUND(I141*H141,3)</f>
        <v>0</v>
      </c>
      <c r="BL141" s="15" t="s">
        <v>203</v>
      </c>
      <c r="BM141" s="194" t="s">
        <v>584</v>
      </c>
    </row>
    <row r="142" s="2" customFormat="1" ht="24.15" customHeight="1">
      <c r="A142" s="34"/>
      <c r="B142" s="182"/>
      <c r="C142" s="183" t="s">
        <v>172</v>
      </c>
      <c r="D142" s="183" t="s">
        <v>135</v>
      </c>
      <c r="E142" s="184" t="s">
        <v>585</v>
      </c>
      <c r="F142" s="185" t="s">
        <v>586</v>
      </c>
      <c r="G142" s="186" t="s">
        <v>181</v>
      </c>
      <c r="H142" s="187">
        <v>1</v>
      </c>
      <c r="I142" s="188"/>
      <c r="J142" s="187">
        <f>ROUND(I142*H142,3)</f>
        <v>0</v>
      </c>
      <c r="K142" s="189"/>
      <c r="L142" s="35"/>
      <c r="M142" s="190" t="s">
        <v>1</v>
      </c>
      <c r="N142" s="191" t="s">
        <v>41</v>
      </c>
      <c r="O142" s="74"/>
      <c r="P142" s="192">
        <f>O142*H142</f>
        <v>0</v>
      </c>
      <c r="Q142" s="192">
        <v>0</v>
      </c>
      <c r="R142" s="192">
        <f>Q142*H142</f>
        <v>0</v>
      </c>
      <c r="S142" s="192">
        <v>0</v>
      </c>
      <c r="T142" s="193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94" t="s">
        <v>203</v>
      </c>
      <c r="AT142" s="194" t="s">
        <v>135</v>
      </c>
      <c r="AU142" s="194" t="s">
        <v>87</v>
      </c>
      <c r="AY142" s="15" t="s">
        <v>133</v>
      </c>
      <c r="BE142" s="195">
        <f>IF(N142="základná",J142,0)</f>
        <v>0</v>
      </c>
      <c r="BF142" s="195">
        <f>IF(N142="znížená",J142,0)</f>
        <v>0</v>
      </c>
      <c r="BG142" s="195">
        <f>IF(N142="zákl. prenesená",J142,0)</f>
        <v>0</v>
      </c>
      <c r="BH142" s="195">
        <f>IF(N142="zníž. prenesená",J142,0)</f>
        <v>0</v>
      </c>
      <c r="BI142" s="195">
        <f>IF(N142="nulová",J142,0)</f>
        <v>0</v>
      </c>
      <c r="BJ142" s="15" t="s">
        <v>87</v>
      </c>
      <c r="BK142" s="196">
        <f>ROUND(I142*H142,3)</f>
        <v>0</v>
      </c>
      <c r="BL142" s="15" t="s">
        <v>203</v>
      </c>
      <c r="BM142" s="194" t="s">
        <v>587</v>
      </c>
    </row>
    <row r="143" s="2" customFormat="1" ht="37.8" customHeight="1">
      <c r="A143" s="34"/>
      <c r="B143" s="182"/>
      <c r="C143" s="197" t="s">
        <v>178</v>
      </c>
      <c r="D143" s="197" t="s">
        <v>173</v>
      </c>
      <c r="E143" s="198" t="s">
        <v>588</v>
      </c>
      <c r="F143" s="199" t="s">
        <v>589</v>
      </c>
      <c r="G143" s="200" t="s">
        <v>181</v>
      </c>
      <c r="H143" s="201">
        <v>1</v>
      </c>
      <c r="I143" s="202"/>
      <c r="J143" s="201">
        <f>ROUND(I143*H143,3)</f>
        <v>0</v>
      </c>
      <c r="K143" s="203"/>
      <c r="L143" s="204"/>
      <c r="M143" s="205" t="s">
        <v>1</v>
      </c>
      <c r="N143" s="206" t="s">
        <v>41</v>
      </c>
      <c r="O143" s="74"/>
      <c r="P143" s="192">
        <f>O143*H143</f>
        <v>0</v>
      </c>
      <c r="Q143" s="192">
        <v>0.0020999999999999999</v>
      </c>
      <c r="R143" s="192">
        <f>Q143*H143</f>
        <v>0.0020999999999999999</v>
      </c>
      <c r="S143" s="192">
        <v>0</v>
      </c>
      <c r="T143" s="193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94" t="s">
        <v>268</v>
      </c>
      <c r="AT143" s="194" t="s">
        <v>173</v>
      </c>
      <c r="AU143" s="194" t="s">
        <v>87</v>
      </c>
      <c r="AY143" s="15" t="s">
        <v>133</v>
      </c>
      <c r="BE143" s="195">
        <f>IF(N143="základná",J143,0)</f>
        <v>0</v>
      </c>
      <c r="BF143" s="195">
        <f>IF(N143="znížená",J143,0)</f>
        <v>0</v>
      </c>
      <c r="BG143" s="195">
        <f>IF(N143="zákl. prenesená",J143,0)</f>
        <v>0</v>
      </c>
      <c r="BH143" s="195">
        <f>IF(N143="zníž. prenesená",J143,0)</f>
        <v>0</v>
      </c>
      <c r="BI143" s="195">
        <f>IF(N143="nulová",J143,0)</f>
        <v>0</v>
      </c>
      <c r="BJ143" s="15" t="s">
        <v>87</v>
      </c>
      <c r="BK143" s="196">
        <f>ROUND(I143*H143,3)</f>
        <v>0</v>
      </c>
      <c r="BL143" s="15" t="s">
        <v>203</v>
      </c>
      <c r="BM143" s="194" t="s">
        <v>590</v>
      </c>
    </row>
    <row r="144" s="2" customFormat="1" ht="24.15" customHeight="1">
      <c r="A144" s="34"/>
      <c r="B144" s="182"/>
      <c r="C144" s="183" t="s">
        <v>184</v>
      </c>
      <c r="D144" s="183" t="s">
        <v>135</v>
      </c>
      <c r="E144" s="184" t="s">
        <v>591</v>
      </c>
      <c r="F144" s="185" t="s">
        <v>592</v>
      </c>
      <c r="G144" s="186" t="s">
        <v>460</v>
      </c>
      <c r="H144" s="187">
        <v>1</v>
      </c>
      <c r="I144" s="188"/>
      <c r="J144" s="187">
        <f>ROUND(I144*H144,3)</f>
        <v>0</v>
      </c>
      <c r="K144" s="189"/>
      <c r="L144" s="35"/>
      <c r="M144" s="190" t="s">
        <v>1</v>
      </c>
      <c r="N144" s="191" t="s">
        <v>41</v>
      </c>
      <c r="O144" s="74"/>
      <c r="P144" s="192">
        <f>O144*H144</f>
        <v>0</v>
      </c>
      <c r="Q144" s="192">
        <v>1.0000000000000001E-05</v>
      </c>
      <c r="R144" s="192">
        <f>Q144*H144</f>
        <v>1.0000000000000001E-05</v>
      </c>
      <c r="S144" s="192">
        <v>0</v>
      </c>
      <c r="T144" s="193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94" t="s">
        <v>203</v>
      </c>
      <c r="AT144" s="194" t="s">
        <v>135</v>
      </c>
      <c r="AU144" s="194" t="s">
        <v>87</v>
      </c>
      <c r="AY144" s="15" t="s">
        <v>133</v>
      </c>
      <c r="BE144" s="195">
        <f>IF(N144="základná",J144,0)</f>
        <v>0</v>
      </c>
      <c r="BF144" s="195">
        <f>IF(N144="znížená",J144,0)</f>
        <v>0</v>
      </c>
      <c r="BG144" s="195">
        <f>IF(N144="zákl. prenesená",J144,0)</f>
        <v>0</v>
      </c>
      <c r="BH144" s="195">
        <f>IF(N144="zníž. prenesená",J144,0)</f>
        <v>0</v>
      </c>
      <c r="BI144" s="195">
        <f>IF(N144="nulová",J144,0)</f>
        <v>0</v>
      </c>
      <c r="BJ144" s="15" t="s">
        <v>87</v>
      </c>
      <c r="BK144" s="196">
        <f>ROUND(I144*H144,3)</f>
        <v>0</v>
      </c>
      <c r="BL144" s="15" t="s">
        <v>203</v>
      </c>
      <c r="BM144" s="194" t="s">
        <v>593</v>
      </c>
    </row>
    <row r="145" s="2" customFormat="1" ht="21.75" customHeight="1">
      <c r="A145" s="34"/>
      <c r="B145" s="182"/>
      <c r="C145" s="197" t="s">
        <v>189</v>
      </c>
      <c r="D145" s="197" t="s">
        <v>173</v>
      </c>
      <c r="E145" s="198" t="s">
        <v>594</v>
      </c>
      <c r="F145" s="199" t="s">
        <v>595</v>
      </c>
      <c r="G145" s="200" t="s">
        <v>181</v>
      </c>
      <c r="H145" s="201">
        <v>1</v>
      </c>
      <c r="I145" s="202"/>
      <c r="J145" s="201">
        <f>ROUND(I145*H145,3)</f>
        <v>0</v>
      </c>
      <c r="K145" s="203"/>
      <c r="L145" s="204"/>
      <c r="M145" s="205" t="s">
        <v>1</v>
      </c>
      <c r="N145" s="206" t="s">
        <v>41</v>
      </c>
      <c r="O145" s="74"/>
      <c r="P145" s="192">
        <f>O145*H145</f>
        <v>0</v>
      </c>
      <c r="Q145" s="192">
        <v>0.00215</v>
      </c>
      <c r="R145" s="192">
        <f>Q145*H145</f>
        <v>0.00215</v>
      </c>
      <c r="S145" s="192">
        <v>0</v>
      </c>
      <c r="T145" s="193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94" t="s">
        <v>268</v>
      </c>
      <c r="AT145" s="194" t="s">
        <v>173</v>
      </c>
      <c r="AU145" s="194" t="s">
        <v>87</v>
      </c>
      <c r="AY145" s="15" t="s">
        <v>133</v>
      </c>
      <c r="BE145" s="195">
        <f>IF(N145="základná",J145,0)</f>
        <v>0</v>
      </c>
      <c r="BF145" s="195">
        <f>IF(N145="znížená",J145,0)</f>
        <v>0</v>
      </c>
      <c r="BG145" s="195">
        <f>IF(N145="zákl. prenesená",J145,0)</f>
        <v>0</v>
      </c>
      <c r="BH145" s="195">
        <f>IF(N145="zníž. prenesená",J145,0)</f>
        <v>0</v>
      </c>
      <c r="BI145" s="195">
        <f>IF(N145="nulová",J145,0)</f>
        <v>0</v>
      </c>
      <c r="BJ145" s="15" t="s">
        <v>87</v>
      </c>
      <c r="BK145" s="196">
        <f>ROUND(I145*H145,3)</f>
        <v>0</v>
      </c>
      <c r="BL145" s="15" t="s">
        <v>203</v>
      </c>
      <c r="BM145" s="194" t="s">
        <v>596</v>
      </c>
    </row>
    <row r="146" s="2" customFormat="1" ht="37.8" customHeight="1">
      <c r="A146" s="34"/>
      <c r="B146" s="182"/>
      <c r="C146" s="183" t="s">
        <v>194</v>
      </c>
      <c r="D146" s="183" t="s">
        <v>135</v>
      </c>
      <c r="E146" s="184" t="s">
        <v>597</v>
      </c>
      <c r="F146" s="185" t="s">
        <v>598</v>
      </c>
      <c r="G146" s="186" t="s">
        <v>181</v>
      </c>
      <c r="H146" s="187">
        <v>1</v>
      </c>
      <c r="I146" s="188"/>
      <c r="J146" s="187">
        <f>ROUND(I146*H146,3)</f>
        <v>0</v>
      </c>
      <c r="K146" s="189"/>
      <c r="L146" s="35"/>
      <c r="M146" s="190" t="s">
        <v>1</v>
      </c>
      <c r="N146" s="191" t="s">
        <v>41</v>
      </c>
      <c r="O146" s="74"/>
      <c r="P146" s="192">
        <f>O146*H146</f>
        <v>0</v>
      </c>
      <c r="Q146" s="192">
        <v>0.026100000000000002</v>
      </c>
      <c r="R146" s="192">
        <f>Q146*H146</f>
        <v>0.026100000000000002</v>
      </c>
      <c r="S146" s="192">
        <v>0</v>
      </c>
      <c r="T146" s="193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94" t="s">
        <v>203</v>
      </c>
      <c r="AT146" s="194" t="s">
        <v>135</v>
      </c>
      <c r="AU146" s="194" t="s">
        <v>87</v>
      </c>
      <c r="AY146" s="15" t="s">
        <v>133</v>
      </c>
      <c r="BE146" s="195">
        <f>IF(N146="základná",J146,0)</f>
        <v>0</v>
      </c>
      <c r="BF146" s="195">
        <f>IF(N146="znížená",J146,0)</f>
        <v>0</v>
      </c>
      <c r="BG146" s="195">
        <f>IF(N146="zákl. prenesená",J146,0)</f>
        <v>0</v>
      </c>
      <c r="BH146" s="195">
        <f>IF(N146="zníž. prenesená",J146,0)</f>
        <v>0</v>
      </c>
      <c r="BI146" s="195">
        <f>IF(N146="nulová",J146,0)</f>
        <v>0</v>
      </c>
      <c r="BJ146" s="15" t="s">
        <v>87</v>
      </c>
      <c r="BK146" s="196">
        <f>ROUND(I146*H146,3)</f>
        <v>0</v>
      </c>
      <c r="BL146" s="15" t="s">
        <v>203</v>
      </c>
      <c r="BM146" s="194" t="s">
        <v>599</v>
      </c>
    </row>
    <row r="147" s="2" customFormat="1" ht="37.8" customHeight="1">
      <c r="A147" s="34"/>
      <c r="B147" s="182"/>
      <c r="C147" s="197" t="s">
        <v>198</v>
      </c>
      <c r="D147" s="197" t="s">
        <v>173</v>
      </c>
      <c r="E147" s="198" t="s">
        <v>600</v>
      </c>
      <c r="F147" s="199" t="s">
        <v>601</v>
      </c>
      <c r="G147" s="200" t="s">
        <v>181</v>
      </c>
      <c r="H147" s="201">
        <v>1</v>
      </c>
      <c r="I147" s="202"/>
      <c r="J147" s="201">
        <f>ROUND(I147*H147,3)</f>
        <v>0</v>
      </c>
      <c r="K147" s="203"/>
      <c r="L147" s="204"/>
      <c r="M147" s="205" t="s">
        <v>1</v>
      </c>
      <c r="N147" s="206" t="s">
        <v>41</v>
      </c>
      <c r="O147" s="74"/>
      <c r="P147" s="192">
        <f>O147*H147</f>
        <v>0</v>
      </c>
      <c r="Q147" s="192">
        <v>0.14499999999999999</v>
      </c>
      <c r="R147" s="192">
        <f>Q147*H147</f>
        <v>0.14499999999999999</v>
      </c>
      <c r="S147" s="192">
        <v>0</v>
      </c>
      <c r="T147" s="193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94" t="s">
        <v>268</v>
      </c>
      <c r="AT147" s="194" t="s">
        <v>173</v>
      </c>
      <c r="AU147" s="194" t="s">
        <v>87</v>
      </c>
      <c r="AY147" s="15" t="s">
        <v>133</v>
      </c>
      <c r="BE147" s="195">
        <f>IF(N147="základná",J147,0)</f>
        <v>0</v>
      </c>
      <c r="BF147" s="195">
        <f>IF(N147="znížená",J147,0)</f>
        <v>0</v>
      </c>
      <c r="BG147" s="195">
        <f>IF(N147="zákl. prenesená",J147,0)</f>
        <v>0</v>
      </c>
      <c r="BH147" s="195">
        <f>IF(N147="zníž. prenesená",J147,0)</f>
        <v>0</v>
      </c>
      <c r="BI147" s="195">
        <f>IF(N147="nulová",J147,0)</f>
        <v>0</v>
      </c>
      <c r="BJ147" s="15" t="s">
        <v>87</v>
      </c>
      <c r="BK147" s="196">
        <f>ROUND(I147*H147,3)</f>
        <v>0</v>
      </c>
      <c r="BL147" s="15" t="s">
        <v>203</v>
      </c>
      <c r="BM147" s="194" t="s">
        <v>602</v>
      </c>
    </row>
    <row r="148" s="2" customFormat="1" ht="24.15" customHeight="1">
      <c r="A148" s="34"/>
      <c r="B148" s="182"/>
      <c r="C148" s="197" t="s">
        <v>203</v>
      </c>
      <c r="D148" s="197" t="s">
        <v>173</v>
      </c>
      <c r="E148" s="198" t="s">
        <v>603</v>
      </c>
      <c r="F148" s="199" t="s">
        <v>604</v>
      </c>
      <c r="G148" s="200" t="s">
        <v>181</v>
      </c>
      <c r="H148" s="201">
        <v>1</v>
      </c>
      <c r="I148" s="202"/>
      <c r="J148" s="201">
        <f>ROUND(I148*H148,3)</f>
        <v>0</v>
      </c>
      <c r="K148" s="203"/>
      <c r="L148" s="204"/>
      <c r="M148" s="205" t="s">
        <v>1</v>
      </c>
      <c r="N148" s="206" t="s">
        <v>41</v>
      </c>
      <c r="O148" s="74"/>
      <c r="P148" s="192">
        <f>O148*H148</f>
        <v>0</v>
      </c>
      <c r="Q148" s="192">
        <v>0.0050000000000000001</v>
      </c>
      <c r="R148" s="192">
        <f>Q148*H148</f>
        <v>0.0050000000000000001</v>
      </c>
      <c r="S148" s="192">
        <v>0</v>
      </c>
      <c r="T148" s="193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94" t="s">
        <v>268</v>
      </c>
      <c r="AT148" s="194" t="s">
        <v>173</v>
      </c>
      <c r="AU148" s="194" t="s">
        <v>87</v>
      </c>
      <c r="AY148" s="15" t="s">
        <v>133</v>
      </c>
      <c r="BE148" s="195">
        <f>IF(N148="základná",J148,0)</f>
        <v>0</v>
      </c>
      <c r="BF148" s="195">
        <f>IF(N148="znížená",J148,0)</f>
        <v>0</v>
      </c>
      <c r="BG148" s="195">
        <f>IF(N148="zákl. prenesená",J148,0)</f>
        <v>0</v>
      </c>
      <c r="BH148" s="195">
        <f>IF(N148="zníž. prenesená",J148,0)</f>
        <v>0</v>
      </c>
      <c r="BI148" s="195">
        <f>IF(N148="nulová",J148,0)</f>
        <v>0</v>
      </c>
      <c r="BJ148" s="15" t="s">
        <v>87</v>
      </c>
      <c r="BK148" s="196">
        <f>ROUND(I148*H148,3)</f>
        <v>0</v>
      </c>
      <c r="BL148" s="15" t="s">
        <v>203</v>
      </c>
      <c r="BM148" s="194" t="s">
        <v>605</v>
      </c>
    </row>
    <row r="149" s="2" customFormat="1" ht="24.15" customHeight="1">
      <c r="A149" s="34"/>
      <c r="B149" s="182"/>
      <c r="C149" s="197" t="s">
        <v>207</v>
      </c>
      <c r="D149" s="197" t="s">
        <v>173</v>
      </c>
      <c r="E149" s="198" t="s">
        <v>606</v>
      </c>
      <c r="F149" s="199" t="s">
        <v>607</v>
      </c>
      <c r="G149" s="200" t="s">
        <v>181</v>
      </c>
      <c r="H149" s="201">
        <v>1</v>
      </c>
      <c r="I149" s="202"/>
      <c r="J149" s="201">
        <f>ROUND(I149*H149,3)</f>
        <v>0</v>
      </c>
      <c r="K149" s="203"/>
      <c r="L149" s="204"/>
      <c r="M149" s="205" t="s">
        <v>1</v>
      </c>
      <c r="N149" s="206" t="s">
        <v>41</v>
      </c>
      <c r="O149" s="74"/>
      <c r="P149" s="192">
        <f>O149*H149</f>
        <v>0</v>
      </c>
      <c r="Q149" s="192">
        <v>0.001</v>
      </c>
      <c r="R149" s="192">
        <f>Q149*H149</f>
        <v>0.001</v>
      </c>
      <c r="S149" s="192">
        <v>0</v>
      </c>
      <c r="T149" s="193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94" t="s">
        <v>268</v>
      </c>
      <c r="AT149" s="194" t="s">
        <v>173</v>
      </c>
      <c r="AU149" s="194" t="s">
        <v>87</v>
      </c>
      <c r="AY149" s="15" t="s">
        <v>133</v>
      </c>
      <c r="BE149" s="195">
        <f>IF(N149="základná",J149,0)</f>
        <v>0</v>
      </c>
      <c r="BF149" s="195">
        <f>IF(N149="znížená",J149,0)</f>
        <v>0</v>
      </c>
      <c r="BG149" s="195">
        <f>IF(N149="zákl. prenesená",J149,0)</f>
        <v>0</v>
      </c>
      <c r="BH149" s="195">
        <f>IF(N149="zníž. prenesená",J149,0)</f>
        <v>0</v>
      </c>
      <c r="BI149" s="195">
        <f>IF(N149="nulová",J149,0)</f>
        <v>0</v>
      </c>
      <c r="BJ149" s="15" t="s">
        <v>87</v>
      </c>
      <c r="BK149" s="196">
        <f>ROUND(I149*H149,3)</f>
        <v>0</v>
      </c>
      <c r="BL149" s="15" t="s">
        <v>203</v>
      </c>
      <c r="BM149" s="194" t="s">
        <v>608</v>
      </c>
    </row>
    <row r="150" s="2" customFormat="1" ht="16.5" customHeight="1">
      <c r="A150" s="34"/>
      <c r="B150" s="182"/>
      <c r="C150" s="197" t="s">
        <v>212</v>
      </c>
      <c r="D150" s="197" t="s">
        <v>173</v>
      </c>
      <c r="E150" s="198" t="s">
        <v>609</v>
      </c>
      <c r="F150" s="199" t="s">
        <v>610</v>
      </c>
      <c r="G150" s="200" t="s">
        <v>181</v>
      </c>
      <c r="H150" s="201">
        <v>1</v>
      </c>
      <c r="I150" s="202"/>
      <c r="J150" s="201">
        <f>ROUND(I150*H150,3)</f>
        <v>0</v>
      </c>
      <c r="K150" s="203"/>
      <c r="L150" s="204"/>
      <c r="M150" s="205" t="s">
        <v>1</v>
      </c>
      <c r="N150" s="206" t="s">
        <v>41</v>
      </c>
      <c r="O150" s="74"/>
      <c r="P150" s="192">
        <f>O150*H150</f>
        <v>0</v>
      </c>
      <c r="Q150" s="192">
        <v>0.00014999999999999999</v>
      </c>
      <c r="R150" s="192">
        <f>Q150*H150</f>
        <v>0.00014999999999999999</v>
      </c>
      <c r="S150" s="192">
        <v>0</v>
      </c>
      <c r="T150" s="193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94" t="s">
        <v>268</v>
      </c>
      <c r="AT150" s="194" t="s">
        <v>173</v>
      </c>
      <c r="AU150" s="194" t="s">
        <v>87</v>
      </c>
      <c r="AY150" s="15" t="s">
        <v>133</v>
      </c>
      <c r="BE150" s="195">
        <f>IF(N150="základná",J150,0)</f>
        <v>0</v>
      </c>
      <c r="BF150" s="195">
        <f>IF(N150="znížená",J150,0)</f>
        <v>0</v>
      </c>
      <c r="BG150" s="195">
        <f>IF(N150="zákl. prenesená",J150,0)</f>
        <v>0</v>
      </c>
      <c r="BH150" s="195">
        <f>IF(N150="zníž. prenesená",J150,0)</f>
        <v>0</v>
      </c>
      <c r="BI150" s="195">
        <f>IF(N150="nulová",J150,0)</f>
        <v>0</v>
      </c>
      <c r="BJ150" s="15" t="s">
        <v>87</v>
      </c>
      <c r="BK150" s="196">
        <f>ROUND(I150*H150,3)</f>
        <v>0</v>
      </c>
      <c r="BL150" s="15" t="s">
        <v>203</v>
      </c>
      <c r="BM150" s="194" t="s">
        <v>611</v>
      </c>
    </row>
    <row r="151" s="2" customFormat="1" ht="21.75" customHeight="1">
      <c r="A151" s="34"/>
      <c r="B151" s="182"/>
      <c r="C151" s="183" t="s">
        <v>216</v>
      </c>
      <c r="D151" s="183" t="s">
        <v>135</v>
      </c>
      <c r="E151" s="184" t="s">
        <v>612</v>
      </c>
      <c r="F151" s="185" t="s">
        <v>613</v>
      </c>
      <c r="G151" s="186" t="s">
        <v>162</v>
      </c>
      <c r="H151" s="187">
        <v>0.223</v>
      </c>
      <c r="I151" s="188"/>
      <c r="J151" s="187">
        <f>ROUND(I151*H151,3)</f>
        <v>0</v>
      </c>
      <c r="K151" s="189"/>
      <c r="L151" s="35"/>
      <c r="M151" s="190" t="s">
        <v>1</v>
      </c>
      <c r="N151" s="191" t="s">
        <v>41</v>
      </c>
      <c r="O151" s="74"/>
      <c r="P151" s="192">
        <f>O151*H151</f>
        <v>0</v>
      </c>
      <c r="Q151" s="192">
        <v>0</v>
      </c>
      <c r="R151" s="192">
        <f>Q151*H151</f>
        <v>0</v>
      </c>
      <c r="S151" s="192">
        <v>0</v>
      </c>
      <c r="T151" s="193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94" t="s">
        <v>203</v>
      </c>
      <c r="AT151" s="194" t="s">
        <v>135</v>
      </c>
      <c r="AU151" s="194" t="s">
        <v>87</v>
      </c>
      <c r="AY151" s="15" t="s">
        <v>133</v>
      </c>
      <c r="BE151" s="195">
        <f>IF(N151="základná",J151,0)</f>
        <v>0</v>
      </c>
      <c r="BF151" s="195">
        <f>IF(N151="znížená",J151,0)</f>
        <v>0</v>
      </c>
      <c r="BG151" s="195">
        <f>IF(N151="zákl. prenesená",J151,0)</f>
        <v>0</v>
      </c>
      <c r="BH151" s="195">
        <f>IF(N151="zníž. prenesená",J151,0)</f>
        <v>0</v>
      </c>
      <c r="BI151" s="195">
        <f>IF(N151="nulová",J151,0)</f>
        <v>0</v>
      </c>
      <c r="BJ151" s="15" t="s">
        <v>87</v>
      </c>
      <c r="BK151" s="196">
        <f>ROUND(I151*H151,3)</f>
        <v>0</v>
      </c>
      <c r="BL151" s="15" t="s">
        <v>203</v>
      </c>
      <c r="BM151" s="194" t="s">
        <v>614</v>
      </c>
    </row>
    <row r="152" s="12" customFormat="1" ht="22.8" customHeight="1">
      <c r="A152" s="12"/>
      <c r="B152" s="169"/>
      <c r="C152" s="12"/>
      <c r="D152" s="170" t="s">
        <v>74</v>
      </c>
      <c r="E152" s="180" t="s">
        <v>615</v>
      </c>
      <c r="F152" s="180" t="s">
        <v>616</v>
      </c>
      <c r="G152" s="12"/>
      <c r="H152" s="12"/>
      <c r="I152" s="172"/>
      <c r="J152" s="181">
        <f>BK152</f>
        <v>0</v>
      </c>
      <c r="K152" s="12"/>
      <c r="L152" s="169"/>
      <c r="M152" s="174"/>
      <c r="N152" s="175"/>
      <c r="O152" s="175"/>
      <c r="P152" s="176">
        <f>SUM(P153:P164)</f>
        <v>0</v>
      </c>
      <c r="Q152" s="175"/>
      <c r="R152" s="176">
        <f>SUM(R153:R164)</f>
        <v>0.14584999999999998</v>
      </c>
      <c r="S152" s="175"/>
      <c r="T152" s="177">
        <f>SUM(T153:T164)</f>
        <v>0</v>
      </c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R152" s="170" t="s">
        <v>87</v>
      </c>
      <c r="AT152" s="178" t="s">
        <v>74</v>
      </c>
      <c r="AU152" s="178" t="s">
        <v>79</v>
      </c>
      <c r="AY152" s="170" t="s">
        <v>133</v>
      </c>
      <c r="BK152" s="179">
        <f>SUM(BK153:BK164)</f>
        <v>0</v>
      </c>
    </row>
    <row r="153" s="2" customFormat="1" ht="21.75" customHeight="1">
      <c r="A153" s="34"/>
      <c r="B153" s="182"/>
      <c r="C153" s="183" t="s">
        <v>7</v>
      </c>
      <c r="D153" s="183" t="s">
        <v>135</v>
      </c>
      <c r="E153" s="184" t="s">
        <v>617</v>
      </c>
      <c r="F153" s="185" t="s">
        <v>618</v>
      </c>
      <c r="G153" s="186" t="s">
        <v>210</v>
      </c>
      <c r="H153" s="187">
        <v>4</v>
      </c>
      <c r="I153" s="188"/>
      <c r="J153" s="187">
        <f>ROUND(I153*H153,3)</f>
        <v>0</v>
      </c>
      <c r="K153" s="189"/>
      <c r="L153" s="35"/>
      <c r="M153" s="190" t="s">
        <v>1</v>
      </c>
      <c r="N153" s="191" t="s">
        <v>41</v>
      </c>
      <c r="O153" s="74"/>
      <c r="P153" s="192">
        <f>O153*H153</f>
        <v>0</v>
      </c>
      <c r="Q153" s="192">
        <v>0.0015</v>
      </c>
      <c r="R153" s="192">
        <f>Q153*H153</f>
        <v>0.0060000000000000001</v>
      </c>
      <c r="S153" s="192">
        <v>0</v>
      </c>
      <c r="T153" s="193">
        <f>S153*H153</f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194" t="s">
        <v>203</v>
      </c>
      <c r="AT153" s="194" t="s">
        <v>135</v>
      </c>
      <c r="AU153" s="194" t="s">
        <v>87</v>
      </c>
      <c r="AY153" s="15" t="s">
        <v>133</v>
      </c>
      <c r="BE153" s="195">
        <f>IF(N153="základná",J153,0)</f>
        <v>0</v>
      </c>
      <c r="BF153" s="195">
        <f>IF(N153="znížená",J153,0)</f>
        <v>0</v>
      </c>
      <c r="BG153" s="195">
        <f>IF(N153="zákl. prenesená",J153,0)</f>
        <v>0</v>
      </c>
      <c r="BH153" s="195">
        <f>IF(N153="zníž. prenesená",J153,0)</f>
        <v>0</v>
      </c>
      <c r="BI153" s="195">
        <f>IF(N153="nulová",J153,0)</f>
        <v>0</v>
      </c>
      <c r="BJ153" s="15" t="s">
        <v>87</v>
      </c>
      <c r="BK153" s="196">
        <f>ROUND(I153*H153,3)</f>
        <v>0</v>
      </c>
      <c r="BL153" s="15" t="s">
        <v>203</v>
      </c>
      <c r="BM153" s="194" t="s">
        <v>619</v>
      </c>
    </row>
    <row r="154" s="2" customFormat="1" ht="24.15" customHeight="1">
      <c r="A154" s="34"/>
      <c r="B154" s="182"/>
      <c r="C154" s="183" t="s">
        <v>223</v>
      </c>
      <c r="D154" s="183" t="s">
        <v>135</v>
      </c>
      <c r="E154" s="184" t="s">
        <v>620</v>
      </c>
      <c r="F154" s="185" t="s">
        <v>621</v>
      </c>
      <c r="G154" s="186" t="s">
        <v>210</v>
      </c>
      <c r="H154" s="187">
        <v>65</v>
      </c>
      <c r="I154" s="188"/>
      <c r="J154" s="187">
        <f>ROUND(I154*H154,3)</f>
        <v>0</v>
      </c>
      <c r="K154" s="189"/>
      <c r="L154" s="35"/>
      <c r="M154" s="190" t="s">
        <v>1</v>
      </c>
      <c r="N154" s="191" t="s">
        <v>41</v>
      </c>
      <c r="O154" s="74"/>
      <c r="P154" s="192">
        <f>O154*H154</f>
        <v>0</v>
      </c>
      <c r="Q154" s="192">
        <v>8.0000000000000007E-05</v>
      </c>
      <c r="R154" s="192">
        <f>Q154*H154</f>
        <v>0.0052000000000000006</v>
      </c>
      <c r="S154" s="192">
        <v>0</v>
      </c>
      <c r="T154" s="193">
        <f>S154*H154</f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194" t="s">
        <v>203</v>
      </c>
      <c r="AT154" s="194" t="s">
        <v>135</v>
      </c>
      <c r="AU154" s="194" t="s">
        <v>87</v>
      </c>
      <c r="AY154" s="15" t="s">
        <v>133</v>
      </c>
      <c r="BE154" s="195">
        <f>IF(N154="základná",J154,0)</f>
        <v>0</v>
      </c>
      <c r="BF154" s="195">
        <f>IF(N154="znížená",J154,0)</f>
        <v>0</v>
      </c>
      <c r="BG154" s="195">
        <f>IF(N154="zákl. prenesená",J154,0)</f>
        <v>0</v>
      </c>
      <c r="BH154" s="195">
        <f>IF(N154="zníž. prenesená",J154,0)</f>
        <v>0</v>
      </c>
      <c r="BI154" s="195">
        <f>IF(N154="nulová",J154,0)</f>
        <v>0</v>
      </c>
      <c r="BJ154" s="15" t="s">
        <v>87</v>
      </c>
      <c r="BK154" s="196">
        <f>ROUND(I154*H154,3)</f>
        <v>0</v>
      </c>
      <c r="BL154" s="15" t="s">
        <v>203</v>
      </c>
      <c r="BM154" s="194" t="s">
        <v>622</v>
      </c>
    </row>
    <row r="155" s="2" customFormat="1" ht="16.5" customHeight="1">
      <c r="A155" s="34"/>
      <c r="B155" s="182"/>
      <c r="C155" s="197" t="s">
        <v>227</v>
      </c>
      <c r="D155" s="197" t="s">
        <v>173</v>
      </c>
      <c r="E155" s="198" t="s">
        <v>623</v>
      </c>
      <c r="F155" s="199" t="s">
        <v>624</v>
      </c>
      <c r="G155" s="200" t="s">
        <v>210</v>
      </c>
      <c r="H155" s="201">
        <v>65</v>
      </c>
      <c r="I155" s="202"/>
      <c r="J155" s="201">
        <f>ROUND(I155*H155,3)</f>
        <v>0</v>
      </c>
      <c r="K155" s="203"/>
      <c r="L155" s="204"/>
      <c r="M155" s="205" t="s">
        <v>1</v>
      </c>
      <c r="N155" s="206" t="s">
        <v>41</v>
      </c>
      <c r="O155" s="74"/>
      <c r="P155" s="192">
        <f>O155*H155</f>
        <v>0</v>
      </c>
      <c r="Q155" s="192">
        <v>0.00012</v>
      </c>
      <c r="R155" s="192">
        <f>Q155*H155</f>
        <v>0.0078000000000000005</v>
      </c>
      <c r="S155" s="192">
        <v>0</v>
      </c>
      <c r="T155" s="193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94" t="s">
        <v>268</v>
      </c>
      <c r="AT155" s="194" t="s">
        <v>173</v>
      </c>
      <c r="AU155" s="194" t="s">
        <v>87</v>
      </c>
      <c r="AY155" s="15" t="s">
        <v>133</v>
      </c>
      <c r="BE155" s="195">
        <f>IF(N155="základná",J155,0)</f>
        <v>0</v>
      </c>
      <c r="BF155" s="195">
        <f>IF(N155="znížená",J155,0)</f>
        <v>0</v>
      </c>
      <c r="BG155" s="195">
        <f>IF(N155="zákl. prenesená",J155,0)</f>
        <v>0</v>
      </c>
      <c r="BH155" s="195">
        <f>IF(N155="zníž. prenesená",J155,0)</f>
        <v>0</v>
      </c>
      <c r="BI155" s="195">
        <f>IF(N155="nulová",J155,0)</f>
        <v>0</v>
      </c>
      <c r="BJ155" s="15" t="s">
        <v>87</v>
      </c>
      <c r="BK155" s="196">
        <f>ROUND(I155*H155,3)</f>
        <v>0</v>
      </c>
      <c r="BL155" s="15" t="s">
        <v>203</v>
      </c>
      <c r="BM155" s="194" t="s">
        <v>625</v>
      </c>
    </row>
    <row r="156" s="2" customFormat="1" ht="24.15" customHeight="1">
      <c r="A156" s="34"/>
      <c r="B156" s="182"/>
      <c r="C156" s="183" t="s">
        <v>231</v>
      </c>
      <c r="D156" s="183" t="s">
        <v>135</v>
      </c>
      <c r="E156" s="184" t="s">
        <v>626</v>
      </c>
      <c r="F156" s="185" t="s">
        <v>627</v>
      </c>
      <c r="G156" s="186" t="s">
        <v>210</v>
      </c>
      <c r="H156" s="187">
        <v>20</v>
      </c>
      <c r="I156" s="188"/>
      <c r="J156" s="187">
        <f>ROUND(I156*H156,3)</f>
        <v>0</v>
      </c>
      <c r="K156" s="189"/>
      <c r="L156" s="35"/>
      <c r="M156" s="190" t="s">
        <v>1</v>
      </c>
      <c r="N156" s="191" t="s">
        <v>41</v>
      </c>
      <c r="O156" s="74"/>
      <c r="P156" s="192">
        <f>O156*H156</f>
        <v>0</v>
      </c>
      <c r="Q156" s="192">
        <v>6.9999999999999994E-05</v>
      </c>
      <c r="R156" s="192">
        <f>Q156*H156</f>
        <v>0.0013999999999999998</v>
      </c>
      <c r="S156" s="192">
        <v>0</v>
      </c>
      <c r="T156" s="193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194" t="s">
        <v>203</v>
      </c>
      <c r="AT156" s="194" t="s">
        <v>135</v>
      </c>
      <c r="AU156" s="194" t="s">
        <v>87</v>
      </c>
      <c r="AY156" s="15" t="s">
        <v>133</v>
      </c>
      <c r="BE156" s="195">
        <f>IF(N156="základná",J156,0)</f>
        <v>0</v>
      </c>
      <c r="BF156" s="195">
        <f>IF(N156="znížená",J156,0)</f>
        <v>0</v>
      </c>
      <c r="BG156" s="195">
        <f>IF(N156="zákl. prenesená",J156,0)</f>
        <v>0</v>
      </c>
      <c r="BH156" s="195">
        <f>IF(N156="zníž. prenesená",J156,0)</f>
        <v>0</v>
      </c>
      <c r="BI156" s="195">
        <f>IF(N156="nulová",J156,0)</f>
        <v>0</v>
      </c>
      <c r="BJ156" s="15" t="s">
        <v>87</v>
      </c>
      <c r="BK156" s="196">
        <f>ROUND(I156*H156,3)</f>
        <v>0</v>
      </c>
      <c r="BL156" s="15" t="s">
        <v>203</v>
      </c>
      <c r="BM156" s="194" t="s">
        <v>628</v>
      </c>
    </row>
    <row r="157" s="2" customFormat="1" ht="16.5" customHeight="1">
      <c r="A157" s="34"/>
      <c r="B157" s="182"/>
      <c r="C157" s="197" t="s">
        <v>235</v>
      </c>
      <c r="D157" s="197" t="s">
        <v>173</v>
      </c>
      <c r="E157" s="198" t="s">
        <v>629</v>
      </c>
      <c r="F157" s="199" t="s">
        <v>630</v>
      </c>
      <c r="G157" s="200" t="s">
        <v>210</v>
      </c>
      <c r="H157" s="201">
        <v>20</v>
      </c>
      <c r="I157" s="202"/>
      <c r="J157" s="201">
        <f>ROUND(I157*H157,3)</f>
        <v>0</v>
      </c>
      <c r="K157" s="203"/>
      <c r="L157" s="204"/>
      <c r="M157" s="205" t="s">
        <v>1</v>
      </c>
      <c r="N157" s="206" t="s">
        <v>41</v>
      </c>
      <c r="O157" s="74"/>
      <c r="P157" s="192">
        <f>O157*H157</f>
        <v>0</v>
      </c>
      <c r="Q157" s="192">
        <v>0.00016000000000000001</v>
      </c>
      <c r="R157" s="192">
        <f>Q157*H157</f>
        <v>0.0032000000000000002</v>
      </c>
      <c r="S157" s="192">
        <v>0</v>
      </c>
      <c r="T157" s="193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194" t="s">
        <v>268</v>
      </c>
      <c r="AT157" s="194" t="s">
        <v>173</v>
      </c>
      <c r="AU157" s="194" t="s">
        <v>87</v>
      </c>
      <c r="AY157" s="15" t="s">
        <v>133</v>
      </c>
      <c r="BE157" s="195">
        <f>IF(N157="základná",J157,0)</f>
        <v>0</v>
      </c>
      <c r="BF157" s="195">
        <f>IF(N157="znížená",J157,0)</f>
        <v>0</v>
      </c>
      <c r="BG157" s="195">
        <f>IF(N157="zákl. prenesená",J157,0)</f>
        <v>0</v>
      </c>
      <c r="BH157" s="195">
        <f>IF(N157="zníž. prenesená",J157,0)</f>
        <v>0</v>
      </c>
      <c r="BI157" s="195">
        <f>IF(N157="nulová",J157,0)</f>
        <v>0</v>
      </c>
      <c r="BJ157" s="15" t="s">
        <v>87</v>
      </c>
      <c r="BK157" s="196">
        <f>ROUND(I157*H157,3)</f>
        <v>0</v>
      </c>
      <c r="BL157" s="15" t="s">
        <v>203</v>
      </c>
      <c r="BM157" s="194" t="s">
        <v>631</v>
      </c>
    </row>
    <row r="158" s="2" customFormat="1" ht="24.15" customHeight="1">
      <c r="A158" s="34"/>
      <c r="B158" s="182"/>
      <c r="C158" s="183" t="s">
        <v>239</v>
      </c>
      <c r="D158" s="183" t="s">
        <v>135</v>
      </c>
      <c r="E158" s="184" t="s">
        <v>632</v>
      </c>
      <c r="F158" s="185" t="s">
        <v>633</v>
      </c>
      <c r="G158" s="186" t="s">
        <v>210</v>
      </c>
      <c r="H158" s="187">
        <v>15</v>
      </c>
      <c r="I158" s="188"/>
      <c r="J158" s="187">
        <f>ROUND(I158*H158,3)</f>
        <v>0</v>
      </c>
      <c r="K158" s="189"/>
      <c r="L158" s="35"/>
      <c r="M158" s="190" t="s">
        <v>1</v>
      </c>
      <c r="N158" s="191" t="s">
        <v>41</v>
      </c>
      <c r="O158" s="74"/>
      <c r="P158" s="192">
        <f>O158*H158</f>
        <v>0</v>
      </c>
      <c r="Q158" s="192">
        <v>6.9999999999999994E-05</v>
      </c>
      <c r="R158" s="192">
        <f>Q158*H158</f>
        <v>0.0010499999999999999</v>
      </c>
      <c r="S158" s="192">
        <v>0</v>
      </c>
      <c r="T158" s="193">
        <f>S158*H158</f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194" t="s">
        <v>203</v>
      </c>
      <c r="AT158" s="194" t="s">
        <v>135</v>
      </c>
      <c r="AU158" s="194" t="s">
        <v>87</v>
      </c>
      <c r="AY158" s="15" t="s">
        <v>133</v>
      </c>
      <c r="BE158" s="195">
        <f>IF(N158="základná",J158,0)</f>
        <v>0</v>
      </c>
      <c r="BF158" s="195">
        <f>IF(N158="znížená",J158,0)</f>
        <v>0</v>
      </c>
      <c r="BG158" s="195">
        <f>IF(N158="zákl. prenesená",J158,0)</f>
        <v>0</v>
      </c>
      <c r="BH158" s="195">
        <f>IF(N158="zníž. prenesená",J158,0)</f>
        <v>0</v>
      </c>
      <c r="BI158" s="195">
        <f>IF(N158="nulová",J158,0)</f>
        <v>0</v>
      </c>
      <c r="BJ158" s="15" t="s">
        <v>87</v>
      </c>
      <c r="BK158" s="196">
        <f>ROUND(I158*H158,3)</f>
        <v>0</v>
      </c>
      <c r="BL158" s="15" t="s">
        <v>203</v>
      </c>
      <c r="BM158" s="194" t="s">
        <v>634</v>
      </c>
    </row>
    <row r="159" s="2" customFormat="1" ht="16.5" customHeight="1">
      <c r="A159" s="34"/>
      <c r="B159" s="182"/>
      <c r="C159" s="197" t="s">
        <v>243</v>
      </c>
      <c r="D159" s="197" t="s">
        <v>173</v>
      </c>
      <c r="E159" s="198" t="s">
        <v>635</v>
      </c>
      <c r="F159" s="199" t="s">
        <v>636</v>
      </c>
      <c r="G159" s="200" t="s">
        <v>210</v>
      </c>
      <c r="H159" s="201">
        <v>15</v>
      </c>
      <c r="I159" s="202"/>
      <c r="J159" s="201">
        <f>ROUND(I159*H159,3)</f>
        <v>0</v>
      </c>
      <c r="K159" s="203"/>
      <c r="L159" s="204"/>
      <c r="M159" s="205" t="s">
        <v>1</v>
      </c>
      <c r="N159" s="206" t="s">
        <v>41</v>
      </c>
      <c r="O159" s="74"/>
      <c r="P159" s="192">
        <f>O159*H159</f>
        <v>0</v>
      </c>
      <c r="Q159" s="192">
        <v>0.00027999999999999998</v>
      </c>
      <c r="R159" s="192">
        <f>Q159*H159</f>
        <v>0.0041999999999999997</v>
      </c>
      <c r="S159" s="192">
        <v>0</v>
      </c>
      <c r="T159" s="193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194" t="s">
        <v>268</v>
      </c>
      <c r="AT159" s="194" t="s">
        <v>173</v>
      </c>
      <c r="AU159" s="194" t="s">
        <v>87</v>
      </c>
      <c r="AY159" s="15" t="s">
        <v>133</v>
      </c>
      <c r="BE159" s="195">
        <f>IF(N159="základná",J159,0)</f>
        <v>0</v>
      </c>
      <c r="BF159" s="195">
        <f>IF(N159="znížená",J159,0)</f>
        <v>0</v>
      </c>
      <c r="BG159" s="195">
        <f>IF(N159="zákl. prenesená",J159,0)</f>
        <v>0</v>
      </c>
      <c r="BH159" s="195">
        <f>IF(N159="zníž. prenesená",J159,0)</f>
        <v>0</v>
      </c>
      <c r="BI159" s="195">
        <f>IF(N159="nulová",J159,0)</f>
        <v>0</v>
      </c>
      <c r="BJ159" s="15" t="s">
        <v>87</v>
      </c>
      <c r="BK159" s="196">
        <f>ROUND(I159*H159,3)</f>
        <v>0</v>
      </c>
      <c r="BL159" s="15" t="s">
        <v>203</v>
      </c>
      <c r="BM159" s="194" t="s">
        <v>637</v>
      </c>
    </row>
    <row r="160" s="2" customFormat="1" ht="21.75" customHeight="1">
      <c r="A160" s="34"/>
      <c r="B160" s="182"/>
      <c r="C160" s="183" t="s">
        <v>247</v>
      </c>
      <c r="D160" s="183" t="s">
        <v>135</v>
      </c>
      <c r="E160" s="184" t="s">
        <v>638</v>
      </c>
      <c r="F160" s="185" t="s">
        <v>639</v>
      </c>
      <c r="G160" s="186" t="s">
        <v>210</v>
      </c>
      <c r="H160" s="187">
        <v>4</v>
      </c>
      <c r="I160" s="188"/>
      <c r="J160" s="187">
        <f>ROUND(I160*H160,3)</f>
        <v>0</v>
      </c>
      <c r="K160" s="189"/>
      <c r="L160" s="35"/>
      <c r="M160" s="190" t="s">
        <v>1</v>
      </c>
      <c r="N160" s="191" t="s">
        <v>41</v>
      </c>
      <c r="O160" s="74"/>
      <c r="P160" s="192">
        <f>O160*H160</f>
        <v>0</v>
      </c>
      <c r="Q160" s="192">
        <v>0</v>
      </c>
      <c r="R160" s="192">
        <f>Q160*H160</f>
        <v>0</v>
      </c>
      <c r="S160" s="192">
        <v>0</v>
      </c>
      <c r="T160" s="193">
        <f>S160*H160</f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194" t="s">
        <v>203</v>
      </c>
      <c r="AT160" s="194" t="s">
        <v>135</v>
      </c>
      <c r="AU160" s="194" t="s">
        <v>87</v>
      </c>
      <c r="AY160" s="15" t="s">
        <v>133</v>
      </c>
      <c r="BE160" s="195">
        <f>IF(N160="základná",J160,0)</f>
        <v>0</v>
      </c>
      <c r="BF160" s="195">
        <f>IF(N160="znížená",J160,0)</f>
        <v>0</v>
      </c>
      <c r="BG160" s="195">
        <f>IF(N160="zákl. prenesená",J160,0)</f>
        <v>0</v>
      </c>
      <c r="BH160" s="195">
        <f>IF(N160="zníž. prenesená",J160,0)</f>
        <v>0</v>
      </c>
      <c r="BI160" s="195">
        <f>IF(N160="nulová",J160,0)</f>
        <v>0</v>
      </c>
      <c r="BJ160" s="15" t="s">
        <v>87</v>
      </c>
      <c r="BK160" s="196">
        <f>ROUND(I160*H160,3)</f>
        <v>0</v>
      </c>
      <c r="BL160" s="15" t="s">
        <v>203</v>
      </c>
      <c r="BM160" s="194" t="s">
        <v>640</v>
      </c>
    </row>
    <row r="161" s="2" customFormat="1" ht="16.5" customHeight="1">
      <c r="A161" s="34"/>
      <c r="B161" s="182"/>
      <c r="C161" s="183" t="s">
        <v>251</v>
      </c>
      <c r="D161" s="183" t="s">
        <v>135</v>
      </c>
      <c r="E161" s="184" t="s">
        <v>641</v>
      </c>
      <c r="F161" s="185" t="s">
        <v>642</v>
      </c>
      <c r="G161" s="186" t="s">
        <v>210</v>
      </c>
      <c r="H161" s="187">
        <v>100</v>
      </c>
      <c r="I161" s="188"/>
      <c r="J161" s="187">
        <f>ROUND(I161*H161,3)</f>
        <v>0</v>
      </c>
      <c r="K161" s="189"/>
      <c r="L161" s="35"/>
      <c r="M161" s="190" t="s">
        <v>1</v>
      </c>
      <c r="N161" s="191" t="s">
        <v>41</v>
      </c>
      <c r="O161" s="74"/>
      <c r="P161" s="192">
        <f>O161*H161</f>
        <v>0</v>
      </c>
      <c r="Q161" s="192">
        <v>0</v>
      </c>
      <c r="R161" s="192">
        <f>Q161*H161</f>
        <v>0</v>
      </c>
      <c r="S161" s="192">
        <v>0</v>
      </c>
      <c r="T161" s="193">
        <f>S161*H161</f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194" t="s">
        <v>203</v>
      </c>
      <c r="AT161" s="194" t="s">
        <v>135</v>
      </c>
      <c r="AU161" s="194" t="s">
        <v>87</v>
      </c>
      <c r="AY161" s="15" t="s">
        <v>133</v>
      </c>
      <c r="BE161" s="195">
        <f>IF(N161="základná",J161,0)</f>
        <v>0</v>
      </c>
      <c r="BF161" s="195">
        <f>IF(N161="znížená",J161,0)</f>
        <v>0</v>
      </c>
      <c r="BG161" s="195">
        <f>IF(N161="zákl. prenesená",J161,0)</f>
        <v>0</v>
      </c>
      <c r="BH161" s="195">
        <f>IF(N161="zníž. prenesená",J161,0)</f>
        <v>0</v>
      </c>
      <c r="BI161" s="195">
        <f>IF(N161="nulová",J161,0)</f>
        <v>0</v>
      </c>
      <c r="BJ161" s="15" t="s">
        <v>87</v>
      </c>
      <c r="BK161" s="196">
        <f>ROUND(I161*H161,3)</f>
        <v>0</v>
      </c>
      <c r="BL161" s="15" t="s">
        <v>203</v>
      </c>
      <c r="BM161" s="194" t="s">
        <v>643</v>
      </c>
    </row>
    <row r="162" s="2" customFormat="1" ht="24.15" customHeight="1">
      <c r="A162" s="34"/>
      <c r="B162" s="182"/>
      <c r="C162" s="183" t="s">
        <v>255</v>
      </c>
      <c r="D162" s="183" t="s">
        <v>135</v>
      </c>
      <c r="E162" s="184" t="s">
        <v>644</v>
      </c>
      <c r="F162" s="185" t="s">
        <v>645</v>
      </c>
      <c r="G162" s="186" t="s">
        <v>210</v>
      </c>
      <c r="H162" s="187">
        <v>15</v>
      </c>
      <c r="I162" s="188"/>
      <c r="J162" s="187">
        <f>ROUND(I162*H162,3)</f>
        <v>0</v>
      </c>
      <c r="K162" s="189"/>
      <c r="L162" s="35"/>
      <c r="M162" s="190" t="s">
        <v>1</v>
      </c>
      <c r="N162" s="191" t="s">
        <v>41</v>
      </c>
      <c r="O162" s="74"/>
      <c r="P162" s="192">
        <f>O162*H162</f>
        <v>0</v>
      </c>
      <c r="Q162" s="192">
        <v>0</v>
      </c>
      <c r="R162" s="192">
        <f>Q162*H162</f>
        <v>0</v>
      </c>
      <c r="S162" s="192">
        <v>0</v>
      </c>
      <c r="T162" s="193">
        <f>S162*H162</f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194" t="s">
        <v>203</v>
      </c>
      <c r="AT162" s="194" t="s">
        <v>135</v>
      </c>
      <c r="AU162" s="194" t="s">
        <v>87</v>
      </c>
      <c r="AY162" s="15" t="s">
        <v>133</v>
      </c>
      <c r="BE162" s="195">
        <f>IF(N162="základná",J162,0)</f>
        <v>0</v>
      </c>
      <c r="BF162" s="195">
        <f>IF(N162="znížená",J162,0)</f>
        <v>0</v>
      </c>
      <c r="BG162" s="195">
        <f>IF(N162="zákl. prenesená",J162,0)</f>
        <v>0</v>
      </c>
      <c r="BH162" s="195">
        <f>IF(N162="zníž. prenesená",J162,0)</f>
        <v>0</v>
      </c>
      <c r="BI162" s="195">
        <f>IF(N162="nulová",J162,0)</f>
        <v>0</v>
      </c>
      <c r="BJ162" s="15" t="s">
        <v>87</v>
      </c>
      <c r="BK162" s="196">
        <f>ROUND(I162*H162,3)</f>
        <v>0</v>
      </c>
      <c r="BL162" s="15" t="s">
        <v>203</v>
      </c>
      <c r="BM162" s="194" t="s">
        <v>646</v>
      </c>
    </row>
    <row r="163" s="2" customFormat="1" ht="24.15" customHeight="1">
      <c r="A163" s="34"/>
      <c r="B163" s="182"/>
      <c r="C163" s="197" t="s">
        <v>260</v>
      </c>
      <c r="D163" s="197" t="s">
        <v>173</v>
      </c>
      <c r="E163" s="198" t="s">
        <v>647</v>
      </c>
      <c r="F163" s="199" t="s">
        <v>648</v>
      </c>
      <c r="G163" s="200" t="s">
        <v>210</v>
      </c>
      <c r="H163" s="201">
        <v>15</v>
      </c>
      <c r="I163" s="202"/>
      <c r="J163" s="201">
        <f>ROUND(I163*H163,3)</f>
        <v>0</v>
      </c>
      <c r="K163" s="203"/>
      <c r="L163" s="204"/>
      <c r="M163" s="205" t="s">
        <v>1</v>
      </c>
      <c r="N163" s="206" t="s">
        <v>41</v>
      </c>
      <c r="O163" s="74"/>
      <c r="P163" s="192">
        <f>O163*H163</f>
        <v>0</v>
      </c>
      <c r="Q163" s="192">
        <v>0.0077999999999999996</v>
      </c>
      <c r="R163" s="192">
        <f>Q163*H163</f>
        <v>0.11699999999999999</v>
      </c>
      <c r="S163" s="192">
        <v>0</v>
      </c>
      <c r="T163" s="193">
        <f>S163*H163</f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194" t="s">
        <v>268</v>
      </c>
      <c r="AT163" s="194" t="s">
        <v>173</v>
      </c>
      <c r="AU163" s="194" t="s">
        <v>87</v>
      </c>
      <c r="AY163" s="15" t="s">
        <v>133</v>
      </c>
      <c r="BE163" s="195">
        <f>IF(N163="základná",J163,0)</f>
        <v>0</v>
      </c>
      <c r="BF163" s="195">
        <f>IF(N163="znížená",J163,0)</f>
        <v>0</v>
      </c>
      <c r="BG163" s="195">
        <f>IF(N163="zákl. prenesená",J163,0)</f>
        <v>0</v>
      </c>
      <c r="BH163" s="195">
        <f>IF(N163="zníž. prenesená",J163,0)</f>
        <v>0</v>
      </c>
      <c r="BI163" s="195">
        <f>IF(N163="nulová",J163,0)</f>
        <v>0</v>
      </c>
      <c r="BJ163" s="15" t="s">
        <v>87</v>
      </c>
      <c r="BK163" s="196">
        <f>ROUND(I163*H163,3)</f>
        <v>0</v>
      </c>
      <c r="BL163" s="15" t="s">
        <v>203</v>
      </c>
      <c r="BM163" s="194" t="s">
        <v>649</v>
      </c>
    </row>
    <row r="164" s="2" customFormat="1" ht="24.15" customHeight="1">
      <c r="A164" s="34"/>
      <c r="B164" s="182"/>
      <c r="C164" s="183" t="s">
        <v>264</v>
      </c>
      <c r="D164" s="183" t="s">
        <v>135</v>
      </c>
      <c r="E164" s="184" t="s">
        <v>650</v>
      </c>
      <c r="F164" s="185" t="s">
        <v>651</v>
      </c>
      <c r="G164" s="186" t="s">
        <v>162</v>
      </c>
      <c r="H164" s="187">
        <v>0.14599999999999999</v>
      </c>
      <c r="I164" s="188"/>
      <c r="J164" s="187">
        <f>ROUND(I164*H164,3)</f>
        <v>0</v>
      </c>
      <c r="K164" s="189"/>
      <c r="L164" s="35"/>
      <c r="M164" s="190" t="s">
        <v>1</v>
      </c>
      <c r="N164" s="191" t="s">
        <v>41</v>
      </c>
      <c r="O164" s="74"/>
      <c r="P164" s="192">
        <f>O164*H164</f>
        <v>0</v>
      </c>
      <c r="Q164" s="192">
        <v>0</v>
      </c>
      <c r="R164" s="192">
        <f>Q164*H164</f>
        <v>0</v>
      </c>
      <c r="S164" s="192">
        <v>0</v>
      </c>
      <c r="T164" s="193">
        <f>S164*H164</f>
        <v>0</v>
      </c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R164" s="194" t="s">
        <v>203</v>
      </c>
      <c r="AT164" s="194" t="s">
        <v>135</v>
      </c>
      <c r="AU164" s="194" t="s">
        <v>87</v>
      </c>
      <c r="AY164" s="15" t="s">
        <v>133</v>
      </c>
      <c r="BE164" s="195">
        <f>IF(N164="základná",J164,0)</f>
        <v>0</v>
      </c>
      <c r="BF164" s="195">
        <f>IF(N164="znížená",J164,0)</f>
        <v>0</v>
      </c>
      <c r="BG164" s="195">
        <f>IF(N164="zákl. prenesená",J164,0)</f>
        <v>0</v>
      </c>
      <c r="BH164" s="195">
        <f>IF(N164="zníž. prenesená",J164,0)</f>
        <v>0</v>
      </c>
      <c r="BI164" s="195">
        <f>IF(N164="nulová",J164,0)</f>
        <v>0</v>
      </c>
      <c r="BJ164" s="15" t="s">
        <v>87</v>
      </c>
      <c r="BK164" s="196">
        <f>ROUND(I164*H164,3)</f>
        <v>0</v>
      </c>
      <c r="BL164" s="15" t="s">
        <v>203</v>
      </c>
      <c r="BM164" s="194" t="s">
        <v>652</v>
      </c>
    </row>
    <row r="165" s="12" customFormat="1" ht="22.8" customHeight="1">
      <c r="A165" s="12"/>
      <c r="B165" s="169"/>
      <c r="C165" s="12"/>
      <c r="D165" s="170" t="s">
        <v>74</v>
      </c>
      <c r="E165" s="180" t="s">
        <v>653</v>
      </c>
      <c r="F165" s="180" t="s">
        <v>654</v>
      </c>
      <c r="G165" s="12"/>
      <c r="H165" s="12"/>
      <c r="I165" s="172"/>
      <c r="J165" s="181">
        <f>BK165</f>
        <v>0</v>
      </c>
      <c r="K165" s="12"/>
      <c r="L165" s="169"/>
      <c r="M165" s="174"/>
      <c r="N165" s="175"/>
      <c r="O165" s="175"/>
      <c r="P165" s="176">
        <f>SUM(P166:P182)</f>
        <v>0</v>
      </c>
      <c r="Q165" s="175"/>
      <c r="R165" s="176">
        <f>SUM(R166:R182)</f>
        <v>0.035690000000000013</v>
      </c>
      <c r="S165" s="175"/>
      <c r="T165" s="177">
        <f>SUM(T166:T182)</f>
        <v>0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R165" s="170" t="s">
        <v>87</v>
      </c>
      <c r="AT165" s="178" t="s">
        <v>74</v>
      </c>
      <c r="AU165" s="178" t="s">
        <v>79</v>
      </c>
      <c r="AY165" s="170" t="s">
        <v>133</v>
      </c>
      <c r="BK165" s="179">
        <f>SUM(BK166:BK182)</f>
        <v>0</v>
      </c>
    </row>
    <row r="166" s="2" customFormat="1" ht="24.15" customHeight="1">
      <c r="A166" s="34"/>
      <c r="B166" s="182"/>
      <c r="C166" s="183" t="s">
        <v>268</v>
      </c>
      <c r="D166" s="183" t="s">
        <v>135</v>
      </c>
      <c r="E166" s="184" t="s">
        <v>655</v>
      </c>
      <c r="F166" s="185" t="s">
        <v>656</v>
      </c>
      <c r="G166" s="186" t="s">
        <v>181</v>
      </c>
      <c r="H166" s="187">
        <v>9</v>
      </c>
      <c r="I166" s="188"/>
      <c r="J166" s="187">
        <f>ROUND(I166*H166,3)</f>
        <v>0</v>
      </c>
      <c r="K166" s="189"/>
      <c r="L166" s="35"/>
      <c r="M166" s="190" t="s">
        <v>1</v>
      </c>
      <c r="N166" s="191" t="s">
        <v>41</v>
      </c>
      <c r="O166" s="74"/>
      <c r="P166" s="192">
        <f>O166*H166</f>
        <v>0</v>
      </c>
      <c r="Q166" s="192">
        <v>0.00016000000000000001</v>
      </c>
      <c r="R166" s="192">
        <f>Q166*H166</f>
        <v>0.0014400000000000001</v>
      </c>
      <c r="S166" s="192">
        <v>0</v>
      </c>
      <c r="T166" s="193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194" t="s">
        <v>203</v>
      </c>
      <c r="AT166" s="194" t="s">
        <v>135</v>
      </c>
      <c r="AU166" s="194" t="s">
        <v>87</v>
      </c>
      <c r="AY166" s="15" t="s">
        <v>133</v>
      </c>
      <c r="BE166" s="195">
        <f>IF(N166="základná",J166,0)</f>
        <v>0</v>
      </c>
      <c r="BF166" s="195">
        <f>IF(N166="znížená",J166,0)</f>
        <v>0</v>
      </c>
      <c r="BG166" s="195">
        <f>IF(N166="zákl. prenesená",J166,0)</f>
        <v>0</v>
      </c>
      <c r="BH166" s="195">
        <f>IF(N166="zníž. prenesená",J166,0)</f>
        <v>0</v>
      </c>
      <c r="BI166" s="195">
        <f>IF(N166="nulová",J166,0)</f>
        <v>0</v>
      </c>
      <c r="BJ166" s="15" t="s">
        <v>87</v>
      </c>
      <c r="BK166" s="196">
        <f>ROUND(I166*H166,3)</f>
        <v>0</v>
      </c>
      <c r="BL166" s="15" t="s">
        <v>203</v>
      </c>
      <c r="BM166" s="194" t="s">
        <v>657</v>
      </c>
    </row>
    <row r="167" s="2" customFormat="1" ht="24.15" customHeight="1">
      <c r="A167" s="34"/>
      <c r="B167" s="182"/>
      <c r="C167" s="183" t="s">
        <v>272</v>
      </c>
      <c r="D167" s="183" t="s">
        <v>135</v>
      </c>
      <c r="E167" s="184" t="s">
        <v>658</v>
      </c>
      <c r="F167" s="185" t="s">
        <v>659</v>
      </c>
      <c r="G167" s="186" t="s">
        <v>181</v>
      </c>
      <c r="H167" s="187">
        <v>5</v>
      </c>
      <c r="I167" s="188"/>
      <c r="J167" s="187">
        <f>ROUND(I167*H167,3)</f>
        <v>0</v>
      </c>
      <c r="K167" s="189"/>
      <c r="L167" s="35"/>
      <c r="M167" s="190" t="s">
        <v>1</v>
      </c>
      <c r="N167" s="191" t="s">
        <v>41</v>
      </c>
      <c r="O167" s="74"/>
      <c r="P167" s="192">
        <f>O167*H167</f>
        <v>0</v>
      </c>
      <c r="Q167" s="192">
        <v>1.0000000000000001E-05</v>
      </c>
      <c r="R167" s="192">
        <f>Q167*H167</f>
        <v>5.0000000000000002E-05</v>
      </c>
      <c r="S167" s="192">
        <v>0</v>
      </c>
      <c r="T167" s="193">
        <f>S167*H167</f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194" t="s">
        <v>203</v>
      </c>
      <c r="AT167" s="194" t="s">
        <v>135</v>
      </c>
      <c r="AU167" s="194" t="s">
        <v>87</v>
      </c>
      <c r="AY167" s="15" t="s">
        <v>133</v>
      </c>
      <c r="BE167" s="195">
        <f>IF(N167="základná",J167,0)</f>
        <v>0</v>
      </c>
      <c r="BF167" s="195">
        <f>IF(N167="znížená",J167,0)</f>
        <v>0</v>
      </c>
      <c r="BG167" s="195">
        <f>IF(N167="zákl. prenesená",J167,0)</f>
        <v>0</v>
      </c>
      <c r="BH167" s="195">
        <f>IF(N167="zníž. prenesená",J167,0)</f>
        <v>0</v>
      </c>
      <c r="BI167" s="195">
        <f>IF(N167="nulová",J167,0)</f>
        <v>0</v>
      </c>
      <c r="BJ167" s="15" t="s">
        <v>87</v>
      </c>
      <c r="BK167" s="196">
        <f>ROUND(I167*H167,3)</f>
        <v>0</v>
      </c>
      <c r="BL167" s="15" t="s">
        <v>203</v>
      </c>
      <c r="BM167" s="194" t="s">
        <v>660</v>
      </c>
    </row>
    <row r="168" s="2" customFormat="1" ht="24.15" customHeight="1">
      <c r="A168" s="34"/>
      <c r="B168" s="182"/>
      <c r="C168" s="197" t="s">
        <v>277</v>
      </c>
      <c r="D168" s="197" t="s">
        <v>173</v>
      </c>
      <c r="E168" s="198" t="s">
        <v>661</v>
      </c>
      <c r="F168" s="199" t="s">
        <v>662</v>
      </c>
      <c r="G168" s="200" t="s">
        <v>181</v>
      </c>
      <c r="H168" s="201">
        <v>5</v>
      </c>
      <c r="I168" s="202"/>
      <c r="J168" s="201">
        <f>ROUND(I168*H168,3)</f>
        <v>0</v>
      </c>
      <c r="K168" s="203"/>
      <c r="L168" s="204"/>
      <c r="M168" s="205" t="s">
        <v>1</v>
      </c>
      <c r="N168" s="206" t="s">
        <v>41</v>
      </c>
      <c r="O168" s="74"/>
      <c r="P168" s="192">
        <f>O168*H168</f>
        <v>0</v>
      </c>
      <c r="Q168" s="192">
        <v>5.0000000000000002E-05</v>
      </c>
      <c r="R168" s="192">
        <f>Q168*H168</f>
        <v>0.00025000000000000001</v>
      </c>
      <c r="S168" s="192">
        <v>0</v>
      </c>
      <c r="T168" s="193">
        <f>S168*H168</f>
        <v>0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194" t="s">
        <v>268</v>
      </c>
      <c r="AT168" s="194" t="s">
        <v>173</v>
      </c>
      <c r="AU168" s="194" t="s">
        <v>87</v>
      </c>
      <c r="AY168" s="15" t="s">
        <v>133</v>
      </c>
      <c r="BE168" s="195">
        <f>IF(N168="základná",J168,0)</f>
        <v>0</v>
      </c>
      <c r="BF168" s="195">
        <f>IF(N168="znížená",J168,0)</f>
        <v>0</v>
      </c>
      <c r="BG168" s="195">
        <f>IF(N168="zákl. prenesená",J168,0)</f>
        <v>0</v>
      </c>
      <c r="BH168" s="195">
        <f>IF(N168="zníž. prenesená",J168,0)</f>
        <v>0</v>
      </c>
      <c r="BI168" s="195">
        <f>IF(N168="nulová",J168,0)</f>
        <v>0</v>
      </c>
      <c r="BJ168" s="15" t="s">
        <v>87</v>
      </c>
      <c r="BK168" s="196">
        <f>ROUND(I168*H168,3)</f>
        <v>0</v>
      </c>
      <c r="BL168" s="15" t="s">
        <v>203</v>
      </c>
      <c r="BM168" s="194" t="s">
        <v>663</v>
      </c>
    </row>
    <row r="169" s="2" customFormat="1" ht="21.75" customHeight="1">
      <c r="A169" s="34"/>
      <c r="B169" s="182"/>
      <c r="C169" s="183" t="s">
        <v>281</v>
      </c>
      <c r="D169" s="183" t="s">
        <v>135</v>
      </c>
      <c r="E169" s="184" t="s">
        <v>664</v>
      </c>
      <c r="F169" s="185" t="s">
        <v>665</v>
      </c>
      <c r="G169" s="186" t="s">
        <v>460</v>
      </c>
      <c r="H169" s="187">
        <v>9</v>
      </c>
      <c r="I169" s="188"/>
      <c r="J169" s="187">
        <f>ROUND(I169*H169,3)</f>
        <v>0</v>
      </c>
      <c r="K169" s="189"/>
      <c r="L169" s="35"/>
      <c r="M169" s="190" t="s">
        <v>1</v>
      </c>
      <c r="N169" s="191" t="s">
        <v>41</v>
      </c>
      <c r="O169" s="74"/>
      <c r="P169" s="192">
        <f>O169*H169</f>
        <v>0</v>
      </c>
      <c r="Q169" s="192">
        <v>0</v>
      </c>
      <c r="R169" s="192">
        <f>Q169*H169</f>
        <v>0</v>
      </c>
      <c r="S169" s="192">
        <v>0</v>
      </c>
      <c r="T169" s="193">
        <f>S169*H169</f>
        <v>0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194" t="s">
        <v>203</v>
      </c>
      <c r="AT169" s="194" t="s">
        <v>135</v>
      </c>
      <c r="AU169" s="194" t="s">
        <v>87</v>
      </c>
      <c r="AY169" s="15" t="s">
        <v>133</v>
      </c>
      <c r="BE169" s="195">
        <f>IF(N169="základná",J169,0)</f>
        <v>0</v>
      </c>
      <c r="BF169" s="195">
        <f>IF(N169="znížená",J169,0)</f>
        <v>0</v>
      </c>
      <c r="BG169" s="195">
        <f>IF(N169="zákl. prenesená",J169,0)</f>
        <v>0</v>
      </c>
      <c r="BH169" s="195">
        <f>IF(N169="zníž. prenesená",J169,0)</f>
        <v>0</v>
      </c>
      <c r="BI169" s="195">
        <f>IF(N169="nulová",J169,0)</f>
        <v>0</v>
      </c>
      <c r="BJ169" s="15" t="s">
        <v>87</v>
      </c>
      <c r="BK169" s="196">
        <f>ROUND(I169*H169,3)</f>
        <v>0</v>
      </c>
      <c r="BL169" s="15" t="s">
        <v>203</v>
      </c>
      <c r="BM169" s="194" t="s">
        <v>666</v>
      </c>
    </row>
    <row r="170" s="2" customFormat="1" ht="24.15" customHeight="1">
      <c r="A170" s="34"/>
      <c r="B170" s="182"/>
      <c r="C170" s="197" t="s">
        <v>285</v>
      </c>
      <c r="D170" s="197" t="s">
        <v>173</v>
      </c>
      <c r="E170" s="198" t="s">
        <v>667</v>
      </c>
      <c r="F170" s="199" t="s">
        <v>668</v>
      </c>
      <c r="G170" s="200" t="s">
        <v>181</v>
      </c>
      <c r="H170" s="201">
        <v>9</v>
      </c>
      <c r="I170" s="202"/>
      <c r="J170" s="201">
        <f>ROUND(I170*H170,3)</f>
        <v>0</v>
      </c>
      <c r="K170" s="203"/>
      <c r="L170" s="204"/>
      <c r="M170" s="205" t="s">
        <v>1</v>
      </c>
      <c r="N170" s="206" t="s">
        <v>41</v>
      </c>
      <c r="O170" s="74"/>
      <c r="P170" s="192">
        <f>O170*H170</f>
        <v>0</v>
      </c>
      <c r="Q170" s="192">
        <v>0.0014</v>
      </c>
      <c r="R170" s="192">
        <f>Q170*H170</f>
        <v>0.0126</v>
      </c>
      <c r="S170" s="192">
        <v>0</v>
      </c>
      <c r="T170" s="193">
        <f>S170*H170</f>
        <v>0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R170" s="194" t="s">
        <v>268</v>
      </c>
      <c r="AT170" s="194" t="s">
        <v>173</v>
      </c>
      <c r="AU170" s="194" t="s">
        <v>87</v>
      </c>
      <c r="AY170" s="15" t="s">
        <v>133</v>
      </c>
      <c r="BE170" s="195">
        <f>IF(N170="základná",J170,0)</f>
        <v>0</v>
      </c>
      <c r="BF170" s="195">
        <f>IF(N170="znížená",J170,0)</f>
        <v>0</v>
      </c>
      <c r="BG170" s="195">
        <f>IF(N170="zákl. prenesená",J170,0)</f>
        <v>0</v>
      </c>
      <c r="BH170" s="195">
        <f>IF(N170="zníž. prenesená",J170,0)</f>
        <v>0</v>
      </c>
      <c r="BI170" s="195">
        <f>IF(N170="nulová",J170,0)</f>
        <v>0</v>
      </c>
      <c r="BJ170" s="15" t="s">
        <v>87</v>
      </c>
      <c r="BK170" s="196">
        <f>ROUND(I170*H170,3)</f>
        <v>0</v>
      </c>
      <c r="BL170" s="15" t="s">
        <v>203</v>
      </c>
      <c r="BM170" s="194" t="s">
        <v>669</v>
      </c>
    </row>
    <row r="171" s="2" customFormat="1" ht="24.15" customHeight="1">
      <c r="A171" s="34"/>
      <c r="B171" s="182"/>
      <c r="C171" s="183" t="s">
        <v>289</v>
      </c>
      <c r="D171" s="183" t="s">
        <v>135</v>
      </c>
      <c r="E171" s="184" t="s">
        <v>670</v>
      </c>
      <c r="F171" s="185" t="s">
        <v>671</v>
      </c>
      <c r="G171" s="186" t="s">
        <v>181</v>
      </c>
      <c r="H171" s="187">
        <v>9</v>
      </c>
      <c r="I171" s="188"/>
      <c r="J171" s="187">
        <f>ROUND(I171*H171,3)</f>
        <v>0</v>
      </c>
      <c r="K171" s="189"/>
      <c r="L171" s="35"/>
      <c r="M171" s="190" t="s">
        <v>1</v>
      </c>
      <c r="N171" s="191" t="s">
        <v>41</v>
      </c>
      <c r="O171" s="74"/>
      <c r="P171" s="192">
        <f>O171*H171</f>
        <v>0</v>
      </c>
      <c r="Q171" s="192">
        <v>0</v>
      </c>
      <c r="R171" s="192">
        <f>Q171*H171</f>
        <v>0</v>
      </c>
      <c r="S171" s="192">
        <v>0</v>
      </c>
      <c r="T171" s="193">
        <f>S171*H171</f>
        <v>0</v>
      </c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R171" s="194" t="s">
        <v>203</v>
      </c>
      <c r="AT171" s="194" t="s">
        <v>135</v>
      </c>
      <c r="AU171" s="194" t="s">
        <v>87</v>
      </c>
      <c r="AY171" s="15" t="s">
        <v>133</v>
      </c>
      <c r="BE171" s="195">
        <f>IF(N171="základná",J171,0)</f>
        <v>0</v>
      </c>
      <c r="BF171" s="195">
        <f>IF(N171="znížená",J171,0)</f>
        <v>0</v>
      </c>
      <c r="BG171" s="195">
        <f>IF(N171="zákl. prenesená",J171,0)</f>
        <v>0</v>
      </c>
      <c r="BH171" s="195">
        <f>IF(N171="zníž. prenesená",J171,0)</f>
        <v>0</v>
      </c>
      <c r="BI171" s="195">
        <f>IF(N171="nulová",J171,0)</f>
        <v>0</v>
      </c>
      <c r="BJ171" s="15" t="s">
        <v>87</v>
      </c>
      <c r="BK171" s="196">
        <f>ROUND(I171*H171,3)</f>
        <v>0</v>
      </c>
      <c r="BL171" s="15" t="s">
        <v>203</v>
      </c>
      <c r="BM171" s="194" t="s">
        <v>672</v>
      </c>
    </row>
    <row r="172" s="2" customFormat="1" ht="24.15" customHeight="1">
      <c r="A172" s="34"/>
      <c r="B172" s="182"/>
      <c r="C172" s="197" t="s">
        <v>293</v>
      </c>
      <c r="D172" s="197" t="s">
        <v>173</v>
      </c>
      <c r="E172" s="198" t="s">
        <v>673</v>
      </c>
      <c r="F172" s="199" t="s">
        <v>674</v>
      </c>
      <c r="G172" s="200" t="s">
        <v>181</v>
      </c>
      <c r="H172" s="201">
        <v>9</v>
      </c>
      <c r="I172" s="202"/>
      <c r="J172" s="201">
        <f>ROUND(I172*H172,3)</f>
        <v>0</v>
      </c>
      <c r="K172" s="203"/>
      <c r="L172" s="204"/>
      <c r="M172" s="205" t="s">
        <v>1</v>
      </c>
      <c r="N172" s="206" t="s">
        <v>41</v>
      </c>
      <c r="O172" s="74"/>
      <c r="P172" s="192">
        <f>O172*H172</f>
        <v>0</v>
      </c>
      <c r="Q172" s="192">
        <v>0.00025000000000000001</v>
      </c>
      <c r="R172" s="192">
        <f>Q172*H172</f>
        <v>0.0022500000000000003</v>
      </c>
      <c r="S172" s="192">
        <v>0</v>
      </c>
      <c r="T172" s="193">
        <f>S172*H172</f>
        <v>0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R172" s="194" t="s">
        <v>268</v>
      </c>
      <c r="AT172" s="194" t="s">
        <v>173</v>
      </c>
      <c r="AU172" s="194" t="s">
        <v>87</v>
      </c>
      <c r="AY172" s="15" t="s">
        <v>133</v>
      </c>
      <c r="BE172" s="195">
        <f>IF(N172="základná",J172,0)</f>
        <v>0</v>
      </c>
      <c r="BF172" s="195">
        <f>IF(N172="znížená",J172,0)</f>
        <v>0</v>
      </c>
      <c r="BG172" s="195">
        <f>IF(N172="zákl. prenesená",J172,0)</f>
        <v>0</v>
      </c>
      <c r="BH172" s="195">
        <f>IF(N172="zníž. prenesená",J172,0)</f>
        <v>0</v>
      </c>
      <c r="BI172" s="195">
        <f>IF(N172="nulová",J172,0)</f>
        <v>0</v>
      </c>
      <c r="BJ172" s="15" t="s">
        <v>87</v>
      </c>
      <c r="BK172" s="196">
        <f>ROUND(I172*H172,3)</f>
        <v>0</v>
      </c>
      <c r="BL172" s="15" t="s">
        <v>203</v>
      </c>
      <c r="BM172" s="194" t="s">
        <v>675</v>
      </c>
    </row>
    <row r="173" s="2" customFormat="1" ht="37.8" customHeight="1">
      <c r="A173" s="34"/>
      <c r="B173" s="182"/>
      <c r="C173" s="197" t="s">
        <v>297</v>
      </c>
      <c r="D173" s="197" t="s">
        <v>173</v>
      </c>
      <c r="E173" s="198" t="s">
        <v>676</v>
      </c>
      <c r="F173" s="199" t="s">
        <v>677</v>
      </c>
      <c r="G173" s="200" t="s">
        <v>181</v>
      </c>
      <c r="H173" s="201">
        <v>9</v>
      </c>
      <c r="I173" s="202"/>
      <c r="J173" s="201">
        <f>ROUND(I173*H173,3)</f>
        <v>0</v>
      </c>
      <c r="K173" s="203"/>
      <c r="L173" s="204"/>
      <c r="M173" s="205" t="s">
        <v>1</v>
      </c>
      <c r="N173" s="206" t="s">
        <v>41</v>
      </c>
      <c r="O173" s="74"/>
      <c r="P173" s="192">
        <f>O173*H173</f>
        <v>0</v>
      </c>
      <c r="Q173" s="192">
        <v>0.001</v>
      </c>
      <c r="R173" s="192">
        <f>Q173*H173</f>
        <v>0.0090000000000000011</v>
      </c>
      <c r="S173" s="192">
        <v>0</v>
      </c>
      <c r="T173" s="193">
        <f>S173*H173</f>
        <v>0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194" t="s">
        <v>268</v>
      </c>
      <c r="AT173" s="194" t="s">
        <v>173</v>
      </c>
      <c r="AU173" s="194" t="s">
        <v>87</v>
      </c>
      <c r="AY173" s="15" t="s">
        <v>133</v>
      </c>
      <c r="BE173" s="195">
        <f>IF(N173="základná",J173,0)</f>
        <v>0</v>
      </c>
      <c r="BF173" s="195">
        <f>IF(N173="znížená",J173,0)</f>
        <v>0</v>
      </c>
      <c r="BG173" s="195">
        <f>IF(N173="zákl. prenesená",J173,0)</f>
        <v>0</v>
      </c>
      <c r="BH173" s="195">
        <f>IF(N173="zníž. prenesená",J173,0)</f>
        <v>0</v>
      </c>
      <c r="BI173" s="195">
        <f>IF(N173="nulová",J173,0)</f>
        <v>0</v>
      </c>
      <c r="BJ173" s="15" t="s">
        <v>87</v>
      </c>
      <c r="BK173" s="196">
        <f>ROUND(I173*H173,3)</f>
        <v>0</v>
      </c>
      <c r="BL173" s="15" t="s">
        <v>203</v>
      </c>
      <c r="BM173" s="194" t="s">
        <v>678</v>
      </c>
    </row>
    <row r="174" s="2" customFormat="1" ht="16.5" customHeight="1">
      <c r="A174" s="34"/>
      <c r="B174" s="182"/>
      <c r="C174" s="183" t="s">
        <v>301</v>
      </c>
      <c r="D174" s="183" t="s">
        <v>135</v>
      </c>
      <c r="E174" s="184" t="s">
        <v>679</v>
      </c>
      <c r="F174" s="185" t="s">
        <v>680</v>
      </c>
      <c r="G174" s="186" t="s">
        <v>181</v>
      </c>
      <c r="H174" s="187">
        <v>10</v>
      </c>
      <c r="I174" s="188"/>
      <c r="J174" s="187">
        <f>ROUND(I174*H174,3)</f>
        <v>0</v>
      </c>
      <c r="K174" s="189"/>
      <c r="L174" s="35"/>
      <c r="M174" s="190" t="s">
        <v>1</v>
      </c>
      <c r="N174" s="191" t="s">
        <v>41</v>
      </c>
      <c r="O174" s="74"/>
      <c r="P174" s="192">
        <f>O174*H174</f>
        <v>0</v>
      </c>
      <c r="Q174" s="192">
        <v>1.0000000000000001E-05</v>
      </c>
      <c r="R174" s="192">
        <f>Q174*H174</f>
        <v>0.00010000000000000001</v>
      </c>
      <c r="S174" s="192">
        <v>0</v>
      </c>
      <c r="T174" s="193">
        <f>S174*H174</f>
        <v>0</v>
      </c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R174" s="194" t="s">
        <v>203</v>
      </c>
      <c r="AT174" s="194" t="s">
        <v>135</v>
      </c>
      <c r="AU174" s="194" t="s">
        <v>87</v>
      </c>
      <c r="AY174" s="15" t="s">
        <v>133</v>
      </c>
      <c r="BE174" s="195">
        <f>IF(N174="základná",J174,0)</f>
        <v>0</v>
      </c>
      <c r="BF174" s="195">
        <f>IF(N174="znížená",J174,0)</f>
        <v>0</v>
      </c>
      <c r="BG174" s="195">
        <f>IF(N174="zákl. prenesená",J174,0)</f>
        <v>0</v>
      </c>
      <c r="BH174" s="195">
        <f>IF(N174="zníž. prenesená",J174,0)</f>
        <v>0</v>
      </c>
      <c r="BI174" s="195">
        <f>IF(N174="nulová",J174,0)</f>
        <v>0</v>
      </c>
      <c r="BJ174" s="15" t="s">
        <v>87</v>
      </c>
      <c r="BK174" s="196">
        <f>ROUND(I174*H174,3)</f>
        <v>0</v>
      </c>
      <c r="BL174" s="15" t="s">
        <v>203</v>
      </c>
      <c r="BM174" s="194" t="s">
        <v>681</v>
      </c>
    </row>
    <row r="175" s="2" customFormat="1" ht="16.5" customHeight="1">
      <c r="A175" s="34"/>
      <c r="B175" s="182"/>
      <c r="C175" s="197" t="s">
        <v>307</v>
      </c>
      <c r="D175" s="197" t="s">
        <v>173</v>
      </c>
      <c r="E175" s="198" t="s">
        <v>682</v>
      </c>
      <c r="F175" s="199" t="s">
        <v>683</v>
      </c>
      <c r="G175" s="200" t="s">
        <v>181</v>
      </c>
      <c r="H175" s="201">
        <v>10</v>
      </c>
      <c r="I175" s="202"/>
      <c r="J175" s="201">
        <f>ROUND(I175*H175,3)</f>
        <v>0</v>
      </c>
      <c r="K175" s="203"/>
      <c r="L175" s="204"/>
      <c r="M175" s="205" t="s">
        <v>1</v>
      </c>
      <c r="N175" s="206" t="s">
        <v>41</v>
      </c>
      <c r="O175" s="74"/>
      <c r="P175" s="192">
        <f>O175*H175</f>
        <v>0</v>
      </c>
      <c r="Q175" s="192">
        <v>0.00044999999999999999</v>
      </c>
      <c r="R175" s="192">
        <f>Q175*H175</f>
        <v>0.0044999999999999997</v>
      </c>
      <c r="S175" s="192">
        <v>0</v>
      </c>
      <c r="T175" s="193">
        <f>S175*H175</f>
        <v>0</v>
      </c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R175" s="194" t="s">
        <v>268</v>
      </c>
      <c r="AT175" s="194" t="s">
        <v>173</v>
      </c>
      <c r="AU175" s="194" t="s">
        <v>87</v>
      </c>
      <c r="AY175" s="15" t="s">
        <v>133</v>
      </c>
      <c r="BE175" s="195">
        <f>IF(N175="základná",J175,0)</f>
        <v>0</v>
      </c>
      <c r="BF175" s="195">
        <f>IF(N175="znížená",J175,0)</f>
        <v>0</v>
      </c>
      <c r="BG175" s="195">
        <f>IF(N175="zákl. prenesená",J175,0)</f>
        <v>0</v>
      </c>
      <c r="BH175" s="195">
        <f>IF(N175="zníž. prenesená",J175,0)</f>
        <v>0</v>
      </c>
      <c r="BI175" s="195">
        <f>IF(N175="nulová",J175,0)</f>
        <v>0</v>
      </c>
      <c r="BJ175" s="15" t="s">
        <v>87</v>
      </c>
      <c r="BK175" s="196">
        <f>ROUND(I175*H175,3)</f>
        <v>0</v>
      </c>
      <c r="BL175" s="15" t="s">
        <v>203</v>
      </c>
      <c r="BM175" s="194" t="s">
        <v>684</v>
      </c>
    </row>
    <row r="176" s="2" customFormat="1" ht="16.5" customHeight="1">
      <c r="A176" s="34"/>
      <c r="B176" s="182"/>
      <c r="C176" s="183" t="s">
        <v>315</v>
      </c>
      <c r="D176" s="183" t="s">
        <v>135</v>
      </c>
      <c r="E176" s="184" t="s">
        <v>685</v>
      </c>
      <c r="F176" s="185" t="s">
        <v>686</v>
      </c>
      <c r="G176" s="186" t="s">
        <v>181</v>
      </c>
      <c r="H176" s="187">
        <v>1</v>
      </c>
      <c r="I176" s="188"/>
      <c r="J176" s="187">
        <f>ROUND(I176*H176,3)</f>
        <v>0</v>
      </c>
      <c r="K176" s="189"/>
      <c r="L176" s="35"/>
      <c r="M176" s="190" t="s">
        <v>1</v>
      </c>
      <c r="N176" s="191" t="s">
        <v>41</v>
      </c>
      <c r="O176" s="74"/>
      <c r="P176" s="192">
        <f>O176*H176</f>
        <v>0</v>
      </c>
      <c r="Q176" s="192">
        <v>5.0000000000000002E-05</v>
      </c>
      <c r="R176" s="192">
        <f>Q176*H176</f>
        <v>5.0000000000000002E-05</v>
      </c>
      <c r="S176" s="192">
        <v>0</v>
      </c>
      <c r="T176" s="193">
        <f>S176*H176</f>
        <v>0</v>
      </c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R176" s="194" t="s">
        <v>203</v>
      </c>
      <c r="AT176" s="194" t="s">
        <v>135</v>
      </c>
      <c r="AU176" s="194" t="s">
        <v>87</v>
      </c>
      <c r="AY176" s="15" t="s">
        <v>133</v>
      </c>
      <c r="BE176" s="195">
        <f>IF(N176="základná",J176,0)</f>
        <v>0</v>
      </c>
      <c r="BF176" s="195">
        <f>IF(N176="znížená",J176,0)</f>
        <v>0</v>
      </c>
      <c r="BG176" s="195">
        <f>IF(N176="zákl. prenesená",J176,0)</f>
        <v>0</v>
      </c>
      <c r="BH176" s="195">
        <f>IF(N176="zníž. prenesená",J176,0)</f>
        <v>0</v>
      </c>
      <c r="BI176" s="195">
        <f>IF(N176="nulová",J176,0)</f>
        <v>0</v>
      </c>
      <c r="BJ176" s="15" t="s">
        <v>87</v>
      </c>
      <c r="BK176" s="196">
        <f>ROUND(I176*H176,3)</f>
        <v>0</v>
      </c>
      <c r="BL176" s="15" t="s">
        <v>203</v>
      </c>
      <c r="BM176" s="194" t="s">
        <v>687</v>
      </c>
    </row>
    <row r="177" s="2" customFormat="1" ht="24.15" customHeight="1">
      <c r="A177" s="34"/>
      <c r="B177" s="182"/>
      <c r="C177" s="197" t="s">
        <v>319</v>
      </c>
      <c r="D177" s="197" t="s">
        <v>173</v>
      </c>
      <c r="E177" s="198" t="s">
        <v>688</v>
      </c>
      <c r="F177" s="199" t="s">
        <v>689</v>
      </c>
      <c r="G177" s="200" t="s">
        <v>181</v>
      </c>
      <c r="H177" s="201">
        <v>1</v>
      </c>
      <c r="I177" s="202"/>
      <c r="J177" s="201">
        <f>ROUND(I177*H177,3)</f>
        <v>0</v>
      </c>
      <c r="K177" s="203"/>
      <c r="L177" s="204"/>
      <c r="M177" s="205" t="s">
        <v>1</v>
      </c>
      <c r="N177" s="206" t="s">
        <v>41</v>
      </c>
      <c r="O177" s="74"/>
      <c r="P177" s="192">
        <f>O177*H177</f>
        <v>0</v>
      </c>
      <c r="Q177" s="192">
        <v>0.0010300000000000001</v>
      </c>
      <c r="R177" s="192">
        <f>Q177*H177</f>
        <v>0.0010300000000000001</v>
      </c>
      <c r="S177" s="192">
        <v>0</v>
      </c>
      <c r="T177" s="193">
        <f>S177*H177</f>
        <v>0</v>
      </c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R177" s="194" t="s">
        <v>268</v>
      </c>
      <c r="AT177" s="194" t="s">
        <v>173</v>
      </c>
      <c r="AU177" s="194" t="s">
        <v>87</v>
      </c>
      <c r="AY177" s="15" t="s">
        <v>133</v>
      </c>
      <c r="BE177" s="195">
        <f>IF(N177="základná",J177,0)</f>
        <v>0</v>
      </c>
      <c r="BF177" s="195">
        <f>IF(N177="znížená",J177,0)</f>
        <v>0</v>
      </c>
      <c r="BG177" s="195">
        <f>IF(N177="zákl. prenesená",J177,0)</f>
        <v>0</v>
      </c>
      <c r="BH177" s="195">
        <f>IF(N177="zníž. prenesená",J177,0)</f>
        <v>0</v>
      </c>
      <c r="BI177" s="195">
        <f>IF(N177="nulová",J177,0)</f>
        <v>0</v>
      </c>
      <c r="BJ177" s="15" t="s">
        <v>87</v>
      </c>
      <c r="BK177" s="196">
        <f>ROUND(I177*H177,3)</f>
        <v>0</v>
      </c>
      <c r="BL177" s="15" t="s">
        <v>203</v>
      </c>
      <c r="BM177" s="194" t="s">
        <v>690</v>
      </c>
    </row>
    <row r="178" s="2" customFormat="1" ht="24.15" customHeight="1">
      <c r="A178" s="34"/>
      <c r="B178" s="182"/>
      <c r="C178" s="183" t="s">
        <v>324</v>
      </c>
      <c r="D178" s="183" t="s">
        <v>135</v>
      </c>
      <c r="E178" s="184" t="s">
        <v>691</v>
      </c>
      <c r="F178" s="185" t="s">
        <v>692</v>
      </c>
      <c r="G178" s="186" t="s">
        <v>181</v>
      </c>
      <c r="H178" s="187">
        <v>6</v>
      </c>
      <c r="I178" s="188"/>
      <c r="J178" s="187">
        <f>ROUND(I178*H178,3)</f>
        <v>0</v>
      </c>
      <c r="K178" s="189"/>
      <c r="L178" s="35"/>
      <c r="M178" s="190" t="s">
        <v>1</v>
      </c>
      <c r="N178" s="191" t="s">
        <v>41</v>
      </c>
      <c r="O178" s="74"/>
      <c r="P178" s="192">
        <f>O178*H178</f>
        <v>0</v>
      </c>
      <c r="Q178" s="192">
        <v>0.00048999999999999998</v>
      </c>
      <c r="R178" s="192">
        <f>Q178*H178</f>
        <v>0.0029399999999999999</v>
      </c>
      <c r="S178" s="192">
        <v>0</v>
      </c>
      <c r="T178" s="193">
        <f>S178*H178</f>
        <v>0</v>
      </c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R178" s="194" t="s">
        <v>203</v>
      </c>
      <c r="AT178" s="194" t="s">
        <v>135</v>
      </c>
      <c r="AU178" s="194" t="s">
        <v>87</v>
      </c>
      <c r="AY178" s="15" t="s">
        <v>133</v>
      </c>
      <c r="BE178" s="195">
        <f>IF(N178="základná",J178,0)</f>
        <v>0</v>
      </c>
      <c r="BF178" s="195">
        <f>IF(N178="znížená",J178,0)</f>
        <v>0</v>
      </c>
      <c r="BG178" s="195">
        <f>IF(N178="zákl. prenesená",J178,0)</f>
        <v>0</v>
      </c>
      <c r="BH178" s="195">
        <f>IF(N178="zníž. prenesená",J178,0)</f>
        <v>0</v>
      </c>
      <c r="BI178" s="195">
        <f>IF(N178="nulová",J178,0)</f>
        <v>0</v>
      </c>
      <c r="BJ178" s="15" t="s">
        <v>87</v>
      </c>
      <c r="BK178" s="196">
        <f>ROUND(I178*H178,3)</f>
        <v>0</v>
      </c>
      <c r="BL178" s="15" t="s">
        <v>203</v>
      </c>
      <c r="BM178" s="194" t="s">
        <v>693</v>
      </c>
    </row>
    <row r="179" s="2" customFormat="1" ht="16.5" customHeight="1">
      <c r="A179" s="34"/>
      <c r="B179" s="182"/>
      <c r="C179" s="183" t="s">
        <v>329</v>
      </c>
      <c r="D179" s="183" t="s">
        <v>135</v>
      </c>
      <c r="E179" s="184" t="s">
        <v>694</v>
      </c>
      <c r="F179" s="185" t="s">
        <v>695</v>
      </c>
      <c r="G179" s="186" t="s">
        <v>181</v>
      </c>
      <c r="H179" s="187">
        <v>2</v>
      </c>
      <c r="I179" s="188"/>
      <c r="J179" s="187">
        <f>ROUND(I179*H179,3)</f>
        <v>0</v>
      </c>
      <c r="K179" s="189"/>
      <c r="L179" s="35"/>
      <c r="M179" s="190" t="s">
        <v>1</v>
      </c>
      <c r="N179" s="191" t="s">
        <v>41</v>
      </c>
      <c r="O179" s="74"/>
      <c r="P179" s="192">
        <f>O179*H179</f>
        <v>0</v>
      </c>
      <c r="Q179" s="192">
        <v>5.0000000000000002E-05</v>
      </c>
      <c r="R179" s="192">
        <f>Q179*H179</f>
        <v>0.00010000000000000001</v>
      </c>
      <c r="S179" s="192">
        <v>0</v>
      </c>
      <c r="T179" s="193">
        <f>S179*H179</f>
        <v>0</v>
      </c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R179" s="194" t="s">
        <v>203</v>
      </c>
      <c r="AT179" s="194" t="s">
        <v>135</v>
      </c>
      <c r="AU179" s="194" t="s">
        <v>87</v>
      </c>
      <c r="AY179" s="15" t="s">
        <v>133</v>
      </c>
      <c r="BE179" s="195">
        <f>IF(N179="základná",J179,0)</f>
        <v>0</v>
      </c>
      <c r="BF179" s="195">
        <f>IF(N179="znížená",J179,0)</f>
        <v>0</v>
      </c>
      <c r="BG179" s="195">
        <f>IF(N179="zákl. prenesená",J179,0)</f>
        <v>0</v>
      </c>
      <c r="BH179" s="195">
        <f>IF(N179="zníž. prenesená",J179,0)</f>
        <v>0</v>
      </c>
      <c r="BI179" s="195">
        <f>IF(N179="nulová",J179,0)</f>
        <v>0</v>
      </c>
      <c r="BJ179" s="15" t="s">
        <v>87</v>
      </c>
      <c r="BK179" s="196">
        <f>ROUND(I179*H179,3)</f>
        <v>0</v>
      </c>
      <c r="BL179" s="15" t="s">
        <v>203</v>
      </c>
      <c r="BM179" s="194" t="s">
        <v>696</v>
      </c>
    </row>
    <row r="180" s="2" customFormat="1" ht="16.5" customHeight="1">
      <c r="A180" s="34"/>
      <c r="B180" s="182"/>
      <c r="C180" s="197" t="s">
        <v>333</v>
      </c>
      <c r="D180" s="197" t="s">
        <v>173</v>
      </c>
      <c r="E180" s="198" t="s">
        <v>697</v>
      </c>
      <c r="F180" s="199" t="s">
        <v>698</v>
      </c>
      <c r="G180" s="200" t="s">
        <v>181</v>
      </c>
      <c r="H180" s="201">
        <v>1</v>
      </c>
      <c r="I180" s="202"/>
      <c r="J180" s="201">
        <f>ROUND(I180*H180,3)</f>
        <v>0</v>
      </c>
      <c r="K180" s="203"/>
      <c r="L180" s="204"/>
      <c r="M180" s="205" t="s">
        <v>1</v>
      </c>
      <c r="N180" s="206" t="s">
        <v>41</v>
      </c>
      <c r="O180" s="74"/>
      <c r="P180" s="192">
        <f>O180*H180</f>
        <v>0</v>
      </c>
      <c r="Q180" s="192">
        <v>0.00068999999999999997</v>
      </c>
      <c r="R180" s="192">
        <f>Q180*H180</f>
        <v>0.00068999999999999997</v>
      </c>
      <c r="S180" s="192">
        <v>0</v>
      </c>
      <c r="T180" s="193">
        <f>S180*H180</f>
        <v>0</v>
      </c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R180" s="194" t="s">
        <v>268</v>
      </c>
      <c r="AT180" s="194" t="s">
        <v>173</v>
      </c>
      <c r="AU180" s="194" t="s">
        <v>87</v>
      </c>
      <c r="AY180" s="15" t="s">
        <v>133</v>
      </c>
      <c r="BE180" s="195">
        <f>IF(N180="základná",J180,0)</f>
        <v>0</v>
      </c>
      <c r="BF180" s="195">
        <f>IF(N180="znížená",J180,0)</f>
        <v>0</v>
      </c>
      <c r="BG180" s="195">
        <f>IF(N180="zákl. prenesená",J180,0)</f>
        <v>0</v>
      </c>
      <c r="BH180" s="195">
        <f>IF(N180="zníž. prenesená",J180,0)</f>
        <v>0</v>
      </c>
      <c r="BI180" s="195">
        <f>IF(N180="nulová",J180,0)</f>
        <v>0</v>
      </c>
      <c r="BJ180" s="15" t="s">
        <v>87</v>
      </c>
      <c r="BK180" s="196">
        <f>ROUND(I180*H180,3)</f>
        <v>0</v>
      </c>
      <c r="BL180" s="15" t="s">
        <v>203</v>
      </c>
      <c r="BM180" s="194" t="s">
        <v>699</v>
      </c>
    </row>
    <row r="181" s="2" customFormat="1" ht="24.15" customHeight="1">
      <c r="A181" s="34"/>
      <c r="B181" s="182"/>
      <c r="C181" s="197" t="s">
        <v>337</v>
      </c>
      <c r="D181" s="197" t="s">
        <v>173</v>
      </c>
      <c r="E181" s="198" t="s">
        <v>700</v>
      </c>
      <c r="F181" s="199" t="s">
        <v>701</v>
      </c>
      <c r="G181" s="200" t="s">
        <v>181</v>
      </c>
      <c r="H181" s="201">
        <v>1</v>
      </c>
      <c r="I181" s="202"/>
      <c r="J181" s="201">
        <f>ROUND(I181*H181,3)</f>
        <v>0</v>
      </c>
      <c r="K181" s="203"/>
      <c r="L181" s="204"/>
      <c r="M181" s="205" t="s">
        <v>1</v>
      </c>
      <c r="N181" s="206" t="s">
        <v>41</v>
      </c>
      <c r="O181" s="74"/>
      <c r="P181" s="192">
        <f>O181*H181</f>
        <v>0</v>
      </c>
      <c r="Q181" s="192">
        <v>0.00068999999999999997</v>
      </c>
      <c r="R181" s="192">
        <f>Q181*H181</f>
        <v>0.00068999999999999997</v>
      </c>
      <c r="S181" s="192">
        <v>0</v>
      </c>
      <c r="T181" s="193">
        <f>S181*H181</f>
        <v>0</v>
      </c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R181" s="194" t="s">
        <v>268</v>
      </c>
      <c r="AT181" s="194" t="s">
        <v>173</v>
      </c>
      <c r="AU181" s="194" t="s">
        <v>87</v>
      </c>
      <c r="AY181" s="15" t="s">
        <v>133</v>
      </c>
      <c r="BE181" s="195">
        <f>IF(N181="základná",J181,0)</f>
        <v>0</v>
      </c>
      <c r="BF181" s="195">
        <f>IF(N181="znížená",J181,0)</f>
        <v>0</v>
      </c>
      <c r="BG181" s="195">
        <f>IF(N181="zákl. prenesená",J181,0)</f>
        <v>0</v>
      </c>
      <c r="BH181" s="195">
        <f>IF(N181="zníž. prenesená",J181,0)</f>
        <v>0</v>
      </c>
      <c r="BI181" s="195">
        <f>IF(N181="nulová",J181,0)</f>
        <v>0</v>
      </c>
      <c r="BJ181" s="15" t="s">
        <v>87</v>
      </c>
      <c r="BK181" s="196">
        <f>ROUND(I181*H181,3)</f>
        <v>0</v>
      </c>
      <c r="BL181" s="15" t="s">
        <v>203</v>
      </c>
      <c r="BM181" s="194" t="s">
        <v>702</v>
      </c>
    </row>
    <row r="182" s="2" customFormat="1" ht="21.75" customHeight="1">
      <c r="A182" s="34"/>
      <c r="B182" s="182"/>
      <c r="C182" s="183" t="s">
        <v>339</v>
      </c>
      <c r="D182" s="183" t="s">
        <v>135</v>
      </c>
      <c r="E182" s="184" t="s">
        <v>703</v>
      </c>
      <c r="F182" s="185" t="s">
        <v>704</v>
      </c>
      <c r="G182" s="186" t="s">
        <v>162</v>
      </c>
      <c r="H182" s="187">
        <v>0.035999999999999997</v>
      </c>
      <c r="I182" s="188"/>
      <c r="J182" s="187">
        <f>ROUND(I182*H182,3)</f>
        <v>0</v>
      </c>
      <c r="K182" s="189"/>
      <c r="L182" s="35"/>
      <c r="M182" s="190" t="s">
        <v>1</v>
      </c>
      <c r="N182" s="191" t="s">
        <v>41</v>
      </c>
      <c r="O182" s="74"/>
      <c r="P182" s="192">
        <f>O182*H182</f>
        <v>0</v>
      </c>
      <c r="Q182" s="192">
        <v>0</v>
      </c>
      <c r="R182" s="192">
        <f>Q182*H182</f>
        <v>0</v>
      </c>
      <c r="S182" s="192">
        <v>0</v>
      </c>
      <c r="T182" s="193">
        <f>S182*H182</f>
        <v>0</v>
      </c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R182" s="194" t="s">
        <v>203</v>
      </c>
      <c r="AT182" s="194" t="s">
        <v>135</v>
      </c>
      <c r="AU182" s="194" t="s">
        <v>87</v>
      </c>
      <c r="AY182" s="15" t="s">
        <v>133</v>
      </c>
      <c r="BE182" s="195">
        <f>IF(N182="základná",J182,0)</f>
        <v>0</v>
      </c>
      <c r="BF182" s="195">
        <f>IF(N182="znížená",J182,0)</f>
        <v>0</v>
      </c>
      <c r="BG182" s="195">
        <f>IF(N182="zákl. prenesená",J182,0)</f>
        <v>0</v>
      </c>
      <c r="BH182" s="195">
        <f>IF(N182="zníž. prenesená",J182,0)</f>
        <v>0</v>
      </c>
      <c r="BI182" s="195">
        <f>IF(N182="nulová",J182,0)</f>
        <v>0</v>
      </c>
      <c r="BJ182" s="15" t="s">
        <v>87</v>
      </c>
      <c r="BK182" s="196">
        <f>ROUND(I182*H182,3)</f>
        <v>0</v>
      </c>
      <c r="BL182" s="15" t="s">
        <v>203</v>
      </c>
      <c r="BM182" s="194" t="s">
        <v>705</v>
      </c>
    </row>
    <row r="183" s="12" customFormat="1" ht="22.8" customHeight="1">
      <c r="A183" s="12"/>
      <c r="B183" s="169"/>
      <c r="C183" s="12"/>
      <c r="D183" s="170" t="s">
        <v>74</v>
      </c>
      <c r="E183" s="180" t="s">
        <v>706</v>
      </c>
      <c r="F183" s="180" t="s">
        <v>707</v>
      </c>
      <c r="G183" s="12"/>
      <c r="H183" s="12"/>
      <c r="I183" s="172"/>
      <c r="J183" s="181">
        <f>BK183</f>
        <v>0</v>
      </c>
      <c r="K183" s="12"/>
      <c r="L183" s="169"/>
      <c r="M183" s="174"/>
      <c r="N183" s="175"/>
      <c r="O183" s="175"/>
      <c r="P183" s="176">
        <f>SUM(P184:P196)</f>
        <v>0</v>
      </c>
      <c r="Q183" s="175"/>
      <c r="R183" s="176">
        <f>SUM(R184:R196)</f>
        <v>0.32170000000000004</v>
      </c>
      <c r="S183" s="175"/>
      <c r="T183" s="177">
        <f>SUM(T184:T196)</f>
        <v>0</v>
      </c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R183" s="170" t="s">
        <v>87</v>
      </c>
      <c r="AT183" s="178" t="s">
        <v>74</v>
      </c>
      <c r="AU183" s="178" t="s">
        <v>79</v>
      </c>
      <c r="AY183" s="170" t="s">
        <v>133</v>
      </c>
      <c r="BK183" s="179">
        <f>SUM(BK184:BK196)</f>
        <v>0</v>
      </c>
    </row>
    <row r="184" s="2" customFormat="1" ht="24.15" customHeight="1">
      <c r="A184" s="34"/>
      <c r="B184" s="182"/>
      <c r="C184" s="183" t="s">
        <v>346</v>
      </c>
      <c r="D184" s="183" t="s">
        <v>135</v>
      </c>
      <c r="E184" s="184" t="s">
        <v>708</v>
      </c>
      <c r="F184" s="185" t="s">
        <v>709</v>
      </c>
      <c r="G184" s="186" t="s">
        <v>181</v>
      </c>
      <c r="H184" s="187">
        <v>1</v>
      </c>
      <c r="I184" s="188"/>
      <c r="J184" s="187">
        <f>ROUND(I184*H184,3)</f>
        <v>0</v>
      </c>
      <c r="K184" s="189"/>
      <c r="L184" s="35"/>
      <c r="M184" s="190" t="s">
        <v>1</v>
      </c>
      <c r="N184" s="191" t="s">
        <v>41</v>
      </c>
      <c r="O184" s="74"/>
      <c r="P184" s="192">
        <f>O184*H184</f>
        <v>0</v>
      </c>
      <c r="Q184" s="192">
        <v>2.0000000000000002E-05</v>
      </c>
      <c r="R184" s="192">
        <f>Q184*H184</f>
        <v>2.0000000000000002E-05</v>
      </c>
      <c r="S184" s="192">
        <v>0</v>
      </c>
      <c r="T184" s="193">
        <f>S184*H184</f>
        <v>0</v>
      </c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R184" s="194" t="s">
        <v>203</v>
      </c>
      <c r="AT184" s="194" t="s">
        <v>135</v>
      </c>
      <c r="AU184" s="194" t="s">
        <v>87</v>
      </c>
      <c r="AY184" s="15" t="s">
        <v>133</v>
      </c>
      <c r="BE184" s="195">
        <f>IF(N184="základná",J184,0)</f>
        <v>0</v>
      </c>
      <c r="BF184" s="195">
        <f>IF(N184="znížená",J184,0)</f>
        <v>0</v>
      </c>
      <c r="BG184" s="195">
        <f>IF(N184="zákl. prenesená",J184,0)</f>
        <v>0</v>
      </c>
      <c r="BH184" s="195">
        <f>IF(N184="zníž. prenesená",J184,0)</f>
        <v>0</v>
      </c>
      <c r="BI184" s="195">
        <f>IF(N184="nulová",J184,0)</f>
        <v>0</v>
      </c>
      <c r="BJ184" s="15" t="s">
        <v>87</v>
      </c>
      <c r="BK184" s="196">
        <f>ROUND(I184*H184,3)</f>
        <v>0</v>
      </c>
      <c r="BL184" s="15" t="s">
        <v>203</v>
      </c>
      <c r="BM184" s="194" t="s">
        <v>710</v>
      </c>
    </row>
    <row r="185" s="2" customFormat="1" ht="24.15" customHeight="1">
      <c r="A185" s="34"/>
      <c r="B185" s="182"/>
      <c r="C185" s="197" t="s">
        <v>350</v>
      </c>
      <c r="D185" s="197" t="s">
        <v>173</v>
      </c>
      <c r="E185" s="198" t="s">
        <v>711</v>
      </c>
      <c r="F185" s="199" t="s">
        <v>712</v>
      </c>
      <c r="G185" s="200" t="s">
        <v>181</v>
      </c>
      <c r="H185" s="201">
        <v>1</v>
      </c>
      <c r="I185" s="202"/>
      <c r="J185" s="201">
        <f>ROUND(I185*H185,3)</f>
        <v>0</v>
      </c>
      <c r="K185" s="203"/>
      <c r="L185" s="204"/>
      <c r="M185" s="205" t="s">
        <v>1</v>
      </c>
      <c r="N185" s="206" t="s">
        <v>41</v>
      </c>
      <c r="O185" s="74"/>
      <c r="P185" s="192">
        <f>O185*H185</f>
        <v>0</v>
      </c>
      <c r="Q185" s="192">
        <v>0.01167</v>
      </c>
      <c r="R185" s="192">
        <f>Q185*H185</f>
        <v>0.01167</v>
      </c>
      <c r="S185" s="192">
        <v>0</v>
      </c>
      <c r="T185" s="193">
        <f>S185*H185</f>
        <v>0</v>
      </c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R185" s="194" t="s">
        <v>268</v>
      </c>
      <c r="AT185" s="194" t="s">
        <v>173</v>
      </c>
      <c r="AU185" s="194" t="s">
        <v>87</v>
      </c>
      <c r="AY185" s="15" t="s">
        <v>133</v>
      </c>
      <c r="BE185" s="195">
        <f>IF(N185="základná",J185,0)</f>
        <v>0</v>
      </c>
      <c r="BF185" s="195">
        <f>IF(N185="znížená",J185,0)</f>
        <v>0</v>
      </c>
      <c r="BG185" s="195">
        <f>IF(N185="zákl. prenesená",J185,0)</f>
        <v>0</v>
      </c>
      <c r="BH185" s="195">
        <f>IF(N185="zníž. prenesená",J185,0)</f>
        <v>0</v>
      </c>
      <c r="BI185" s="195">
        <f>IF(N185="nulová",J185,0)</f>
        <v>0</v>
      </c>
      <c r="BJ185" s="15" t="s">
        <v>87</v>
      </c>
      <c r="BK185" s="196">
        <f>ROUND(I185*H185,3)</f>
        <v>0</v>
      </c>
      <c r="BL185" s="15" t="s">
        <v>203</v>
      </c>
      <c r="BM185" s="194" t="s">
        <v>713</v>
      </c>
    </row>
    <row r="186" s="2" customFormat="1" ht="24.15" customHeight="1">
      <c r="A186" s="34"/>
      <c r="B186" s="182"/>
      <c r="C186" s="183" t="s">
        <v>354</v>
      </c>
      <c r="D186" s="183" t="s">
        <v>135</v>
      </c>
      <c r="E186" s="184" t="s">
        <v>714</v>
      </c>
      <c r="F186" s="185" t="s">
        <v>715</v>
      </c>
      <c r="G186" s="186" t="s">
        <v>181</v>
      </c>
      <c r="H186" s="187">
        <v>2</v>
      </c>
      <c r="I186" s="188"/>
      <c r="J186" s="187">
        <f>ROUND(I186*H186,3)</f>
        <v>0</v>
      </c>
      <c r="K186" s="189"/>
      <c r="L186" s="35"/>
      <c r="M186" s="190" t="s">
        <v>1</v>
      </c>
      <c r="N186" s="191" t="s">
        <v>41</v>
      </c>
      <c r="O186" s="74"/>
      <c r="P186" s="192">
        <f>O186*H186</f>
        <v>0</v>
      </c>
      <c r="Q186" s="192">
        <v>2.0000000000000002E-05</v>
      </c>
      <c r="R186" s="192">
        <f>Q186*H186</f>
        <v>4.0000000000000003E-05</v>
      </c>
      <c r="S186" s="192">
        <v>0</v>
      </c>
      <c r="T186" s="193">
        <f>S186*H186</f>
        <v>0</v>
      </c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R186" s="194" t="s">
        <v>203</v>
      </c>
      <c r="AT186" s="194" t="s">
        <v>135</v>
      </c>
      <c r="AU186" s="194" t="s">
        <v>87</v>
      </c>
      <c r="AY186" s="15" t="s">
        <v>133</v>
      </c>
      <c r="BE186" s="195">
        <f>IF(N186="základná",J186,0)</f>
        <v>0</v>
      </c>
      <c r="BF186" s="195">
        <f>IF(N186="znížená",J186,0)</f>
        <v>0</v>
      </c>
      <c r="BG186" s="195">
        <f>IF(N186="zákl. prenesená",J186,0)</f>
        <v>0</v>
      </c>
      <c r="BH186" s="195">
        <f>IF(N186="zníž. prenesená",J186,0)</f>
        <v>0</v>
      </c>
      <c r="BI186" s="195">
        <f>IF(N186="nulová",J186,0)</f>
        <v>0</v>
      </c>
      <c r="BJ186" s="15" t="s">
        <v>87</v>
      </c>
      <c r="BK186" s="196">
        <f>ROUND(I186*H186,3)</f>
        <v>0</v>
      </c>
      <c r="BL186" s="15" t="s">
        <v>203</v>
      </c>
      <c r="BM186" s="194" t="s">
        <v>716</v>
      </c>
    </row>
    <row r="187" s="2" customFormat="1" ht="24.15" customHeight="1">
      <c r="A187" s="34"/>
      <c r="B187" s="182"/>
      <c r="C187" s="197" t="s">
        <v>358</v>
      </c>
      <c r="D187" s="197" t="s">
        <v>173</v>
      </c>
      <c r="E187" s="198" t="s">
        <v>717</v>
      </c>
      <c r="F187" s="199" t="s">
        <v>718</v>
      </c>
      <c r="G187" s="200" t="s">
        <v>181</v>
      </c>
      <c r="H187" s="201">
        <v>2</v>
      </c>
      <c r="I187" s="202"/>
      <c r="J187" s="201">
        <f>ROUND(I187*H187,3)</f>
        <v>0</v>
      </c>
      <c r="K187" s="203"/>
      <c r="L187" s="204"/>
      <c r="M187" s="205" t="s">
        <v>1</v>
      </c>
      <c r="N187" s="206" t="s">
        <v>41</v>
      </c>
      <c r="O187" s="74"/>
      <c r="P187" s="192">
        <f>O187*H187</f>
        <v>0</v>
      </c>
      <c r="Q187" s="192">
        <v>0.02554</v>
      </c>
      <c r="R187" s="192">
        <f>Q187*H187</f>
        <v>0.05108</v>
      </c>
      <c r="S187" s="192">
        <v>0</v>
      </c>
      <c r="T187" s="193">
        <f>S187*H187</f>
        <v>0</v>
      </c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R187" s="194" t="s">
        <v>268</v>
      </c>
      <c r="AT187" s="194" t="s">
        <v>173</v>
      </c>
      <c r="AU187" s="194" t="s">
        <v>87</v>
      </c>
      <c r="AY187" s="15" t="s">
        <v>133</v>
      </c>
      <c r="BE187" s="195">
        <f>IF(N187="základná",J187,0)</f>
        <v>0</v>
      </c>
      <c r="BF187" s="195">
        <f>IF(N187="znížená",J187,0)</f>
        <v>0</v>
      </c>
      <c r="BG187" s="195">
        <f>IF(N187="zákl. prenesená",J187,0)</f>
        <v>0</v>
      </c>
      <c r="BH187" s="195">
        <f>IF(N187="zníž. prenesená",J187,0)</f>
        <v>0</v>
      </c>
      <c r="BI187" s="195">
        <f>IF(N187="nulová",J187,0)</f>
        <v>0</v>
      </c>
      <c r="BJ187" s="15" t="s">
        <v>87</v>
      </c>
      <c r="BK187" s="196">
        <f>ROUND(I187*H187,3)</f>
        <v>0</v>
      </c>
      <c r="BL187" s="15" t="s">
        <v>203</v>
      </c>
      <c r="BM187" s="194" t="s">
        <v>719</v>
      </c>
    </row>
    <row r="188" s="2" customFormat="1" ht="24.15" customHeight="1">
      <c r="A188" s="34"/>
      <c r="B188" s="182"/>
      <c r="C188" s="183" t="s">
        <v>362</v>
      </c>
      <c r="D188" s="183" t="s">
        <v>135</v>
      </c>
      <c r="E188" s="184" t="s">
        <v>720</v>
      </c>
      <c r="F188" s="185" t="s">
        <v>721</v>
      </c>
      <c r="G188" s="186" t="s">
        <v>181</v>
      </c>
      <c r="H188" s="187">
        <v>1</v>
      </c>
      <c r="I188" s="188"/>
      <c r="J188" s="187">
        <f>ROUND(I188*H188,3)</f>
        <v>0</v>
      </c>
      <c r="K188" s="189"/>
      <c r="L188" s="35"/>
      <c r="M188" s="190" t="s">
        <v>1</v>
      </c>
      <c r="N188" s="191" t="s">
        <v>41</v>
      </c>
      <c r="O188" s="74"/>
      <c r="P188" s="192">
        <f>O188*H188</f>
        <v>0</v>
      </c>
      <c r="Q188" s="192">
        <v>2.0000000000000002E-05</v>
      </c>
      <c r="R188" s="192">
        <f>Q188*H188</f>
        <v>2.0000000000000002E-05</v>
      </c>
      <c r="S188" s="192">
        <v>0</v>
      </c>
      <c r="T188" s="193">
        <f>S188*H188</f>
        <v>0</v>
      </c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R188" s="194" t="s">
        <v>203</v>
      </c>
      <c r="AT188" s="194" t="s">
        <v>135</v>
      </c>
      <c r="AU188" s="194" t="s">
        <v>87</v>
      </c>
      <c r="AY188" s="15" t="s">
        <v>133</v>
      </c>
      <c r="BE188" s="195">
        <f>IF(N188="základná",J188,0)</f>
        <v>0</v>
      </c>
      <c r="BF188" s="195">
        <f>IF(N188="znížená",J188,0)</f>
        <v>0</v>
      </c>
      <c r="BG188" s="195">
        <f>IF(N188="zákl. prenesená",J188,0)</f>
        <v>0</v>
      </c>
      <c r="BH188" s="195">
        <f>IF(N188="zníž. prenesená",J188,0)</f>
        <v>0</v>
      </c>
      <c r="BI188" s="195">
        <f>IF(N188="nulová",J188,0)</f>
        <v>0</v>
      </c>
      <c r="BJ188" s="15" t="s">
        <v>87</v>
      </c>
      <c r="BK188" s="196">
        <f>ROUND(I188*H188,3)</f>
        <v>0</v>
      </c>
      <c r="BL188" s="15" t="s">
        <v>203</v>
      </c>
      <c r="BM188" s="194" t="s">
        <v>722</v>
      </c>
    </row>
    <row r="189" s="2" customFormat="1" ht="44.25" customHeight="1">
      <c r="A189" s="34"/>
      <c r="B189" s="182"/>
      <c r="C189" s="197" t="s">
        <v>366</v>
      </c>
      <c r="D189" s="197" t="s">
        <v>173</v>
      </c>
      <c r="E189" s="198" t="s">
        <v>723</v>
      </c>
      <c r="F189" s="199" t="s">
        <v>724</v>
      </c>
      <c r="G189" s="200" t="s">
        <v>181</v>
      </c>
      <c r="H189" s="201">
        <v>1</v>
      </c>
      <c r="I189" s="202"/>
      <c r="J189" s="201">
        <f>ROUND(I189*H189,3)</f>
        <v>0</v>
      </c>
      <c r="K189" s="203"/>
      <c r="L189" s="204"/>
      <c r="M189" s="205" t="s">
        <v>1</v>
      </c>
      <c r="N189" s="206" t="s">
        <v>41</v>
      </c>
      <c r="O189" s="74"/>
      <c r="P189" s="192">
        <f>O189*H189</f>
        <v>0</v>
      </c>
      <c r="Q189" s="192">
        <v>0.026980000000000001</v>
      </c>
      <c r="R189" s="192">
        <f>Q189*H189</f>
        <v>0.026980000000000001</v>
      </c>
      <c r="S189" s="192">
        <v>0</v>
      </c>
      <c r="T189" s="193">
        <f>S189*H189</f>
        <v>0</v>
      </c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R189" s="194" t="s">
        <v>268</v>
      </c>
      <c r="AT189" s="194" t="s">
        <v>173</v>
      </c>
      <c r="AU189" s="194" t="s">
        <v>87</v>
      </c>
      <c r="AY189" s="15" t="s">
        <v>133</v>
      </c>
      <c r="BE189" s="195">
        <f>IF(N189="základná",J189,0)</f>
        <v>0</v>
      </c>
      <c r="BF189" s="195">
        <f>IF(N189="znížená",J189,0)</f>
        <v>0</v>
      </c>
      <c r="BG189" s="195">
        <f>IF(N189="zákl. prenesená",J189,0)</f>
        <v>0</v>
      </c>
      <c r="BH189" s="195">
        <f>IF(N189="zníž. prenesená",J189,0)</f>
        <v>0</v>
      </c>
      <c r="BI189" s="195">
        <f>IF(N189="nulová",J189,0)</f>
        <v>0</v>
      </c>
      <c r="BJ189" s="15" t="s">
        <v>87</v>
      </c>
      <c r="BK189" s="196">
        <f>ROUND(I189*H189,3)</f>
        <v>0</v>
      </c>
      <c r="BL189" s="15" t="s">
        <v>203</v>
      </c>
      <c r="BM189" s="194" t="s">
        <v>725</v>
      </c>
    </row>
    <row r="190" s="2" customFormat="1" ht="33" customHeight="1">
      <c r="A190" s="34"/>
      <c r="B190" s="182"/>
      <c r="C190" s="183" t="s">
        <v>374</v>
      </c>
      <c r="D190" s="183" t="s">
        <v>135</v>
      </c>
      <c r="E190" s="184" t="s">
        <v>726</v>
      </c>
      <c r="F190" s="185" t="s">
        <v>727</v>
      </c>
      <c r="G190" s="186" t="s">
        <v>181</v>
      </c>
      <c r="H190" s="187">
        <v>1</v>
      </c>
      <c r="I190" s="188"/>
      <c r="J190" s="187">
        <f>ROUND(I190*H190,3)</f>
        <v>0</v>
      </c>
      <c r="K190" s="189"/>
      <c r="L190" s="35"/>
      <c r="M190" s="190" t="s">
        <v>1</v>
      </c>
      <c r="N190" s="191" t="s">
        <v>41</v>
      </c>
      <c r="O190" s="74"/>
      <c r="P190" s="192">
        <f>O190*H190</f>
        <v>0</v>
      </c>
      <c r="Q190" s="192">
        <v>2.0000000000000002E-05</v>
      </c>
      <c r="R190" s="192">
        <f>Q190*H190</f>
        <v>2.0000000000000002E-05</v>
      </c>
      <c r="S190" s="192">
        <v>0</v>
      </c>
      <c r="T190" s="193">
        <f>S190*H190</f>
        <v>0</v>
      </c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R190" s="194" t="s">
        <v>203</v>
      </c>
      <c r="AT190" s="194" t="s">
        <v>135</v>
      </c>
      <c r="AU190" s="194" t="s">
        <v>87</v>
      </c>
      <c r="AY190" s="15" t="s">
        <v>133</v>
      </c>
      <c r="BE190" s="195">
        <f>IF(N190="základná",J190,0)</f>
        <v>0</v>
      </c>
      <c r="BF190" s="195">
        <f>IF(N190="znížená",J190,0)</f>
        <v>0</v>
      </c>
      <c r="BG190" s="195">
        <f>IF(N190="zákl. prenesená",J190,0)</f>
        <v>0</v>
      </c>
      <c r="BH190" s="195">
        <f>IF(N190="zníž. prenesená",J190,0)</f>
        <v>0</v>
      </c>
      <c r="BI190" s="195">
        <f>IF(N190="nulová",J190,0)</f>
        <v>0</v>
      </c>
      <c r="BJ190" s="15" t="s">
        <v>87</v>
      </c>
      <c r="BK190" s="196">
        <f>ROUND(I190*H190,3)</f>
        <v>0</v>
      </c>
      <c r="BL190" s="15" t="s">
        <v>203</v>
      </c>
      <c r="BM190" s="194" t="s">
        <v>728</v>
      </c>
    </row>
    <row r="191" s="2" customFormat="1" ht="24.15" customHeight="1">
      <c r="A191" s="34"/>
      <c r="B191" s="182"/>
      <c r="C191" s="197" t="s">
        <v>427</v>
      </c>
      <c r="D191" s="197" t="s">
        <v>173</v>
      </c>
      <c r="E191" s="198" t="s">
        <v>729</v>
      </c>
      <c r="F191" s="199" t="s">
        <v>730</v>
      </c>
      <c r="G191" s="200" t="s">
        <v>181</v>
      </c>
      <c r="H191" s="201">
        <v>1</v>
      </c>
      <c r="I191" s="202"/>
      <c r="J191" s="201">
        <f>ROUND(I191*H191,3)</f>
        <v>0</v>
      </c>
      <c r="K191" s="203"/>
      <c r="L191" s="204"/>
      <c r="M191" s="205" t="s">
        <v>1</v>
      </c>
      <c r="N191" s="206" t="s">
        <v>41</v>
      </c>
      <c r="O191" s="74"/>
      <c r="P191" s="192">
        <f>O191*H191</f>
        <v>0</v>
      </c>
      <c r="Q191" s="192">
        <v>0.052900000000000003</v>
      </c>
      <c r="R191" s="192">
        <f>Q191*H191</f>
        <v>0.052900000000000003</v>
      </c>
      <c r="S191" s="192">
        <v>0</v>
      </c>
      <c r="T191" s="193">
        <f>S191*H191</f>
        <v>0</v>
      </c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R191" s="194" t="s">
        <v>268</v>
      </c>
      <c r="AT191" s="194" t="s">
        <v>173</v>
      </c>
      <c r="AU191" s="194" t="s">
        <v>87</v>
      </c>
      <c r="AY191" s="15" t="s">
        <v>133</v>
      </c>
      <c r="BE191" s="195">
        <f>IF(N191="základná",J191,0)</f>
        <v>0</v>
      </c>
      <c r="BF191" s="195">
        <f>IF(N191="znížená",J191,0)</f>
        <v>0</v>
      </c>
      <c r="BG191" s="195">
        <f>IF(N191="zákl. prenesená",J191,0)</f>
        <v>0</v>
      </c>
      <c r="BH191" s="195">
        <f>IF(N191="zníž. prenesená",J191,0)</f>
        <v>0</v>
      </c>
      <c r="BI191" s="195">
        <f>IF(N191="nulová",J191,0)</f>
        <v>0</v>
      </c>
      <c r="BJ191" s="15" t="s">
        <v>87</v>
      </c>
      <c r="BK191" s="196">
        <f>ROUND(I191*H191,3)</f>
        <v>0</v>
      </c>
      <c r="BL191" s="15" t="s">
        <v>203</v>
      </c>
      <c r="BM191" s="194" t="s">
        <v>731</v>
      </c>
    </row>
    <row r="192" s="2" customFormat="1" ht="24.15" customHeight="1">
      <c r="A192" s="34"/>
      <c r="B192" s="182"/>
      <c r="C192" s="183" t="s">
        <v>378</v>
      </c>
      <c r="D192" s="183" t="s">
        <v>135</v>
      </c>
      <c r="E192" s="184" t="s">
        <v>732</v>
      </c>
      <c r="F192" s="185" t="s">
        <v>733</v>
      </c>
      <c r="G192" s="186" t="s">
        <v>181</v>
      </c>
      <c r="H192" s="187">
        <v>3</v>
      </c>
      <c r="I192" s="188"/>
      <c r="J192" s="187">
        <f>ROUND(I192*H192,3)</f>
        <v>0</v>
      </c>
      <c r="K192" s="189"/>
      <c r="L192" s="35"/>
      <c r="M192" s="190" t="s">
        <v>1</v>
      </c>
      <c r="N192" s="191" t="s">
        <v>41</v>
      </c>
      <c r="O192" s="74"/>
      <c r="P192" s="192">
        <f>O192*H192</f>
        <v>0</v>
      </c>
      <c r="Q192" s="192">
        <v>2.0000000000000002E-05</v>
      </c>
      <c r="R192" s="192">
        <f>Q192*H192</f>
        <v>6.0000000000000008E-05</v>
      </c>
      <c r="S192" s="192">
        <v>0</v>
      </c>
      <c r="T192" s="193">
        <f>S192*H192</f>
        <v>0</v>
      </c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R192" s="194" t="s">
        <v>203</v>
      </c>
      <c r="AT192" s="194" t="s">
        <v>135</v>
      </c>
      <c r="AU192" s="194" t="s">
        <v>87</v>
      </c>
      <c r="AY192" s="15" t="s">
        <v>133</v>
      </c>
      <c r="BE192" s="195">
        <f>IF(N192="základná",J192,0)</f>
        <v>0</v>
      </c>
      <c r="BF192" s="195">
        <f>IF(N192="znížená",J192,0)</f>
        <v>0</v>
      </c>
      <c r="BG192" s="195">
        <f>IF(N192="zákl. prenesená",J192,0)</f>
        <v>0</v>
      </c>
      <c r="BH192" s="195">
        <f>IF(N192="zníž. prenesená",J192,0)</f>
        <v>0</v>
      </c>
      <c r="BI192" s="195">
        <f>IF(N192="nulová",J192,0)</f>
        <v>0</v>
      </c>
      <c r="BJ192" s="15" t="s">
        <v>87</v>
      </c>
      <c r="BK192" s="196">
        <f>ROUND(I192*H192,3)</f>
        <v>0</v>
      </c>
      <c r="BL192" s="15" t="s">
        <v>203</v>
      </c>
      <c r="BM192" s="194" t="s">
        <v>734</v>
      </c>
    </row>
    <row r="193" s="2" customFormat="1" ht="24.15" customHeight="1">
      <c r="A193" s="34"/>
      <c r="B193" s="182"/>
      <c r="C193" s="197" t="s">
        <v>382</v>
      </c>
      <c r="D193" s="197" t="s">
        <v>173</v>
      </c>
      <c r="E193" s="198" t="s">
        <v>735</v>
      </c>
      <c r="F193" s="199" t="s">
        <v>736</v>
      </c>
      <c r="G193" s="200" t="s">
        <v>181</v>
      </c>
      <c r="H193" s="201">
        <v>3</v>
      </c>
      <c r="I193" s="202"/>
      <c r="J193" s="201">
        <f>ROUND(I193*H193,3)</f>
        <v>0</v>
      </c>
      <c r="K193" s="203"/>
      <c r="L193" s="204"/>
      <c r="M193" s="205" t="s">
        <v>1</v>
      </c>
      <c r="N193" s="206" t="s">
        <v>41</v>
      </c>
      <c r="O193" s="74"/>
      <c r="P193" s="192">
        <f>O193*H193</f>
        <v>0</v>
      </c>
      <c r="Q193" s="192">
        <v>0.041529999999999997</v>
      </c>
      <c r="R193" s="192">
        <f>Q193*H193</f>
        <v>0.12458999999999999</v>
      </c>
      <c r="S193" s="192">
        <v>0</v>
      </c>
      <c r="T193" s="193">
        <f>S193*H193</f>
        <v>0</v>
      </c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R193" s="194" t="s">
        <v>268</v>
      </c>
      <c r="AT193" s="194" t="s">
        <v>173</v>
      </c>
      <c r="AU193" s="194" t="s">
        <v>87</v>
      </c>
      <c r="AY193" s="15" t="s">
        <v>133</v>
      </c>
      <c r="BE193" s="195">
        <f>IF(N193="základná",J193,0)</f>
        <v>0</v>
      </c>
      <c r="BF193" s="195">
        <f>IF(N193="znížená",J193,0)</f>
        <v>0</v>
      </c>
      <c r="BG193" s="195">
        <f>IF(N193="zákl. prenesená",J193,0)</f>
        <v>0</v>
      </c>
      <c r="BH193" s="195">
        <f>IF(N193="zníž. prenesená",J193,0)</f>
        <v>0</v>
      </c>
      <c r="BI193" s="195">
        <f>IF(N193="nulová",J193,0)</f>
        <v>0</v>
      </c>
      <c r="BJ193" s="15" t="s">
        <v>87</v>
      </c>
      <c r="BK193" s="196">
        <f>ROUND(I193*H193,3)</f>
        <v>0</v>
      </c>
      <c r="BL193" s="15" t="s">
        <v>203</v>
      </c>
      <c r="BM193" s="194" t="s">
        <v>737</v>
      </c>
    </row>
    <row r="194" s="2" customFormat="1" ht="24.15" customHeight="1">
      <c r="A194" s="34"/>
      <c r="B194" s="182"/>
      <c r="C194" s="183" t="s">
        <v>386</v>
      </c>
      <c r="D194" s="183" t="s">
        <v>135</v>
      </c>
      <c r="E194" s="184" t="s">
        <v>738</v>
      </c>
      <c r="F194" s="185" t="s">
        <v>739</v>
      </c>
      <c r="G194" s="186" t="s">
        <v>181</v>
      </c>
      <c r="H194" s="187">
        <v>1</v>
      </c>
      <c r="I194" s="188"/>
      <c r="J194" s="187">
        <f>ROUND(I194*H194,3)</f>
        <v>0</v>
      </c>
      <c r="K194" s="189"/>
      <c r="L194" s="35"/>
      <c r="M194" s="190" t="s">
        <v>1</v>
      </c>
      <c r="N194" s="191" t="s">
        <v>41</v>
      </c>
      <c r="O194" s="74"/>
      <c r="P194" s="192">
        <f>O194*H194</f>
        <v>0</v>
      </c>
      <c r="Q194" s="192">
        <v>2.0000000000000002E-05</v>
      </c>
      <c r="R194" s="192">
        <f>Q194*H194</f>
        <v>2.0000000000000002E-05</v>
      </c>
      <c r="S194" s="192">
        <v>0</v>
      </c>
      <c r="T194" s="193">
        <f>S194*H194</f>
        <v>0</v>
      </c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R194" s="194" t="s">
        <v>203</v>
      </c>
      <c r="AT194" s="194" t="s">
        <v>135</v>
      </c>
      <c r="AU194" s="194" t="s">
        <v>87</v>
      </c>
      <c r="AY194" s="15" t="s">
        <v>133</v>
      </c>
      <c r="BE194" s="195">
        <f>IF(N194="základná",J194,0)</f>
        <v>0</v>
      </c>
      <c r="BF194" s="195">
        <f>IF(N194="znížená",J194,0)</f>
        <v>0</v>
      </c>
      <c r="BG194" s="195">
        <f>IF(N194="zákl. prenesená",J194,0)</f>
        <v>0</v>
      </c>
      <c r="BH194" s="195">
        <f>IF(N194="zníž. prenesená",J194,0)</f>
        <v>0</v>
      </c>
      <c r="BI194" s="195">
        <f>IF(N194="nulová",J194,0)</f>
        <v>0</v>
      </c>
      <c r="BJ194" s="15" t="s">
        <v>87</v>
      </c>
      <c r="BK194" s="196">
        <f>ROUND(I194*H194,3)</f>
        <v>0</v>
      </c>
      <c r="BL194" s="15" t="s">
        <v>203</v>
      </c>
      <c r="BM194" s="194" t="s">
        <v>740</v>
      </c>
    </row>
    <row r="195" s="2" customFormat="1" ht="24.15" customHeight="1">
      <c r="A195" s="34"/>
      <c r="B195" s="182"/>
      <c r="C195" s="197" t="s">
        <v>390</v>
      </c>
      <c r="D195" s="197" t="s">
        <v>173</v>
      </c>
      <c r="E195" s="198" t="s">
        <v>741</v>
      </c>
      <c r="F195" s="199" t="s">
        <v>742</v>
      </c>
      <c r="G195" s="200" t="s">
        <v>181</v>
      </c>
      <c r="H195" s="201">
        <v>1</v>
      </c>
      <c r="I195" s="202"/>
      <c r="J195" s="201">
        <f>ROUND(I195*H195,3)</f>
        <v>0</v>
      </c>
      <c r="K195" s="203"/>
      <c r="L195" s="204"/>
      <c r="M195" s="205" t="s">
        <v>1</v>
      </c>
      <c r="N195" s="206" t="s">
        <v>41</v>
      </c>
      <c r="O195" s="74"/>
      <c r="P195" s="192">
        <f>O195*H195</f>
        <v>0</v>
      </c>
      <c r="Q195" s="192">
        <v>0.054300000000000001</v>
      </c>
      <c r="R195" s="192">
        <f>Q195*H195</f>
        <v>0.054300000000000001</v>
      </c>
      <c r="S195" s="192">
        <v>0</v>
      </c>
      <c r="T195" s="193">
        <f>S195*H195</f>
        <v>0</v>
      </c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R195" s="194" t="s">
        <v>268</v>
      </c>
      <c r="AT195" s="194" t="s">
        <v>173</v>
      </c>
      <c r="AU195" s="194" t="s">
        <v>87</v>
      </c>
      <c r="AY195" s="15" t="s">
        <v>133</v>
      </c>
      <c r="BE195" s="195">
        <f>IF(N195="základná",J195,0)</f>
        <v>0</v>
      </c>
      <c r="BF195" s="195">
        <f>IF(N195="znížená",J195,0)</f>
        <v>0</v>
      </c>
      <c r="BG195" s="195">
        <f>IF(N195="zákl. prenesená",J195,0)</f>
        <v>0</v>
      </c>
      <c r="BH195" s="195">
        <f>IF(N195="zníž. prenesená",J195,0)</f>
        <v>0</v>
      </c>
      <c r="BI195" s="195">
        <f>IF(N195="nulová",J195,0)</f>
        <v>0</v>
      </c>
      <c r="BJ195" s="15" t="s">
        <v>87</v>
      </c>
      <c r="BK195" s="196">
        <f>ROUND(I195*H195,3)</f>
        <v>0</v>
      </c>
      <c r="BL195" s="15" t="s">
        <v>203</v>
      </c>
      <c r="BM195" s="194" t="s">
        <v>743</v>
      </c>
    </row>
    <row r="196" s="2" customFormat="1" ht="24.15" customHeight="1">
      <c r="A196" s="34"/>
      <c r="B196" s="182"/>
      <c r="C196" s="183" t="s">
        <v>395</v>
      </c>
      <c r="D196" s="183" t="s">
        <v>135</v>
      </c>
      <c r="E196" s="184" t="s">
        <v>744</v>
      </c>
      <c r="F196" s="185" t="s">
        <v>745</v>
      </c>
      <c r="G196" s="186" t="s">
        <v>162</v>
      </c>
      <c r="H196" s="187">
        <v>0.26900000000000002</v>
      </c>
      <c r="I196" s="188"/>
      <c r="J196" s="187">
        <f>ROUND(I196*H196,3)</f>
        <v>0</v>
      </c>
      <c r="K196" s="189"/>
      <c r="L196" s="35"/>
      <c r="M196" s="190" t="s">
        <v>1</v>
      </c>
      <c r="N196" s="191" t="s">
        <v>41</v>
      </c>
      <c r="O196" s="74"/>
      <c r="P196" s="192">
        <f>O196*H196</f>
        <v>0</v>
      </c>
      <c r="Q196" s="192">
        <v>0</v>
      </c>
      <c r="R196" s="192">
        <f>Q196*H196</f>
        <v>0</v>
      </c>
      <c r="S196" s="192">
        <v>0</v>
      </c>
      <c r="T196" s="193">
        <f>S196*H196</f>
        <v>0</v>
      </c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R196" s="194" t="s">
        <v>203</v>
      </c>
      <c r="AT196" s="194" t="s">
        <v>135</v>
      </c>
      <c r="AU196" s="194" t="s">
        <v>87</v>
      </c>
      <c r="AY196" s="15" t="s">
        <v>133</v>
      </c>
      <c r="BE196" s="195">
        <f>IF(N196="základná",J196,0)</f>
        <v>0</v>
      </c>
      <c r="BF196" s="195">
        <f>IF(N196="znížená",J196,0)</f>
        <v>0</v>
      </c>
      <c r="BG196" s="195">
        <f>IF(N196="zákl. prenesená",J196,0)</f>
        <v>0</v>
      </c>
      <c r="BH196" s="195">
        <f>IF(N196="zníž. prenesená",J196,0)</f>
        <v>0</v>
      </c>
      <c r="BI196" s="195">
        <f>IF(N196="nulová",J196,0)</f>
        <v>0</v>
      </c>
      <c r="BJ196" s="15" t="s">
        <v>87</v>
      </c>
      <c r="BK196" s="196">
        <f>ROUND(I196*H196,3)</f>
        <v>0</v>
      </c>
      <c r="BL196" s="15" t="s">
        <v>203</v>
      </c>
      <c r="BM196" s="194" t="s">
        <v>746</v>
      </c>
    </row>
    <row r="197" s="12" customFormat="1" ht="22.8" customHeight="1">
      <c r="A197" s="12"/>
      <c r="B197" s="169"/>
      <c r="C197" s="12"/>
      <c r="D197" s="170" t="s">
        <v>74</v>
      </c>
      <c r="E197" s="180" t="s">
        <v>747</v>
      </c>
      <c r="F197" s="180" t="s">
        <v>748</v>
      </c>
      <c r="G197" s="12"/>
      <c r="H197" s="12"/>
      <c r="I197" s="172"/>
      <c r="J197" s="181">
        <f>BK197</f>
        <v>0</v>
      </c>
      <c r="K197" s="12"/>
      <c r="L197" s="169"/>
      <c r="M197" s="174"/>
      <c r="N197" s="175"/>
      <c r="O197" s="175"/>
      <c r="P197" s="176">
        <f>SUM(P198:P199)</f>
        <v>0</v>
      </c>
      <c r="Q197" s="175"/>
      <c r="R197" s="176">
        <f>SUM(R198:R199)</f>
        <v>0.011999999999999999</v>
      </c>
      <c r="S197" s="175"/>
      <c r="T197" s="177">
        <f>SUM(T198:T199)</f>
        <v>0</v>
      </c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R197" s="170" t="s">
        <v>87</v>
      </c>
      <c r="AT197" s="178" t="s">
        <v>74</v>
      </c>
      <c r="AU197" s="178" t="s">
        <v>79</v>
      </c>
      <c r="AY197" s="170" t="s">
        <v>133</v>
      </c>
      <c r="BK197" s="179">
        <f>SUM(BK198:BK199)</f>
        <v>0</v>
      </c>
    </row>
    <row r="198" s="2" customFormat="1" ht="24.15" customHeight="1">
      <c r="A198" s="34"/>
      <c r="B198" s="182"/>
      <c r="C198" s="183" t="s">
        <v>399</v>
      </c>
      <c r="D198" s="183" t="s">
        <v>135</v>
      </c>
      <c r="E198" s="184" t="s">
        <v>749</v>
      </c>
      <c r="F198" s="185" t="s">
        <v>750</v>
      </c>
      <c r="G198" s="186" t="s">
        <v>181</v>
      </c>
      <c r="H198" s="187">
        <v>5</v>
      </c>
      <c r="I198" s="188"/>
      <c r="J198" s="187">
        <f>ROUND(I198*H198,3)</f>
        <v>0</v>
      </c>
      <c r="K198" s="189"/>
      <c r="L198" s="35"/>
      <c r="M198" s="190" t="s">
        <v>1</v>
      </c>
      <c r="N198" s="191" t="s">
        <v>41</v>
      </c>
      <c r="O198" s="74"/>
      <c r="P198" s="192">
        <f>O198*H198</f>
        <v>0</v>
      </c>
      <c r="Q198" s="192">
        <v>0</v>
      </c>
      <c r="R198" s="192">
        <f>Q198*H198</f>
        <v>0</v>
      </c>
      <c r="S198" s="192">
        <v>0</v>
      </c>
      <c r="T198" s="193">
        <f>S198*H198</f>
        <v>0</v>
      </c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R198" s="194" t="s">
        <v>203</v>
      </c>
      <c r="AT198" s="194" t="s">
        <v>135</v>
      </c>
      <c r="AU198" s="194" t="s">
        <v>87</v>
      </c>
      <c r="AY198" s="15" t="s">
        <v>133</v>
      </c>
      <c r="BE198" s="195">
        <f>IF(N198="základná",J198,0)</f>
        <v>0</v>
      </c>
      <c r="BF198" s="195">
        <f>IF(N198="znížená",J198,0)</f>
        <v>0</v>
      </c>
      <c r="BG198" s="195">
        <f>IF(N198="zákl. prenesená",J198,0)</f>
        <v>0</v>
      </c>
      <c r="BH198" s="195">
        <f>IF(N198="zníž. prenesená",J198,0)</f>
        <v>0</v>
      </c>
      <c r="BI198" s="195">
        <f>IF(N198="nulová",J198,0)</f>
        <v>0</v>
      </c>
      <c r="BJ198" s="15" t="s">
        <v>87</v>
      </c>
      <c r="BK198" s="196">
        <f>ROUND(I198*H198,3)</f>
        <v>0</v>
      </c>
      <c r="BL198" s="15" t="s">
        <v>203</v>
      </c>
      <c r="BM198" s="194" t="s">
        <v>751</v>
      </c>
    </row>
    <row r="199" s="2" customFormat="1" ht="24.15" customHeight="1">
      <c r="A199" s="34"/>
      <c r="B199" s="182"/>
      <c r="C199" s="197" t="s">
        <v>403</v>
      </c>
      <c r="D199" s="197" t="s">
        <v>173</v>
      </c>
      <c r="E199" s="198" t="s">
        <v>752</v>
      </c>
      <c r="F199" s="199" t="s">
        <v>753</v>
      </c>
      <c r="G199" s="200" t="s">
        <v>181</v>
      </c>
      <c r="H199" s="201">
        <v>5</v>
      </c>
      <c r="I199" s="202"/>
      <c r="J199" s="201">
        <f>ROUND(I199*H199,3)</f>
        <v>0</v>
      </c>
      <c r="K199" s="203"/>
      <c r="L199" s="204"/>
      <c r="M199" s="205" t="s">
        <v>1</v>
      </c>
      <c r="N199" s="206" t="s">
        <v>41</v>
      </c>
      <c r="O199" s="74"/>
      <c r="P199" s="192">
        <f>O199*H199</f>
        <v>0</v>
      </c>
      <c r="Q199" s="192">
        <v>0.0023999999999999998</v>
      </c>
      <c r="R199" s="192">
        <f>Q199*H199</f>
        <v>0.011999999999999999</v>
      </c>
      <c r="S199" s="192">
        <v>0</v>
      </c>
      <c r="T199" s="193">
        <f>S199*H199</f>
        <v>0</v>
      </c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R199" s="194" t="s">
        <v>268</v>
      </c>
      <c r="AT199" s="194" t="s">
        <v>173</v>
      </c>
      <c r="AU199" s="194" t="s">
        <v>87</v>
      </c>
      <c r="AY199" s="15" t="s">
        <v>133</v>
      </c>
      <c r="BE199" s="195">
        <f>IF(N199="základná",J199,0)</f>
        <v>0</v>
      </c>
      <c r="BF199" s="195">
        <f>IF(N199="znížená",J199,0)</f>
        <v>0</v>
      </c>
      <c r="BG199" s="195">
        <f>IF(N199="zákl. prenesená",J199,0)</f>
        <v>0</v>
      </c>
      <c r="BH199" s="195">
        <f>IF(N199="zníž. prenesená",J199,0)</f>
        <v>0</v>
      </c>
      <c r="BI199" s="195">
        <f>IF(N199="nulová",J199,0)</f>
        <v>0</v>
      </c>
      <c r="BJ199" s="15" t="s">
        <v>87</v>
      </c>
      <c r="BK199" s="196">
        <f>ROUND(I199*H199,3)</f>
        <v>0</v>
      </c>
      <c r="BL199" s="15" t="s">
        <v>203</v>
      </c>
      <c r="BM199" s="194" t="s">
        <v>754</v>
      </c>
    </row>
    <row r="200" s="12" customFormat="1" ht="22.8" customHeight="1">
      <c r="A200" s="12"/>
      <c r="B200" s="169"/>
      <c r="C200" s="12"/>
      <c r="D200" s="170" t="s">
        <v>74</v>
      </c>
      <c r="E200" s="180" t="s">
        <v>755</v>
      </c>
      <c r="F200" s="180" t="s">
        <v>756</v>
      </c>
      <c r="G200" s="12"/>
      <c r="H200" s="12"/>
      <c r="I200" s="172"/>
      <c r="J200" s="181">
        <f>BK200</f>
        <v>0</v>
      </c>
      <c r="K200" s="12"/>
      <c r="L200" s="169"/>
      <c r="M200" s="174"/>
      <c r="N200" s="175"/>
      <c r="O200" s="175"/>
      <c r="P200" s="176">
        <f>SUM(P201:P203)</f>
        <v>0</v>
      </c>
      <c r="Q200" s="175"/>
      <c r="R200" s="176">
        <f>SUM(R201:R203)</f>
        <v>0</v>
      </c>
      <c r="S200" s="175"/>
      <c r="T200" s="177">
        <f>SUM(T201:T203)</f>
        <v>0</v>
      </c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R200" s="170" t="s">
        <v>139</v>
      </c>
      <c r="AT200" s="178" t="s">
        <v>74</v>
      </c>
      <c r="AU200" s="178" t="s">
        <v>79</v>
      </c>
      <c r="AY200" s="170" t="s">
        <v>133</v>
      </c>
      <c r="BK200" s="179">
        <f>SUM(BK201:BK203)</f>
        <v>0</v>
      </c>
    </row>
    <row r="201" s="2" customFormat="1" ht="24.15" customHeight="1">
      <c r="A201" s="34"/>
      <c r="B201" s="182"/>
      <c r="C201" s="183" t="s">
        <v>407</v>
      </c>
      <c r="D201" s="183" t="s">
        <v>135</v>
      </c>
      <c r="E201" s="184" t="s">
        <v>757</v>
      </c>
      <c r="F201" s="185" t="s">
        <v>758</v>
      </c>
      <c r="G201" s="186" t="s">
        <v>759</v>
      </c>
      <c r="H201" s="187">
        <v>24</v>
      </c>
      <c r="I201" s="188"/>
      <c r="J201" s="187">
        <f>ROUND(I201*H201,3)</f>
        <v>0</v>
      </c>
      <c r="K201" s="189"/>
      <c r="L201" s="35"/>
      <c r="M201" s="190" t="s">
        <v>1</v>
      </c>
      <c r="N201" s="191" t="s">
        <v>41</v>
      </c>
      <c r="O201" s="74"/>
      <c r="P201" s="192">
        <f>O201*H201</f>
        <v>0</v>
      </c>
      <c r="Q201" s="192">
        <v>0</v>
      </c>
      <c r="R201" s="192">
        <f>Q201*H201</f>
        <v>0</v>
      </c>
      <c r="S201" s="192">
        <v>0</v>
      </c>
      <c r="T201" s="193">
        <f>S201*H201</f>
        <v>0</v>
      </c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R201" s="194" t="s">
        <v>760</v>
      </c>
      <c r="AT201" s="194" t="s">
        <v>135</v>
      </c>
      <c r="AU201" s="194" t="s">
        <v>87</v>
      </c>
      <c r="AY201" s="15" t="s">
        <v>133</v>
      </c>
      <c r="BE201" s="195">
        <f>IF(N201="základná",J201,0)</f>
        <v>0</v>
      </c>
      <c r="BF201" s="195">
        <f>IF(N201="znížená",J201,0)</f>
        <v>0</v>
      </c>
      <c r="BG201" s="195">
        <f>IF(N201="zákl. prenesená",J201,0)</f>
        <v>0</v>
      </c>
      <c r="BH201" s="195">
        <f>IF(N201="zníž. prenesená",J201,0)</f>
        <v>0</v>
      </c>
      <c r="BI201" s="195">
        <f>IF(N201="nulová",J201,0)</f>
        <v>0</v>
      </c>
      <c r="BJ201" s="15" t="s">
        <v>87</v>
      </c>
      <c r="BK201" s="196">
        <f>ROUND(I201*H201,3)</f>
        <v>0</v>
      </c>
      <c r="BL201" s="15" t="s">
        <v>760</v>
      </c>
      <c r="BM201" s="194" t="s">
        <v>761</v>
      </c>
    </row>
    <row r="202" s="2" customFormat="1" ht="16.5" customHeight="1">
      <c r="A202" s="34"/>
      <c r="B202" s="182"/>
      <c r="C202" s="183" t="s">
        <v>411</v>
      </c>
      <c r="D202" s="183" t="s">
        <v>135</v>
      </c>
      <c r="E202" s="184" t="s">
        <v>762</v>
      </c>
      <c r="F202" s="185" t="s">
        <v>763</v>
      </c>
      <c r="G202" s="186" t="s">
        <v>759</v>
      </c>
      <c r="H202" s="187">
        <v>10</v>
      </c>
      <c r="I202" s="188"/>
      <c r="J202" s="187">
        <f>ROUND(I202*H202,3)</f>
        <v>0</v>
      </c>
      <c r="K202" s="189"/>
      <c r="L202" s="35"/>
      <c r="M202" s="190" t="s">
        <v>1</v>
      </c>
      <c r="N202" s="191" t="s">
        <v>41</v>
      </c>
      <c r="O202" s="74"/>
      <c r="P202" s="192">
        <f>O202*H202</f>
        <v>0</v>
      </c>
      <c r="Q202" s="192">
        <v>0</v>
      </c>
      <c r="R202" s="192">
        <f>Q202*H202</f>
        <v>0</v>
      </c>
      <c r="S202" s="192">
        <v>0</v>
      </c>
      <c r="T202" s="193">
        <f>S202*H202</f>
        <v>0</v>
      </c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R202" s="194" t="s">
        <v>760</v>
      </c>
      <c r="AT202" s="194" t="s">
        <v>135</v>
      </c>
      <c r="AU202" s="194" t="s">
        <v>87</v>
      </c>
      <c r="AY202" s="15" t="s">
        <v>133</v>
      </c>
      <c r="BE202" s="195">
        <f>IF(N202="základná",J202,0)</f>
        <v>0</v>
      </c>
      <c r="BF202" s="195">
        <f>IF(N202="znížená",J202,0)</f>
        <v>0</v>
      </c>
      <c r="BG202" s="195">
        <f>IF(N202="zákl. prenesená",J202,0)</f>
        <v>0</v>
      </c>
      <c r="BH202" s="195">
        <f>IF(N202="zníž. prenesená",J202,0)</f>
        <v>0</v>
      </c>
      <c r="BI202" s="195">
        <f>IF(N202="nulová",J202,0)</f>
        <v>0</v>
      </c>
      <c r="BJ202" s="15" t="s">
        <v>87</v>
      </c>
      <c r="BK202" s="196">
        <f>ROUND(I202*H202,3)</f>
        <v>0</v>
      </c>
      <c r="BL202" s="15" t="s">
        <v>760</v>
      </c>
      <c r="BM202" s="194" t="s">
        <v>764</v>
      </c>
    </row>
    <row r="203" s="2" customFormat="1" ht="16.5" customHeight="1">
      <c r="A203" s="34"/>
      <c r="B203" s="182"/>
      <c r="C203" s="183" t="s">
        <v>415</v>
      </c>
      <c r="D203" s="183" t="s">
        <v>135</v>
      </c>
      <c r="E203" s="184" t="s">
        <v>765</v>
      </c>
      <c r="F203" s="185" t="s">
        <v>766</v>
      </c>
      <c r="G203" s="186" t="s">
        <v>759</v>
      </c>
      <c r="H203" s="187">
        <v>3</v>
      </c>
      <c r="I203" s="188"/>
      <c r="J203" s="187">
        <f>ROUND(I203*H203,3)</f>
        <v>0</v>
      </c>
      <c r="K203" s="189"/>
      <c r="L203" s="35"/>
      <c r="M203" s="190" t="s">
        <v>1</v>
      </c>
      <c r="N203" s="191" t="s">
        <v>41</v>
      </c>
      <c r="O203" s="74"/>
      <c r="P203" s="192">
        <f>O203*H203</f>
        <v>0</v>
      </c>
      <c r="Q203" s="192">
        <v>0</v>
      </c>
      <c r="R203" s="192">
        <f>Q203*H203</f>
        <v>0</v>
      </c>
      <c r="S203" s="192">
        <v>0</v>
      </c>
      <c r="T203" s="193">
        <f>S203*H203</f>
        <v>0</v>
      </c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R203" s="194" t="s">
        <v>760</v>
      </c>
      <c r="AT203" s="194" t="s">
        <v>135</v>
      </c>
      <c r="AU203" s="194" t="s">
        <v>87</v>
      </c>
      <c r="AY203" s="15" t="s">
        <v>133</v>
      </c>
      <c r="BE203" s="195">
        <f>IF(N203="základná",J203,0)</f>
        <v>0</v>
      </c>
      <c r="BF203" s="195">
        <f>IF(N203="znížená",J203,0)</f>
        <v>0</v>
      </c>
      <c r="BG203" s="195">
        <f>IF(N203="zákl. prenesená",J203,0)</f>
        <v>0</v>
      </c>
      <c r="BH203" s="195">
        <f>IF(N203="zníž. prenesená",J203,0)</f>
        <v>0</v>
      </c>
      <c r="BI203" s="195">
        <f>IF(N203="nulová",J203,0)</f>
        <v>0</v>
      </c>
      <c r="BJ203" s="15" t="s">
        <v>87</v>
      </c>
      <c r="BK203" s="196">
        <f>ROUND(I203*H203,3)</f>
        <v>0</v>
      </c>
      <c r="BL203" s="15" t="s">
        <v>760</v>
      </c>
      <c r="BM203" s="194" t="s">
        <v>767</v>
      </c>
    </row>
    <row r="204" s="12" customFormat="1" ht="25.92" customHeight="1">
      <c r="A204" s="12"/>
      <c r="B204" s="169"/>
      <c r="C204" s="12"/>
      <c r="D204" s="170" t="s">
        <v>74</v>
      </c>
      <c r="E204" s="171" t="s">
        <v>534</v>
      </c>
      <c r="F204" s="171" t="s">
        <v>768</v>
      </c>
      <c r="G204" s="12"/>
      <c r="H204" s="12"/>
      <c r="I204" s="172"/>
      <c r="J204" s="173">
        <f>BK204</f>
        <v>0</v>
      </c>
      <c r="K204" s="12"/>
      <c r="L204" s="169"/>
      <c r="M204" s="174"/>
      <c r="N204" s="175"/>
      <c r="O204" s="175"/>
      <c r="P204" s="176">
        <f>SUM(P205:P206)</f>
        <v>0</v>
      </c>
      <c r="Q204" s="175"/>
      <c r="R204" s="176">
        <f>SUM(R205:R206)</f>
        <v>0</v>
      </c>
      <c r="S204" s="175"/>
      <c r="T204" s="177">
        <f>SUM(T205:T206)</f>
        <v>0</v>
      </c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R204" s="170" t="s">
        <v>151</v>
      </c>
      <c r="AT204" s="178" t="s">
        <v>74</v>
      </c>
      <c r="AU204" s="178" t="s">
        <v>75</v>
      </c>
      <c r="AY204" s="170" t="s">
        <v>133</v>
      </c>
      <c r="BK204" s="179">
        <f>SUM(BK205:BK206)</f>
        <v>0</v>
      </c>
    </row>
    <row r="205" s="2" customFormat="1" ht="24.15" customHeight="1">
      <c r="A205" s="34"/>
      <c r="B205" s="182"/>
      <c r="C205" s="183" t="s">
        <v>419</v>
      </c>
      <c r="D205" s="183" t="s">
        <v>135</v>
      </c>
      <c r="E205" s="184" t="s">
        <v>769</v>
      </c>
      <c r="F205" s="185" t="s">
        <v>770</v>
      </c>
      <c r="G205" s="186" t="s">
        <v>771</v>
      </c>
      <c r="H205" s="187">
        <v>1</v>
      </c>
      <c r="I205" s="188"/>
      <c r="J205" s="187">
        <f>ROUND(I205*H205,3)</f>
        <v>0</v>
      </c>
      <c r="K205" s="189"/>
      <c r="L205" s="35"/>
      <c r="M205" s="190" t="s">
        <v>1</v>
      </c>
      <c r="N205" s="191" t="s">
        <v>41</v>
      </c>
      <c r="O205" s="74"/>
      <c r="P205" s="192">
        <f>O205*H205</f>
        <v>0</v>
      </c>
      <c r="Q205" s="192">
        <v>0</v>
      </c>
      <c r="R205" s="192">
        <f>Q205*H205</f>
        <v>0</v>
      </c>
      <c r="S205" s="192">
        <v>0</v>
      </c>
      <c r="T205" s="193">
        <f>S205*H205</f>
        <v>0</v>
      </c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R205" s="194" t="s">
        <v>542</v>
      </c>
      <c r="AT205" s="194" t="s">
        <v>135</v>
      </c>
      <c r="AU205" s="194" t="s">
        <v>79</v>
      </c>
      <c r="AY205" s="15" t="s">
        <v>133</v>
      </c>
      <c r="BE205" s="195">
        <f>IF(N205="základná",J205,0)</f>
        <v>0</v>
      </c>
      <c r="BF205" s="195">
        <f>IF(N205="znížená",J205,0)</f>
        <v>0</v>
      </c>
      <c r="BG205" s="195">
        <f>IF(N205="zákl. prenesená",J205,0)</f>
        <v>0</v>
      </c>
      <c r="BH205" s="195">
        <f>IF(N205="zníž. prenesená",J205,0)</f>
        <v>0</v>
      </c>
      <c r="BI205" s="195">
        <f>IF(N205="nulová",J205,0)</f>
        <v>0</v>
      </c>
      <c r="BJ205" s="15" t="s">
        <v>87</v>
      </c>
      <c r="BK205" s="196">
        <f>ROUND(I205*H205,3)</f>
        <v>0</v>
      </c>
      <c r="BL205" s="15" t="s">
        <v>542</v>
      </c>
      <c r="BM205" s="194" t="s">
        <v>772</v>
      </c>
    </row>
    <row r="206" s="2" customFormat="1" ht="24.15" customHeight="1">
      <c r="A206" s="34"/>
      <c r="B206" s="182"/>
      <c r="C206" s="183" t="s">
        <v>423</v>
      </c>
      <c r="D206" s="183" t="s">
        <v>135</v>
      </c>
      <c r="E206" s="184" t="s">
        <v>773</v>
      </c>
      <c r="F206" s="185" t="s">
        <v>774</v>
      </c>
      <c r="G206" s="186" t="s">
        <v>771</v>
      </c>
      <c r="H206" s="187">
        <v>1</v>
      </c>
      <c r="I206" s="188"/>
      <c r="J206" s="187">
        <f>ROUND(I206*H206,3)</f>
        <v>0</v>
      </c>
      <c r="K206" s="189"/>
      <c r="L206" s="35"/>
      <c r="M206" s="212" t="s">
        <v>1</v>
      </c>
      <c r="N206" s="213" t="s">
        <v>41</v>
      </c>
      <c r="O206" s="214"/>
      <c r="P206" s="215">
        <f>O206*H206</f>
        <v>0</v>
      </c>
      <c r="Q206" s="215">
        <v>0</v>
      </c>
      <c r="R206" s="215">
        <f>Q206*H206</f>
        <v>0</v>
      </c>
      <c r="S206" s="215">
        <v>0</v>
      </c>
      <c r="T206" s="216">
        <f>S206*H206</f>
        <v>0</v>
      </c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R206" s="194" t="s">
        <v>542</v>
      </c>
      <c r="AT206" s="194" t="s">
        <v>135</v>
      </c>
      <c r="AU206" s="194" t="s">
        <v>79</v>
      </c>
      <c r="AY206" s="15" t="s">
        <v>133</v>
      </c>
      <c r="BE206" s="195">
        <f>IF(N206="základná",J206,0)</f>
        <v>0</v>
      </c>
      <c r="BF206" s="195">
        <f>IF(N206="znížená",J206,0)</f>
        <v>0</v>
      </c>
      <c r="BG206" s="195">
        <f>IF(N206="zákl. prenesená",J206,0)</f>
        <v>0</v>
      </c>
      <c r="BH206" s="195">
        <f>IF(N206="zníž. prenesená",J206,0)</f>
        <v>0</v>
      </c>
      <c r="BI206" s="195">
        <f>IF(N206="nulová",J206,0)</f>
        <v>0</v>
      </c>
      <c r="BJ206" s="15" t="s">
        <v>87</v>
      </c>
      <c r="BK206" s="196">
        <f>ROUND(I206*H206,3)</f>
        <v>0</v>
      </c>
      <c r="BL206" s="15" t="s">
        <v>542</v>
      </c>
      <c r="BM206" s="194" t="s">
        <v>775</v>
      </c>
    </row>
    <row r="207" s="2" customFormat="1" ht="6.96" customHeight="1">
      <c r="A207" s="34"/>
      <c r="B207" s="57"/>
      <c r="C207" s="58"/>
      <c r="D207" s="58"/>
      <c r="E207" s="58"/>
      <c r="F207" s="58"/>
      <c r="G207" s="58"/>
      <c r="H207" s="58"/>
      <c r="I207" s="58"/>
      <c r="J207" s="58"/>
      <c r="K207" s="58"/>
      <c r="L207" s="35"/>
      <c r="M207" s="34"/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</row>
  </sheetData>
  <autoFilter ref="C128:K206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7:H117"/>
    <mergeCell ref="E119:H119"/>
    <mergeCell ref="E121:H12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Uzivatel-PC\Uzivatel</dc:creator>
  <cp:lastModifiedBy>Uzivatel-PC\Uzivatel</cp:lastModifiedBy>
  <dcterms:created xsi:type="dcterms:W3CDTF">2022-10-10T12:19:17Z</dcterms:created>
  <dcterms:modified xsi:type="dcterms:W3CDTF">2022-10-10T12:19:21Z</dcterms:modified>
</cp:coreProperties>
</file>