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+ Eufondy\Čiastkové zákazky\Výzva č. 7 Experimentálne prebierky\"/>
    </mc:Choice>
  </mc:AlternateContent>
  <bookViews>
    <workbookView xWindow="0" yWindow="0" windowWidth="23040" windowHeight="919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ponuka'!$A$1:$S$44</definedName>
  </definedNames>
  <calcPr calcId="162913"/>
</workbook>
</file>

<file path=xl/calcChain.xml><?xml version="1.0" encoding="utf-8"?>
<calcChain xmlns="http://schemas.openxmlformats.org/spreadsheetml/2006/main">
  <c r="P19" i="1" l="1"/>
  <c r="P20" i="1"/>
  <c r="P21" i="1"/>
  <c r="P22" i="1"/>
  <c r="P23" i="1"/>
  <c r="P24" i="1"/>
  <c r="P25" i="1"/>
  <c r="P26" i="1"/>
  <c r="M29" i="1" l="1"/>
  <c r="M27" i="1"/>
  <c r="E27" i="1"/>
  <c r="F27" i="1"/>
  <c r="G18" i="1"/>
  <c r="P18" i="1" s="1"/>
  <c r="G17" i="1"/>
  <c r="P17" i="1" s="1"/>
  <c r="G13" i="1" l="1"/>
  <c r="G14" i="1"/>
  <c r="G15" i="1"/>
  <c r="G16" i="1"/>
  <c r="G12" i="1"/>
  <c r="P13" i="1" l="1"/>
  <c r="G27" i="1"/>
  <c r="P16" i="1"/>
  <c r="P12" i="1"/>
  <c r="Q12" i="1" l="1"/>
  <c r="P15" i="1" l="1"/>
  <c r="P29" i="1" l="1"/>
  <c r="Q13" i="1" s="1"/>
  <c r="P31" i="1" l="1"/>
  <c r="P30" i="1" s="1"/>
</calcChain>
</file>

<file path=xl/sharedStrings.xml><?xml version="1.0" encoding="utf-8"?>
<sst xmlns="http://schemas.openxmlformats.org/spreadsheetml/2006/main" count="134" uniqueCount="90">
  <si>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</si>
  <si>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</si>
  <si>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</si>
  <si>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</si>
  <si>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</si>
  <si>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</si>
  <si>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</si>
  <si>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</si>
  <si>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</si>
  <si>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</si>
  <si>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</si>
  <si>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</si>
  <si>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</si>
  <si>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</si>
  <si>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</si>
  <si>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</si>
  <si>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</si>
  <si>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</si>
  <si>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</si>
  <si>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</si>
  <si>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</si>
  <si>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</si>
  <si>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</si>
  <si>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</si>
  <si>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</si>
  <si>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</si>
  <si>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</si>
  <si>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</si>
  <si>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</si>
  <si>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</si>
  <si>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</si>
  <si>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</si>
  <si>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</si>
  <si>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</si>
  <si>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</si>
  <si>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</si>
  <si>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</si>
  <si>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</si>
  <si>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</si>
  <si>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</si>
  <si>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</si>
  <si>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</si>
  <si>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</si>
  <si>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</si>
  <si>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</si>
  <si>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</si>
  <si>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</si>
  <si>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</si>
  <si>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</si>
  <si>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</si>
  <si>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</si>
  <si>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</si>
  <si>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</si>
  <si>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</si>
  <si>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</si>
  <si>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</si>
  <si>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</si>
  <si>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</si>
  <si>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</si>
  <si>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</si>
  <si>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</si>
  <si>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</si>
  <si>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</si>
  <si>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</si>
  <si>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</si>
  <si>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</si>
  <si>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</si>
  <si>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</si>
  <si>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</si>
  <si>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 xml:space="preserve">príloha č. 5 Zmluvy </t>
  </si>
  <si>
    <t>Lesy SR š.p. OZ Karpaty</t>
  </si>
  <si>
    <t>202 2</t>
  </si>
  <si>
    <t>harvester VKS</t>
  </si>
  <si>
    <t>2 Bulkovec</t>
  </si>
  <si>
    <t>3 Fáberky</t>
  </si>
  <si>
    <t>spolu:</t>
  </si>
  <si>
    <t>204 1</t>
  </si>
  <si>
    <t>217A</t>
  </si>
  <si>
    <t>217B</t>
  </si>
  <si>
    <t>453A</t>
  </si>
  <si>
    <t>453B</t>
  </si>
  <si>
    <t>455A</t>
  </si>
  <si>
    <t>456A</t>
  </si>
  <si>
    <t>502 0</t>
  </si>
  <si>
    <t>504C</t>
  </si>
  <si>
    <t>505B</t>
  </si>
  <si>
    <t>1m3/€</t>
  </si>
  <si>
    <t>Lesnícke služby v pestovateľskom _ ťažbovom procese na OZ Karpaty VC Šaštín  CLIMAFORSEELIVE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</si>
  <si>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Približovacie linky sú široké 2,5m a nebudu sa rozširovaľ zaroveň nesmie dôsť k poškodeniu bočných stromov.</t>
    </r>
  </si>
  <si>
    <t>Projekt Climaforceelife z programu LIFE 19 a ostatná ťažbová činnosť na OZ Šaštín , VC Šaštín 1, - výzva č. 7/01/2023/TC DNS/ EU.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</si>
</sst>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3" fontId="10" fillId="3" borderId="23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5" xfId="0" applyFont="1" applyFill="1" applyBorder="1" applyProtection="1"/>
    <xf numFmtId="0" fontId="0" fillId="3" borderId="22" xfId="0" applyFill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0" fillId="0" borderId="25" xfId="0" applyBorder="1"/>
    <xf numFmtId="0" fontId="10" fillId="3" borderId="25" xfId="0" applyFont="1" applyFill="1" applyBorder="1" applyAlignment="1" applyProtection="1">
      <alignment horizontal="center" vertical="center"/>
    </xf>
    <xf numFmtId="3" fontId="6" fillId="3" borderId="25" xfId="0" applyNumberFormat="1" applyFont="1" applyFill="1" applyBorder="1" applyAlignment="1" applyProtection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</xf>
    <xf numFmtId="4" fontId="0" fillId="0" borderId="0" xfId="0" applyNumberFormat="1"/>
    <xf numFmtId="0" fontId="0" fillId="0" borderId="13" xfId="0" applyBorder="1"/>
    <xf numFmtId="0" fontId="0" fillId="0" borderId="0" xfId="0" applyBorder="1"/>
    <xf numFmtId="0" fontId="13" fillId="0" borderId="13" xfId="0" applyFont="1" applyBorder="1"/>
    <xf numFmtId="0" fontId="0" fillId="0" borderId="14" xfId="0" applyBorder="1"/>
    <xf numFmtId="3" fontId="6" fillId="3" borderId="25" xfId="0" applyNumberFormat="1" applyFont="1" applyFill="1" applyBorder="1" applyAlignment="1" applyProtection="1">
      <alignment horizontal="center"/>
    </xf>
    <xf numFmtId="0" fontId="6" fillId="3" borderId="25" xfId="0" applyFont="1" applyFill="1" applyBorder="1" applyAlignment="1" applyProtection="1">
      <alignment horizontal="center" wrapText="1"/>
    </xf>
    <xf numFmtId="0" fontId="6" fillId="3" borderId="25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3" borderId="28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7" xfId="0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0" fillId="0" borderId="0" xfId="0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A4" sqref="A4:P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2" max="12" width="11.42578125" customWidth="1"/>
    <col min="13" max="13" width="18.425781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20" ht="18" x14ac:dyDescent="0.25">
      <c r="A1" s="64" t="s">
        <v>64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15" t="s">
        <v>68</v>
      </c>
      <c r="P1" s="14"/>
    </row>
    <row r="2" spans="1:20" ht="11.2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55"/>
      <c r="L2" s="12"/>
      <c r="M2" s="12"/>
      <c r="N2" s="15" t="s">
        <v>69</v>
      </c>
      <c r="P2" s="14"/>
    </row>
    <row r="3" spans="1:20" ht="18" x14ac:dyDescent="0.25">
      <c r="A3" s="16" t="s">
        <v>0</v>
      </c>
      <c r="B3" s="12"/>
      <c r="C3" s="103" t="s">
        <v>87</v>
      </c>
      <c r="D3" s="104"/>
      <c r="E3" s="104"/>
      <c r="F3" s="104"/>
      <c r="G3" s="104"/>
      <c r="H3" s="104"/>
      <c r="I3" s="104"/>
      <c r="J3" s="104"/>
      <c r="K3" s="104"/>
      <c r="L3" s="104"/>
      <c r="M3" s="12"/>
      <c r="O3" s="13"/>
      <c r="P3" s="14"/>
    </row>
    <row r="4" spans="1:20" ht="15.75" customHeight="1" x14ac:dyDescent="0.25">
      <c r="A4" s="123" t="s">
        <v>89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20" x14ac:dyDescent="0.25">
      <c r="A5" s="17"/>
      <c r="B5" s="17"/>
      <c r="C5" s="17"/>
      <c r="D5" s="17"/>
      <c r="E5" s="69"/>
      <c r="F5" s="69"/>
      <c r="G5" s="18"/>
      <c r="H5" s="17"/>
      <c r="I5" s="17"/>
      <c r="J5" s="17"/>
      <c r="K5" s="17"/>
      <c r="L5" s="17"/>
      <c r="M5" s="17"/>
      <c r="N5" s="17"/>
      <c r="O5" s="17"/>
      <c r="P5" s="17"/>
    </row>
    <row r="6" spans="1:20" x14ac:dyDescent="0.25">
      <c r="A6" s="19" t="s">
        <v>1</v>
      </c>
      <c r="B6" s="70" t="s">
        <v>70</v>
      </c>
      <c r="C6" s="70"/>
      <c r="D6" s="70"/>
      <c r="E6" s="70"/>
      <c r="F6" s="70"/>
      <c r="G6" s="18"/>
      <c r="H6" s="17"/>
      <c r="I6" s="17"/>
      <c r="J6" s="20"/>
      <c r="K6" s="20"/>
      <c r="L6" s="17"/>
      <c r="M6" s="17"/>
      <c r="N6" s="17"/>
      <c r="O6" s="17"/>
      <c r="P6" s="17"/>
    </row>
    <row r="7" spans="1:20" ht="6" customHeight="1" thickBot="1" x14ac:dyDescent="0.3">
      <c r="A7" s="21"/>
      <c r="B7" s="71"/>
      <c r="C7" s="71"/>
      <c r="D7" s="71"/>
      <c r="E7" s="71"/>
      <c r="F7" s="71"/>
      <c r="G7" s="18"/>
      <c r="H7" s="17"/>
      <c r="I7" s="17"/>
      <c r="J7" s="17"/>
      <c r="K7" s="17"/>
      <c r="L7" s="17"/>
      <c r="M7" s="17"/>
      <c r="N7" s="17"/>
      <c r="O7" s="17"/>
      <c r="P7" s="17"/>
    </row>
    <row r="8" spans="1:20" ht="16.5" customHeight="1" thickBot="1" x14ac:dyDescent="0.35">
      <c r="A8" s="67" t="s">
        <v>66</v>
      </c>
      <c r="B8" s="68"/>
      <c r="C8" s="54"/>
      <c r="D8" s="22"/>
      <c r="E8" s="22"/>
      <c r="F8" s="22"/>
      <c r="G8" s="18"/>
      <c r="H8" s="17"/>
      <c r="I8" s="17"/>
      <c r="J8" s="17"/>
      <c r="K8" s="17"/>
      <c r="L8" s="17"/>
      <c r="M8" s="17"/>
      <c r="N8" s="17"/>
      <c r="O8" s="17"/>
      <c r="P8" s="17"/>
    </row>
    <row r="9" spans="1:20" ht="21" customHeight="1" thickBot="1" x14ac:dyDescent="0.3">
      <c r="A9" s="43" t="s">
        <v>8</v>
      </c>
      <c r="B9" s="72" t="s">
        <v>2</v>
      </c>
      <c r="C9" s="80" t="s">
        <v>53</v>
      </c>
      <c r="D9" s="81"/>
      <c r="E9" s="82" t="s">
        <v>3</v>
      </c>
      <c r="F9" s="83"/>
      <c r="G9" s="84"/>
      <c r="H9" s="74" t="s">
        <v>4</v>
      </c>
      <c r="I9" s="65"/>
      <c r="J9" s="77" t="s">
        <v>6</v>
      </c>
      <c r="K9" s="116" t="s">
        <v>7</v>
      </c>
      <c r="L9" s="65" t="s">
        <v>86</v>
      </c>
      <c r="M9" s="65" t="s">
        <v>54</v>
      </c>
      <c r="N9" s="65" t="s">
        <v>60</v>
      </c>
      <c r="O9" s="110" t="s">
        <v>58</v>
      </c>
      <c r="P9" s="112" t="s">
        <v>59</v>
      </c>
    </row>
    <row r="10" spans="1:20" ht="21.75" customHeight="1" x14ac:dyDescent="0.25">
      <c r="A10" s="23"/>
      <c r="B10" s="73"/>
      <c r="C10" s="114" t="s">
        <v>67</v>
      </c>
      <c r="D10" s="115"/>
      <c r="E10" s="114" t="s">
        <v>9</v>
      </c>
      <c r="F10" s="66" t="s">
        <v>10</v>
      </c>
      <c r="G10" s="65" t="s">
        <v>11</v>
      </c>
      <c r="H10" s="75"/>
      <c r="I10" s="66"/>
      <c r="J10" s="78"/>
      <c r="K10" s="117"/>
      <c r="L10" s="66"/>
      <c r="M10" s="66"/>
      <c r="N10" s="66"/>
      <c r="O10" s="111"/>
      <c r="P10" s="113"/>
    </row>
    <row r="11" spans="1:20" ht="49.9" customHeight="1" thickBot="1" x14ac:dyDescent="0.3">
      <c r="A11" s="45"/>
      <c r="B11" s="73"/>
      <c r="C11" s="114"/>
      <c r="D11" s="115"/>
      <c r="E11" s="114"/>
      <c r="F11" s="66"/>
      <c r="G11" s="66"/>
      <c r="H11" s="76"/>
      <c r="I11" s="66"/>
      <c r="J11" s="79"/>
      <c r="K11" s="117"/>
      <c r="L11" s="66"/>
      <c r="M11" s="109"/>
      <c r="N11" s="109"/>
      <c r="O11" s="111"/>
      <c r="P11" s="113"/>
      <c r="Q11" s="57"/>
      <c r="R11" s="58"/>
      <c r="S11" s="58"/>
    </row>
    <row r="12" spans="1:20" s="50" customFormat="1" ht="1.1499999999999999" customHeight="1" thickBot="1" x14ac:dyDescent="0.3">
      <c r="A12" s="46" t="s">
        <v>73</v>
      </c>
      <c r="B12" s="47" t="s">
        <v>71</v>
      </c>
      <c r="C12" s="63" t="s">
        <v>72</v>
      </c>
      <c r="D12" s="63"/>
      <c r="E12" s="46">
        <v>138</v>
      </c>
      <c r="F12" s="46"/>
      <c r="G12" s="46">
        <f>SUM(E12:F12)</f>
        <v>138</v>
      </c>
      <c r="H12" s="46" t="s">
        <v>33</v>
      </c>
      <c r="I12" s="46"/>
      <c r="J12" s="46">
        <v>7.0000000000000007E-2</v>
      </c>
      <c r="K12" s="46"/>
      <c r="L12" s="48"/>
      <c r="M12" s="48">
        <v>3684.6</v>
      </c>
      <c r="N12" s="30" t="s">
        <v>61</v>
      </c>
      <c r="O12" s="49"/>
      <c r="P12" s="30">
        <f>SUM(O12*G12)</f>
        <v>0</v>
      </c>
      <c r="Q12" s="59" t="str">
        <f>IF( P12=0," ", IF(100-((M12/P12)*100)&gt;20,"viac ako 20%",0))</f>
        <v xml:space="preserve"> </v>
      </c>
      <c r="R12" s="58"/>
      <c r="S12" s="60"/>
    </row>
    <row r="13" spans="1:20" s="50" customFormat="1" ht="15.75" thickBot="1" x14ac:dyDescent="0.3">
      <c r="A13" s="46" t="s">
        <v>73</v>
      </c>
      <c r="B13" s="46" t="s">
        <v>76</v>
      </c>
      <c r="C13" s="63">
        <v>5.7</v>
      </c>
      <c r="D13" s="63"/>
      <c r="E13" s="61">
        <v>175</v>
      </c>
      <c r="F13" s="61"/>
      <c r="G13" s="62">
        <f t="shared" ref="G13:G16" si="0">SUM(E13:F13)</f>
        <v>175</v>
      </c>
      <c r="H13" s="46" t="s">
        <v>33</v>
      </c>
      <c r="I13" s="46"/>
      <c r="J13" s="46">
        <v>0.12</v>
      </c>
      <c r="K13" s="48">
        <v>250</v>
      </c>
      <c r="L13" s="48">
        <v>20.61</v>
      </c>
      <c r="M13" s="30">
        <v>3606.34</v>
      </c>
      <c r="N13" s="30" t="s">
        <v>61</v>
      </c>
      <c r="O13" s="53"/>
      <c r="P13" s="30">
        <f>SUM(O13*G13)</f>
        <v>0</v>
      </c>
      <c r="Q13" s="59" t="str">
        <f>IF(P29&gt;M29,"prekročená cena","nižšia ako stanovená")</f>
        <v>nižšia ako stanovená</v>
      </c>
      <c r="R13" s="58"/>
      <c r="S13" s="58"/>
      <c r="T13"/>
    </row>
    <row r="14" spans="1:20" s="50" customFormat="1" ht="13.5" customHeight="1" thickBot="1" x14ac:dyDescent="0.3">
      <c r="A14" s="46" t="s">
        <v>73</v>
      </c>
      <c r="B14" s="47">
        <v>206</v>
      </c>
      <c r="C14" s="63">
        <v>5.7</v>
      </c>
      <c r="D14" s="63"/>
      <c r="E14" s="61">
        <v>396.8</v>
      </c>
      <c r="F14" s="61"/>
      <c r="G14" s="62">
        <f t="shared" si="0"/>
        <v>396.8</v>
      </c>
      <c r="H14" s="46" t="s">
        <v>33</v>
      </c>
      <c r="I14" s="46"/>
      <c r="J14" s="46">
        <v>0.11</v>
      </c>
      <c r="K14" s="48">
        <v>300</v>
      </c>
      <c r="L14" s="48">
        <v>22.4</v>
      </c>
      <c r="M14" s="30">
        <v>8888.19</v>
      </c>
      <c r="N14" s="30" t="s">
        <v>61</v>
      </c>
      <c r="O14" s="53"/>
      <c r="P14" s="30">
        <v>0</v>
      </c>
      <c r="Q14"/>
      <c r="R14"/>
      <c r="S14"/>
      <c r="T14"/>
    </row>
    <row r="15" spans="1:20" s="50" customFormat="1" ht="15.75" thickBot="1" x14ac:dyDescent="0.3">
      <c r="A15" s="46" t="s">
        <v>73</v>
      </c>
      <c r="B15" s="46">
        <v>207</v>
      </c>
      <c r="C15" s="63">
        <v>5.7</v>
      </c>
      <c r="D15" s="63"/>
      <c r="E15" s="61">
        <v>204</v>
      </c>
      <c r="F15" s="61"/>
      <c r="G15" s="62">
        <f t="shared" si="0"/>
        <v>204</v>
      </c>
      <c r="H15" s="46" t="s">
        <v>33</v>
      </c>
      <c r="I15" s="46"/>
      <c r="J15" s="46">
        <v>0.14000000000000001</v>
      </c>
      <c r="K15" s="48">
        <v>300</v>
      </c>
      <c r="L15" s="48">
        <v>18.45</v>
      </c>
      <c r="M15" s="30">
        <v>3764.55</v>
      </c>
      <c r="N15" s="30" t="s">
        <v>61</v>
      </c>
      <c r="O15" s="53"/>
      <c r="P15" s="30">
        <f>SUM(O15*G15)</f>
        <v>0</v>
      </c>
      <c r="Q15"/>
      <c r="R15"/>
      <c r="S15" s="56"/>
      <c r="T15"/>
    </row>
    <row r="16" spans="1:20" s="50" customFormat="1" ht="15.75" thickBot="1" x14ac:dyDescent="0.3">
      <c r="A16" s="46" t="s">
        <v>73</v>
      </c>
      <c r="B16" s="46">
        <v>209</v>
      </c>
      <c r="C16" s="63">
        <v>5.7</v>
      </c>
      <c r="D16" s="63"/>
      <c r="E16" s="61">
        <v>189</v>
      </c>
      <c r="F16" s="61"/>
      <c r="G16" s="62">
        <f t="shared" si="0"/>
        <v>189</v>
      </c>
      <c r="H16" s="46" t="s">
        <v>33</v>
      </c>
      <c r="I16" s="46"/>
      <c r="J16" s="46">
        <v>0.15</v>
      </c>
      <c r="K16" s="48">
        <v>250</v>
      </c>
      <c r="L16" s="48">
        <v>20.079999999999998</v>
      </c>
      <c r="M16" s="30">
        <v>3794.29</v>
      </c>
      <c r="N16" s="30" t="s">
        <v>61</v>
      </c>
      <c r="O16" s="53"/>
      <c r="P16" s="30">
        <f>SUM(O16*G16)</f>
        <v>0</v>
      </c>
      <c r="Q16"/>
      <c r="R16"/>
      <c r="S16"/>
      <c r="T16"/>
    </row>
    <row r="17" spans="1:20" s="50" customFormat="1" ht="15.75" thickBot="1" x14ac:dyDescent="0.3">
      <c r="A17" s="46" t="s">
        <v>73</v>
      </c>
      <c r="B17" s="46" t="s">
        <v>77</v>
      </c>
      <c r="C17" s="63">
        <v>5.7</v>
      </c>
      <c r="D17" s="63"/>
      <c r="E17" s="61">
        <v>83</v>
      </c>
      <c r="F17" s="61"/>
      <c r="G17" s="62">
        <f t="shared" ref="G17:G18" si="1">SUM(E17:F17)</f>
        <v>83</v>
      </c>
      <c r="H17" s="46" t="s">
        <v>33</v>
      </c>
      <c r="I17" s="46"/>
      <c r="J17" s="46">
        <v>0.24</v>
      </c>
      <c r="K17" s="48">
        <v>750</v>
      </c>
      <c r="L17" s="48">
        <v>17.829999999999998</v>
      </c>
      <c r="M17" s="30">
        <v>1479.96</v>
      </c>
      <c r="N17" s="30" t="s">
        <v>61</v>
      </c>
      <c r="O17" s="53"/>
      <c r="P17" s="30">
        <f>SUM(O17*G17)</f>
        <v>0</v>
      </c>
      <c r="Q17"/>
      <c r="R17"/>
      <c r="S17"/>
      <c r="T17"/>
    </row>
    <row r="18" spans="1:20" s="50" customFormat="1" ht="15.75" thickBot="1" x14ac:dyDescent="0.3">
      <c r="A18" s="46" t="s">
        <v>73</v>
      </c>
      <c r="B18" s="46" t="s">
        <v>78</v>
      </c>
      <c r="C18" s="63">
        <v>5.7</v>
      </c>
      <c r="D18" s="63"/>
      <c r="E18" s="61">
        <v>103</v>
      </c>
      <c r="F18" s="61"/>
      <c r="G18" s="62">
        <f t="shared" si="1"/>
        <v>103</v>
      </c>
      <c r="H18" s="46" t="s">
        <v>33</v>
      </c>
      <c r="I18" s="46"/>
      <c r="J18" s="46">
        <v>0.08</v>
      </c>
      <c r="K18" s="48">
        <v>750</v>
      </c>
      <c r="L18" s="48">
        <v>29.16</v>
      </c>
      <c r="M18" s="30">
        <v>3002.99</v>
      </c>
      <c r="N18" s="30" t="s">
        <v>61</v>
      </c>
      <c r="O18" s="53"/>
      <c r="P18" s="30">
        <f>SUM(O18*G18)</f>
        <v>0</v>
      </c>
      <c r="Q18"/>
      <c r="R18"/>
      <c r="S18"/>
      <c r="T18"/>
    </row>
    <row r="19" spans="1:20" s="50" customFormat="1" ht="15.75" thickBot="1" x14ac:dyDescent="0.3">
      <c r="A19" s="46" t="s">
        <v>74</v>
      </c>
      <c r="B19" s="46">
        <v>452</v>
      </c>
      <c r="C19" s="63">
        <v>5.7</v>
      </c>
      <c r="D19" s="63"/>
      <c r="E19" s="61">
        <v>106</v>
      </c>
      <c r="F19" s="61">
        <v>4</v>
      </c>
      <c r="G19" s="62">
        <v>110</v>
      </c>
      <c r="H19" s="46" t="s">
        <v>33</v>
      </c>
      <c r="I19" s="46"/>
      <c r="J19" s="46">
        <v>0.09</v>
      </c>
      <c r="K19" s="48">
        <v>300</v>
      </c>
      <c r="L19" s="48">
        <v>20.76</v>
      </c>
      <c r="M19" s="30">
        <v>2283.39</v>
      </c>
      <c r="N19" s="30" t="s">
        <v>61</v>
      </c>
      <c r="O19" s="53"/>
      <c r="P19" s="30">
        <f t="shared" ref="P19:P26" si="2">SUM(O19*G19)</f>
        <v>0</v>
      </c>
      <c r="Q19"/>
      <c r="R19"/>
      <c r="S19"/>
      <c r="T19"/>
    </row>
    <row r="20" spans="1:20" s="50" customFormat="1" ht="15.75" thickBot="1" x14ac:dyDescent="0.3">
      <c r="A20" s="46" t="s">
        <v>74</v>
      </c>
      <c r="B20" s="46" t="s">
        <v>79</v>
      </c>
      <c r="C20" s="63">
        <v>5.7</v>
      </c>
      <c r="D20" s="63"/>
      <c r="E20" s="61">
        <v>120</v>
      </c>
      <c r="F20" s="61">
        <v>8</v>
      </c>
      <c r="G20" s="62">
        <v>128</v>
      </c>
      <c r="H20" s="46" t="s">
        <v>33</v>
      </c>
      <c r="I20" s="46"/>
      <c r="J20" s="46">
        <v>0.15</v>
      </c>
      <c r="K20" s="46">
        <v>400</v>
      </c>
      <c r="L20" s="48">
        <v>19.989999999999998</v>
      </c>
      <c r="M20" s="30">
        <v>2558.83</v>
      </c>
      <c r="N20" s="30" t="s">
        <v>61</v>
      </c>
      <c r="O20" s="53"/>
      <c r="P20" s="30">
        <f t="shared" si="2"/>
        <v>0</v>
      </c>
      <c r="Q20"/>
      <c r="R20"/>
      <c r="S20"/>
      <c r="T20"/>
    </row>
    <row r="21" spans="1:20" s="50" customFormat="1" ht="15.75" thickBot="1" x14ac:dyDescent="0.3">
      <c r="A21" s="46" t="s">
        <v>74</v>
      </c>
      <c r="B21" s="46" t="s">
        <v>80</v>
      </c>
      <c r="C21" s="63">
        <v>5.7</v>
      </c>
      <c r="D21" s="63"/>
      <c r="E21" s="61">
        <v>9</v>
      </c>
      <c r="F21" s="61"/>
      <c r="G21" s="62">
        <v>9</v>
      </c>
      <c r="H21" s="46" t="s">
        <v>33</v>
      </c>
      <c r="I21" s="46"/>
      <c r="J21" s="46">
        <v>0.09</v>
      </c>
      <c r="K21" s="46">
        <v>400</v>
      </c>
      <c r="L21" s="48">
        <v>27.86</v>
      </c>
      <c r="M21" s="30">
        <v>250.7</v>
      </c>
      <c r="N21" s="30" t="s">
        <v>61</v>
      </c>
      <c r="O21" s="53"/>
      <c r="P21" s="30">
        <f t="shared" si="2"/>
        <v>0</v>
      </c>
      <c r="Q21"/>
      <c r="R21"/>
      <c r="S21"/>
      <c r="T21"/>
    </row>
    <row r="22" spans="1:20" s="50" customFormat="1" ht="15.75" thickBot="1" x14ac:dyDescent="0.3">
      <c r="A22" s="46" t="s">
        <v>74</v>
      </c>
      <c r="B22" s="46" t="s">
        <v>81</v>
      </c>
      <c r="C22" s="63">
        <v>5.7</v>
      </c>
      <c r="D22" s="63"/>
      <c r="E22" s="61">
        <v>250</v>
      </c>
      <c r="F22" s="61"/>
      <c r="G22" s="62">
        <v>250</v>
      </c>
      <c r="H22" s="46" t="s">
        <v>33</v>
      </c>
      <c r="I22" s="46"/>
      <c r="J22" s="46">
        <v>0.11</v>
      </c>
      <c r="K22" s="46">
        <v>400</v>
      </c>
      <c r="L22" s="48">
        <v>21.6</v>
      </c>
      <c r="M22" s="30">
        <v>5400.55</v>
      </c>
      <c r="N22" s="30" t="s">
        <v>61</v>
      </c>
      <c r="O22" s="53"/>
      <c r="P22" s="30">
        <f t="shared" si="2"/>
        <v>0</v>
      </c>
      <c r="Q22"/>
      <c r="R22"/>
      <c r="S22"/>
      <c r="T22"/>
    </row>
    <row r="23" spans="1:20" s="50" customFormat="1" ht="15.75" thickBot="1" x14ac:dyDescent="0.3">
      <c r="A23" s="46" t="s">
        <v>74</v>
      </c>
      <c r="B23" s="46" t="s">
        <v>82</v>
      </c>
      <c r="C23" s="63">
        <v>5.7</v>
      </c>
      <c r="D23" s="63"/>
      <c r="E23" s="61">
        <v>398</v>
      </c>
      <c r="F23" s="61"/>
      <c r="G23" s="62">
        <v>398</v>
      </c>
      <c r="H23" s="46" t="s">
        <v>33</v>
      </c>
      <c r="I23" s="46"/>
      <c r="J23" s="46">
        <v>0.09</v>
      </c>
      <c r="K23" s="46">
        <v>450</v>
      </c>
      <c r="L23" s="48">
        <v>21.6</v>
      </c>
      <c r="M23" s="30">
        <v>8597.68</v>
      </c>
      <c r="N23" s="30" t="s">
        <v>61</v>
      </c>
      <c r="O23" s="53"/>
      <c r="P23" s="30">
        <f t="shared" si="2"/>
        <v>0</v>
      </c>
      <c r="Q23"/>
      <c r="R23"/>
      <c r="S23"/>
      <c r="T23"/>
    </row>
    <row r="24" spans="1:20" s="50" customFormat="1" ht="15.75" thickBot="1" x14ac:dyDescent="0.3">
      <c r="A24" s="46" t="s">
        <v>74</v>
      </c>
      <c r="B24" s="46" t="s">
        <v>83</v>
      </c>
      <c r="C24" s="63">
        <v>5.7</v>
      </c>
      <c r="D24" s="63"/>
      <c r="E24" s="61">
        <v>91</v>
      </c>
      <c r="F24" s="61"/>
      <c r="G24" s="62">
        <v>91</v>
      </c>
      <c r="H24" s="46" t="s">
        <v>33</v>
      </c>
      <c r="I24" s="46"/>
      <c r="J24" s="46">
        <v>0.06</v>
      </c>
      <c r="K24" s="46">
        <v>300</v>
      </c>
      <c r="L24" s="48">
        <v>26.77</v>
      </c>
      <c r="M24" s="30">
        <v>2435.91</v>
      </c>
      <c r="N24" s="30" t="s">
        <v>61</v>
      </c>
      <c r="O24" s="53"/>
      <c r="P24" s="30">
        <f t="shared" si="2"/>
        <v>0</v>
      </c>
      <c r="Q24"/>
      <c r="R24"/>
      <c r="S24"/>
      <c r="T24"/>
    </row>
    <row r="25" spans="1:20" s="50" customFormat="1" ht="15.75" thickBot="1" x14ac:dyDescent="0.3">
      <c r="A25" s="46" t="s">
        <v>74</v>
      </c>
      <c r="B25" s="46" t="s">
        <v>84</v>
      </c>
      <c r="C25" s="63">
        <v>5.7</v>
      </c>
      <c r="D25" s="63"/>
      <c r="E25" s="61">
        <v>100</v>
      </c>
      <c r="F25" s="61"/>
      <c r="G25" s="62">
        <v>100</v>
      </c>
      <c r="H25" s="46" t="s">
        <v>33</v>
      </c>
      <c r="I25" s="46"/>
      <c r="J25" s="46">
        <v>7.0000000000000007E-2</v>
      </c>
      <c r="K25" s="46">
        <v>400</v>
      </c>
      <c r="L25" s="48">
        <v>24.62</v>
      </c>
      <c r="M25" s="30">
        <v>2462.31</v>
      </c>
      <c r="N25" s="30" t="s">
        <v>61</v>
      </c>
      <c r="O25" s="53"/>
      <c r="P25" s="30">
        <f t="shared" si="2"/>
        <v>0</v>
      </c>
      <c r="Q25"/>
      <c r="R25"/>
      <c r="S25"/>
      <c r="T25"/>
    </row>
    <row r="26" spans="1:20" s="50" customFormat="1" ht="15.75" customHeight="1" thickBot="1" x14ac:dyDescent="0.3">
      <c r="A26" s="46" t="s">
        <v>74</v>
      </c>
      <c r="B26" s="46" t="s">
        <v>85</v>
      </c>
      <c r="C26" s="63">
        <v>5.7</v>
      </c>
      <c r="D26" s="63"/>
      <c r="E26" s="61">
        <v>156</v>
      </c>
      <c r="F26" s="61"/>
      <c r="G26" s="62">
        <v>156</v>
      </c>
      <c r="H26" s="46" t="s">
        <v>33</v>
      </c>
      <c r="I26" s="46"/>
      <c r="J26" s="46">
        <v>0.09</v>
      </c>
      <c r="K26" s="46">
        <v>300</v>
      </c>
      <c r="L26" s="48">
        <v>23.32</v>
      </c>
      <c r="M26" s="30">
        <v>3637.34</v>
      </c>
      <c r="N26" s="30" t="s">
        <v>61</v>
      </c>
      <c r="O26" s="53"/>
      <c r="P26" s="30">
        <f t="shared" si="2"/>
        <v>0</v>
      </c>
      <c r="Q26"/>
      <c r="R26"/>
      <c r="S26"/>
      <c r="T26"/>
    </row>
    <row r="27" spans="1:20" s="50" customFormat="1" ht="15.75" thickBot="1" x14ac:dyDescent="0.3">
      <c r="A27" s="51" t="s">
        <v>75</v>
      </c>
      <c r="B27" s="46"/>
      <c r="C27" s="63"/>
      <c r="D27" s="63"/>
      <c r="E27" s="52">
        <f>E13+E14+E15+E16+E17+E18+E19+E20+E21+E22+E23+E24+E25+E26</f>
        <v>2380.8000000000002</v>
      </c>
      <c r="F27" s="52">
        <f>SUM(F13:F26)</f>
        <v>12</v>
      </c>
      <c r="G27" s="52">
        <f>G13+G14+G15+G16+G17+G18+G19+G20+G21+G22+G23+G24+G25+G26</f>
        <v>2392.8000000000002</v>
      </c>
      <c r="H27" s="52"/>
      <c r="I27" s="52"/>
      <c r="J27" s="52"/>
      <c r="K27" s="52"/>
      <c r="L27" s="52"/>
      <c r="M27" s="52">
        <f>M13+M14+M15+M16+M17+M18+M19+M20+M21+M22+M23+M24+M25+M26</f>
        <v>52163.03</v>
      </c>
      <c r="N27" s="52"/>
      <c r="O27" s="52"/>
      <c r="P27" s="52"/>
      <c r="Q27"/>
      <c r="R27"/>
      <c r="S27"/>
      <c r="T27"/>
    </row>
    <row r="28" spans="1:20" ht="15.75" thickBot="1" x14ac:dyDescent="0.3">
      <c r="A28" s="24"/>
      <c r="B28" s="25"/>
      <c r="C28" s="26"/>
      <c r="D28" s="27"/>
      <c r="E28" s="28"/>
      <c r="F28" s="28"/>
      <c r="G28" s="28"/>
      <c r="H28" s="29"/>
      <c r="I28" s="25"/>
      <c r="J28" s="25"/>
      <c r="K28" s="25"/>
      <c r="L28" s="26"/>
      <c r="M28" s="35"/>
      <c r="N28" s="31"/>
      <c r="O28" s="34"/>
      <c r="P28" s="35"/>
    </row>
    <row r="29" spans="1:20" ht="15.75" thickBot="1" x14ac:dyDescent="0.3">
      <c r="A29" s="44"/>
      <c r="B29" s="32"/>
      <c r="C29" s="32"/>
      <c r="D29" s="32"/>
      <c r="E29" s="32"/>
      <c r="F29" s="32"/>
      <c r="G29" s="32"/>
      <c r="H29" s="32"/>
      <c r="I29" s="32"/>
      <c r="J29" s="105" t="s">
        <v>13</v>
      </c>
      <c r="K29" s="105"/>
      <c r="L29" s="105"/>
      <c r="M29" s="35">
        <f>SUM(M13:M26)</f>
        <v>52163.03</v>
      </c>
      <c r="N29" s="33"/>
      <c r="O29" s="36" t="s">
        <v>14</v>
      </c>
      <c r="P29" s="30">
        <f>SUM(P12:P27)</f>
        <v>0</v>
      </c>
    </row>
    <row r="30" spans="1:20" ht="15.75" thickBot="1" x14ac:dyDescent="0.3">
      <c r="A30" s="106" t="s">
        <v>15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  <c r="P30" s="30">
        <f>P31-P29</f>
        <v>0</v>
      </c>
    </row>
    <row r="31" spans="1:20" ht="15.75" thickBot="1" x14ac:dyDescent="0.3">
      <c r="A31" s="106" t="s">
        <v>16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  <c r="P31" s="30">
        <f>IF("nie"=MID(I39,1,3),P29,(P29*1.2))</f>
        <v>0</v>
      </c>
    </row>
    <row r="32" spans="1:20" x14ac:dyDescent="0.25">
      <c r="A32" s="88" t="s">
        <v>17</v>
      </c>
      <c r="B32" s="88"/>
      <c r="C32" s="88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5">
      <c r="A33" s="102" t="s">
        <v>65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</row>
    <row r="34" spans="1:16" ht="25.5" customHeight="1" x14ac:dyDescent="0.25">
      <c r="A34" s="38" t="s">
        <v>57</v>
      </c>
      <c r="B34" s="38"/>
      <c r="C34" s="38"/>
      <c r="D34" s="38"/>
      <c r="E34" s="38"/>
      <c r="F34" s="38"/>
      <c r="G34" s="39" t="s">
        <v>55</v>
      </c>
      <c r="H34" s="38"/>
      <c r="I34" s="38"/>
      <c r="J34" s="40"/>
      <c r="K34" s="40"/>
      <c r="L34" s="40"/>
      <c r="M34" s="40"/>
      <c r="N34" s="40"/>
      <c r="O34" s="40"/>
      <c r="P34" s="40"/>
    </row>
    <row r="35" spans="1:16" ht="15" customHeight="1" x14ac:dyDescent="0.25">
      <c r="A35" s="93" t="s">
        <v>88</v>
      </c>
      <c r="B35" s="94"/>
      <c r="C35" s="94"/>
      <c r="D35" s="94"/>
      <c r="E35" s="95"/>
      <c r="F35" s="89" t="s">
        <v>56</v>
      </c>
      <c r="G35" s="41" t="s">
        <v>18</v>
      </c>
      <c r="H35" s="90"/>
      <c r="I35" s="91"/>
      <c r="J35" s="91"/>
      <c r="K35" s="91"/>
      <c r="L35" s="91"/>
      <c r="M35" s="91"/>
      <c r="N35" s="91"/>
      <c r="O35" s="91"/>
      <c r="P35" s="92"/>
    </row>
    <row r="36" spans="1:16" x14ac:dyDescent="0.25">
      <c r="A36" s="96"/>
      <c r="B36" s="97"/>
      <c r="C36" s="97"/>
      <c r="D36" s="97"/>
      <c r="E36" s="98"/>
      <c r="F36" s="89"/>
      <c r="G36" s="41" t="s">
        <v>19</v>
      </c>
      <c r="H36" s="90"/>
      <c r="I36" s="91"/>
      <c r="J36" s="91"/>
      <c r="K36" s="91"/>
      <c r="L36" s="91"/>
      <c r="M36" s="91"/>
      <c r="N36" s="91"/>
      <c r="O36" s="91"/>
      <c r="P36" s="92"/>
    </row>
    <row r="37" spans="1:16" ht="18" customHeight="1" x14ac:dyDescent="0.25">
      <c r="A37" s="96"/>
      <c r="B37" s="97"/>
      <c r="C37" s="97"/>
      <c r="D37" s="97"/>
      <c r="E37" s="98"/>
      <c r="F37" s="89"/>
      <c r="G37" s="41" t="s">
        <v>20</v>
      </c>
      <c r="H37" s="90"/>
      <c r="I37" s="91"/>
      <c r="J37" s="91"/>
      <c r="K37" s="91"/>
      <c r="L37" s="91"/>
      <c r="M37" s="91"/>
      <c r="N37" s="91"/>
      <c r="O37" s="91"/>
      <c r="P37" s="92"/>
    </row>
    <row r="38" spans="1:16" x14ac:dyDescent="0.25">
      <c r="A38" s="96"/>
      <c r="B38" s="97"/>
      <c r="C38" s="97"/>
      <c r="D38" s="97"/>
      <c r="E38" s="98"/>
      <c r="F38" s="89"/>
      <c r="G38" s="41" t="s">
        <v>21</v>
      </c>
      <c r="H38" s="90"/>
      <c r="I38" s="91"/>
      <c r="J38" s="91"/>
      <c r="K38" s="91"/>
      <c r="L38" s="91"/>
      <c r="M38" s="91"/>
      <c r="N38" s="91"/>
      <c r="O38" s="91"/>
      <c r="P38" s="92"/>
    </row>
    <row r="39" spans="1:16" x14ac:dyDescent="0.25">
      <c r="A39" s="96"/>
      <c r="B39" s="97"/>
      <c r="C39" s="97"/>
      <c r="D39" s="97"/>
      <c r="E39" s="98"/>
      <c r="F39" s="89"/>
      <c r="G39" s="41" t="s">
        <v>22</v>
      </c>
      <c r="H39" s="90"/>
      <c r="I39" s="91"/>
      <c r="J39" s="91"/>
      <c r="K39" s="91"/>
      <c r="L39" s="91"/>
      <c r="M39" s="91"/>
      <c r="N39" s="91"/>
      <c r="O39" s="91"/>
      <c r="P39" s="92"/>
    </row>
    <row r="40" spans="1:16" x14ac:dyDescent="0.25">
      <c r="A40" s="96"/>
      <c r="B40" s="97"/>
      <c r="C40" s="97"/>
      <c r="D40" s="97"/>
      <c r="E40" s="98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x14ac:dyDescent="0.25">
      <c r="A41" s="96"/>
      <c r="B41" s="97"/>
      <c r="C41" s="97"/>
      <c r="D41" s="97"/>
      <c r="E41" s="98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x14ac:dyDescent="0.25">
      <c r="A42" s="99"/>
      <c r="B42" s="100"/>
      <c r="C42" s="100"/>
      <c r="D42" s="100"/>
      <c r="E42" s="101"/>
      <c r="F42" s="40"/>
      <c r="G42" s="22"/>
      <c r="H42" s="17"/>
      <c r="I42" s="22"/>
      <c r="J42" s="22" t="s">
        <v>23</v>
      </c>
      <c r="K42" s="22"/>
      <c r="L42" s="22"/>
      <c r="M42" s="85"/>
      <c r="N42" s="86"/>
      <c r="O42" s="87"/>
      <c r="P42" s="22"/>
    </row>
    <row r="43" spans="1:16" x14ac:dyDescent="0.25">
      <c r="A43" s="40"/>
      <c r="B43" s="40"/>
      <c r="C43" s="40"/>
      <c r="D43" s="40"/>
      <c r="E43" s="40"/>
      <c r="F43" s="40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x14ac:dyDescent="0.25">
      <c r="A44" s="20"/>
      <c r="B44" s="20"/>
      <c r="C44" s="20"/>
      <c r="D44" s="20"/>
      <c r="E44" s="20"/>
      <c r="F44" s="20"/>
      <c r="G44" s="22"/>
      <c r="H44" s="22"/>
      <c r="I44" s="22"/>
      <c r="J44" s="22"/>
      <c r="K44" s="22"/>
      <c r="L44" s="22"/>
      <c r="M44" s="22"/>
      <c r="N44" s="22"/>
      <c r="O44" s="22"/>
      <c r="P44" s="22"/>
    </row>
  </sheetData>
  <mergeCells count="52">
    <mergeCell ref="A4:P4"/>
    <mergeCell ref="C18:D18"/>
    <mergeCell ref="C17:D17"/>
    <mergeCell ref="K9:K11"/>
    <mergeCell ref="C24:D24"/>
    <mergeCell ref="C23:D23"/>
    <mergeCell ref="C22:D22"/>
    <mergeCell ref="C21:D21"/>
    <mergeCell ref="C20:D20"/>
    <mergeCell ref="C16:D16"/>
    <mergeCell ref="C14:D14"/>
    <mergeCell ref="C25:D25"/>
    <mergeCell ref="C3:L3"/>
    <mergeCell ref="H39:P39"/>
    <mergeCell ref="J29:L29"/>
    <mergeCell ref="A30:O30"/>
    <mergeCell ref="A31:O31"/>
    <mergeCell ref="C27:D27"/>
    <mergeCell ref="C15:D15"/>
    <mergeCell ref="M9:M11"/>
    <mergeCell ref="O9:O11"/>
    <mergeCell ref="P9:P11"/>
    <mergeCell ref="C10:D11"/>
    <mergeCell ref="E10:E11"/>
    <mergeCell ref="F10:F11"/>
    <mergeCell ref="N9:N11"/>
    <mergeCell ref="C19:D19"/>
    <mergeCell ref="M42:O42"/>
    <mergeCell ref="A32:C32"/>
    <mergeCell ref="F35:F39"/>
    <mergeCell ref="H35:P35"/>
    <mergeCell ref="H36:P36"/>
    <mergeCell ref="H37:P37"/>
    <mergeCell ref="H38:P38"/>
    <mergeCell ref="A35:E42"/>
    <mergeCell ref="A33:P33"/>
    <mergeCell ref="C26:D26"/>
    <mergeCell ref="A1:M1"/>
    <mergeCell ref="C12:D12"/>
    <mergeCell ref="C13:D13"/>
    <mergeCell ref="L9:L11"/>
    <mergeCell ref="A8:B8"/>
    <mergeCell ref="E5:F5"/>
    <mergeCell ref="B6:F6"/>
    <mergeCell ref="B7:F7"/>
    <mergeCell ref="B9:B11"/>
    <mergeCell ref="H9:H11"/>
    <mergeCell ref="I9:I11"/>
    <mergeCell ref="J9:J11"/>
    <mergeCell ref="C9:D9"/>
    <mergeCell ref="E9:G9"/>
    <mergeCell ref="G10:G11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2" t="s">
        <v>51</v>
      </c>
      <c r="M2" s="122"/>
    </row>
    <row r="3" spans="1:14" x14ac:dyDescent="0.25">
      <c r="A3" s="5" t="s">
        <v>25</v>
      </c>
      <c r="B3" s="119" t="s">
        <v>26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27</v>
      </c>
      <c r="B4" s="119" t="s">
        <v>28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8</v>
      </c>
      <c r="B5" s="119" t="s">
        <v>29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30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31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12</v>
      </c>
      <c r="B8" s="119" t="s">
        <v>32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33</v>
      </c>
      <c r="B9" s="119" t="s">
        <v>34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35</v>
      </c>
      <c r="B10" s="119" t="s">
        <v>36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37</v>
      </c>
      <c r="B11" s="119" t="s">
        <v>38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39</v>
      </c>
      <c r="B12" s="119" t="s">
        <v>40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41</v>
      </c>
      <c r="B13" s="119" t="s">
        <v>42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52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43</v>
      </c>
      <c r="B15" s="119" t="s">
        <v>44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45</v>
      </c>
      <c r="B16" s="119" t="s">
        <v>46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47</v>
      </c>
      <c r="B17" s="119" t="s">
        <v>48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49</v>
      </c>
      <c r="B18" s="119" t="s">
        <v>50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2" t="s">
        <v>62</v>
      </c>
      <c r="B19" s="118" t="s">
        <v>63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2022-04-27T07:01:06Z</cp:lastPrinted>
  <dcterms:created xsi:type="dcterms:W3CDTF">2012-08-13T12:29:09Z</dcterms:created>
  <dcterms:modified xsi:type="dcterms:W3CDTF">2023-08-25T12:24:07Z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