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Karpaty 2022\Čiastkové zákazky\Výzva č. 3\"/>
    </mc:Choice>
  </mc:AlternateContent>
  <bookViews>
    <workbookView xWindow="0" yWindow="0" windowWidth="28800" windowHeight="12300"/>
  </bookViews>
  <sheets>
    <sheet name="rozsah zákazky a cenová ponuka" sheetId="4" r:id="rId1"/>
    <sheet name="Vysvetlívky" sheetId="5" r:id="rId2"/>
  </sheets>
  <definedNames>
    <definedName name="_xlnm.Print_Area" localSheetId="0">'rozsah zákazky a cenová ponuka'!$A$1:$O$42</definedName>
  </definedNames>
  <calcPr calcId="162913"/>
</workbook>
</file>

<file path=xl/calcChain.xml><?xml version="1.0" encoding="utf-8"?>
<calcChain xmlns="http://schemas.openxmlformats.org/spreadsheetml/2006/main">
  <c r="O15" i="4" l="1"/>
  <c r="G13" i="4"/>
  <c r="O13" i="4" s="1"/>
  <c r="L27" i="4"/>
  <c r="F25" i="4"/>
  <c r="E25" i="4"/>
  <c r="O24" i="4"/>
  <c r="P24" i="4" s="1"/>
  <c r="O23" i="4"/>
  <c r="P23" i="4" s="1"/>
  <c r="O22" i="4"/>
  <c r="P22" i="4" s="1"/>
  <c r="O21" i="4"/>
  <c r="O20" i="4"/>
  <c r="O19" i="4"/>
  <c r="O18" i="4"/>
  <c r="O17" i="4"/>
  <c r="O16" i="4"/>
  <c r="O14" i="4"/>
  <c r="G12" i="4"/>
  <c r="O12" i="4" s="1"/>
  <c r="G25" i="4" l="1"/>
  <c r="O25" i="4" s="1"/>
  <c r="P25" i="4" s="1"/>
  <c r="P12" i="4"/>
  <c r="O27" i="4" l="1"/>
  <c r="P27" i="4" s="1"/>
  <c r="O29" i="4"/>
  <c r="O28" i="4" s="1"/>
</calcChain>
</file>

<file path=xl/sharedStrings.xml><?xml version="1.0" encoding="utf-8"?>
<sst xmlns="http://schemas.openxmlformats.org/spreadsheetml/2006/main" count="111" uniqueCount="86">
  <si>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</si>
  <si>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</si>
  <si>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</si>
  <si>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</si>
  <si>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</si>
  <si>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</si>
  <si>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</si>
  <si>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</si>
  <si>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</si>
  <si>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</si>
  <si>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</si>
  <si>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</si>
  <si>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</si>
  <si>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</si>
  <si>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</si>
  <si>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</si>
  <si>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</si>
  <si>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</si>
  <si>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</si>
  <si>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</si>
  <si>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</si>
  <si>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</si>
  <si>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</si>
  <si>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</si>
  <si>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</si>
  <si>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</si>
  <si>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</si>
  <si>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</si>
  <si>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</si>
  <si>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</si>
  <si>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</si>
  <si>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</si>
  <si>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</si>
  <si>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</si>
  <si>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</si>
  <si>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</si>
  <si>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LO (ES)</t>
  </si>
  <si>
    <t>Lesy SR š.p. OZ Karpaty</t>
  </si>
  <si>
    <t>OU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</si>
  <si>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</si>
  <si>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Častovska dolina</t>
  </si>
  <si>
    <t>86A</t>
  </si>
  <si>
    <t>148 20</t>
  </si>
  <si>
    <t>150 10</t>
  </si>
  <si>
    <t>VÚ-</t>
  </si>
  <si>
    <t>JMP+UKT+skm</t>
  </si>
  <si>
    <t>JMP+UKT+výrezy</t>
  </si>
  <si>
    <t>1,2,4a,6,7</t>
  </si>
  <si>
    <t>1,2,4a,4d,6,7</t>
  </si>
  <si>
    <t>50/120</t>
  </si>
  <si>
    <t>JMP+kôň+UKT+výrezy</t>
  </si>
  <si>
    <t>Lesnícke služby v ťažbovom procese na OZ Karpaty, VC Častovská dolina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</si>
  <si>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</si>
  <si>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</si>
  <si>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</si>
  <si>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</si>
  <si>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</si>
  <si>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</si>
  <si>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LO</t>
  </si>
  <si>
    <t>Lesnícky obvod , na území ktorého sa ťažba bude realizovať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</si>
  <si>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</si>
  <si>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</si>
  <si>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</si>
  <si>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</si>
  <si>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</si>
  <si>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</si>
  <si>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</si>
  <si>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</si>
  <si>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</si>
  <si>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</si>
  <si>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</si>
  <si>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</si>
  <si>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</si>
  <si>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</si>
  <si>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</si>
  <si>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</si>
  <si>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</si>
  <si>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</si>
  <si>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</si>
  <si>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</si>
  <si>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</si>
  <si>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</si>
  <si>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</si>
  <si>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</si>
  <si>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</si>
  <si>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príloha č. 5 Zmluvy o dielo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</si>
</sst>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6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 wrapText="1"/>
    </xf>
    <xf numFmtId="3" fontId="10" fillId="3" borderId="24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 wrapText="1"/>
    </xf>
    <xf numFmtId="0" fontId="3" fillId="3" borderId="32" xfId="0" applyFont="1" applyFill="1" applyBorder="1" applyAlignment="1" applyProtection="1">
      <alignment horizontal="center" vertical="center"/>
    </xf>
    <xf numFmtId="0" fontId="0" fillId="3" borderId="32" xfId="0" applyFill="1" applyBorder="1" applyAlignment="1" applyProtection="1">
      <alignment horizontal="center" vertical="center"/>
    </xf>
    <xf numFmtId="3" fontId="10" fillId="3" borderId="32" xfId="0" applyNumberFormat="1" applyFont="1" applyFill="1" applyBorder="1" applyAlignment="1" applyProtection="1">
      <alignment horizontal="right" vertical="center"/>
    </xf>
    <xf numFmtId="0" fontId="10" fillId="3" borderId="32" xfId="0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/>
    <xf numFmtId="0" fontId="3" fillId="3" borderId="40" xfId="0" applyFont="1" applyFill="1" applyBorder="1" applyAlignment="1" applyProtection="1">
      <alignment horizontal="center" vertical="center"/>
    </xf>
    <xf numFmtId="4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Protection="1"/>
    <xf numFmtId="0" fontId="0" fillId="3" borderId="31" xfId="0" applyFill="1" applyBorder="1" applyProtection="1"/>
    <xf numFmtId="3" fontId="10" fillId="3" borderId="20" xfId="0" applyNumberFormat="1" applyFont="1" applyFill="1" applyBorder="1" applyAlignment="1" applyProtection="1">
      <alignment horizontal="right" vertical="center"/>
    </xf>
    <xf numFmtId="3" fontId="10" fillId="3" borderId="40" xfId="0" applyNumberFormat="1" applyFont="1" applyFill="1" applyBorder="1" applyAlignment="1" applyProtection="1">
      <alignment horizontal="right" vertical="center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18" xfId="0" applyFont="1" applyFill="1" applyBorder="1" applyAlignment="1" applyProtection="1">
      <alignment horizontal="right" vertical="center" wrapText="1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/>
    </xf>
    <xf numFmtId="4" fontId="10" fillId="3" borderId="13" xfId="0" applyNumberFormat="1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right" vertical="center" wrapText="1"/>
    </xf>
    <xf numFmtId="0" fontId="10" fillId="3" borderId="24" xfId="0" applyFont="1" applyFill="1" applyBorder="1" applyAlignment="1" applyProtection="1">
      <alignment horizontal="right" vertical="center" wrapText="1"/>
    </xf>
    <xf numFmtId="0" fontId="10" fillId="3" borderId="42" xfId="0" applyFont="1" applyFill="1" applyBorder="1" applyAlignment="1" applyProtection="1">
      <alignment horizontal="right" vertical="center" wrapText="1"/>
    </xf>
    <xf numFmtId="4" fontId="10" fillId="3" borderId="30" xfId="0" applyNumberFormat="1" applyFont="1" applyFill="1" applyBorder="1" applyAlignment="1" applyProtection="1">
      <alignment horizontal="center" vertical="center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3" fontId="0" fillId="3" borderId="28" xfId="0" applyNumberFormat="1" applyFont="1" applyFill="1" applyBorder="1" applyAlignment="1" applyProtection="1">
      <alignment horizontal="right" vertical="center"/>
    </xf>
    <xf numFmtId="0" fontId="6" fillId="3" borderId="19" xfId="0" applyFont="1" applyFill="1" applyBorder="1" applyAlignment="1" applyProtection="1">
      <alignment horizontal="left" vertical="center"/>
    </xf>
    <xf numFmtId="14" fontId="10" fillId="3" borderId="0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7" fillId="3" borderId="24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right" vertical="center" wrapText="1"/>
    </xf>
    <xf numFmtId="0" fontId="3" fillId="3" borderId="2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28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5" fillId="3" borderId="25" xfId="0" applyFont="1" applyFill="1" applyBorder="1" applyAlignment="1" applyProtection="1">
      <alignment horizontal="center" vertical="center"/>
    </xf>
    <xf numFmtId="0" fontId="7" fillId="3" borderId="40" xfId="0" applyFont="1" applyFill="1" applyBorder="1" applyAlignment="1" applyProtection="1">
      <alignment vertical="center" wrapText="1"/>
    </xf>
    <xf numFmtId="0" fontId="10" fillId="3" borderId="41" xfId="0" applyFont="1" applyFill="1" applyBorder="1" applyAlignment="1" applyProtection="1">
      <alignment horizontal="center" vertical="center" wrapText="1"/>
    </xf>
    <xf numFmtId="0" fontId="5" fillId="3" borderId="41" xfId="0" applyFont="1" applyFill="1" applyBorder="1" applyAlignment="1" applyProtection="1">
      <alignment horizontal="center" vertical="center"/>
    </xf>
    <xf numFmtId="4" fontId="10" fillId="3" borderId="45" xfId="0" applyNumberFormat="1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4" fontId="6" fillId="3" borderId="46" xfId="0" applyNumberFormat="1" applyFont="1" applyFill="1" applyBorder="1" applyAlignment="1" applyProtection="1">
      <alignment horizontal="center" vertical="center"/>
    </xf>
    <xf numFmtId="4" fontId="10" fillId="3" borderId="7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wrapText="1"/>
    </xf>
    <xf numFmtId="0" fontId="5" fillId="3" borderId="3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4" fillId="2" borderId="0" xfId="0" applyFont="1" applyFill="1" applyAlignment="1"/>
    <xf numFmtId="0" fontId="0" fillId="2" borderId="0" xfId="0" applyFill="1" applyAlignment="1"/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/>
    </xf>
    <xf numFmtId="0" fontId="6" fillId="3" borderId="9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0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0" fillId="3" borderId="21" xfId="0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0" fillId="3" borderId="29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3" borderId="37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view="pageBreakPreview" zoomScaleNormal="100" zoomScaleSheetLayoutView="100" workbookViewId="0">
      <selection activeCell="M3" sqref="M3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6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97" t="s">
        <v>31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4" t="s">
        <v>35</v>
      </c>
      <c r="O1" s="3"/>
    </row>
    <row r="2" spans="1:16" ht="11.25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4" t="s">
        <v>85</v>
      </c>
      <c r="O2" s="3"/>
    </row>
    <row r="3" spans="1:16" ht="18" x14ac:dyDescent="0.25">
      <c r="A3" s="5" t="s">
        <v>0</v>
      </c>
      <c r="B3" s="71"/>
      <c r="C3" s="98" t="s">
        <v>51</v>
      </c>
      <c r="D3" s="99"/>
      <c r="E3" s="99"/>
      <c r="F3" s="99"/>
      <c r="G3" s="99"/>
      <c r="H3" s="99"/>
      <c r="I3" s="99"/>
      <c r="J3" s="99"/>
      <c r="K3" s="99"/>
      <c r="L3" s="71"/>
      <c r="N3" s="2"/>
      <c r="O3" s="3"/>
    </row>
    <row r="4" spans="1:16" ht="10.5" customHeight="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2"/>
      <c r="O4" s="3"/>
    </row>
    <row r="5" spans="1:16" x14ac:dyDescent="0.25">
      <c r="A5" s="6"/>
      <c r="B5" s="6"/>
      <c r="C5" s="6"/>
      <c r="D5" s="6"/>
      <c r="E5" s="100"/>
      <c r="F5" s="100"/>
      <c r="G5" s="7"/>
      <c r="H5" s="6"/>
      <c r="I5" s="6"/>
      <c r="J5" s="6"/>
      <c r="K5" s="6"/>
      <c r="L5" s="6"/>
      <c r="M5" s="6"/>
      <c r="N5" s="6"/>
      <c r="O5" s="6"/>
    </row>
    <row r="6" spans="1:16" x14ac:dyDescent="0.25">
      <c r="A6" s="8" t="s">
        <v>1</v>
      </c>
      <c r="B6" s="101" t="s">
        <v>37</v>
      </c>
      <c r="C6" s="101"/>
      <c r="D6" s="101"/>
      <c r="E6" s="101"/>
      <c r="F6" s="101"/>
      <c r="G6" s="7"/>
      <c r="H6" s="6"/>
      <c r="I6" s="6"/>
      <c r="J6" s="9"/>
      <c r="K6" s="6"/>
      <c r="L6" s="6"/>
      <c r="M6" s="6"/>
      <c r="N6" s="6"/>
      <c r="O6" s="6"/>
    </row>
    <row r="7" spans="1:16" ht="6" customHeight="1" thickBot="1" x14ac:dyDescent="0.3">
      <c r="A7" s="72"/>
      <c r="B7" s="102"/>
      <c r="C7" s="102"/>
      <c r="D7" s="102"/>
      <c r="E7" s="102"/>
      <c r="F7" s="102"/>
      <c r="G7" s="7"/>
      <c r="H7" s="6"/>
      <c r="I7" s="6"/>
      <c r="J7" s="6"/>
      <c r="K7" s="6"/>
      <c r="L7" s="6"/>
      <c r="M7" s="6"/>
      <c r="N7" s="6"/>
      <c r="O7" s="6"/>
    </row>
    <row r="8" spans="1:16" ht="16.5" customHeight="1" thickBot="1" x14ac:dyDescent="0.3">
      <c r="A8" s="95" t="s">
        <v>33</v>
      </c>
      <c r="B8" s="96"/>
      <c r="C8" s="10"/>
      <c r="D8" s="11"/>
      <c r="E8" s="11"/>
      <c r="F8" s="11"/>
      <c r="G8" s="7"/>
      <c r="H8" s="6"/>
      <c r="I8" s="6"/>
      <c r="J8" s="6"/>
      <c r="K8" s="6"/>
      <c r="L8" s="6"/>
      <c r="M8" s="6"/>
      <c r="N8" s="6"/>
      <c r="O8" s="6"/>
    </row>
    <row r="9" spans="1:16" ht="21" customHeight="1" thickBot="1" x14ac:dyDescent="0.3">
      <c r="A9" s="42" t="s">
        <v>36</v>
      </c>
      <c r="B9" s="128" t="s">
        <v>2</v>
      </c>
      <c r="C9" s="114" t="s">
        <v>22</v>
      </c>
      <c r="D9" s="115"/>
      <c r="E9" s="116" t="s">
        <v>3</v>
      </c>
      <c r="F9" s="117"/>
      <c r="G9" s="118"/>
      <c r="H9" s="119" t="s">
        <v>4</v>
      </c>
      <c r="I9" s="112" t="s">
        <v>5</v>
      </c>
      <c r="J9" s="119" t="s">
        <v>6</v>
      </c>
      <c r="K9" s="105" t="s">
        <v>7</v>
      </c>
      <c r="L9" s="112" t="s">
        <v>23</v>
      </c>
      <c r="M9" s="112" t="s">
        <v>29</v>
      </c>
      <c r="N9" s="126" t="s">
        <v>27</v>
      </c>
      <c r="O9" s="103" t="s">
        <v>28</v>
      </c>
    </row>
    <row r="10" spans="1:16" ht="21.75" customHeight="1" x14ac:dyDescent="0.25">
      <c r="A10" s="12"/>
      <c r="B10" s="129"/>
      <c r="C10" s="105" t="s">
        <v>34</v>
      </c>
      <c r="D10" s="106"/>
      <c r="E10" s="109" t="s">
        <v>8</v>
      </c>
      <c r="F10" s="110" t="s">
        <v>9</v>
      </c>
      <c r="G10" s="112" t="s">
        <v>10</v>
      </c>
      <c r="H10" s="120"/>
      <c r="I10" s="122"/>
      <c r="J10" s="120"/>
      <c r="K10" s="125"/>
      <c r="L10" s="122"/>
      <c r="M10" s="122"/>
      <c r="N10" s="127"/>
      <c r="O10" s="104"/>
    </row>
    <row r="11" spans="1:16" ht="50.25" customHeight="1" thickBot="1" x14ac:dyDescent="0.3">
      <c r="A11" s="62"/>
      <c r="B11" s="130"/>
      <c r="C11" s="107"/>
      <c r="D11" s="108"/>
      <c r="E11" s="109"/>
      <c r="F11" s="111"/>
      <c r="G11" s="113"/>
      <c r="H11" s="121"/>
      <c r="I11" s="122"/>
      <c r="J11" s="123"/>
      <c r="K11" s="125"/>
      <c r="L11" s="113"/>
      <c r="M11" s="113"/>
      <c r="N11" s="127"/>
      <c r="O11" s="104"/>
    </row>
    <row r="12" spans="1:16" ht="22.5" x14ac:dyDescent="0.25">
      <c r="A12" s="74" t="s">
        <v>40</v>
      </c>
      <c r="B12" s="52">
        <v>85</v>
      </c>
      <c r="C12" s="78" t="s">
        <v>45</v>
      </c>
      <c r="D12" s="52" t="s">
        <v>47</v>
      </c>
      <c r="E12" s="47">
        <v>11</v>
      </c>
      <c r="F12" s="47">
        <v>208</v>
      </c>
      <c r="G12" s="54">
        <f>E12+F12</f>
        <v>219</v>
      </c>
      <c r="H12" s="75" t="s">
        <v>38</v>
      </c>
      <c r="I12" s="48">
        <v>20</v>
      </c>
      <c r="J12" s="48">
        <v>1.24</v>
      </c>
      <c r="K12" s="49">
        <v>410</v>
      </c>
      <c r="L12" s="82">
        <v>3221</v>
      </c>
      <c r="M12" s="76" t="s">
        <v>30</v>
      </c>
      <c r="N12" s="41"/>
      <c r="O12" s="16">
        <f>SUM(N12*G12)</f>
        <v>0</v>
      </c>
      <c r="P12" s="1" t="str">
        <f>IF( O12=0," ", IF(100-((L12/O12)*100)&gt;20,"viac ako 20%",0))</f>
        <v xml:space="preserve"> </v>
      </c>
    </row>
    <row r="13" spans="1:16" ht="22.5" x14ac:dyDescent="0.25">
      <c r="A13" s="63" t="s">
        <v>40</v>
      </c>
      <c r="B13" s="52">
        <v>85</v>
      </c>
      <c r="C13" s="79" t="s">
        <v>46</v>
      </c>
      <c r="D13" s="52" t="s">
        <v>47</v>
      </c>
      <c r="E13" s="53">
        <v>5</v>
      </c>
      <c r="F13" s="54">
        <v>89</v>
      </c>
      <c r="G13" s="54">
        <f>E13+F13</f>
        <v>94</v>
      </c>
      <c r="H13" s="75" t="s">
        <v>38</v>
      </c>
      <c r="I13" s="18">
        <v>20</v>
      </c>
      <c r="J13" s="18">
        <v>1.24</v>
      </c>
      <c r="K13" s="40">
        <v>410</v>
      </c>
      <c r="L13" s="77">
        <v>1793</v>
      </c>
      <c r="M13" s="73" t="s">
        <v>30</v>
      </c>
      <c r="N13" s="41"/>
      <c r="O13" s="16">
        <f>SUM(N13*G13)</f>
        <v>0</v>
      </c>
      <c r="P13" s="1"/>
    </row>
    <row r="14" spans="1:16" ht="22.5" x14ac:dyDescent="0.25">
      <c r="A14" s="63" t="s">
        <v>40</v>
      </c>
      <c r="B14" s="52" t="s">
        <v>41</v>
      </c>
      <c r="C14" s="80" t="s">
        <v>45</v>
      </c>
      <c r="D14" s="52" t="s">
        <v>47</v>
      </c>
      <c r="E14" s="53"/>
      <c r="F14" s="54">
        <v>193</v>
      </c>
      <c r="G14" s="65">
        <v>193</v>
      </c>
      <c r="H14" s="14" t="s">
        <v>38</v>
      </c>
      <c r="I14" s="18">
        <v>30</v>
      </c>
      <c r="J14" s="18">
        <v>1.01</v>
      </c>
      <c r="K14" s="40">
        <v>510</v>
      </c>
      <c r="L14" s="50">
        <v>3234</v>
      </c>
      <c r="M14" s="17" t="s">
        <v>30</v>
      </c>
      <c r="N14" s="41"/>
      <c r="O14" s="16">
        <f t="shared" ref="O14:O21" si="0">SUM(N14*G14)</f>
        <v>0</v>
      </c>
      <c r="P14" s="1"/>
    </row>
    <row r="15" spans="1:16" ht="22.5" x14ac:dyDescent="0.25">
      <c r="A15" s="63" t="s">
        <v>40</v>
      </c>
      <c r="B15" s="52" t="s">
        <v>41</v>
      </c>
      <c r="C15" s="80" t="s">
        <v>46</v>
      </c>
      <c r="D15" s="52" t="s">
        <v>47</v>
      </c>
      <c r="E15" s="53"/>
      <c r="F15" s="54">
        <v>82</v>
      </c>
      <c r="G15" s="65">
        <v>82</v>
      </c>
      <c r="H15" s="14" t="s">
        <v>38</v>
      </c>
      <c r="I15" s="18">
        <v>30</v>
      </c>
      <c r="J15" s="18">
        <v>1.01</v>
      </c>
      <c r="K15" s="40">
        <v>510</v>
      </c>
      <c r="L15" s="50">
        <v>1778</v>
      </c>
      <c r="M15" s="17" t="s">
        <v>30</v>
      </c>
      <c r="N15" s="41"/>
      <c r="O15" s="16">
        <f t="shared" si="0"/>
        <v>0</v>
      </c>
      <c r="P15" s="1"/>
    </row>
    <row r="16" spans="1:16" ht="22.5" x14ac:dyDescent="0.25">
      <c r="A16" s="63" t="s">
        <v>40</v>
      </c>
      <c r="B16" s="52" t="s">
        <v>42</v>
      </c>
      <c r="C16" s="80" t="s">
        <v>50</v>
      </c>
      <c r="D16" s="61" t="s">
        <v>48</v>
      </c>
      <c r="E16" s="53">
        <v>20</v>
      </c>
      <c r="F16" s="54">
        <v>82</v>
      </c>
      <c r="G16" s="65">
        <v>102</v>
      </c>
      <c r="H16" s="14" t="s">
        <v>44</v>
      </c>
      <c r="I16" s="18">
        <v>35</v>
      </c>
      <c r="J16" s="18">
        <v>0.17</v>
      </c>
      <c r="K16" s="40" t="s">
        <v>49</v>
      </c>
      <c r="L16" s="50">
        <v>3736</v>
      </c>
      <c r="M16" s="17" t="s">
        <v>30</v>
      </c>
      <c r="N16" s="41"/>
      <c r="O16" s="16">
        <f t="shared" si="0"/>
        <v>0</v>
      </c>
      <c r="P16" s="1"/>
    </row>
    <row r="17" spans="1:16" ht="22.5" x14ac:dyDescent="0.25">
      <c r="A17" s="63" t="s">
        <v>40</v>
      </c>
      <c r="B17" s="52" t="s">
        <v>43</v>
      </c>
      <c r="C17" s="80" t="s">
        <v>46</v>
      </c>
      <c r="D17" s="61" t="s">
        <v>47</v>
      </c>
      <c r="E17" s="53"/>
      <c r="F17" s="54">
        <v>99</v>
      </c>
      <c r="G17" s="65">
        <v>99</v>
      </c>
      <c r="H17" s="14" t="s">
        <v>44</v>
      </c>
      <c r="I17" s="18">
        <v>30</v>
      </c>
      <c r="J17" s="18">
        <v>0.28000000000000003</v>
      </c>
      <c r="K17" s="40">
        <v>410</v>
      </c>
      <c r="L17" s="50">
        <v>2754</v>
      </c>
      <c r="M17" s="17" t="s">
        <v>30</v>
      </c>
      <c r="N17" s="41"/>
      <c r="O17" s="16">
        <f t="shared" si="0"/>
        <v>0</v>
      </c>
      <c r="P17" s="1"/>
    </row>
    <row r="18" spans="1:16" x14ac:dyDescent="0.25">
      <c r="A18" s="51"/>
      <c r="B18" s="52"/>
      <c r="C18" s="61"/>
      <c r="D18" s="61"/>
      <c r="E18" s="53"/>
      <c r="F18" s="54"/>
      <c r="G18" s="65"/>
      <c r="H18" s="14"/>
      <c r="I18" s="18"/>
      <c r="J18" s="18"/>
      <c r="K18" s="40"/>
      <c r="L18" s="50"/>
      <c r="M18" s="17"/>
      <c r="N18" s="41"/>
      <c r="O18" s="16">
        <f t="shared" si="0"/>
        <v>0</v>
      </c>
      <c r="P18" s="1"/>
    </row>
    <row r="19" spans="1:16" x14ac:dyDescent="0.25">
      <c r="A19" s="51"/>
      <c r="B19" s="52"/>
      <c r="C19" s="61"/>
      <c r="D19" s="61"/>
      <c r="E19" s="53"/>
      <c r="F19" s="54"/>
      <c r="G19" s="65"/>
      <c r="H19" s="14"/>
      <c r="I19" s="18"/>
      <c r="J19" s="18"/>
      <c r="K19" s="40"/>
      <c r="L19" s="50"/>
      <c r="M19" s="17"/>
      <c r="N19" s="41"/>
      <c r="O19" s="16">
        <f t="shared" si="0"/>
        <v>0</v>
      </c>
      <c r="P19" s="1"/>
    </row>
    <row r="20" spans="1:16" x14ac:dyDescent="0.25">
      <c r="A20" s="51"/>
      <c r="B20" s="52"/>
      <c r="C20" s="61"/>
      <c r="D20" s="61"/>
      <c r="E20" s="53"/>
      <c r="F20" s="54"/>
      <c r="G20" s="65"/>
      <c r="H20" s="14"/>
      <c r="I20" s="18"/>
      <c r="J20" s="18"/>
      <c r="K20" s="40"/>
      <c r="L20" s="50"/>
      <c r="M20" s="17"/>
      <c r="N20" s="41"/>
      <c r="O20" s="16">
        <f t="shared" si="0"/>
        <v>0</v>
      </c>
      <c r="P20" s="1"/>
    </row>
    <row r="21" spans="1:16" x14ac:dyDescent="0.25">
      <c r="A21" s="51"/>
      <c r="B21" s="52"/>
      <c r="C21" s="61"/>
      <c r="D21" s="61"/>
      <c r="E21" s="53"/>
      <c r="F21" s="54"/>
      <c r="G21" s="65"/>
      <c r="H21" s="14"/>
      <c r="I21" s="18"/>
      <c r="J21" s="18"/>
      <c r="K21" s="40"/>
      <c r="L21" s="50"/>
      <c r="M21" s="17"/>
      <c r="N21" s="41"/>
      <c r="O21" s="16">
        <f t="shared" si="0"/>
        <v>0</v>
      </c>
      <c r="P21" s="1"/>
    </row>
    <row r="22" spans="1:16" x14ac:dyDescent="0.25">
      <c r="A22" s="59"/>
      <c r="B22" s="18"/>
      <c r="C22" s="61"/>
      <c r="D22" s="61"/>
      <c r="E22" s="45"/>
      <c r="F22" s="19"/>
      <c r="G22" s="65"/>
      <c r="H22" s="14"/>
      <c r="I22" s="18"/>
      <c r="J22" s="18"/>
      <c r="K22" s="40"/>
      <c r="L22" s="50"/>
      <c r="M22" s="20"/>
      <c r="N22" s="41"/>
      <c r="O22" s="16">
        <f>SUM(N22*G22)</f>
        <v>0</v>
      </c>
      <c r="P22" s="1" t="str">
        <f>IF( O22=0," ", IF(100-((L22/O22)*100)&gt;20,"viac ako 20%",0))</f>
        <v xml:space="preserve"> </v>
      </c>
    </row>
    <row r="23" spans="1:16" x14ac:dyDescent="0.25">
      <c r="A23" s="59"/>
      <c r="B23" s="14"/>
      <c r="C23" s="61"/>
      <c r="D23" s="61"/>
      <c r="E23" s="44"/>
      <c r="F23" s="15"/>
      <c r="G23" s="65"/>
      <c r="H23" s="14"/>
      <c r="I23" s="14"/>
      <c r="J23" s="14"/>
      <c r="K23" s="66"/>
      <c r="L23" s="50"/>
      <c r="M23" s="20"/>
      <c r="N23" s="41"/>
      <c r="O23" s="16">
        <f t="shared" ref="O23:O25" si="1">SUM(N23*G23)</f>
        <v>0</v>
      </c>
      <c r="P23" s="1" t="str">
        <f t="shared" ref="P23:P25" si="2">IF( O23=0," ", IF(100-((L23/O23)*100)&gt;20,"viac ako 20%",0))</f>
        <v xml:space="preserve"> </v>
      </c>
    </row>
    <row r="24" spans="1:16" x14ac:dyDescent="0.25">
      <c r="A24" s="13"/>
      <c r="B24" s="14"/>
      <c r="C24" s="131"/>
      <c r="D24" s="132"/>
      <c r="E24" s="44"/>
      <c r="F24" s="15"/>
      <c r="G24" s="65"/>
      <c r="H24" s="64"/>
      <c r="I24" s="14"/>
      <c r="J24" s="14"/>
      <c r="K24" s="66"/>
      <c r="L24" s="50"/>
      <c r="M24" s="20"/>
      <c r="N24" s="41"/>
      <c r="O24" s="16">
        <f t="shared" si="1"/>
        <v>0</v>
      </c>
      <c r="P24" s="1" t="str">
        <f t="shared" si="2"/>
        <v xml:space="preserve"> </v>
      </c>
    </row>
    <row r="25" spans="1:16" ht="15.75" thickBot="1" x14ac:dyDescent="0.3">
      <c r="A25" s="21"/>
      <c r="B25" s="22"/>
      <c r="C25" s="133"/>
      <c r="D25" s="134"/>
      <c r="E25" s="58">
        <f>SUM(E12:E24)</f>
        <v>36</v>
      </c>
      <c r="F25" s="23">
        <f>SUM(F12:F24)</f>
        <v>753</v>
      </c>
      <c r="G25" s="55">
        <f>SUM(G12:G24)</f>
        <v>789</v>
      </c>
      <c r="H25" s="46"/>
      <c r="I25" s="22"/>
      <c r="J25" s="22"/>
      <c r="K25" s="69"/>
      <c r="L25" s="56"/>
      <c r="M25" s="81" t="s">
        <v>30</v>
      </c>
      <c r="N25" s="57"/>
      <c r="O25" s="34">
        <f t="shared" si="1"/>
        <v>0</v>
      </c>
      <c r="P25" s="1" t="str">
        <f t="shared" si="2"/>
        <v xml:space="preserve"> </v>
      </c>
    </row>
    <row r="26" spans="1:16" ht="15.75" thickBot="1" x14ac:dyDescent="0.3">
      <c r="A26" s="24"/>
      <c r="B26" s="25"/>
      <c r="C26" s="26"/>
      <c r="D26" s="27"/>
      <c r="E26" s="28"/>
      <c r="F26" s="28"/>
      <c r="G26" s="28"/>
      <c r="H26" s="29"/>
      <c r="I26" s="25"/>
      <c r="J26" s="25"/>
      <c r="K26" s="26"/>
      <c r="L26" s="36"/>
      <c r="M26" s="31"/>
      <c r="N26" s="35"/>
      <c r="O26" s="36"/>
      <c r="P26" s="1"/>
    </row>
    <row r="27" spans="1:16" ht="15.75" thickBot="1" x14ac:dyDescent="0.3">
      <c r="A27" s="43"/>
      <c r="B27" s="32"/>
      <c r="C27" s="32"/>
      <c r="D27" s="32"/>
      <c r="E27" s="32"/>
      <c r="F27" s="32"/>
      <c r="G27" s="32"/>
      <c r="H27" s="32"/>
      <c r="I27" s="32"/>
      <c r="J27" s="135" t="s">
        <v>11</v>
      </c>
      <c r="K27" s="135"/>
      <c r="L27" s="36">
        <f>SUM(L12:L23)</f>
        <v>16516</v>
      </c>
      <c r="M27" s="33"/>
      <c r="N27" s="37" t="s">
        <v>12</v>
      </c>
      <c r="O27" s="30">
        <f>SUM(O12:O25)</f>
        <v>0</v>
      </c>
      <c r="P27" s="1" t="str">
        <f>IF(O27&gt;L27,"prekročená cena","nižšia ako stanovená")</f>
        <v>nižšia ako stanovená</v>
      </c>
    </row>
    <row r="28" spans="1:16" ht="15.75" thickBot="1" x14ac:dyDescent="0.3">
      <c r="A28" s="136" t="s">
        <v>13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8"/>
      <c r="O28" s="30">
        <f>O29-O27</f>
        <v>0</v>
      </c>
    </row>
    <row r="29" spans="1:16" ht="15.75" thickBot="1" x14ac:dyDescent="0.3">
      <c r="A29" s="136" t="s">
        <v>14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8"/>
      <c r="O29" s="30">
        <f>IF("nie"=MID(I37,1,3),O27,(O27*1.2))</f>
        <v>0</v>
      </c>
    </row>
    <row r="30" spans="1:16" x14ac:dyDescent="0.25">
      <c r="A30" s="124" t="s">
        <v>15</v>
      </c>
      <c r="B30" s="124"/>
      <c r="C30" s="124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6" x14ac:dyDescent="0.25">
      <c r="A31" s="139" t="s">
        <v>32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</row>
    <row r="32" spans="1:16" ht="25.5" customHeight="1" x14ac:dyDescent="0.25">
      <c r="A32" s="68" t="s">
        <v>26</v>
      </c>
      <c r="B32" s="68"/>
      <c r="C32" s="68"/>
      <c r="D32" s="68"/>
      <c r="E32" s="68"/>
      <c r="F32" s="68"/>
      <c r="G32" s="70" t="s">
        <v>24</v>
      </c>
      <c r="H32" s="68"/>
      <c r="I32" s="68"/>
      <c r="J32" s="67"/>
      <c r="K32" s="67"/>
      <c r="L32" s="67"/>
      <c r="M32" s="67"/>
      <c r="N32" s="67"/>
      <c r="O32" s="67"/>
    </row>
    <row r="33" spans="1:15" ht="15" customHeight="1" x14ac:dyDescent="0.25">
      <c r="A33" s="141" t="s">
        <v>39</v>
      </c>
      <c r="B33" s="142"/>
      <c r="C33" s="142"/>
      <c r="D33" s="142"/>
      <c r="E33" s="143"/>
      <c r="F33" s="150" t="s">
        <v>25</v>
      </c>
      <c r="G33" s="39" t="s">
        <v>16</v>
      </c>
      <c r="H33" s="151"/>
      <c r="I33" s="152"/>
      <c r="J33" s="152"/>
      <c r="K33" s="152"/>
      <c r="L33" s="152"/>
      <c r="M33" s="152"/>
      <c r="N33" s="152"/>
      <c r="O33" s="153"/>
    </row>
    <row r="34" spans="1:15" x14ac:dyDescent="0.25">
      <c r="A34" s="144"/>
      <c r="B34" s="145"/>
      <c r="C34" s="145"/>
      <c r="D34" s="145"/>
      <c r="E34" s="146"/>
      <c r="F34" s="150"/>
      <c r="G34" s="39" t="s">
        <v>17</v>
      </c>
      <c r="H34" s="151"/>
      <c r="I34" s="152"/>
      <c r="J34" s="152"/>
      <c r="K34" s="152"/>
      <c r="L34" s="152"/>
      <c r="M34" s="152"/>
      <c r="N34" s="152"/>
      <c r="O34" s="153"/>
    </row>
    <row r="35" spans="1:15" ht="18" customHeight="1" x14ac:dyDescent="0.25">
      <c r="A35" s="144"/>
      <c r="B35" s="145"/>
      <c r="C35" s="145"/>
      <c r="D35" s="145"/>
      <c r="E35" s="146"/>
      <c r="F35" s="150"/>
      <c r="G35" s="39" t="s">
        <v>18</v>
      </c>
      <c r="H35" s="151"/>
      <c r="I35" s="152"/>
      <c r="J35" s="152"/>
      <c r="K35" s="152"/>
      <c r="L35" s="152"/>
      <c r="M35" s="152"/>
      <c r="N35" s="152"/>
      <c r="O35" s="153"/>
    </row>
    <row r="36" spans="1:15" x14ac:dyDescent="0.25">
      <c r="A36" s="144"/>
      <c r="B36" s="145"/>
      <c r="C36" s="145"/>
      <c r="D36" s="145"/>
      <c r="E36" s="146"/>
      <c r="F36" s="150"/>
      <c r="G36" s="39" t="s">
        <v>19</v>
      </c>
      <c r="H36" s="151"/>
      <c r="I36" s="152"/>
      <c r="J36" s="152"/>
      <c r="K36" s="152"/>
      <c r="L36" s="152"/>
      <c r="M36" s="152"/>
      <c r="N36" s="152"/>
      <c r="O36" s="153"/>
    </row>
    <row r="37" spans="1:15" x14ac:dyDescent="0.25">
      <c r="A37" s="144"/>
      <c r="B37" s="145"/>
      <c r="C37" s="145"/>
      <c r="D37" s="145"/>
      <c r="E37" s="146"/>
      <c r="F37" s="150"/>
      <c r="G37" s="39" t="s">
        <v>20</v>
      </c>
      <c r="H37" s="151"/>
      <c r="I37" s="152"/>
      <c r="J37" s="152"/>
      <c r="K37" s="152"/>
      <c r="L37" s="152"/>
      <c r="M37" s="152"/>
      <c r="N37" s="152"/>
      <c r="O37" s="153"/>
    </row>
    <row r="38" spans="1:15" x14ac:dyDescent="0.25">
      <c r="A38" s="144"/>
      <c r="B38" s="145"/>
      <c r="C38" s="145"/>
      <c r="D38" s="145"/>
      <c r="E38" s="146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5">
      <c r="A39" s="144"/>
      <c r="B39" s="145"/>
      <c r="C39" s="145"/>
      <c r="D39" s="145"/>
      <c r="E39" s="146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x14ac:dyDescent="0.25">
      <c r="A40" s="147"/>
      <c r="B40" s="148"/>
      <c r="C40" s="148"/>
      <c r="D40" s="148"/>
      <c r="E40" s="149"/>
      <c r="F40" s="67"/>
      <c r="G40" s="11"/>
      <c r="H40" s="6"/>
      <c r="I40" s="11"/>
      <c r="J40" s="11" t="s">
        <v>21</v>
      </c>
      <c r="K40" s="11"/>
      <c r="L40" s="154"/>
      <c r="M40" s="155"/>
      <c r="N40" s="156"/>
      <c r="O40" s="11"/>
    </row>
    <row r="41" spans="1:15" x14ac:dyDescent="0.25">
      <c r="A41" s="60"/>
      <c r="B41" s="67"/>
      <c r="C41" s="67"/>
      <c r="D41" s="67"/>
      <c r="E41" s="67"/>
      <c r="F41" s="67"/>
      <c r="G41" s="11"/>
      <c r="H41" s="11"/>
      <c r="I41" s="11"/>
      <c r="J41" s="11"/>
      <c r="K41" s="11"/>
      <c r="L41" s="11"/>
      <c r="M41" s="11"/>
      <c r="N41" s="11"/>
      <c r="O41" s="11"/>
    </row>
    <row r="42" spans="1:15" x14ac:dyDescent="0.25">
      <c r="A42" s="9"/>
      <c r="B42" s="9"/>
      <c r="C42" s="9"/>
      <c r="D42" s="9"/>
      <c r="E42" s="9"/>
      <c r="F42" s="9"/>
      <c r="G42" s="11"/>
      <c r="H42" s="11"/>
      <c r="I42" s="11"/>
      <c r="J42" s="11"/>
      <c r="K42" s="11"/>
      <c r="L42" s="11"/>
      <c r="M42" s="11"/>
      <c r="N42" s="11"/>
      <c r="O42" s="11"/>
    </row>
  </sheetData>
  <mergeCells count="36">
    <mergeCell ref="A31:O31"/>
    <mergeCell ref="A33:E40"/>
    <mergeCell ref="F33:F37"/>
    <mergeCell ref="H33:O33"/>
    <mergeCell ref="H34:O34"/>
    <mergeCell ref="H35:O35"/>
    <mergeCell ref="H36:O36"/>
    <mergeCell ref="H37:O37"/>
    <mergeCell ref="L40:N40"/>
    <mergeCell ref="A30:C30"/>
    <mergeCell ref="K9:K11"/>
    <mergeCell ref="L9:L11"/>
    <mergeCell ref="M9:M11"/>
    <mergeCell ref="N9:N11"/>
    <mergeCell ref="B9:B11"/>
    <mergeCell ref="C24:D24"/>
    <mergeCell ref="C25:D25"/>
    <mergeCell ref="J27:K27"/>
    <mergeCell ref="A28:N28"/>
    <mergeCell ref="A29:N29"/>
    <mergeCell ref="O9:O11"/>
    <mergeCell ref="C10:D11"/>
    <mergeCell ref="E10:E11"/>
    <mergeCell ref="F10:F11"/>
    <mergeCell ref="G10:G11"/>
    <mergeCell ref="C9:D9"/>
    <mergeCell ref="E9:G9"/>
    <mergeCell ref="H9:H11"/>
    <mergeCell ref="I9:I11"/>
    <mergeCell ref="J9:J11"/>
    <mergeCell ref="A8:B8"/>
    <mergeCell ref="A1:L1"/>
    <mergeCell ref="C3:K3"/>
    <mergeCell ref="E5:F5"/>
    <mergeCell ref="B6:F6"/>
    <mergeCell ref="B7:F7"/>
  </mergeCells>
  <pageMargins left="0.23622047244094491" right="0.23622047244094491" top="0" bottom="0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B4" sqref="B4:N4"/>
    </sheetView>
  </sheetViews>
  <sheetFormatPr defaultRowHeight="15" x14ac:dyDescent="0.25"/>
  <cols>
    <col min="1" max="1" width="14" customWidth="1"/>
  </cols>
  <sheetData>
    <row r="2" spans="1:14" x14ac:dyDescent="0.25">
      <c r="A2" s="83" t="s">
        <v>52</v>
      </c>
      <c r="B2" s="84"/>
      <c r="C2" s="84"/>
      <c r="D2" s="85"/>
      <c r="E2" s="86"/>
      <c r="F2" s="86"/>
      <c r="L2" s="159" t="s">
        <v>53</v>
      </c>
      <c r="M2" s="159"/>
    </row>
    <row r="3" spans="1:14" x14ac:dyDescent="0.25">
      <c r="A3" s="87" t="s">
        <v>54</v>
      </c>
      <c r="B3" s="160" t="s">
        <v>55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14" x14ac:dyDescent="0.25">
      <c r="A4" s="87" t="s">
        <v>56</v>
      </c>
      <c r="B4" s="160" t="s">
        <v>57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1:14" x14ac:dyDescent="0.25">
      <c r="A5" s="87" t="s">
        <v>58</v>
      </c>
      <c r="B5" s="160" t="s">
        <v>59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</row>
    <row r="6" spans="1:14" x14ac:dyDescent="0.25">
      <c r="A6" s="87" t="s">
        <v>2</v>
      </c>
      <c r="B6" s="160" t="s">
        <v>60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</row>
    <row r="7" spans="1:14" x14ac:dyDescent="0.25">
      <c r="A7" s="88" t="s">
        <v>61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8"/>
    </row>
    <row r="8" spans="1:14" x14ac:dyDescent="0.25">
      <c r="A8" s="87" t="s">
        <v>62</v>
      </c>
      <c r="B8" s="160" t="s">
        <v>63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</row>
    <row r="9" spans="1:14" x14ac:dyDescent="0.25">
      <c r="A9" s="89" t="s">
        <v>64</v>
      </c>
      <c r="B9" s="160" t="s">
        <v>65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</row>
    <row r="10" spans="1:14" x14ac:dyDescent="0.25">
      <c r="A10" s="89" t="s">
        <v>66</v>
      </c>
      <c r="B10" s="160" t="s">
        <v>67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</row>
    <row r="11" spans="1:14" x14ac:dyDescent="0.25">
      <c r="A11" s="90" t="s">
        <v>68</v>
      </c>
      <c r="B11" s="160" t="s">
        <v>69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</row>
    <row r="12" spans="1:14" x14ac:dyDescent="0.25">
      <c r="A12" s="91" t="s">
        <v>70</v>
      </c>
      <c r="B12" s="160" t="s">
        <v>71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</row>
    <row r="13" spans="1:14" ht="24" customHeight="1" x14ac:dyDescent="0.25">
      <c r="A13" s="90" t="s">
        <v>72</v>
      </c>
      <c r="B13" s="160" t="s">
        <v>73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</row>
    <row r="14" spans="1:14" ht="16.5" customHeight="1" x14ac:dyDescent="0.25">
      <c r="A14" s="90" t="s">
        <v>5</v>
      </c>
      <c r="B14" s="160" t="s">
        <v>74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</row>
    <row r="15" spans="1:14" x14ac:dyDescent="0.25">
      <c r="A15" s="90" t="s">
        <v>75</v>
      </c>
      <c r="B15" s="160" t="s">
        <v>76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</row>
    <row r="16" spans="1:14" ht="38.25" x14ac:dyDescent="0.25">
      <c r="A16" s="92" t="s">
        <v>77</v>
      </c>
      <c r="B16" s="160" t="s">
        <v>78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</row>
    <row r="17" spans="1:14" ht="28.5" customHeight="1" x14ac:dyDescent="0.25">
      <c r="A17" s="92" t="s">
        <v>79</v>
      </c>
      <c r="B17" s="160" t="s">
        <v>80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</row>
    <row r="18" spans="1:14" ht="27" customHeight="1" x14ac:dyDescent="0.25">
      <c r="A18" s="93" t="s">
        <v>81</v>
      </c>
      <c r="B18" s="160" t="s">
        <v>82</v>
      </c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</row>
    <row r="19" spans="1:14" ht="75" customHeight="1" x14ac:dyDescent="0.25">
      <c r="A19" s="94" t="s">
        <v>83</v>
      </c>
      <c r="B19" s="161" t="s">
        <v>84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2022-09-28T05:31:17Z</cp:lastPrinted>
  <dcterms:created xsi:type="dcterms:W3CDTF">2012-08-13T12:29:09Z</dcterms:created>
  <dcterms:modified xsi:type="dcterms:W3CDTF">2023-10-17T11:33:30Z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