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05_2024_A OZ Šariš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G20" i="1" l="1"/>
  <c r="O20" i="1"/>
  <c r="G21" i="1"/>
  <c r="O21" i="1"/>
  <c r="G22" i="1"/>
  <c r="O22" i="1"/>
  <c r="G23" i="1"/>
  <c r="O23" i="1"/>
  <c r="G24" i="1"/>
  <c r="O24" i="1" s="1"/>
  <c r="G25" i="1"/>
  <c r="O25" i="1" s="1"/>
  <c r="G26" i="1"/>
  <c r="O26" i="1"/>
  <c r="G27" i="1" l="1"/>
  <c r="G14" i="1"/>
  <c r="G15" i="1"/>
  <c r="G16" i="1"/>
  <c r="G17" i="1"/>
  <c r="G18" i="1"/>
  <c r="G19" i="1"/>
  <c r="O14" i="1" l="1"/>
  <c r="O27" i="1"/>
  <c r="O19" i="1"/>
  <c r="O18" i="1"/>
  <c r="O17" i="1"/>
  <c r="O16" i="1"/>
  <c r="O15" i="1"/>
  <c r="G13" i="1"/>
  <c r="G12" i="1" l="1"/>
  <c r="L29" i="1" l="1"/>
  <c r="I4" i="4" l="1"/>
  <c r="F4" i="4"/>
  <c r="C4" i="4"/>
  <c r="B7" i="4" l="1"/>
  <c r="O12" i="1"/>
  <c r="O13" i="1" l="1"/>
  <c r="O29" i="1" l="1"/>
  <c r="P29" i="1" s="1"/>
  <c r="O31" i="1" l="1"/>
  <c r="O30" i="1" s="1"/>
</calcChain>
</file>

<file path=xl/sharedStrings.xml><?xml version="1.0" encoding="utf-8"?>
<sst xmlns="http://schemas.openxmlformats.org/spreadsheetml/2006/main" count="160" uniqueCount="94">
  <si>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</si>
  <si>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</si>
  <si>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</si>
  <si>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</si>
  <si>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</si>
  <si>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</si>
  <si>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</si>
  <si>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</si>
  <si>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</si>
  <si>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</si>
  <si>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</si>
  <si>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</si>
  <si>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</si>
  <si>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</si>
  <si>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</si>
  <si>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</si>
  <si>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</si>
  <si>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</si>
  <si>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</si>
  <si>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</si>
  <si>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</si>
  <si>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</si>
  <si>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</si>
  <si>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</si>
  <si>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</si>
  <si>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</si>
  <si>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</si>
  <si>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</si>
  <si>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</si>
  <si>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</si>
  <si>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</si>
  <si>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</si>
  <si>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</si>
  <si>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</si>
  <si>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</si>
  <si>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</si>
  <si>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</si>
  <si>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</si>
  <si>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</si>
  <si>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</si>
  <si>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</si>
  <si>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</si>
  <si>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</si>
  <si>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</si>
  <si>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</si>
  <si>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</si>
  <si>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</si>
  <si>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</si>
  <si>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</si>
  <si>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</si>
  <si>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</si>
  <si>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</si>
  <si>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</si>
  <si>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</si>
  <si>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</si>
  <si>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</si>
  <si>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</si>
  <si>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</si>
  <si>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</si>
  <si>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</si>
  <si>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</si>
  <si>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</si>
  <si>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</si>
  <si>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</si>
  <si>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</si>
  <si>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</si>
  <si>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</si>
  <si>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cena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</si>
  <si>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</si>
  <si>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</si>
  <si>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>Lesnícke služby v ťažbovom procese - viacoperačné technológie na OZ Šariš</t>
  </si>
  <si>
    <t>časť A: ťažba Harvesterom - forwarder po OM</t>
  </si>
  <si>
    <t>Lesy SR š.p. OZ Šariš, LS Hanušovce</t>
  </si>
  <si>
    <t>1298 A 00</t>
  </si>
  <si>
    <t>1299 10</t>
  </si>
  <si>
    <t>1300 20</t>
  </si>
  <si>
    <t>1301 A 10</t>
  </si>
  <si>
    <t>1302 A 20</t>
  </si>
  <si>
    <t>48 C 00</t>
  </si>
  <si>
    <t>438 B 00</t>
  </si>
  <si>
    <t>439 B 00</t>
  </si>
  <si>
    <t>441 C 00</t>
  </si>
  <si>
    <t>446 B 00</t>
  </si>
  <si>
    <t>448 B 00</t>
  </si>
  <si>
    <t>452 A 00</t>
  </si>
  <si>
    <t>453 C 00</t>
  </si>
  <si>
    <t>893 00</t>
  </si>
  <si>
    <t>894 00</t>
  </si>
  <si>
    <t>895 00</t>
  </si>
  <si>
    <t>09 - Kuková</t>
  </si>
  <si>
    <t>10 - Fijaš</t>
  </si>
  <si>
    <t>VÚ - 50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</si>
  <si>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Požadovaný termín</t>
    </r>
    <r>
      <rPr>
        <sz val="11"/>
        <color theme="1"/>
        <rFont val="Calibri"/>
        <family val="2"/>
        <charset val="238"/>
        <scheme val="minor"/>
      </rPr>
      <t xml:space="preserve"> vykonania zákazky: február 2024 až jún 2024. </t>
    </r>
    <r>
      <rPr>
        <b/>
        <sz val="11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1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1"/>
        <color theme="1"/>
        <rFont val="Calibri"/>
        <family val="2"/>
        <charset val="238"/>
        <scheme val="minor"/>
      </rPr>
      <t>časť A</t>
    </r>
    <r>
      <rPr>
        <sz val="11"/>
        <color theme="1"/>
        <rFont val="Calibri"/>
        <family val="2"/>
        <charset val="238"/>
        <scheme val="minor"/>
      </rPr>
      <t xml:space="preserve"> - Ťažba a výroba sortimentov harvestermi a ich vývoz forwardermi z porastu z lokality peň na vývozné miesto / odvozné miesto.                                                            Objednávateľ na požiadanie dodávateľa prác umožní obhliadku porastov. Kontaktná osoba: Ing. Slavomír HREŠO /t.č.: +421918334111/</t>
    </r>
  </si>
  <si>
    <t>Príloha č. 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</si>
</sst>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10" fillId="3" borderId="19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14" fontId="15" fillId="3" borderId="0" xfId="0" applyNumberFormat="1" applyFont="1" applyFill="1" applyBorder="1" applyProtection="1"/>
    <xf numFmtId="0" fontId="15" fillId="3" borderId="0" xfId="0" applyFont="1" applyFill="1" applyBorder="1" applyProtection="1"/>
    <xf numFmtId="4" fontId="6" fillId="3" borderId="1" xfId="0" applyNumberFormat="1" applyFont="1" applyFill="1" applyBorder="1" applyAlignment="1" applyProtection="1">
      <alignment horizontal="center" vertical="center"/>
    </xf>
    <xf numFmtId="4" fontId="10" fillId="3" borderId="2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3" xfId="0" applyFill="1" applyBorder="1" applyProtection="1"/>
    <xf numFmtId="0" fontId="6" fillId="3" borderId="42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3" fontId="10" fillId="3" borderId="20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Alignment="1" applyProtection="1">
      <alignment horizontal="center" vertical="center"/>
    </xf>
    <xf numFmtId="0" fontId="0" fillId="3" borderId="42" xfId="0" applyFont="1" applyFill="1" applyBorder="1" applyAlignment="1" applyProtection="1">
      <alignment horizontal="center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42" xfId="0" applyFont="1" applyFill="1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</xf>
    <xf numFmtId="4" fontId="10" fillId="3" borderId="42" xfId="0" applyNumberFormat="1" applyFont="1" applyFill="1" applyBorder="1" applyAlignment="1" applyProtection="1">
      <alignment horizontal="center" vertical="center"/>
    </xf>
    <xf numFmtId="4" fontId="6" fillId="3" borderId="47" xfId="0" applyNumberFormat="1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</xf>
    <xf numFmtId="2" fontId="10" fillId="3" borderId="19" xfId="0" applyNumberFormat="1" applyFont="1" applyFill="1" applyBorder="1" applyAlignment="1" applyProtection="1">
      <alignment horizontal="center" vertical="center" wrapText="1"/>
    </xf>
    <xf numFmtId="3" fontId="10" fillId="3" borderId="2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35" xfId="0" applyFont="1" applyFill="1" applyBorder="1" applyAlignment="1" applyProtection="1">
      <alignment horizontal="left" vertical="center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0" fontId="0" fillId="0" borderId="45" xfId="0" applyBorder="1"/>
    <xf numFmtId="0" fontId="0" fillId="0" borderId="51" xfId="0" applyBorder="1"/>
    <xf numFmtId="0" fontId="10" fillId="3" borderId="52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0" fillId="0" borderId="43" xfId="0" applyBorder="1"/>
    <xf numFmtId="0" fontId="10" fillId="3" borderId="47" xfId="0" applyFont="1" applyFill="1" applyBorder="1" applyAlignment="1" applyProtection="1">
      <alignment horizontal="center" vertical="center" wrapText="1"/>
    </xf>
    <xf numFmtId="3" fontId="10" fillId="3" borderId="47" xfId="0" applyNumberFormat="1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left" vertical="center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2" fontId="13" fillId="0" borderId="0" xfId="0" applyNumberFormat="1" applyFont="1"/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6" fillId="3" borderId="42" xfId="0" applyFont="1" applyFill="1" applyBorder="1" applyAlignment="1" applyProtection="1">
      <alignment horizontal="right" vertical="center"/>
    </xf>
    <xf numFmtId="0" fontId="6" fillId="3" borderId="24" xfId="0" applyFont="1" applyFill="1" applyBorder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47" xfId="0" applyFont="1" applyFill="1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topLeftCell="B1" zoomScale="110" zoomScaleNormal="100" zoomScaleSheetLayoutView="110" workbookViewId="0">
      <selection activeCell="P15" sqref="P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21.1406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45" t="s">
        <v>62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6" t="s">
        <v>93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115" t="s">
        <v>70</v>
      </c>
      <c r="D3" s="116"/>
      <c r="E3" s="116"/>
      <c r="F3" s="116"/>
      <c r="G3" s="116"/>
      <c r="H3" s="116"/>
      <c r="I3" s="116"/>
      <c r="J3" s="116"/>
      <c r="K3" s="11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61"/>
      <c r="F5" s="16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62" t="s">
        <v>72</v>
      </c>
      <c r="C6" s="162"/>
      <c r="D6" s="162"/>
      <c r="E6" s="162"/>
      <c r="F6" s="16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63"/>
      <c r="C7" s="163"/>
      <c r="D7" s="163"/>
      <c r="E7" s="163"/>
      <c r="F7" s="16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59" t="s">
        <v>64</v>
      </c>
      <c r="B8" s="16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">
      <c r="A9" s="34" t="s">
        <v>66</v>
      </c>
      <c r="B9" s="164" t="s">
        <v>2</v>
      </c>
      <c r="C9" s="113" t="s">
        <v>53</v>
      </c>
      <c r="D9" s="114"/>
      <c r="E9" s="142" t="s">
        <v>3</v>
      </c>
      <c r="F9" s="143"/>
      <c r="G9" s="144"/>
      <c r="H9" s="150" t="s">
        <v>4</v>
      </c>
      <c r="I9" s="126" t="s">
        <v>5</v>
      </c>
      <c r="J9" s="153" t="s">
        <v>6</v>
      </c>
      <c r="K9" s="156" t="s">
        <v>7</v>
      </c>
      <c r="L9" s="126" t="s">
        <v>54</v>
      </c>
      <c r="M9" s="126" t="s">
        <v>58</v>
      </c>
      <c r="N9" s="129" t="s">
        <v>68</v>
      </c>
      <c r="O9" s="132" t="s">
        <v>69</v>
      </c>
    </row>
    <row r="10" spans="1:16" ht="21.75" customHeight="1" x14ac:dyDescent="0.25">
      <c r="A10" s="25"/>
      <c r="B10" s="165"/>
      <c r="C10" s="135" t="s">
        <v>65</v>
      </c>
      <c r="D10" s="136"/>
      <c r="E10" s="139" t="s">
        <v>9</v>
      </c>
      <c r="F10" s="140" t="s">
        <v>10</v>
      </c>
      <c r="G10" s="101" t="s">
        <v>11</v>
      </c>
      <c r="H10" s="151"/>
      <c r="I10" s="127"/>
      <c r="J10" s="154"/>
      <c r="K10" s="157"/>
      <c r="L10" s="127"/>
      <c r="M10" s="127"/>
      <c r="N10" s="130"/>
      <c r="O10" s="133"/>
    </row>
    <row r="11" spans="1:16" ht="50.25" customHeight="1" thickBot="1" x14ac:dyDescent="0.3">
      <c r="A11" s="45"/>
      <c r="B11" s="166"/>
      <c r="C11" s="137"/>
      <c r="D11" s="138"/>
      <c r="E11" s="137"/>
      <c r="F11" s="141"/>
      <c r="G11" s="102"/>
      <c r="H11" s="152"/>
      <c r="I11" s="128"/>
      <c r="J11" s="155"/>
      <c r="K11" s="158"/>
      <c r="L11" s="128"/>
      <c r="M11" s="128"/>
      <c r="N11" s="131"/>
      <c r="O11" s="134"/>
    </row>
    <row r="12" spans="1:16" ht="15" customHeight="1" x14ac:dyDescent="0.25">
      <c r="A12" s="90" t="s">
        <v>89</v>
      </c>
      <c r="B12" s="36" t="s">
        <v>73</v>
      </c>
      <c r="C12" s="148" t="s">
        <v>71</v>
      </c>
      <c r="D12" s="149"/>
      <c r="E12" s="52">
        <v>5</v>
      </c>
      <c r="F12" s="53">
        <v>45</v>
      </c>
      <c r="G12" s="71">
        <f>E12+F12</f>
        <v>50</v>
      </c>
      <c r="H12" s="35" t="s">
        <v>91</v>
      </c>
      <c r="I12" s="36">
        <v>20</v>
      </c>
      <c r="J12" s="70">
        <v>0.43</v>
      </c>
      <c r="K12" s="37">
        <v>1700</v>
      </c>
      <c r="L12" s="44">
        <v>1686.08</v>
      </c>
      <c r="M12" s="54" t="s">
        <v>59</v>
      </c>
      <c r="N12" s="55"/>
      <c r="O12" s="56">
        <f>SUM(N12*G12)</f>
        <v>0</v>
      </c>
      <c r="P12" s="100"/>
    </row>
    <row r="13" spans="1:16" ht="15" customHeight="1" x14ac:dyDescent="0.25">
      <c r="A13" s="84" t="s">
        <v>89</v>
      </c>
      <c r="B13" s="82" t="s">
        <v>74</v>
      </c>
      <c r="C13" s="111" t="s">
        <v>71</v>
      </c>
      <c r="D13" s="112"/>
      <c r="E13" s="40"/>
      <c r="F13" s="40">
        <v>50</v>
      </c>
      <c r="G13" s="83">
        <f>E13+F13</f>
        <v>50</v>
      </c>
      <c r="H13" s="39" t="s">
        <v>91</v>
      </c>
      <c r="I13" s="82">
        <v>20</v>
      </c>
      <c r="J13" s="82">
        <v>0.16</v>
      </c>
      <c r="K13" s="46">
        <v>1800</v>
      </c>
      <c r="L13" s="47">
        <v>2368.9699999999998</v>
      </c>
      <c r="M13" s="43" t="s">
        <v>59</v>
      </c>
      <c r="N13" s="48"/>
      <c r="O13" s="57">
        <f t="shared" ref="O13:O27" si="0">SUM(N13*G13)</f>
        <v>0</v>
      </c>
      <c r="P13" s="100"/>
    </row>
    <row r="14" spans="1:16" ht="15" customHeight="1" x14ac:dyDescent="0.25">
      <c r="A14" s="84" t="s">
        <v>89</v>
      </c>
      <c r="B14" s="82" t="s">
        <v>75</v>
      </c>
      <c r="C14" s="111" t="s">
        <v>71</v>
      </c>
      <c r="D14" s="112"/>
      <c r="E14" s="40">
        <v>5</v>
      </c>
      <c r="F14" s="40">
        <v>70</v>
      </c>
      <c r="G14" s="83">
        <f t="shared" ref="G14:G27" si="1">E14+F14</f>
        <v>75</v>
      </c>
      <c r="H14" s="39" t="s">
        <v>91</v>
      </c>
      <c r="I14" s="82">
        <v>25</v>
      </c>
      <c r="J14" s="82">
        <v>0.13</v>
      </c>
      <c r="K14" s="46">
        <v>1000</v>
      </c>
      <c r="L14" s="47">
        <v>3402.39</v>
      </c>
      <c r="M14" s="43" t="s">
        <v>59</v>
      </c>
      <c r="N14" s="48"/>
      <c r="O14" s="57">
        <f t="shared" si="0"/>
        <v>0</v>
      </c>
      <c r="P14" s="100"/>
    </row>
    <row r="15" spans="1:16" ht="15" customHeight="1" x14ac:dyDescent="0.25">
      <c r="A15" s="84" t="s">
        <v>89</v>
      </c>
      <c r="B15" s="82" t="s">
        <v>76</v>
      </c>
      <c r="C15" s="111" t="s">
        <v>71</v>
      </c>
      <c r="D15" s="112"/>
      <c r="E15" s="40">
        <v>15</v>
      </c>
      <c r="F15" s="40">
        <v>85</v>
      </c>
      <c r="G15" s="83">
        <f t="shared" si="1"/>
        <v>100</v>
      </c>
      <c r="H15" s="39" t="s">
        <v>91</v>
      </c>
      <c r="I15" s="82">
        <v>25</v>
      </c>
      <c r="J15" s="82">
        <v>0.16</v>
      </c>
      <c r="K15" s="46">
        <v>550</v>
      </c>
      <c r="L15" s="47">
        <v>4209.79</v>
      </c>
      <c r="M15" s="43" t="s">
        <v>59</v>
      </c>
      <c r="N15" s="48"/>
      <c r="O15" s="57">
        <f t="shared" si="0"/>
        <v>0</v>
      </c>
      <c r="P15" s="100"/>
    </row>
    <row r="16" spans="1:16" ht="15" customHeight="1" x14ac:dyDescent="0.25">
      <c r="A16" s="84" t="s">
        <v>89</v>
      </c>
      <c r="B16" s="82" t="s">
        <v>77</v>
      </c>
      <c r="C16" s="111" t="s">
        <v>71</v>
      </c>
      <c r="D16" s="112"/>
      <c r="E16" s="40">
        <v>20</v>
      </c>
      <c r="F16" s="40">
        <v>60</v>
      </c>
      <c r="G16" s="83">
        <f t="shared" si="1"/>
        <v>80</v>
      </c>
      <c r="H16" s="39" t="s">
        <v>91</v>
      </c>
      <c r="I16" s="82">
        <v>20</v>
      </c>
      <c r="J16" s="82">
        <v>0.14000000000000001</v>
      </c>
      <c r="K16" s="46">
        <v>750</v>
      </c>
      <c r="L16" s="47">
        <v>3477.49</v>
      </c>
      <c r="M16" s="43" t="s">
        <v>59</v>
      </c>
      <c r="N16" s="48"/>
      <c r="O16" s="57">
        <f t="shared" si="0"/>
        <v>0</v>
      </c>
      <c r="P16" s="100"/>
    </row>
    <row r="17" spans="1:16" ht="15" customHeight="1" x14ac:dyDescent="0.25">
      <c r="A17" s="84" t="s">
        <v>90</v>
      </c>
      <c r="B17" s="82" t="s">
        <v>78</v>
      </c>
      <c r="C17" s="111" t="s">
        <v>71</v>
      </c>
      <c r="D17" s="112"/>
      <c r="E17" s="40">
        <v>50</v>
      </c>
      <c r="F17" s="40">
        <v>100</v>
      </c>
      <c r="G17" s="83">
        <f t="shared" si="1"/>
        <v>150</v>
      </c>
      <c r="H17" s="39" t="s">
        <v>91</v>
      </c>
      <c r="I17" s="82">
        <v>35</v>
      </c>
      <c r="J17" s="82">
        <v>0.24</v>
      </c>
      <c r="K17" s="46">
        <v>1200</v>
      </c>
      <c r="L17" s="47">
        <v>5714.12</v>
      </c>
      <c r="M17" s="43" t="s">
        <v>59</v>
      </c>
      <c r="N17" s="48"/>
      <c r="O17" s="57">
        <f t="shared" si="0"/>
        <v>0</v>
      </c>
      <c r="P17" s="100"/>
    </row>
    <row r="18" spans="1:16" ht="15" customHeight="1" x14ac:dyDescent="0.25">
      <c r="A18" s="84" t="s">
        <v>90</v>
      </c>
      <c r="B18" s="82" t="s">
        <v>79</v>
      </c>
      <c r="C18" s="111" t="s">
        <v>71</v>
      </c>
      <c r="D18" s="112"/>
      <c r="E18" s="40"/>
      <c r="F18" s="40">
        <v>50</v>
      </c>
      <c r="G18" s="83">
        <f t="shared" si="1"/>
        <v>50</v>
      </c>
      <c r="H18" s="39" t="s">
        <v>91</v>
      </c>
      <c r="I18" s="82">
        <v>30</v>
      </c>
      <c r="J18" s="82">
        <v>0.28999999999999998</v>
      </c>
      <c r="K18" s="46">
        <v>650</v>
      </c>
      <c r="L18" s="47">
        <v>1785.72</v>
      </c>
      <c r="M18" s="43" t="s">
        <v>59</v>
      </c>
      <c r="N18" s="48"/>
      <c r="O18" s="57">
        <f t="shared" si="0"/>
        <v>0</v>
      </c>
      <c r="P18" s="100"/>
    </row>
    <row r="19" spans="1:16" ht="15" customHeight="1" x14ac:dyDescent="0.25">
      <c r="A19" s="84" t="s">
        <v>90</v>
      </c>
      <c r="B19" s="82" t="s">
        <v>80</v>
      </c>
      <c r="C19" s="111" t="s">
        <v>71</v>
      </c>
      <c r="D19" s="112"/>
      <c r="E19" s="40"/>
      <c r="F19" s="40">
        <v>50</v>
      </c>
      <c r="G19" s="83">
        <f t="shared" si="1"/>
        <v>50</v>
      </c>
      <c r="H19" s="39" t="s">
        <v>91</v>
      </c>
      <c r="I19" s="82">
        <v>5</v>
      </c>
      <c r="J19" s="82">
        <v>0.12</v>
      </c>
      <c r="K19" s="46">
        <v>950</v>
      </c>
      <c r="L19" s="47">
        <v>2705.93</v>
      </c>
      <c r="M19" s="43" t="s">
        <v>59</v>
      </c>
      <c r="N19" s="48"/>
      <c r="O19" s="57">
        <f t="shared" si="0"/>
        <v>0</v>
      </c>
      <c r="P19" s="100"/>
    </row>
    <row r="20" spans="1:16" ht="15" customHeight="1" x14ac:dyDescent="0.25">
      <c r="A20" s="84" t="s">
        <v>90</v>
      </c>
      <c r="B20" s="99" t="s">
        <v>81</v>
      </c>
      <c r="C20" s="103" t="s">
        <v>71</v>
      </c>
      <c r="D20" s="104"/>
      <c r="E20" s="40"/>
      <c r="F20" s="40">
        <v>50</v>
      </c>
      <c r="G20" s="83">
        <f t="shared" si="1"/>
        <v>50</v>
      </c>
      <c r="H20" s="39" t="s">
        <v>91</v>
      </c>
      <c r="I20" s="99">
        <v>30</v>
      </c>
      <c r="J20" s="99">
        <v>0.12</v>
      </c>
      <c r="K20" s="46">
        <v>250</v>
      </c>
      <c r="L20" s="47">
        <v>2598.16</v>
      </c>
      <c r="M20" s="43" t="s">
        <v>59</v>
      </c>
      <c r="N20" s="48"/>
      <c r="O20" s="57">
        <f t="shared" si="0"/>
        <v>0</v>
      </c>
      <c r="P20" s="100"/>
    </row>
    <row r="21" spans="1:16" ht="15" customHeight="1" x14ac:dyDescent="0.25">
      <c r="A21" s="84" t="s">
        <v>90</v>
      </c>
      <c r="B21" s="99" t="s">
        <v>82</v>
      </c>
      <c r="C21" s="103" t="s">
        <v>71</v>
      </c>
      <c r="D21" s="104"/>
      <c r="E21" s="40">
        <v>20</v>
      </c>
      <c r="F21" s="40">
        <v>80</v>
      </c>
      <c r="G21" s="83">
        <f t="shared" si="1"/>
        <v>100</v>
      </c>
      <c r="H21" s="39" t="s">
        <v>91</v>
      </c>
      <c r="I21" s="99">
        <v>30</v>
      </c>
      <c r="J21" s="98">
        <v>0.1</v>
      </c>
      <c r="K21" s="46">
        <v>500</v>
      </c>
      <c r="L21" s="47">
        <v>5238.04</v>
      </c>
      <c r="M21" s="43" t="s">
        <v>59</v>
      </c>
      <c r="N21" s="48"/>
      <c r="O21" s="57">
        <f t="shared" si="0"/>
        <v>0</v>
      </c>
      <c r="P21" s="100"/>
    </row>
    <row r="22" spans="1:16" ht="15" customHeight="1" x14ac:dyDescent="0.25">
      <c r="A22" s="84" t="s">
        <v>90</v>
      </c>
      <c r="B22" s="99" t="s">
        <v>83</v>
      </c>
      <c r="C22" s="103" t="s">
        <v>71</v>
      </c>
      <c r="D22" s="104"/>
      <c r="E22" s="40">
        <v>15</v>
      </c>
      <c r="F22" s="40">
        <v>85</v>
      </c>
      <c r="G22" s="83">
        <f t="shared" si="1"/>
        <v>100</v>
      </c>
      <c r="H22" s="39" t="s">
        <v>91</v>
      </c>
      <c r="I22" s="99">
        <v>25</v>
      </c>
      <c r="J22" s="98">
        <v>0.1</v>
      </c>
      <c r="K22" s="46">
        <v>600</v>
      </c>
      <c r="L22" s="47">
        <v>5283.52</v>
      </c>
      <c r="M22" s="43" t="s">
        <v>59</v>
      </c>
      <c r="N22" s="48"/>
      <c r="O22" s="57">
        <f t="shared" si="0"/>
        <v>0</v>
      </c>
      <c r="P22" s="100"/>
    </row>
    <row r="23" spans="1:16" ht="15" customHeight="1" x14ac:dyDescent="0.25">
      <c r="A23" s="84" t="s">
        <v>90</v>
      </c>
      <c r="B23" s="99" t="s">
        <v>84</v>
      </c>
      <c r="C23" s="103" t="s">
        <v>71</v>
      </c>
      <c r="D23" s="104"/>
      <c r="E23" s="40">
        <v>5</v>
      </c>
      <c r="F23" s="40">
        <v>45</v>
      </c>
      <c r="G23" s="83">
        <f t="shared" si="1"/>
        <v>50</v>
      </c>
      <c r="H23" s="39" t="s">
        <v>91</v>
      </c>
      <c r="I23" s="99">
        <v>15</v>
      </c>
      <c r="J23" s="99">
        <v>0.23</v>
      </c>
      <c r="K23" s="46">
        <v>450</v>
      </c>
      <c r="L23" s="47">
        <v>1737.53</v>
      </c>
      <c r="M23" s="43" t="s">
        <v>59</v>
      </c>
      <c r="N23" s="48"/>
      <c r="O23" s="57">
        <f t="shared" si="0"/>
        <v>0</v>
      </c>
      <c r="P23" s="100"/>
    </row>
    <row r="24" spans="1:16" ht="15" customHeight="1" x14ac:dyDescent="0.25">
      <c r="A24" s="84" t="s">
        <v>90</v>
      </c>
      <c r="B24" s="99" t="s">
        <v>85</v>
      </c>
      <c r="C24" s="103" t="s">
        <v>71</v>
      </c>
      <c r="D24" s="104"/>
      <c r="E24" s="40">
        <v>15</v>
      </c>
      <c r="F24" s="40">
        <v>285</v>
      </c>
      <c r="G24" s="83">
        <f t="shared" si="1"/>
        <v>300</v>
      </c>
      <c r="H24" s="39" t="s">
        <v>91</v>
      </c>
      <c r="I24" s="99">
        <v>15</v>
      </c>
      <c r="J24" s="99">
        <v>0.12</v>
      </c>
      <c r="K24" s="46">
        <v>750</v>
      </c>
      <c r="L24" s="47">
        <v>12374.42</v>
      </c>
      <c r="M24" s="43" t="s">
        <v>59</v>
      </c>
      <c r="N24" s="48"/>
      <c r="O24" s="57">
        <f t="shared" si="0"/>
        <v>0</v>
      </c>
      <c r="P24" s="100"/>
    </row>
    <row r="25" spans="1:16" ht="15" customHeight="1" x14ac:dyDescent="0.25">
      <c r="A25" s="84" t="s">
        <v>90</v>
      </c>
      <c r="B25" s="99" t="s">
        <v>86</v>
      </c>
      <c r="C25" s="103" t="s">
        <v>71</v>
      </c>
      <c r="D25" s="104"/>
      <c r="E25" s="40">
        <v>10</v>
      </c>
      <c r="F25" s="40">
        <v>90</v>
      </c>
      <c r="G25" s="83">
        <f t="shared" si="1"/>
        <v>100</v>
      </c>
      <c r="H25" s="39" t="s">
        <v>91</v>
      </c>
      <c r="I25" s="99">
        <v>40</v>
      </c>
      <c r="J25" s="99">
        <v>0.27</v>
      </c>
      <c r="K25" s="46">
        <v>1600</v>
      </c>
      <c r="L25" s="47">
        <v>4663.05</v>
      </c>
      <c r="M25" s="43" t="s">
        <v>59</v>
      </c>
      <c r="N25" s="48"/>
      <c r="O25" s="57">
        <f t="shared" si="0"/>
        <v>0</v>
      </c>
      <c r="P25" s="100"/>
    </row>
    <row r="26" spans="1:16" ht="13.5" customHeight="1" x14ac:dyDescent="0.25">
      <c r="A26" s="84" t="s">
        <v>90</v>
      </c>
      <c r="B26" s="39" t="s">
        <v>87</v>
      </c>
      <c r="C26" s="103" t="s">
        <v>71</v>
      </c>
      <c r="D26" s="104"/>
      <c r="E26" s="99">
        <v>10</v>
      </c>
      <c r="F26" s="99">
        <v>190</v>
      </c>
      <c r="G26" s="83">
        <f t="shared" si="1"/>
        <v>200</v>
      </c>
      <c r="H26" s="39" t="s">
        <v>91</v>
      </c>
      <c r="I26" s="99">
        <v>35</v>
      </c>
      <c r="J26" s="99">
        <v>0.27</v>
      </c>
      <c r="K26" s="46">
        <v>450</v>
      </c>
      <c r="L26" s="47">
        <v>7517.22</v>
      </c>
      <c r="M26" s="43" t="s">
        <v>59</v>
      </c>
      <c r="N26" s="48"/>
      <c r="O26" s="57">
        <f t="shared" si="0"/>
        <v>0</v>
      </c>
      <c r="P26" s="100"/>
    </row>
    <row r="27" spans="1:16" ht="15" customHeight="1" thickBot="1" x14ac:dyDescent="0.3">
      <c r="A27" s="85" t="s">
        <v>90</v>
      </c>
      <c r="B27" s="91" t="s">
        <v>88</v>
      </c>
      <c r="C27" s="146" t="s">
        <v>71</v>
      </c>
      <c r="D27" s="147"/>
      <c r="E27" s="92">
        <v>5</v>
      </c>
      <c r="F27" s="92">
        <v>95</v>
      </c>
      <c r="G27" s="93">
        <f t="shared" si="1"/>
        <v>100</v>
      </c>
      <c r="H27" s="94" t="s">
        <v>91</v>
      </c>
      <c r="I27" s="91">
        <v>40</v>
      </c>
      <c r="J27" s="91">
        <v>0.27</v>
      </c>
      <c r="K27" s="65">
        <v>750</v>
      </c>
      <c r="L27" s="95">
        <v>4083.11</v>
      </c>
      <c r="M27" s="67" t="s">
        <v>59</v>
      </c>
      <c r="N27" s="96"/>
      <c r="O27" s="69">
        <f t="shared" si="0"/>
        <v>0</v>
      </c>
      <c r="P27" s="100"/>
    </row>
    <row r="28" spans="1:16" ht="15.75" thickBot="1" x14ac:dyDescent="0.3">
      <c r="A28" s="86"/>
      <c r="B28" s="59"/>
      <c r="C28" s="60"/>
      <c r="D28" s="61"/>
      <c r="E28" s="62"/>
      <c r="F28" s="62"/>
      <c r="G28" s="63"/>
      <c r="H28" s="64"/>
      <c r="I28" s="59"/>
      <c r="J28" s="59"/>
      <c r="K28" s="87"/>
      <c r="L28" s="66"/>
      <c r="M28" s="88"/>
      <c r="N28" s="68"/>
      <c r="O28" s="89"/>
      <c r="P28" s="12"/>
    </row>
    <row r="29" spans="1:16" ht="15.75" thickBot="1" x14ac:dyDescent="0.3">
      <c r="A29" s="58"/>
      <c r="B29" s="50"/>
      <c r="C29" s="50"/>
      <c r="D29" s="50"/>
      <c r="E29" s="50"/>
      <c r="F29" s="50"/>
      <c r="G29" s="50"/>
      <c r="H29" s="50"/>
      <c r="I29" s="50"/>
      <c r="J29" s="124" t="s">
        <v>13</v>
      </c>
      <c r="K29" s="125"/>
      <c r="L29" s="27">
        <f>SUM(L12:L27)</f>
        <v>68845.540000000008</v>
      </c>
      <c r="M29" s="27"/>
      <c r="N29" s="51" t="s">
        <v>14</v>
      </c>
      <c r="O29" s="27">
        <f>SUM(O12:O27)</f>
        <v>0</v>
      </c>
      <c r="P29" s="12" t="str">
        <f>IF(O29&gt;L29,"prekročená cena","nižšia ako stanovená")</f>
        <v>nižšia ako stanovená</v>
      </c>
    </row>
    <row r="30" spans="1:16" ht="15.75" thickBot="1" x14ac:dyDescent="0.3">
      <c r="A30" s="49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26">
        <f>O31-O29</f>
        <v>0</v>
      </c>
    </row>
    <row r="31" spans="1:16" ht="15.75" thickBot="1" x14ac:dyDescent="0.3">
      <c r="A31" s="77" t="s">
        <v>15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26">
        <f>IF("nie"=MID(I39,1,3),O29,(O29*1.2))</f>
        <v>0</v>
      </c>
    </row>
    <row r="32" spans="1:16" ht="15.75" thickBot="1" x14ac:dyDescent="0.3">
      <c r="A32" s="77" t="s">
        <v>16</v>
      </c>
      <c r="B32" s="73"/>
      <c r="C32" s="7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72" t="s">
        <v>17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1:15" ht="15.75" customHeight="1" x14ac:dyDescent="0.25">
      <c r="A34" s="80" t="s">
        <v>63</v>
      </c>
      <c r="B34" s="29"/>
      <c r="C34" s="29"/>
      <c r="D34" s="29"/>
      <c r="E34" s="29"/>
      <c r="F34" s="29"/>
      <c r="G34" s="30" t="s">
        <v>55</v>
      </c>
      <c r="H34" s="29"/>
      <c r="I34" s="29"/>
      <c r="J34" s="31"/>
      <c r="K34" s="31"/>
      <c r="L34" s="31"/>
      <c r="M34" s="31"/>
      <c r="N34" s="31"/>
      <c r="O34" s="31"/>
    </row>
    <row r="35" spans="1:15" ht="15" customHeight="1" x14ac:dyDescent="0.25">
      <c r="A35" s="97" t="s">
        <v>57</v>
      </c>
      <c r="B35" s="74"/>
      <c r="C35" s="74"/>
      <c r="D35" s="74"/>
      <c r="E35" s="75"/>
      <c r="F35" s="123" t="s">
        <v>56</v>
      </c>
      <c r="G35" s="32" t="s">
        <v>18</v>
      </c>
      <c r="H35" s="117"/>
      <c r="I35" s="118"/>
      <c r="J35" s="118"/>
      <c r="K35" s="118"/>
      <c r="L35" s="118"/>
      <c r="M35" s="118"/>
      <c r="N35" s="118"/>
      <c r="O35" s="119"/>
    </row>
    <row r="36" spans="1:15" ht="67.5" customHeight="1" x14ac:dyDescent="0.25">
      <c r="A36" s="105" t="s">
        <v>92</v>
      </c>
      <c r="B36" s="106"/>
      <c r="C36" s="106"/>
      <c r="D36" s="106"/>
      <c r="E36" s="107"/>
      <c r="F36" s="123"/>
      <c r="G36" s="32" t="s">
        <v>19</v>
      </c>
      <c r="H36" s="117"/>
      <c r="I36" s="118"/>
      <c r="J36" s="118"/>
      <c r="K36" s="118"/>
      <c r="L36" s="118"/>
      <c r="M36" s="118"/>
      <c r="N36" s="118"/>
      <c r="O36" s="119"/>
    </row>
    <row r="37" spans="1:15" ht="18" customHeight="1" x14ac:dyDescent="0.25">
      <c r="A37" s="105"/>
      <c r="B37" s="106"/>
      <c r="C37" s="106"/>
      <c r="D37" s="106"/>
      <c r="E37" s="107"/>
      <c r="F37" s="123"/>
      <c r="G37" s="32" t="s">
        <v>20</v>
      </c>
      <c r="H37" s="117"/>
      <c r="I37" s="118"/>
      <c r="J37" s="118"/>
      <c r="K37" s="118"/>
      <c r="L37" s="118"/>
      <c r="M37" s="118"/>
      <c r="N37" s="118"/>
      <c r="O37" s="119"/>
    </row>
    <row r="38" spans="1:15" x14ac:dyDescent="0.25">
      <c r="A38" s="105"/>
      <c r="B38" s="106"/>
      <c r="C38" s="106"/>
      <c r="D38" s="106"/>
      <c r="E38" s="107"/>
      <c r="F38" s="123"/>
      <c r="G38" s="32" t="s">
        <v>21</v>
      </c>
      <c r="H38" s="117"/>
      <c r="I38" s="118"/>
      <c r="J38" s="118"/>
      <c r="K38" s="118"/>
      <c r="L38" s="118"/>
      <c r="M38" s="118"/>
      <c r="N38" s="118"/>
      <c r="O38" s="119"/>
    </row>
    <row r="39" spans="1:15" x14ac:dyDescent="0.25">
      <c r="A39" s="105"/>
      <c r="B39" s="106"/>
      <c r="C39" s="106"/>
      <c r="D39" s="106"/>
      <c r="E39" s="107"/>
      <c r="F39" s="123"/>
      <c r="G39" s="32" t="s">
        <v>22</v>
      </c>
      <c r="H39" s="117"/>
      <c r="I39" s="118"/>
      <c r="J39" s="118"/>
      <c r="K39" s="118"/>
      <c r="L39" s="118"/>
      <c r="M39" s="118"/>
      <c r="N39" s="118"/>
      <c r="O39" s="119"/>
    </row>
    <row r="40" spans="1:15" ht="8.25" customHeight="1" x14ac:dyDescent="0.25">
      <c r="A40" s="105"/>
      <c r="B40" s="106"/>
      <c r="C40" s="106"/>
      <c r="D40" s="106"/>
      <c r="E40" s="107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7.5" customHeight="1" x14ac:dyDescent="0.25">
      <c r="A41" s="105"/>
      <c r="B41" s="106"/>
      <c r="C41" s="106"/>
      <c r="D41" s="106"/>
      <c r="E41" s="107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ht="12.75" customHeight="1" x14ac:dyDescent="0.25">
      <c r="A42" s="108"/>
      <c r="B42" s="109"/>
      <c r="C42" s="109"/>
      <c r="D42" s="109"/>
      <c r="E42" s="110"/>
      <c r="F42" s="31"/>
      <c r="G42" s="24"/>
      <c r="H42" s="18"/>
      <c r="I42" s="24"/>
      <c r="J42" s="24" t="s">
        <v>23</v>
      </c>
      <c r="K42" s="24"/>
      <c r="L42" s="120"/>
      <c r="M42" s="121"/>
      <c r="N42" s="122"/>
      <c r="O42" s="24"/>
    </row>
    <row r="43" spans="1:15" x14ac:dyDescent="0.25">
      <c r="A43" s="76"/>
      <c r="B43" s="31"/>
      <c r="C43" s="31"/>
      <c r="D43" s="31"/>
      <c r="E43" s="31"/>
      <c r="F43" s="31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41">
        <v>45309</v>
      </c>
      <c r="B44" s="42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46">
    <mergeCell ref="E9:G9"/>
    <mergeCell ref="M9:M11"/>
    <mergeCell ref="A1:L1"/>
    <mergeCell ref="C26:D26"/>
    <mergeCell ref="C27:D27"/>
    <mergeCell ref="C12:D12"/>
    <mergeCell ref="C13:D13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C3:K3"/>
    <mergeCell ref="H39:O39"/>
    <mergeCell ref="L42:N42"/>
    <mergeCell ref="F35:F39"/>
    <mergeCell ref="H35:O35"/>
    <mergeCell ref="H36:O36"/>
    <mergeCell ref="H37:O37"/>
    <mergeCell ref="H38:O38"/>
    <mergeCell ref="J29:K29"/>
    <mergeCell ref="L9:L11"/>
    <mergeCell ref="N9:N11"/>
    <mergeCell ref="O9:O11"/>
    <mergeCell ref="C10:D11"/>
    <mergeCell ref="E10:E11"/>
    <mergeCell ref="F10:F11"/>
    <mergeCell ref="G10:G11"/>
    <mergeCell ref="C25:D25"/>
    <mergeCell ref="A36:E42"/>
    <mergeCell ref="C24:D24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5" x14ac:dyDescent="0.25"/>
  <cols>
    <col min="2" max="2" width="16.28515625" bestFit="1" customWidth="1"/>
  </cols>
  <sheetData>
    <row r="3" spans="1:9" x14ac:dyDescent="0.25">
      <c r="A3" s="38" t="s">
        <v>59</v>
      </c>
      <c r="B3" s="38" t="s">
        <v>67</v>
      </c>
      <c r="C3" s="38"/>
      <c r="D3" s="38" t="s">
        <v>59</v>
      </c>
      <c r="E3" s="38" t="s">
        <v>67</v>
      </c>
      <c r="F3" s="38"/>
      <c r="G3" s="38" t="s">
        <v>59</v>
      </c>
      <c r="H3" s="38" t="s">
        <v>67</v>
      </c>
    </row>
    <row r="4" spans="1:9" x14ac:dyDescent="0.25">
      <c r="A4" s="38">
        <v>5.35</v>
      </c>
      <c r="B4" s="38">
        <v>22.72</v>
      </c>
      <c r="C4" s="38">
        <f>A4*B4</f>
        <v>121.55199999999999</v>
      </c>
      <c r="D4" s="38">
        <v>16.41</v>
      </c>
      <c r="E4" s="38">
        <v>27.44</v>
      </c>
      <c r="F4" s="38">
        <f>D4*E4</f>
        <v>450.29040000000003</v>
      </c>
      <c r="G4" s="38"/>
      <c r="H4" s="38"/>
      <c r="I4" s="38">
        <f>G4*H4</f>
        <v>0</v>
      </c>
    </row>
    <row r="7" spans="1:9" x14ac:dyDescent="0.25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D31" sqref="D31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9" t="s">
        <v>51</v>
      </c>
      <c r="M2" s="169"/>
    </row>
    <row r="3" spans="1:14" x14ac:dyDescent="0.25">
      <c r="A3" s="5" t="s">
        <v>25</v>
      </c>
      <c r="B3" s="170" t="s">
        <v>26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x14ac:dyDescent="0.25">
      <c r="A4" s="5" t="s">
        <v>27</v>
      </c>
      <c r="B4" s="170" t="s">
        <v>28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x14ac:dyDescent="0.25">
      <c r="A5" s="5" t="s">
        <v>8</v>
      </c>
      <c r="B5" s="170" t="s">
        <v>29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x14ac:dyDescent="0.25">
      <c r="A6" s="5" t="s">
        <v>2</v>
      </c>
      <c r="B6" s="170" t="s">
        <v>30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25">
      <c r="A7" s="6" t="s">
        <v>31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</row>
    <row r="8" spans="1:14" x14ac:dyDescent="0.25">
      <c r="A8" s="5" t="s">
        <v>12</v>
      </c>
      <c r="B8" s="170" t="s">
        <v>32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1:14" x14ac:dyDescent="0.25">
      <c r="A9" s="7" t="s">
        <v>33</v>
      </c>
      <c r="B9" s="170" t="s">
        <v>34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14" x14ac:dyDescent="0.25">
      <c r="A10" s="7" t="s">
        <v>35</v>
      </c>
      <c r="B10" s="170" t="s">
        <v>36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14" x14ac:dyDescent="0.25">
      <c r="A11" s="8" t="s">
        <v>37</v>
      </c>
      <c r="B11" s="170" t="s">
        <v>38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14" x14ac:dyDescent="0.25">
      <c r="A12" s="9" t="s">
        <v>39</v>
      </c>
      <c r="B12" s="170" t="s">
        <v>40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4" ht="24" customHeight="1" x14ac:dyDescent="0.25">
      <c r="A13" s="8" t="s">
        <v>41</v>
      </c>
      <c r="B13" s="170" t="s">
        <v>42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</row>
    <row r="14" spans="1:14" ht="16.5" customHeight="1" x14ac:dyDescent="0.25">
      <c r="A14" s="8" t="s">
        <v>5</v>
      </c>
      <c r="B14" s="170" t="s">
        <v>52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1:14" x14ac:dyDescent="0.25">
      <c r="A15" s="8" t="s">
        <v>43</v>
      </c>
      <c r="B15" s="170" t="s">
        <v>44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</row>
    <row r="16" spans="1:14" ht="38.25" x14ac:dyDescent="0.25">
      <c r="A16" s="10" t="s">
        <v>45</v>
      </c>
      <c r="B16" s="170" t="s">
        <v>46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pans="1:14" ht="28.5" customHeight="1" x14ac:dyDescent="0.25">
      <c r="A17" s="10" t="s">
        <v>47</v>
      </c>
      <c r="B17" s="170" t="s">
        <v>48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pans="1:14" ht="27" customHeight="1" x14ac:dyDescent="0.25">
      <c r="A18" s="11" t="s">
        <v>49</v>
      </c>
      <c r="B18" s="170" t="s">
        <v>50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</row>
    <row r="19" spans="1:14" ht="75" customHeight="1" x14ac:dyDescent="0.25">
      <c r="A19" s="33" t="s">
        <v>60</v>
      </c>
      <c r="B19" s="171" t="s">
        <v>61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2023-12-11T06:29:06Z</cp:lastPrinted>
  <dcterms:created xsi:type="dcterms:W3CDTF">2012-08-13T12:29:09Z</dcterms:created>
  <dcterms:modified xsi:type="dcterms:W3CDTF">2024-01-29T13:36:41Z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