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Hlucháň\12-2024-\Súťažné podklady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ponuka'!$A$1:$P$35</definedName>
  </definedNames>
  <calcPr calcId="162913"/>
</workbook>
</file>

<file path=xl/calcChain.xml><?xml version="1.0" encoding="utf-8"?>
<calcChain xmlns="http://schemas.openxmlformats.org/spreadsheetml/2006/main">
  <c r="P13" i="1" l="1"/>
  <c r="P21" i="1"/>
  <c r="M21" i="1"/>
  <c r="P16" i="1" l="1"/>
  <c r="P14" i="1" l="1"/>
  <c r="P15" i="1"/>
  <c r="P17" i="1"/>
  <c r="P18" i="1"/>
  <c r="P19" i="1"/>
  <c r="G20" i="1" l="1"/>
  <c r="Q13" i="1" l="1"/>
  <c r="Q12" i="1" l="1"/>
  <c r="P23" i="1" l="1"/>
  <c r="Q21" i="1" l="1"/>
  <c r="P22" i="1"/>
</calcChain>
</file>

<file path=xl/sharedStrings.xml><?xml version="1.0" encoding="utf-8"?>
<sst xmlns="http://schemas.openxmlformats.org/spreadsheetml/2006/main" count="110" uniqueCount="94">
  <si>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</si>
  <si>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</si>
  <si>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</si>
  <si>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</si>
  <si>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</si>
  <si>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</si>
  <si>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</si>
  <si>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</si>
  <si>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</si>
  <si>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</si>
  <si>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</si>
  <si>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</si>
  <si>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</si>
  <si>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</si>
  <si>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</si>
  <si>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</si>
  <si>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</si>
  <si>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</si>
  <si>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</si>
  <si>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</si>
  <si>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</si>
  <si>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</si>
  <si>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</si>
  <si>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</si>
  <si>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</si>
  <si>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</si>
  <si>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</si>
  <si>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</si>
  <si>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</si>
  <si>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</si>
  <si>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</si>
  <si>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</si>
  <si>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</si>
  <si>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</si>
  <si>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</si>
  <si>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</si>
  <si>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</si>
  <si>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</si>
  <si>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</si>
  <si>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</si>
  <si>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</si>
  <si>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</si>
  <si>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</si>
  <si>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</si>
  <si>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</si>
  <si>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</si>
  <si>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</si>
  <si>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</si>
  <si>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</si>
  <si>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</si>
  <si>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</si>
  <si>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</si>
  <si>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</si>
  <si>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</si>
  <si>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</si>
  <si>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</si>
  <si>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</si>
  <si>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</si>
  <si>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</si>
  <si>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</si>
  <si>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</si>
  <si>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</si>
  <si>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</si>
  <si>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</si>
  <si>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</si>
  <si>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</si>
  <si>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</si>
  <si>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</si>
  <si>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</si>
  <si>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</si>
  <si>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</si>
  <si>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</si>
  <si>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</si>
  <si>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</si>
  <si>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</si>
  <si>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</si>
  <si>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</si>
  <si>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 xml:space="preserve">Zmluva č. </t>
  </si>
  <si>
    <t>1,4a,4d,7</t>
  </si>
  <si>
    <t>1,2,4a,4d,6,7</t>
  </si>
  <si>
    <t>VU-50</t>
  </si>
  <si>
    <t>LO Medzihorská</t>
  </si>
  <si>
    <t>SL 201-2261A0</t>
  </si>
  <si>
    <t>SL201-2261C2</t>
  </si>
  <si>
    <t>SL201-2263B0</t>
  </si>
  <si>
    <t>SL201-2265C0</t>
  </si>
  <si>
    <t>1,2,4a,4b,4d,6,7</t>
  </si>
  <si>
    <t>1,4a,4b,4d,7</t>
  </si>
  <si>
    <t>109 | 760 | 850</t>
  </si>
  <si>
    <t>68 | 1200 | 1200</t>
  </si>
  <si>
    <t>70 | 1350 | 1350</t>
  </si>
  <si>
    <t>70 | 1400 | -</t>
  </si>
  <si>
    <t>Lesnícke služby v ťažbovom procese na zlepšenie biotopov pre hlucháňa hôrneho pre OZ Sever, LS Rajecké Teplice  - výzva č. 12/2024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</si>
  <si>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Pre výzvu sú minimálne požadované kapacity:
• min. 2 ks JMP v kombinácii s min. 2 ks kôň/železný kôň + 1 ks UKT/ ŠLKT +  1 ks lanovka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</si>
</sst>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charset val="1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29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" fontId="6" fillId="2" borderId="30" xfId="0" applyNumberFormat="1" applyFont="1" applyFill="1" applyBorder="1" applyAlignment="1" applyProtection="1">
      <alignment horizontal="center" vertical="center"/>
      <protection locked="0"/>
    </xf>
    <xf numFmtId="2" fontId="6" fillId="3" borderId="31" xfId="0" applyNumberFormat="1" applyFont="1" applyFill="1" applyBorder="1" applyAlignment="1" applyProtection="1">
      <alignment horizontal="center" vertical="center"/>
    </xf>
    <xf numFmtId="2" fontId="6" fillId="3" borderId="32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3" borderId="3" xfId="0" applyFill="1" applyBorder="1" applyProtection="1"/>
    <xf numFmtId="4" fontId="6" fillId="3" borderId="8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Border="1" applyAlignment="1">
      <alignment horizontal="center" vertical="center"/>
    </xf>
    <xf numFmtId="0" fontId="15" fillId="0" borderId="34" xfId="0" applyNumberFormat="1" applyFont="1" applyBorder="1" applyAlignment="1">
      <alignment horizontal="right" vertical="center" wrapText="1"/>
    </xf>
    <xf numFmtId="2" fontId="15" fillId="0" borderId="34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15" fillId="0" borderId="40" xfId="0" applyNumberFormat="1" applyFont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7" fillId="3" borderId="0" xfId="0" applyFont="1" applyFill="1" applyProtection="1"/>
    <xf numFmtId="4" fontId="15" fillId="0" borderId="30" xfId="0" applyNumberFormat="1" applyFont="1" applyBorder="1" applyAlignment="1">
      <alignment horizontal="center" vertical="center"/>
    </xf>
    <xf numFmtId="0" fontId="20" fillId="0" borderId="0" xfId="0" applyFont="1"/>
    <xf numFmtId="14" fontId="19" fillId="0" borderId="0" xfId="0" applyNumberFormat="1" applyFont="1"/>
    <xf numFmtId="0" fontId="19" fillId="0" borderId="0" xfId="0" applyFont="1"/>
    <xf numFmtId="4" fontId="15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2" fontId="15" fillId="0" borderId="36" xfId="0" applyNumberFormat="1" applyFont="1" applyBorder="1" applyAlignment="1">
      <alignment horizontal="right" vertical="center"/>
    </xf>
    <xf numFmtId="0" fontId="15" fillId="0" borderId="36" xfId="0" applyNumberFormat="1" applyFont="1" applyBorder="1" applyAlignment="1">
      <alignment horizontal="center" vertical="center"/>
    </xf>
    <xf numFmtId="0" fontId="15" fillId="0" borderId="36" xfId="0" applyNumberFormat="1" applyFont="1" applyBorder="1" applyAlignment="1">
      <alignment horizontal="right" vertical="center" wrapText="1"/>
    </xf>
    <xf numFmtId="2" fontId="15" fillId="0" borderId="36" xfId="0" applyNumberFormat="1" applyFont="1" applyBorder="1" applyAlignment="1">
      <alignment horizontal="right" vertical="center" wrapText="1"/>
    </xf>
    <xf numFmtId="0" fontId="18" fillId="0" borderId="37" xfId="0" applyNumberFormat="1" applyFont="1" applyBorder="1" applyAlignment="1">
      <alignment horizontal="center" vertical="center"/>
    </xf>
    <xf numFmtId="4" fontId="21" fillId="0" borderId="43" xfId="0" applyNumberFormat="1" applyFont="1" applyBorder="1" applyAlignment="1">
      <alignment horizontal="right" vertical="center" indent="1"/>
    </xf>
    <xf numFmtId="2" fontId="15" fillId="0" borderId="34" xfId="0" applyNumberFormat="1" applyFont="1" applyBorder="1" applyAlignment="1">
      <alignment horizontal="right" vertical="center"/>
    </xf>
    <xf numFmtId="0" fontId="18" fillId="0" borderId="33" xfId="0" applyNumberFormat="1" applyFont="1" applyBorder="1" applyAlignment="1">
      <alignment horizontal="center" vertical="center"/>
    </xf>
    <xf numFmtId="4" fontId="21" fillId="0" borderId="35" xfId="0" applyNumberFormat="1" applyFont="1" applyBorder="1" applyAlignment="1">
      <alignment horizontal="right" vertical="center" indent="1"/>
    </xf>
    <xf numFmtId="0" fontId="15" fillId="0" borderId="44" xfId="0" applyNumberFormat="1" applyFont="1" applyBorder="1" applyAlignment="1">
      <alignment horizontal="left" vertical="center"/>
    </xf>
    <xf numFmtId="0" fontId="15" fillId="0" borderId="38" xfId="0" applyNumberFormat="1" applyFont="1" applyBorder="1" applyAlignment="1">
      <alignment horizontal="left" vertical="center" wrapText="1"/>
    </xf>
    <xf numFmtId="4" fontId="6" fillId="2" borderId="38" xfId="0" applyNumberFormat="1" applyFont="1" applyFill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 applyProtection="1">
      <alignment horizontal="center" vertical="center"/>
    </xf>
    <xf numFmtId="14" fontId="10" fillId="3" borderId="38" xfId="0" applyNumberFormat="1" applyFont="1" applyFill="1" applyBorder="1" applyAlignment="1" applyProtection="1">
      <alignment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center" vertical="center"/>
    </xf>
    <xf numFmtId="0" fontId="0" fillId="3" borderId="46" xfId="0" applyFill="1" applyBorder="1" applyAlignment="1" applyProtection="1">
      <alignment horizontal="center" vertical="center"/>
    </xf>
    <xf numFmtId="3" fontId="10" fillId="3" borderId="46" xfId="0" applyNumberFormat="1" applyFont="1" applyFill="1" applyBorder="1" applyAlignment="1" applyProtection="1">
      <alignment horizontal="right" vertical="center"/>
    </xf>
    <xf numFmtId="4" fontId="6" fillId="3" borderId="46" xfId="0" applyNumberFormat="1" applyFont="1" applyFill="1" applyBorder="1" applyAlignment="1" applyProtection="1">
      <alignment horizontal="right" vertical="center"/>
    </xf>
    <xf numFmtId="0" fontId="0" fillId="0" borderId="4" xfId="0" applyBorder="1"/>
    <xf numFmtId="0" fontId="10" fillId="3" borderId="46" xfId="0" applyFont="1" applyFill="1" applyBorder="1" applyAlignment="1" applyProtection="1">
      <alignment horizontal="center" vertical="center"/>
    </xf>
    <xf numFmtId="4" fontId="6" fillId="3" borderId="46" xfId="0" applyNumberFormat="1" applyFont="1" applyFill="1" applyBorder="1" applyAlignment="1" applyProtection="1">
      <alignment horizontal="center" vertical="center"/>
    </xf>
    <xf numFmtId="4" fontId="6" fillId="3" borderId="46" xfId="0" applyNumberFormat="1" applyFont="1" applyFill="1" applyBorder="1" applyAlignment="1" applyProtection="1">
      <alignment horizontal="center" vertical="center"/>
      <protection locked="0"/>
    </xf>
    <xf numFmtId="4" fontId="6" fillId="3" borderId="42" xfId="0" applyNumberFormat="1" applyFont="1" applyFill="1" applyBorder="1" applyAlignment="1" applyProtection="1">
      <alignment horizontal="center" vertical="center"/>
    </xf>
    <xf numFmtId="14" fontId="10" fillId="3" borderId="30" xfId="0" applyNumberFormat="1" applyFont="1" applyFill="1" applyBorder="1" applyAlignment="1" applyProtection="1">
      <alignment vertical="center"/>
    </xf>
    <xf numFmtId="0" fontId="15" fillId="0" borderId="47" xfId="0" applyNumberFormat="1" applyFont="1" applyBorder="1" applyAlignment="1">
      <alignment horizontal="left" vertical="center"/>
    </xf>
    <xf numFmtId="0" fontId="15" fillId="0" borderId="48" xfId="0" applyNumberFormat="1" applyFont="1" applyBorder="1" applyAlignment="1">
      <alignment horizontal="left" vertical="center" wrapText="1"/>
    </xf>
    <xf numFmtId="0" fontId="10" fillId="3" borderId="49" xfId="0" applyFont="1" applyFill="1" applyBorder="1" applyAlignment="1" applyProtection="1">
      <alignment horizontal="center" vertical="center"/>
    </xf>
    <xf numFmtId="14" fontId="10" fillId="3" borderId="48" xfId="0" applyNumberFormat="1" applyFont="1" applyFill="1" applyBorder="1" applyAlignment="1" applyProtection="1">
      <alignment vertical="center"/>
    </xf>
    <xf numFmtId="2" fontId="15" fillId="0" borderId="50" xfId="0" applyNumberFormat="1" applyFont="1" applyBorder="1" applyAlignment="1">
      <alignment horizontal="right" vertical="center"/>
    </xf>
    <xf numFmtId="0" fontId="15" fillId="0" borderId="50" xfId="0" applyNumberFormat="1" applyFont="1" applyBorder="1" applyAlignment="1">
      <alignment horizontal="center" vertical="center"/>
    </xf>
    <xf numFmtId="0" fontId="15" fillId="0" borderId="50" xfId="0" applyNumberFormat="1" applyFont="1" applyBorder="1" applyAlignment="1">
      <alignment horizontal="right" vertical="center" wrapText="1"/>
    </xf>
    <xf numFmtId="2" fontId="15" fillId="0" borderId="50" xfId="0" applyNumberFormat="1" applyFont="1" applyBorder="1" applyAlignment="1">
      <alignment horizontal="right" vertical="center" wrapText="1"/>
    </xf>
    <xf numFmtId="0" fontId="18" fillId="0" borderId="51" xfId="0" applyNumberFormat="1" applyFont="1" applyBorder="1" applyAlignment="1">
      <alignment horizontal="center" vertical="center"/>
    </xf>
    <xf numFmtId="4" fontId="21" fillId="0" borderId="52" xfId="0" applyNumberFormat="1" applyFont="1" applyBorder="1" applyAlignment="1">
      <alignment horizontal="right" vertical="center" indent="1"/>
    </xf>
    <xf numFmtId="4" fontId="15" fillId="0" borderId="49" xfId="0" applyNumberFormat="1" applyFont="1" applyBorder="1" applyAlignment="1">
      <alignment horizontal="center" vertical="center"/>
    </xf>
    <xf numFmtId="4" fontId="6" fillId="2" borderId="48" xfId="0" applyNumberFormat="1" applyFont="1" applyFill="1" applyBorder="1" applyAlignment="1" applyProtection="1">
      <alignment horizontal="center" vertical="center"/>
      <protection locked="0"/>
    </xf>
    <xf numFmtId="2" fontId="6" fillId="3" borderId="53" xfId="0" applyNumberFormat="1" applyFont="1" applyFill="1" applyBorder="1" applyAlignment="1" applyProtection="1">
      <alignment horizontal="center" vertical="center"/>
    </xf>
    <xf numFmtId="0" fontId="18" fillId="0" borderId="30" xfId="0" applyNumberFormat="1" applyFont="1" applyBorder="1" applyAlignment="1">
      <alignment horizontal="left" vertical="center" wrapText="1"/>
    </xf>
    <xf numFmtId="0" fontId="18" fillId="0" borderId="38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 applyProtection="1"/>
    <xf numFmtId="0" fontId="1" fillId="3" borderId="0" xfId="0" applyFont="1" applyFill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2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Normal="100" zoomScaleSheetLayoutView="100" workbookViewId="0">
      <selection activeCell="M21" sqref="M21"/>
    </sheetView>
  </sheetViews>
  <sheetFormatPr defaultRowHeight="15" x14ac:dyDescent="0.25"/>
  <cols>
    <col min="1" max="1" width="14.28515625" customWidth="1"/>
    <col min="2" max="2" width="15.5703125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5" t="s">
        <v>65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66</v>
      </c>
      <c r="P2" s="14"/>
    </row>
    <row r="3" spans="1:18" ht="18" customHeight="1" x14ac:dyDescent="0.25">
      <c r="A3" s="126" t="s">
        <v>73</v>
      </c>
      <c r="B3" s="126"/>
      <c r="C3" s="128" t="s">
        <v>92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4"/>
    </row>
    <row r="4" spans="1:18" ht="24.75" customHeight="1" x14ac:dyDescent="0.25">
      <c r="A4" s="127" t="s">
        <v>76</v>
      </c>
      <c r="B4" s="127"/>
      <c r="C4" s="127" t="s">
        <v>75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4"/>
    </row>
    <row r="5" spans="1:18" x14ac:dyDescent="0.25">
      <c r="A5" s="125" t="s">
        <v>72</v>
      </c>
      <c r="B5" s="125"/>
      <c r="C5" s="55" t="s">
        <v>74</v>
      </c>
      <c r="D5" s="55"/>
      <c r="E5" s="55"/>
      <c r="F5" s="55"/>
      <c r="G5" s="55"/>
      <c r="H5" s="55"/>
      <c r="I5" s="56"/>
      <c r="J5" s="56"/>
      <c r="K5" s="56"/>
      <c r="L5" s="56"/>
      <c r="M5" s="56"/>
      <c r="N5" s="56"/>
      <c r="O5" s="56"/>
      <c r="P5" s="16"/>
    </row>
    <row r="6" spans="1:18" x14ac:dyDescent="0.25">
      <c r="A6" s="18" t="s">
        <v>0</v>
      </c>
      <c r="B6" s="108" t="s">
        <v>69</v>
      </c>
      <c r="C6" s="108"/>
      <c r="D6" s="108"/>
      <c r="E6" s="108"/>
      <c r="F6" s="108"/>
      <c r="G6" s="108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09"/>
      <c r="C7" s="109"/>
      <c r="D7" s="109"/>
      <c r="E7" s="109"/>
      <c r="F7" s="109"/>
      <c r="G7" s="109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06" t="s">
        <v>77</v>
      </c>
      <c r="B8" s="107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22" t="s">
        <v>7</v>
      </c>
      <c r="B9" s="110" t="s">
        <v>1</v>
      </c>
      <c r="C9" s="54" t="s">
        <v>51</v>
      </c>
      <c r="D9" s="135" t="s">
        <v>67</v>
      </c>
      <c r="E9" s="129" t="s">
        <v>2</v>
      </c>
      <c r="F9" s="130"/>
      <c r="G9" s="130"/>
      <c r="H9" s="116" t="s">
        <v>3</v>
      </c>
      <c r="I9" s="116" t="s">
        <v>4</v>
      </c>
      <c r="J9" s="145" t="s">
        <v>5</v>
      </c>
      <c r="K9" s="146"/>
      <c r="L9" s="119" t="s">
        <v>6</v>
      </c>
      <c r="M9" s="113" t="s">
        <v>52</v>
      </c>
      <c r="N9" s="135" t="s">
        <v>58</v>
      </c>
      <c r="O9" s="149" t="s">
        <v>56</v>
      </c>
      <c r="P9" s="131" t="s">
        <v>57</v>
      </c>
    </row>
    <row r="10" spans="1:18" ht="21.75" customHeight="1" x14ac:dyDescent="0.25">
      <c r="A10" s="123"/>
      <c r="B10" s="111"/>
      <c r="C10" s="116" t="s">
        <v>64</v>
      </c>
      <c r="D10" s="136"/>
      <c r="E10" s="52" t="s">
        <v>8</v>
      </c>
      <c r="F10" s="49" t="s">
        <v>9</v>
      </c>
      <c r="G10" s="133" t="s">
        <v>10</v>
      </c>
      <c r="H10" s="117"/>
      <c r="I10" s="117"/>
      <c r="J10" s="147" t="s">
        <v>70</v>
      </c>
      <c r="K10" s="147" t="s">
        <v>71</v>
      </c>
      <c r="L10" s="120"/>
      <c r="M10" s="114"/>
      <c r="N10" s="136"/>
      <c r="O10" s="150"/>
      <c r="P10" s="132"/>
    </row>
    <row r="11" spans="1:18" ht="50.25" customHeight="1" thickBot="1" x14ac:dyDescent="0.3">
      <c r="A11" s="124"/>
      <c r="B11" s="112"/>
      <c r="C11" s="118"/>
      <c r="D11" s="137"/>
      <c r="E11" s="51"/>
      <c r="F11" s="50"/>
      <c r="G11" s="134"/>
      <c r="H11" s="118"/>
      <c r="I11" s="118"/>
      <c r="J11" s="148"/>
      <c r="K11" s="148"/>
      <c r="L11" s="121"/>
      <c r="M11" s="115"/>
      <c r="N11" s="137"/>
      <c r="O11" s="150"/>
      <c r="P11" s="132"/>
    </row>
    <row r="12" spans="1:18" ht="9.75" customHeight="1" thickBot="1" x14ac:dyDescent="0.3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38" t="s">
        <v>59</v>
      </c>
      <c r="O12" s="34"/>
      <c r="P12" s="35"/>
      <c r="Q12" s="12" t="str">
        <f>IF( P12=0," ", IF(100-((L13/P12)*100)&gt;20,"viac ako 20%",0))</f>
        <v xml:space="preserve"> </v>
      </c>
      <c r="R12" s="31"/>
    </row>
    <row r="13" spans="1:18" s="60" customFormat="1" ht="14.25" x14ac:dyDescent="0.2">
      <c r="A13" s="53" t="s">
        <v>81</v>
      </c>
      <c r="B13" s="102" t="s">
        <v>82</v>
      </c>
      <c r="C13" s="75" t="s">
        <v>86</v>
      </c>
      <c r="D13" s="88">
        <v>45657</v>
      </c>
      <c r="E13" s="69">
        <v>128.4</v>
      </c>
      <c r="F13" s="69">
        <v>170.45</v>
      </c>
      <c r="G13" s="69">
        <v>298.83999999999997</v>
      </c>
      <c r="H13" s="46" t="s">
        <v>80</v>
      </c>
      <c r="I13" s="47">
        <v>60</v>
      </c>
      <c r="J13" s="48">
        <v>0.28999999999999998</v>
      </c>
      <c r="K13" s="48">
        <v>0.14000000000000001</v>
      </c>
      <c r="L13" s="70" t="s">
        <v>88</v>
      </c>
      <c r="M13" s="71">
        <v>17466</v>
      </c>
      <c r="N13" s="57" t="s">
        <v>59</v>
      </c>
      <c r="O13" s="39"/>
      <c r="P13" s="40">
        <f>G13*O13</f>
        <v>0</v>
      </c>
      <c r="Q13" s="58" t="str">
        <f>IF( P13=0," ", IF(100-((L13/P13)*100)&gt;20,"viac ako 20%",0))</f>
        <v xml:space="preserve"> </v>
      </c>
      <c r="R13" s="59"/>
    </row>
    <row r="14" spans="1:18" s="60" customFormat="1" ht="14.25" x14ac:dyDescent="0.2">
      <c r="A14" s="72" t="s">
        <v>81</v>
      </c>
      <c r="B14" s="103" t="s">
        <v>83</v>
      </c>
      <c r="C14" s="62" t="s">
        <v>87</v>
      </c>
      <c r="D14" s="76">
        <v>45657</v>
      </c>
      <c r="E14" s="63">
        <v>103.18</v>
      </c>
      <c r="F14" s="63">
        <v>49.15</v>
      </c>
      <c r="G14" s="63">
        <v>152.33000000000001</v>
      </c>
      <c r="H14" s="64" t="s">
        <v>80</v>
      </c>
      <c r="I14" s="65">
        <v>60</v>
      </c>
      <c r="J14" s="66">
        <v>0.15</v>
      </c>
      <c r="K14" s="66">
        <v>0.08</v>
      </c>
      <c r="L14" s="67" t="s">
        <v>89</v>
      </c>
      <c r="M14" s="68">
        <v>9132.0400000000009</v>
      </c>
      <c r="N14" s="61" t="s">
        <v>59</v>
      </c>
      <c r="O14" s="74"/>
      <c r="P14" s="41">
        <f t="shared" ref="P14:P19" si="0">G14*O14</f>
        <v>0</v>
      </c>
      <c r="Q14" s="58"/>
      <c r="R14" s="59"/>
    </row>
    <row r="15" spans="1:18" s="60" customFormat="1" ht="14.25" x14ac:dyDescent="0.2">
      <c r="A15" s="72" t="s">
        <v>81</v>
      </c>
      <c r="B15" s="103" t="s">
        <v>84</v>
      </c>
      <c r="C15" s="62" t="s">
        <v>78</v>
      </c>
      <c r="D15" s="76">
        <v>45657</v>
      </c>
      <c r="E15" s="63">
        <v>49.3</v>
      </c>
      <c r="F15" s="63">
        <v>23.76</v>
      </c>
      <c r="G15" s="63">
        <v>73.06</v>
      </c>
      <c r="H15" s="64" t="s">
        <v>80</v>
      </c>
      <c r="I15" s="65">
        <v>55</v>
      </c>
      <c r="J15" s="66">
        <v>0.14000000000000001</v>
      </c>
      <c r="K15" s="66">
        <v>0.09</v>
      </c>
      <c r="L15" s="67" t="s">
        <v>90</v>
      </c>
      <c r="M15" s="68">
        <v>3366.66</v>
      </c>
      <c r="N15" s="61" t="s">
        <v>59</v>
      </c>
      <c r="O15" s="74"/>
      <c r="P15" s="41">
        <f t="shared" si="0"/>
        <v>0</v>
      </c>
      <c r="Q15" s="58"/>
      <c r="R15" s="59"/>
    </row>
    <row r="16" spans="1:18" s="60" customFormat="1" thickBot="1" x14ac:dyDescent="0.25">
      <c r="A16" s="72" t="s">
        <v>81</v>
      </c>
      <c r="B16" s="103" t="s">
        <v>85</v>
      </c>
      <c r="C16" s="62" t="s">
        <v>79</v>
      </c>
      <c r="D16" s="76">
        <v>45657</v>
      </c>
      <c r="E16" s="63">
        <v>123.63</v>
      </c>
      <c r="F16" s="63">
        <v>2.13</v>
      </c>
      <c r="G16" s="63">
        <v>125.76</v>
      </c>
      <c r="H16" s="64" t="s">
        <v>80</v>
      </c>
      <c r="I16" s="65">
        <v>60</v>
      </c>
      <c r="J16" s="66">
        <v>0.28999999999999998</v>
      </c>
      <c r="K16" s="66">
        <v>0.15</v>
      </c>
      <c r="L16" s="67" t="s">
        <v>91</v>
      </c>
      <c r="M16" s="68">
        <v>4798.5600000000004</v>
      </c>
      <c r="N16" s="61" t="s">
        <v>59</v>
      </c>
      <c r="O16" s="74"/>
      <c r="P16" s="41">
        <f t="shared" si="0"/>
        <v>0</v>
      </c>
      <c r="Q16" s="58"/>
      <c r="R16" s="59"/>
    </row>
    <row r="17" spans="1:18" s="60" customFormat="1" ht="14.25" hidden="1" x14ac:dyDescent="0.2">
      <c r="A17" s="72"/>
      <c r="B17" s="73"/>
      <c r="C17" s="62"/>
      <c r="D17" s="76"/>
      <c r="E17" s="63"/>
      <c r="F17" s="63"/>
      <c r="G17" s="63"/>
      <c r="H17" s="64"/>
      <c r="I17" s="65"/>
      <c r="J17" s="66"/>
      <c r="K17" s="66"/>
      <c r="L17" s="67"/>
      <c r="M17" s="68"/>
      <c r="N17" s="61" t="s">
        <v>59</v>
      </c>
      <c r="O17" s="74"/>
      <c r="P17" s="41">
        <f t="shared" si="0"/>
        <v>0</v>
      </c>
      <c r="Q17" s="58"/>
      <c r="R17" s="59"/>
    </row>
    <row r="18" spans="1:18" s="60" customFormat="1" ht="14.25" hidden="1" x14ac:dyDescent="0.2">
      <c r="A18" s="72"/>
      <c r="B18" s="73"/>
      <c r="C18" s="62"/>
      <c r="D18" s="76"/>
      <c r="E18" s="63"/>
      <c r="F18" s="63"/>
      <c r="G18" s="63"/>
      <c r="H18" s="64"/>
      <c r="I18" s="65"/>
      <c r="J18" s="66"/>
      <c r="K18" s="66"/>
      <c r="L18" s="67"/>
      <c r="M18" s="68"/>
      <c r="N18" s="61" t="s">
        <v>59</v>
      </c>
      <c r="O18" s="74"/>
      <c r="P18" s="41">
        <f t="shared" si="0"/>
        <v>0</v>
      </c>
      <c r="Q18" s="58"/>
      <c r="R18" s="59"/>
    </row>
    <row r="19" spans="1:18" s="60" customFormat="1" hidden="1" thickBot="1" x14ac:dyDescent="0.25">
      <c r="A19" s="89"/>
      <c r="B19" s="90"/>
      <c r="C19" s="91"/>
      <c r="D19" s="92"/>
      <c r="E19" s="93"/>
      <c r="F19" s="93"/>
      <c r="G19" s="93"/>
      <c r="H19" s="94"/>
      <c r="I19" s="95"/>
      <c r="J19" s="96"/>
      <c r="K19" s="96"/>
      <c r="L19" s="97"/>
      <c r="M19" s="98"/>
      <c r="N19" s="99" t="s">
        <v>59</v>
      </c>
      <c r="O19" s="100"/>
      <c r="P19" s="101">
        <f t="shared" si="0"/>
        <v>0</v>
      </c>
      <c r="Q19" s="58"/>
      <c r="R19" s="59"/>
    </row>
    <row r="20" spans="1:18" ht="15.75" thickBot="1" x14ac:dyDescent="0.3">
      <c r="A20" s="77"/>
      <c r="B20" s="78"/>
      <c r="C20" s="79"/>
      <c r="D20" s="80"/>
      <c r="E20" s="80"/>
      <c r="F20" s="81"/>
      <c r="G20" s="82">
        <f>SUM(G13:G19)</f>
        <v>649.99</v>
      </c>
      <c r="H20" s="83"/>
      <c r="I20" s="84"/>
      <c r="J20" s="78"/>
      <c r="K20" s="78"/>
      <c r="L20" s="79"/>
      <c r="M20" s="85"/>
      <c r="N20" s="85"/>
      <c r="O20" s="86"/>
      <c r="P20" s="87"/>
      <c r="Q20" s="12"/>
    </row>
    <row r="21" spans="1:18" ht="60.75" thickBot="1" x14ac:dyDescent="0.3">
      <c r="A21" s="44"/>
      <c r="B21" s="24"/>
      <c r="C21" s="24"/>
      <c r="D21" s="24"/>
      <c r="E21" s="24"/>
      <c r="F21" s="24"/>
      <c r="G21" s="24"/>
      <c r="H21" s="24"/>
      <c r="I21" s="24"/>
      <c r="J21" s="24"/>
      <c r="K21" s="141" t="s">
        <v>12</v>
      </c>
      <c r="L21" s="141"/>
      <c r="M21" s="23">
        <f>SUM(M13:M19)</f>
        <v>34763.26</v>
      </c>
      <c r="N21" s="45"/>
      <c r="O21" s="36" t="s">
        <v>68</v>
      </c>
      <c r="P21" s="37">
        <f>SUM(P13:P19)</f>
        <v>0</v>
      </c>
      <c r="Q21" s="12" t="str">
        <f>IF(P21&gt;M21,"prekročená cena","nižšia ako stanovená")</f>
        <v>nižšia ako stanovená</v>
      </c>
    </row>
    <row r="22" spans="1:18" ht="15.75" thickBot="1" x14ac:dyDescent="0.3">
      <c r="A22" s="142" t="s">
        <v>13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4"/>
      <c r="P22" s="23">
        <f>P23-P21</f>
        <v>0</v>
      </c>
    </row>
    <row r="23" spans="1:18" ht="15.75" thickBot="1" x14ac:dyDescent="0.3">
      <c r="A23" s="142" t="s">
        <v>14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4"/>
      <c r="P23" s="23">
        <f>IF("nie"=MID(I31,1,3),P21,(P21*1.2))</f>
        <v>0</v>
      </c>
    </row>
    <row r="24" spans="1:18" x14ac:dyDescent="0.25">
      <c r="A24" s="151" t="s">
        <v>15</v>
      </c>
      <c r="B24" s="151"/>
      <c r="C24" s="15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8" x14ac:dyDescent="0.25">
      <c r="A25" s="165" t="s">
        <v>63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</row>
    <row r="26" spans="1:18" ht="25.5" customHeight="1" x14ac:dyDescent="0.25">
      <c r="A26" s="26" t="s">
        <v>55</v>
      </c>
      <c r="B26" s="26"/>
      <c r="C26" s="26"/>
      <c r="D26" s="26"/>
      <c r="E26" s="32"/>
      <c r="F26" s="26"/>
      <c r="G26" s="26"/>
      <c r="H26" s="27" t="s">
        <v>53</v>
      </c>
      <c r="I26" s="26"/>
      <c r="J26" s="26"/>
      <c r="K26" s="28"/>
      <c r="L26" s="28"/>
      <c r="M26" s="28"/>
      <c r="N26" s="28"/>
      <c r="O26" s="28"/>
      <c r="P26" s="28"/>
    </row>
    <row r="27" spans="1:18" ht="15" customHeight="1" x14ac:dyDescent="0.25">
      <c r="A27" s="156" t="s">
        <v>93</v>
      </c>
      <c r="B27" s="157"/>
      <c r="C27" s="157"/>
      <c r="D27" s="157"/>
      <c r="E27" s="157"/>
      <c r="F27" s="158"/>
      <c r="G27" s="152" t="s">
        <v>54</v>
      </c>
      <c r="H27" s="29" t="s">
        <v>16</v>
      </c>
      <c r="I27" s="153"/>
      <c r="J27" s="154"/>
      <c r="K27" s="154"/>
      <c r="L27" s="154"/>
      <c r="M27" s="154"/>
      <c r="N27" s="154"/>
      <c r="O27" s="154"/>
      <c r="P27" s="155"/>
    </row>
    <row r="28" spans="1:18" x14ac:dyDescent="0.25">
      <c r="A28" s="159"/>
      <c r="B28" s="160"/>
      <c r="C28" s="160"/>
      <c r="D28" s="160"/>
      <c r="E28" s="160"/>
      <c r="F28" s="161"/>
      <c r="G28" s="152"/>
      <c r="H28" s="29" t="s">
        <v>17</v>
      </c>
      <c r="I28" s="153"/>
      <c r="J28" s="154"/>
      <c r="K28" s="154"/>
      <c r="L28" s="154"/>
      <c r="M28" s="154"/>
      <c r="N28" s="154"/>
      <c r="O28" s="154"/>
      <c r="P28" s="155"/>
    </row>
    <row r="29" spans="1:18" ht="18" customHeight="1" x14ac:dyDescent="0.25">
      <c r="A29" s="159"/>
      <c r="B29" s="160"/>
      <c r="C29" s="160"/>
      <c r="D29" s="160"/>
      <c r="E29" s="160"/>
      <c r="F29" s="161"/>
      <c r="G29" s="152"/>
      <c r="H29" s="29" t="s">
        <v>18</v>
      </c>
      <c r="I29" s="153"/>
      <c r="J29" s="154"/>
      <c r="K29" s="154"/>
      <c r="L29" s="154"/>
      <c r="M29" s="154"/>
      <c r="N29" s="154"/>
      <c r="O29" s="154"/>
      <c r="P29" s="155"/>
    </row>
    <row r="30" spans="1:18" x14ac:dyDescent="0.25">
      <c r="A30" s="159"/>
      <c r="B30" s="160"/>
      <c r="C30" s="160"/>
      <c r="D30" s="160"/>
      <c r="E30" s="160"/>
      <c r="F30" s="161"/>
      <c r="G30" s="152"/>
      <c r="H30" s="29" t="s">
        <v>19</v>
      </c>
      <c r="I30" s="153"/>
      <c r="J30" s="154"/>
      <c r="K30" s="154"/>
      <c r="L30" s="154"/>
      <c r="M30" s="154"/>
      <c r="N30" s="154"/>
      <c r="O30" s="154"/>
      <c r="P30" s="155"/>
    </row>
    <row r="31" spans="1:18" x14ac:dyDescent="0.25">
      <c r="A31" s="159"/>
      <c r="B31" s="160"/>
      <c r="C31" s="160"/>
      <c r="D31" s="160"/>
      <c r="E31" s="160"/>
      <c r="F31" s="161"/>
      <c r="G31" s="152"/>
      <c r="H31" s="104" t="s">
        <v>20</v>
      </c>
      <c r="I31" s="153"/>
      <c r="J31" s="154"/>
      <c r="K31" s="154"/>
      <c r="L31" s="154"/>
      <c r="M31" s="154"/>
      <c r="N31" s="154"/>
      <c r="O31" s="154"/>
      <c r="P31" s="155"/>
    </row>
    <row r="32" spans="1:18" x14ac:dyDescent="0.25">
      <c r="A32" s="159"/>
      <c r="B32" s="160"/>
      <c r="C32" s="160"/>
      <c r="D32" s="160"/>
      <c r="E32" s="160"/>
      <c r="F32" s="161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59"/>
      <c r="B33" s="160"/>
      <c r="C33" s="160"/>
      <c r="D33" s="160"/>
      <c r="E33" s="160"/>
      <c r="F33" s="161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162"/>
      <c r="B34" s="163"/>
      <c r="C34" s="163"/>
      <c r="D34" s="163"/>
      <c r="E34" s="163"/>
      <c r="F34" s="164"/>
      <c r="G34" s="28"/>
      <c r="H34" s="22"/>
      <c r="I34" s="16"/>
      <c r="J34" s="22"/>
      <c r="K34" s="22" t="s">
        <v>21</v>
      </c>
      <c r="L34" s="22"/>
      <c r="M34" s="138"/>
      <c r="N34" s="139"/>
      <c r="O34" s="140"/>
      <c r="P34" s="22"/>
    </row>
    <row r="35" spans="1:16" x14ac:dyDescent="0.25">
      <c r="A35" s="28"/>
      <c r="B35" s="28"/>
      <c r="C35" s="28"/>
      <c r="D35" s="28"/>
      <c r="E35" s="28"/>
      <c r="F35" s="28"/>
      <c r="G35" s="28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19"/>
      <c r="B36" s="19"/>
      <c r="C36" s="19"/>
      <c r="D36" s="19"/>
      <c r="E36" s="19"/>
      <c r="F36" s="19"/>
      <c r="G36" s="19"/>
      <c r="H36" s="22"/>
      <c r="I36" s="22"/>
      <c r="J36" s="22"/>
      <c r="K36" s="22"/>
      <c r="L36" s="22"/>
      <c r="M36" s="22"/>
      <c r="N36" s="22"/>
      <c r="O36" s="22"/>
      <c r="P36" s="22"/>
    </row>
  </sheetData>
  <sheetProtection selectLockedCells="1"/>
  <mergeCells count="38">
    <mergeCell ref="I28:P28"/>
    <mergeCell ref="I29:P29"/>
    <mergeCell ref="I30:P30"/>
    <mergeCell ref="A27:F34"/>
    <mergeCell ref="A25:P25"/>
    <mergeCell ref="I31:P31"/>
    <mergeCell ref="P9:P11"/>
    <mergeCell ref="G10:G11"/>
    <mergeCell ref="N9:N11"/>
    <mergeCell ref="D9:D11"/>
    <mergeCell ref="M34:O34"/>
    <mergeCell ref="K21:L21"/>
    <mergeCell ref="A22:O22"/>
    <mergeCell ref="A23:O23"/>
    <mergeCell ref="H9:H11"/>
    <mergeCell ref="J9:K9"/>
    <mergeCell ref="J10:J11"/>
    <mergeCell ref="K10:K11"/>
    <mergeCell ref="O9:O11"/>
    <mergeCell ref="A24:C24"/>
    <mergeCell ref="G27:G31"/>
    <mergeCell ref="I27:P27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3:O3"/>
    <mergeCell ref="C10:C11"/>
    <mergeCell ref="E9:G9"/>
  </mergeCells>
  <pageMargins left="0.25" right="0.25" top="0.44374999999999998" bottom="0.16875000000000001" header="0.3" footer="0.3"/>
  <pageSetup paperSize="9" scale="76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70" t="s">
        <v>49</v>
      </c>
      <c r="M2" s="170"/>
    </row>
    <row r="3" spans="1:14" x14ac:dyDescent="0.25">
      <c r="A3" s="5" t="s">
        <v>23</v>
      </c>
      <c r="B3" s="167" t="s">
        <v>24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x14ac:dyDescent="0.25">
      <c r="A4" s="5" t="s">
        <v>25</v>
      </c>
      <c r="B4" s="167" t="s">
        <v>26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5" spans="1:14" x14ac:dyDescent="0.25">
      <c r="A5" s="5" t="s">
        <v>7</v>
      </c>
      <c r="B5" s="167" t="s">
        <v>27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x14ac:dyDescent="0.25">
      <c r="A6" s="5" t="s">
        <v>1</v>
      </c>
      <c r="B6" s="167" t="s">
        <v>28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1:14" x14ac:dyDescent="0.25">
      <c r="A7" s="6" t="s">
        <v>29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9"/>
    </row>
    <row r="8" spans="1:14" x14ac:dyDescent="0.25">
      <c r="A8" s="5" t="s">
        <v>11</v>
      </c>
      <c r="B8" s="167" t="s">
        <v>30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</row>
    <row r="9" spans="1:14" x14ac:dyDescent="0.25">
      <c r="A9" s="7" t="s">
        <v>31</v>
      </c>
      <c r="B9" s="167" t="s">
        <v>32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</row>
    <row r="10" spans="1:14" x14ac:dyDescent="0.25">
      <c r="A10" s="7" t="s">
        <v>33</v>
      </c>
      <c r="B10" s="167" t="s">
        <v>34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</row>
    <row r="11" spans="1:14" x14ac:dyDescent="0.25">
      <c r="A11" s="8" t="s">
        <v>35</v>
      </c>
      <c r="B11" s="167" t="s">
        <v>36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</row>
    <row r="12" spans="1:14" x14ac:dyDescent="0.25">
      <c r="A12" s="9" t="s">
        <v>37</v>
      </c>
      <c r="B12" s="167" t="s">
        <v>38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</row>
    <row r="13" spans="1:14" ht="24" customHeight="1" x14ac:dyDescent="0.25">
      <c r="A13" s="8" t="s">
        <v>39</v>
      </c>
      <c r="B13" s="167" t="s">
        <v>40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</row>
    <row r="14" spans="1:14" ht="16.5" customHeight="1" x14ac:dyDescent="0.25">
      <c r="A14" s="8" t="s">
        <v>4</v>
      </c>
      <c r="B14" s="167" t="s">
        <v>50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x14ac:dyDescent="0.25">
      <c r="A15" s="8" t="s">
        <v>41</v>
      </c>
      <c r="B15" s="167" t="s">
        <v>42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</row>
    <row r="16" spans="1:14" ht="38.25" x14ac:dyDescent="0.25">
      <c r="A16" s="10" t="s">
        <v>43</v>
      </c>
      <c r="B16" s="167" t="s">
        <v>44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</row>
    <row r="17" spans="1:14" ht="28.5" customHeight="1" x14ac:dyDescent="0.25">
      <c r="A17" s="10" t="s">
        <v>45</v>
      </c>
      <c r="B17" s="167" t="s">
        <v>46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</row>
    <row r="18" spans="1:14" ht="27" customHeight="1" x14ac:dyDescent="0.25">
      <c r="A18" s="11" t="s">
        <v>47</v>
      </c>
      <c r="B18" s="167" t="s">
        <v>48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</row>
    <row r="19" spans="1:14" ht="75" customHeight="1" x14ac:dyDescent="0.25">
      <c r="A19" s="30" t="s">
        <v>60</v>
      </c>
      <c r="B19" s="166" t="s">
        <v>61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2024-07-02T11:33:29Z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