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váč\Desktop\KGJ _2021\K1\KOTOLŇA\PS_301_03_KGJ_VYVEDENIE TEP_VÝKONU\PDF\PS_301_03_K1_Vyvedenie tepelného výkonu\"/>
    </mc:Choice>
  </mc:AlternateContent>
  <bookViews>
    <workbookView xWindow="0" yWindow="0" windowWidth="28800" windowHeight="13230" firstSheet="1" activeTab="1"/>
  </bookViews>
  <sheets>
    <sheet name="Rekapitulace stavby" sheetId="1" r:id="rId1"/>
    <sheet name="D.1.4.2. - Vyvedení tepel..." sheetId="3" r:id="rId2"/>
  </sheets>
  <definedNames>
    <definedName name="_xlnm._FilterDatabase" localSheetId="1" hidden="1">'D.1.4.2. - Vyvedení tepel...'!$C$119:$K$290</definedName>
    <definedName name="_xlnm.Print_Titles" localSheetId="1">'D.1.4.2. - Vyvedení tepel...'!$119:$119</definedName>
    <definedName name="_xlnm.Print_Titles" localSheetId="0">'Rekapitulace stavby'!$92:$92</definedName>
    <definedName name="_xlnm.Print_Area" localSheetId="1">'D.1.4.2. - Vyvedení tepel...'!$C$4:$J$76,'D.1.4.2. - Vyvedení tepel...'!$C$82:$J$101,'D.1.4.2. - Vyvedení tepel...'!$C$107:$J$290</definedName>
    <definedName name="_xlnm.Print_Area" localSheetId="0">'Rekapitulace stavby'!$D$4:$AO$76,'Rekapitulace stavby'!$C$82:$AQ$100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99" i="1" l="1"/>
  <c r="AW99" i="1"/>
  <c r="BB98" i="1"/>
  <c r="AW97" i="1"/>
  <c r="BK289" i="3"/>
  <c r="BI289" i="3"/>
  <c r="BH289" i="3"/>
  <c r="BG289" i="3"/>
  <c r="BF289" i="3"/>
  <c r="BE289" i="3"/>
  <c r="T289" i="3"/>
  <c r="R289" i="3"/>
  <c r="P289" i="3"/>
  <c r="J289" i="3"/>
  <c r="BK287" i="3"/>
  <c r="BI287" i="3"/>
  <c r="BH287" i="3"/>
  <c r="BG287" i="3"/>
  <c r="BF287" i="3"/>
  <c r="BE287" i="3"/>
  <c r="T287" i="3"/>
  <c r="R287" i="3"/>
  <c r="P287" i="3"/>
  <c r="J287" i="3"/>
  <c r="BK285" i="3"/>
  <c r="BI285" i="3"/>
  <c r="BH285" i="3"/>
  <c r="BG285" i="3"/>
  <c r="BF285" i="3"/>
  <c r="T285" i="3"/>
  <c r="R285" i="3"/>
  <c r="P285" i="3"/>
  <c r="J285" i="3"/>
  <c r="BE285" i="3" s="1"/>
  <c r="BK283" i="3"/>
  <c r="BI283" i="3"/>
  <c r="BH283" i="3"/>
  <c r="BG283" i="3"/>
  <c r="BF283" i="3"/>
  <c r="BE283" i="3"/>
  <c r="T283" i="3"/>
  <c r="R283" i="3"/>
  <c r="P283" i="3"/>
  <c r="J283" i="3"/>
  <c r="BK281" i="3"/>
  <c r="BI281" i="3"/>
  <c r="BH281" i="3"/>
  <c r="BG281" i="3"/>
  <c r="BF281" i="3"/>
  <c r="BE281" i="3"/>
  <c r="T281" i="3"/>
  <c r="R281" i="3"/>
  <c r="P281" i="3"/>
  <c r="J281" i="3"/>
  <c r="BK279" i="3"/>
  <c r="BI279" i="3"/>
  <c r="BH279" i="3"/>
  <c r="BG279" i="3"/>
  <c r="BF279" i="3"/>
  <c r="T279" i="3"/>
  <c r="R279" i="3"/>
  <c r="P279" i="3"/>
  <c r="J279" i="3"/>
  <c r="BE279" i="3" s="1"/>
  <c r="BK277" i="3"/>
  <c r="BI277" i="3"/>
  <c r="BH277" i="3"/>
  <c r="BG277" i="3"/>
  <c r="BF277" i="3"/>
  <c r="BE277" i="3"/>
  <c r="T277" i="3"/>
  <c r="R277" i="3"/>
  <c r="P277" i="3"/>
  <c r="J277" i="3"/>
  <c r="BK275" i="3"/>
  <c r="BI275" i="3"/>
  <c r="BH275" i="3"/>
  <c r="BG275" i="3"/>
  <c r="BF275" i="3"/>
  <c r="BE275" i="3"/>
  <c r="T275" i="3"/>
  <c r="R275" i="3"/>
  <c r="P275" i="3"/>
  <c r="J275" i="3"/>
  <c r="BK273" i="3"/>
  <c r="BI273" i="3"/>
  <c r="BH273" i="3"/>
  <c r="BG273" i="3"/>
  <c r="BF273" i="3"/>
  <c r="T273" i="3"/>
  <c r="T268" i="3" s="1"/>
  <c r="R273" i="3"/>
  <c r="P273" i="3"/>
  <c r="J273" i="3"/>
  <c r="BE273" i="3" s="1"/>
  <c r="BK271" i="3"/>
  <c r="BI271" i="3"/>
  <c r="BH271" i="3"/>
  <c r="BG271" i="3"/>
  <c r="BF271" i="3"/>
  <c r="BE271" i="3"/>
  <c r="T271" i="3"/>
  <c r="R271" i="3"/>
  <c r="P271" i="3"/>
  <c r="J271" i="3"/>
  <c r="BK269" i="3"/>
  <c r="BI269" i="3"/>
  <c r="BH269" i="3"/>
  <c r="BG269" i="3"/>
  <c r="BF269" i="3"/>
  <c r="BE269" i="3"/>
  <c r="T269" i="3"/>
  <c r="R269" i="3"/>
  <c r="P269" i="3"/>
  <c r="J269" i="3"/>
  <c r="BK268" i="3"/>
  <c r="J268" i="3" s="1"/>
  <c r="J100" i="3" s="1"/>
  <c r="P268" i="3"/>
  <c r="BK266" i="3"/>
  <c r="BI266" i="3"/>
  <c r="BH266" i="3"/>
  <c r="BG266" i="3"/>
  <c r="BF266" i="3"/>
  <c r="T266" i="3"/>
  <c r="R266" i="3"/>
  <c r="P266" i="3"/>
  <c r="J266" i="3"/>
  <c r="BE266" i="3" s="1"/>
  <c r="BK264" i="3"/>
  <c r="BI264" i="3"/>
  <c r="BH264" i="3"/>
  <c r="BG264" i="3"/>
  <c r="BF264" i="3"/>
  <c r="T264" i="3"/>
  <c r="R264" i="3"/>
  <c r="P264" i="3"/>
  <c r="J264" i="3"/>
  <c r="BE264" i="3" s="1"/>
  <c r="BK262" i="3"/>
  <c r="BI262" i="3"/>
  <c r="BH262" i="3"/>
  <c r="BG262" i="3"/>
  <c r="BF262" i="3"/>
  <c r="BE262" i="3"/>
  <c r="T262" i="3"/>
  <c r="R262" i="3"/>
  <c r="P262" i="3"/>
  <c r="J262" i="3"/>
  <c r="BK260" i="3"/>
  <c r="BI260" i="3"/>
  <c r="BH260" i="3"/>
  <c r="BG260" i="3"/>
  <c r="BF260" i="3"/>
  <c r="T260" i="3"/>
  <c r="R260" i="3"/>
  <c r="P260" i="3"/>
  <c r="J260" i="3"/>
  <c r="BE260" i="3" s="1"/>
  <c r="BK258" i="3"/>
  <c r="BK189" i="3" s="1"/>
  <c r="J189" i="3" s="1"/>
  <c r="J99" i="3" s="1"/>
  <c r="BI258" i="3"/>
  <c r="BH258" i="3"/>
  <c r="BG258" i="3"/>
  <c r="BF258" i="3"/>
  <c r="T258" i="3"/>
  <c r="R258" i="3"/>
  <c r="P258" i="3"/>
  <c r="J258" i="3"/>
  <c r="BE258" i="3" s="1"/>
  <c r="BK256" i="3"/>
  <c r="BI256" i="3"/>
  <c r="BH256" i="3"/>
  <c r="BG256" i="3"/>
  <c r="BF256" i="3"/>
  <c r="BE256" i="3"/>
  <c r="T256" i="3"/>
  <c r="R256" i="3"/>
  <c r="P256" i="3"/>
  <c r="J256" i="3"/>
  <c r="BK254" i="3"/>
  <c r="BI254" i="3"/>
  <c r="BH254" i="3"/>
  <c r="BG254" i="3"/>
  <c r="BF254" i="3"/>
  <c r="T254" i="3"/>
  <c r="R254" i="3"/>
  <c r="P254" i="3"/>
  <c r="J254" i="3"/>
  <c r="BE254" i="3" s="1"/>
  <c r="BK252" i="3"/>
  <c r="BI252" i="3"/>
  <c r="BH252" i="3"/>
  <c r="BG252" i="3"/>
  <c r="BF252" i="3"/>
  <c r="T252" i="3"/>
  <c r="R252" i="3"/>
  <c r="P252" i="3"/>
  <c r="J252" i="3"/>
  <c r="BE252" i="3" s="1"/>
  <c r="BK250" i="3"/>
  <c r="BI250" i="3"/>
  <c r="BH250" i="3"/>
  <c r="BG250" i="3"/>
  <c r="BF250" i="3"/>
  <c r="BE250" i="3"/>
  <c r="T250" i="3"/>
  <c r="R250" i="3"/>
  <c r="P250" i="3"/>
  <c r="J250" i="3"/>
  <c r="BK248" i="3"/>
  <c r="BI248" i="3"/>
  <c r="BH248" i="3"/>
  <c r="BG248" i="3"/>
  <c r="BF248" i="3"/>
  <c r="T248" i="3"/>
  <c r="R248" i="3"/>
  <c r="P248" i="3"/>
  <c r="J248" i="3"/>
  <c r="BE248" i="3" s="1"/>
  <c r="BK246" i="3"/>
  <c r="BI246" i="3"/>
  <c r="BH246" i="3"/>
  <c r="BG246" i="3"/>
  <c r="BF246" i="3"/>
  <c r="T246" i="3"/>
  <c r="R246" i="3"/>
  <c r="P246" i="3"/>
  <c r="J246" i="3"/>
  <c r="BE246" i="3" s="1"/>
  <c r="BK244" i="3"/>
  <c r="BI244" i="3"/>
  <c r="BH244" i="3"/>
  <c r="BG244" i="3"/>
  <c r="BF244" i="3"/>
  <c r="BE244" i="3"/>
  <c r="T244" i="3"/>
  <c r="R244" i="3"/>
  <c r="P244" i="3"/>
  <c r="J244" i="3"/>
  <c r="BK242" i="3"/>
  <c r="BI242" i="3"/>
  <c r="BH242" i="3"/>
  <c r="BG242" i="3"/>
  <c r="BF242" i="3"/>
  <c r="T242" i="3"/>
  <c r="R242" i="3"/>
  <c r="P242" i="3"/>
  <c r="J242" i="3"/>
  <c r="BE242" i="3" s="1"/>
  <c r="BK240" i="3"/>
  <c r="BI240" i="3"/>
  <c r="BH240" i="3"/>
  <c r="BG240" i="3"/>
  <c r="BF240" i="3"/>
  <c r="T240" i="3"/>
  <c r="R240" i="3"/>
  <c r="P240" i="3"/>
  <c r="J240" i="3"/>
  <c r="BE240" i="3" s="1"/>
  <c r="BK238" i="3"/>
  <c r="BI238" i="3"/>
  <c r="BH238" i="3"/>
  <c r="BG238" i="3"/>
  <c r="BF238" i="3"/>
  <c r="BE238" i="3"/>
  <c r="T238" i="3"/>
  <c r="R238" i="3"/>
  <c r="P238" i="3"/>
  <c r="J238" i="3"/>
  <c r="BK236" i="3"/>
  <c r="BI236" i="3"/>
  <c r="BH236" i="3"/>
  <c r="BG236" i="3"/>
  <c r="BF236" i="3"/>
  <c r="T236" i="3"/>
  <c r="R236" i="3"/>
  <c r="P236" i="3"/>
  <c r="J236" i="3"/>
  <c r="BE236" i="3" s="1"/>
  <c r="BK234" i="3"/>
  <c r="BI234" i="3"/>
  <c r="BH234" i="3"/>
  <c r="BG234" i="3"/>
  <c r="BF234" i="3"/>
  <c r="T234" i="3"/>
  <c r="R234" i="3"/>
  <c r="P234" i="3"/>
  <c r="J234" i="3"/>
  <c r="BE234" i="3" s="1"/>
  <c r="BK232" i="3"/>
  <c r="BI232" i="3"/>
  <c r="BH232" i="3"/>
  <c r="BG232" i="3"/>
  <c r="BF232" i="3"/>
  <c r="BE232" i="3"/>
  <c r="T232" i="3"/>
  <c r="R232" i="3"/>
  <c r="P232" i="3"/>
  <c r="J232" i="3"/>
  <c r="BK230" i="3"/>
  <c r="BI230" i="3"/>
  <c r="BH230" i="3"/>
  <c r="BG230" i="3"/>
  <c r="BF230" i="3"/>
  <c r="T230" i="3"/>
  <c r="R230" i="3"/>
  <c r="P230" i="3"/>
  <c r="J230" i="3"/>
  <c r="BE230" i="3" s="1"/>
  <c r="BK228" i="3"/>
  <c r="BI228" i="3"/>
  <c r="BH228" i="3"/>
  <c r="BG228" i="3"/>
  <c r="BF228" i="3"/>
  <c r="T228" i="3"/>
  <c r="R228" i="3"/>
  <c r="P228" i="3"/>
  <c r="J228" i="3"/>
  <c r="BE228" i="3" s="1"/>
  <c r="BK226" i="3"/>
  <c r="BI226" i="3"/>
  <c r="BH226" i="3"/>
  <c r="BG226" i="3"/>
  <c r="BF226" i="3"/>
  <c r="BE226" i="3"/>
  <c r="T226" i="3"/>
  <c r="R226" i="3"/>
  <c r="P226" i="3"/>
  <c r="J226" i="3"/>
  <c r="BK224" i="3"/>
  <c r="BI224" i="3"/>
  <c r="BH224" i="3"/>
  <c r="BG224" i="3"/>
  <c r="BF224" i="3"/>
  <c r="T224" i="3"/>
  <c r="R224" i="3"/>
  <c r="P224" i="3"/>
  <c r="J224" i="3"/>
  <c r="BE224" i="3" s="1"/>
  <c r="BK222" i="3"/>
  <c r="BI222" i="3"/>
  <c r="BH222" i="3"/>
  <c r="BG222" i="3"/>
  <c r="BF222" i="3"/>
  <c r="T222" i="3"/>
  <c r="R222" i="3"/>
  <c r="P222" i="3"/>
  <c r="J222" i="3"/>
  <c r="BE222" i="3" s="1"/>
  <c r="BK220" i="3"/>
  <c r="BI220" i="3"/>
  <c r="BH220" i="3"/>
  <c r="BG220" i="3"/>
  <c r="BF220" i="3"/>
  <c r="BE220" i="3"/>
  <c r="T220" i="3"/>
  <c r="R220" i="3"/>
  <c r="P220" i="3"/>
  <c r="J220" i="3"/>
  <c r="BK218" i="3"/>
  <c r="BI218" i="3"/>
  <c r="BH218" i="3"/>
  <c r="BG218" i="3"/>
  <c r="BF218" i="3"/>
  <c r="T218" i="3"/>
  <c r="R218" i="3"/>
  <c r="P218" i="3"/>
  <c r="J218" i="3"/>
  <c r="BE218" i="3" s="1"/>
  <c r="BK216" i="3"/>
  <c r="BI216" i="3"/>
  <c r="BH216" i="3"/>
  <c r="BG216" i="3"/>
  <c r="BF216" i="3"/>
  <c r="T216" i="3"/>
  <c r="R216" i="3"/>
  <c r="P216" i="3"/>
  <c r="J216" i="3"/>
  <c r="BE216" i="3" s="1"/>
  <c r="BK214" i="3"/>
  <c r="BI214" i="3"/>
  <c r="BH214" i="3"/>
  <c r="BG214" i="3"/>
  <c r="BF214" i="3"/>
  <c r="BE214" i="3"/>
  <c r="T214" i="3"/>
  <c r="R214" i="3"/>
  <c r="P214" i="3"/>
  <c r="J214" i="3"/>
  <c r="BK212" i="3"/>
  <c r="BI212" i="3"/>
  <c r="BH212" i="3"/>
  <c r="BG212" i="3"/>
  <c r="BF212" i="3"/>
  <c r="T212" i="3"/>
  <c r="R212" i="3"/>
  <c r="P212" i="3"/>
  <c r="J212" i="3"/>
  <c r="BE212" i="3" s="1"/>
  <c r="BK210" i="3"/>
  <c r="BI210" i="3"/>
  <c r="BH210" i="3"/>
  <c r="BG210" i="3"/>
  <c r="BF210" i="3"/>
  <c r="T210" i="3"/>
  <c r="R210" i="3"/>
  <c r="P210" i="3"/>
  <c r="J210" i="3"/>
  <c r="BE210" i="3" s="1"/>
  <c r="BK208" i="3"/>
  <c r="BI208" i="3"/>
  <c r="BH208" i="3"/>
  <c r="BG208" i="3"/>
  <c r="BF208" i="3"/>
  <c r="BE208" i="3"/>
  <c r="T208" i="3"/>
  <c r="R208" i="3"/>
  <c r="P208" i="3"/>
  <c r="J208" i="3"/>
  <c r="BK206" i="3"/>
  <c r="BI206" i="3"/>
  <c r="BH206" i="3"/>
  <c r="BG206" i="3"/>
  <c r="BF206" i="3"/>
  <c r="T206" i="3"/>
  <c r="R206" i="3"/>
  <c r="P206" i="3"/>
  <c r="J206" i="3"/>
  <c r="BE206" i="3" s="1"/>
  <c r="BK204" i="3"/>
  <c r="BI204" i="3"/>
  <c r="BH204" i="3"/>
  <c r="BG204" i="3"/>
  <c r="BF204" i="3"/>
  <c r="T204" i="3"/>
  <c r="R204" i="3"/>
  <c r="P204" i="3"/>
  <c r="J204" i="3"/>
  <c r="BE204" i="3" s="1"/>
  <c r="BK202" i="3"/>
  <c r="BI202" i="3"/>
  <c r="BH202" i="3"/>
  <c r="BG202" i="3"/>
  <c r="BF202" i="3"/>
  <c r="BE202" i="3"/>
  <c r="T202" i="3"/>
  <c r="R202" i="3"/>
  <c r="P202" i="3"/>
  <c r="J202" i="3"/>
  <c r="BK201" i="3"/>
  <c r="BI201" i="3"/>
  <c r="BH201" i="3"/>
  <c r="BG201" i="3"/>
  <c r="BF201" i="3"/>
  <c r="T201" i="3"/>
  <c r="R201" i="3"/>
  <c r="P201" i="3"/>
  <c r="J201" i="3"/>
  <c r="BE201" i="3" s="1"/>
  <c r="BK200" i="3"/>
  <c r="BI200" i="3"/>
  <c r="BH200" i="3"/>
  <c r="BG200" i="3"/>
  <c r="BF200" i="3"/>
  <c r="T200" i="3"/>
  <c r="R200" i="3"/>
  <c r="P200" i="3"/>
  <c r="J200" i="3"/>
  <c r="BE200" i="3" s="1"/>
  <c r="BK198" i="3"/>
  <c r="BI198" i="3"/>
  <c r="BH198" i="3"/>
  <c r="BG198" i="3"/>
  <c r="BF198" i="3"/>
  <c r="BE198" i="3"/>
  <c r="T198" i="3"/>
  <c r="R198" i="3"/>
  <c r="P198" i="3"/>
  <c r="J198" i="3"/>
  <c r="BK196" i="3"/>
  <c r="BI196" i="3"/>
  <c r="BH196" i="3"/>
  <c r="BG196" i="3"/>
  <c r="BF196" i="3"/>
  <c r="T196" i="3"/>
  <c r="R196" i="3"/>
  <c r="P196" i="3"/>
  <c r="J196" i="3"/>
  <c r="BE196" i="3" s="1"/>
  <c r="BK194" i="3"/>
  <c r="BI194" i="3"/>
  <c r="BH194" i="3"/>
  <c r="BG194" i="3"/>
  <c r="BF194" i="3"/>
  <c r="T194" i="3"/>
  <c r="T189" i="3" s="1"/>
  <c r="R194" i="3"/>
  <c r="P194" i="3"/>
  <c r="J194" i="3"/>
  <c r="BE194" i="3" s="1"/>
  <c r="BK192" i="3"/>
  <c r="BI192" i="3"/>
  <c r="BH192" i="3"/>
  <c r="F36" i="3" s="1"/>
  <c r="BC96" i="1" s="1"/>
  <c r="BG192" i="3"/>
  <c r="BF192" i="3"/>
  <c r="BE192" i="3"/>
  <c r="T192" i="3"/>
  <c r="R192" i="3"/>
  <c r="P192" i="3"/>
  <c r="P189" i="3" s="1"/>
  <c r="J192" i="3"/>
  <c r="BK190" i="3"/>
  <c r="BI190" i="3"/>
  <c r="BH190" i="3"/>
  <c r="BG190" i="3"/>
  <c r="BF190" i="3"/>
  <c r="J34" i="3" s="1"/>
  <c r="AW96" i="1" s="1"/>
  <c r="T190" i="3"/>
  <c r="R190" i="3"/>
  <c r="R189" i="3" s="1"/>
  <c r="P190" i="3"/>
  <c r="J190" i="3"/>
  <c r="BE190" i="3" s="1"/>
  <c r="BK187" i="3"/>
  <c r="BI187" i="3"/>
  <c r="BH187" i="3"/>
  <c r="BG187" i="3"/>
  <c r="BF187" i="3"/>
  <c r="BE187" i="3"/>
  <c r="T187" i="3"/>
  <c r="R187" i="3"/>
  <c r="P187" i="3"/>
  <c r="J187" i="3"/>
  <c r="BK185" i="3"/>
  <c r="BI185" i="3"/>
  <c r="BH185" i="3"/>
  <c r="BG185" i="3"/>
  <c r="BF185" i="3"/>
  <c r="T185" i="3"/>
  <c r="R185" i="3"/>
  <c r="P185" i="3"/>
  <c r="J185" i="3"/>
  <c r="BE185" i="3" s="1"/>
  <c r="BK183" i="3"/>
  <c r="BI183" i="3"/>
  <c r="BH183" i="3"/>
  <c r="BG183" i="3"/>
  <c r="BF183" i="3"/>
  <c r="BE183" i="3"/>
  <c r="T183" i="3"/>
  <c r="R183" i="3"/>
  <c r="P183" i="3"/>
  <c r="J183" i="3"/>
  <c r="BK181" i="3"/>
  <c r="BI181" i="3"/>
  <c r="BH181" i="3"/>
  <c r="BG181" i="3"/>
  <c r="BF181" i="3"/>
  <c r="T181" i="3"/>
  <c r="R181" i="3"/>
  <c r="P181" i="3"/>
  <c r="J181" i="3"/>
  <c r="BE181" i="3" s="1"/>
  <c r="BK179" i="3"/>
  <c r="BI179" i="3"/>
  <c r="BH179" i="3"/>
  <c r="BG179" i="3"/>
  <c r="BF179" i="3"/>
  <c r="T179" i="3"/>
  <c r="R179" i="3"/>
  <c r="P179" i="3"/>
  <c r="J179" i="3"/>
  <c r="BE179" i="3" s="1"/>
  <c r="BK177" i="3"/>
  <c r="BI177" i="3"/>
  <c r="BH177" i="3"/>
  <c r="BG177" i="3"/>
  <c r="BF177" i="3"/>
  <c r="BE177" i="3"/>
  <c r="T177" i="3"/>
  <c r="R177" i="3"/>
  <c r="P177" i="3"/>
  <c r="J177" i="3"/>
  <c r="BK175" i="3"/>
  <c r="BI175" i="3"/>
  <c r="BH175" i="3"/>
  <c r="BG175" i="3"/>
  <c r="BF175" i="3"/>
  <c r="T175" i="3"/>
  <c r="R175" i="3"/>
  <c r="P175" i="3"/>
  <c r="J175" i="3"/>
  <c r="BE175" i="3" s="1"/>
  <c r="BK173" i="3"/>
  <c r="BI173" i="3"/>
  <c r="BH173" i="3"/>
  <c r="BG173" i="3"/>
  <c r="BF173" i="3"/>
  <c r="T173" i="3"/>
  <c r="R173" i="3"/>
  <c r="P173" i="3"/>
  <c r="J173" i="3"/>
  <c r="BE173" i="3" s="1"/>
  <c r="BK171" i="3"/>
  <c r="BI171" i="3"/>
  <c r="BH171" i="3"/>
  <c r="BG171" i="3"/>
  <c r="BF171" i="3"/>
  <c r="BE171" i="3"/>
  <c r="T171" i="3"/>
  <c r="R171" i="3"/>
  <c r="P171" i="3"/>
  <c r="J171" i="3"/>
  <c r="BK169" i="3"/>
  <c r="BI169" i="3"/>
  <c r="BH169" i="3"/>
  <c r="BG169" i="3"/>
  <c r="BF169" i="3"/>
  <c r="T169" i="3"/>
  <c r="R169" i="3"/>
  <c r="P169" i="3"/>
  <c r="J169" i="3"/>
  <c r="BE169" i="3" s="1"/>
  <c r="BK167" i="3"/>
  <c r="BI167" i="3"/>
  <c r="BH167" i="3"/>
  <c r="BG167" i="3"/>
  <c r="BF167" i="3"/>
  <c r="T167" i="3"/>
  <c r="R167" i="3"/>
  <c r="P167" i="3"/>
  <c r="J167" i="3"/>
  <c r="BE167" i="3" s="1"/>
  <c r="BK165" i="3"/>
  <c r="BI165" i="3"/>
  <c r="BH165" i="3"/>
  <c r="BG165" i="3"/>
  <c r="BF165" i="3"/>
  <c r="BE165" i="3"/>
  <c r="T165" i="3"/>
  <c r="R165" i="3"/>
  <c r="P165" i="3"/>
  <c r="J165" i="3"/>
  <c r="BK163" i="3"/>
  <c r="BI163" i="3"/>
  <c r="BH163" i="3"/>
  <c r="BG163" i="3"/>
  <c r="BF163" i="3"/>
  <c r="BE163" i="3"/>
  <c r="T163" i="3"/>
  <c r="R163" i="3"/>
  <c r="P163" i="3"/>
  <c r="J163" i="3"/>
  <c r="BK161" i="3"/>
  <c r="BI161" i="3"/>
  <c r="BH161" i="3"/>
  <c r="BG161" i="3"/>
  <c r="BF161" i="3"/>
  <c r="T161" i="3"/>
  <c r="R161" i="3"/>
  <c r="P161" i="3"/>
  <c r="J161" i="3"/>
  <c r="BE161" i="3" s="1"/>
  <c r="BK159" i="3"/>
  <c r="BI159" i="3"/>
  <c r="BH159" i="3"/>
  <c r="BG159" i="3"/>
  <c r="BF159" i="3"/>
  <c r="BE159" i="3"/>
  <c r="T159" i="3"/>
  <c r="R159" i="3"/>
  <c r="P159" i="3"/>
  <c r="J159" i="3"/>
  <c r="BK157" i="3"/>
  <c r="BI157" i="3"/>
  <c r="BH157" i="3"/>
  <c r="BG157" i="3"/>
  <c r="BF157" i="3"/>
  <c r="BE157" i="3"/>
  <c r="T157" i="3"/>
  <c r="R157" i="3"/>
  <c r="P157" i="3"/>
  <c r="J157" i="3"/>
  <c r="BK155" i="3"/>
  <c r="BI155" i="3"/>
  <c r="BH155" i="3"/>
  <c r="BG155" i="3"/>
  <c r="BF155" i="3"/>
  <c r="T155" i="3"/>
  <c r="R155" i="3"/>
  <c r="P155" i="3"/>
  <c r="J155" i="3"/>
  <c r="BE155" i="3" s="1"/>
  <c r="BK153" i="3"/>
  <c r="BI153" i="3"/>
  <c r="BH153" i="3"/>
  <c r="BG153" i="3"/>
  <c r="BF153" i="3"/>
  <c r="BE153" i="3"/>
  <c r="T153" i="3"/>
  <c r="R153" i="3"/>
  <c r="P153" i="3"/>
  <c r="J153" i="3"/>
  <c r="BK151" i="3"/>
  <c r="BI151" i="3"/>
  <c r="BH151" i="3"/>
  <c r="BG151" i="3"/>
  <c r="BF151" i="3"/>
  <c r="BE151" i="3"/>
  <c r="T151" i="3"/>
  <c r="R151" i="3"/>
  <c r="P151" i="3"/>
  <c r="J151" i="3"/>
  <c r="BK149" i="3"/>
  <c r="BI149" i="3"/>
  <c r="BH149" i="3"/>
  <c r="BG149" i="3"/>
  <c r="BF149" i="3"/>
  <c r="T149" i="3"/>
  <c r="R149" i="3"/>
  <c r="P149" i="3"/>
  <c r="J149" i="3"/>
  <c r="BE149" i="3" s="1"/>
  <c r="BK147" i="3"/>
  <c r="BI147" i="3"/>
  <c r="BH147" i="3"/>
  <c r="BG147" i="3"/>
  <c r="BF147" i="3"/>
  <c r="BE147" i="3"/>
  <c r="T147" i="3"/>
  <c r="R147" i="3"/>
  <c r="P147" i="3"/>
  <c r="J147" i="3"/>
  <c r="BK145" i="3"/>
  <c r="BI145" i="3"/>
  <c r="BH145" i="3"/>
  <c r="BG145" i="3"/>
  <c r="BF145" i="3"/>
  <c r="BE145" i="3"/>
  <c r="T145" i="3"/>
  <c r="R145" i="3"/>
  <c r="P145" i="3"/>
  <c r="J145" i="3"/>
  <c r="BK143" i="3"/>
  <c r="BI143" i="3"/>
  <c r="BH143" i="3"/>
  <c r="BG143" i="3"/>
  <c r="BF143" i="3"/>
  <c r="T143" i="3"/>
  <c r="R143" i="3"/>
  <c r="P143" i="3"/>
  <c r="J143" i="3"/>
  <c r="BE143" i="3" s="1"/>
  <c r="BK141" i="3"/>
  <c r="BI141" i="3"/>
  <c r="BH141" i="3"/>
  <c r="BG141" i="3"/>
  <c r="BF141" i="3"/>
  <c r="BE141" i="3"/>
  <c r="T141" i="3"/>
  <c r="R141" i="3"/>
  <c r="P141" i="3"/>
  <c r="J141" i="3"/>
  <c r="BK139" i="3"/>
  <c r="BI139" i="3"/>
  <c r="BH139" i="3"/>
  <c r="BG139" i="3"/>
  <c r="BF139" i="3"/>
  <c r="BE139" i="3"/>
  <c r="T139" i="3"/>
  <c r="R139" i="3"/>
  <c r="P139" i="3"/>
  <c r="J139" i="3"/>
  <c r="BK137" i="3"/>
  <c r="BI137" i="3"/>
  <c r="BH137" i="3"/>
  <c r="BG137" i="3"/>
  <c r="BF137" i="3"/>
  <c r="T137" i="3"/>
  <c r="R137" i="3"/>
  <c r="P137" i="3"/>
  <c r="J137" i="3"/>
  <c r="BE137" i="3" s="1"/>
  <c r="BK135" i="3"/>
  <c r="BI135" i="3"/>
  <c r="BH135" i="3"/>
  <c r="BG135" i="3"/>
  <c r="BF135" i="3"/>
  <c r="BE135" i="3"/>
  <c r="T135" i="3"/>
  <c r="R135" i="3"/>
  <c r="P135" i="3"/>
  <c r="J135" i="3"/>
  <c r="BK133" i="3"/>
  <c r="BI133" i="3"/>
  <c r="BH133" i="3"/>
  <c r="BG133" i="3"/>
  <c r="BF133" i="3"/>
  <c r="BE133" i="3"/>
  <c r="T133" i="3"/>
  <c r="R133" i="3"/>
  <c r="P133" i="3"/>
  <c r="J133" i="3"/>
  <c r="BK131" i="3"/>
  <c r="BI131" i="3"/>
  <c r="BH131" i="3"/>
  <c r="BG131" i="3"/>
  <c r="BF131" i="3"/>
  <c r="T131" i="3"/>
  <c r="R131" i="3"/>
  <c r="P131" i="3"/>
  <c r="J131" i="3"/>
  <c r="BE131" i="3" s="1"/>
  <c r="BK129" i="3"/>
  <c r="BI129" i="3"/>
  <c r="BH129" i="3"/>
  <c r="BG129" i="3"/>
  <c r="BF129" i="3"/>
  <c r="BE129" i="3"/>
  <c r="T129" i="3"/>
  <c r="R129" i="3"/>
  <c r="P129" i="3"/>
  <c r="J129" i="3"/>
  <c r="BK128" i="3"/>
  <c r="BI128" i="3"/>
  <c r="BH128" i="3"/>
  <c r="BG128" i="3"/>
  <c r="BF128" i="3"/>
  <c r="BE128" i="3"/>
  <c r="T128" i="3"/>
  <c r="R128" i="3"/>
  <c r="P128" i="3"/>
  <c r="J128" i="3"/>
  <c r="BK127" i="3"/>
  <c r="BI127" i="3"/>
  <c r="BH127" i="3"/>
  <c r="BG127" i="3"/>
  <c r="BF127" i="3"/>
  <c r="T127" i="3"/>
  <c r="R127" i="3"/>
  <c r="P127" i="3"/>
  <c r="J127" i="3"/>
  <c r="BE127" i="3" s="1"/>
  <c r="BK126" i="3"/>
  <c r="BI126" i="3"/>
  <c r="BH126" i="3"/>
  <c r="BG126" i="3"/>
  <c r="BF126" i="3"/>
  <c r="BE126" i="3"/>
  <c r="T126" i="3"/>
  <c r="R126" i="3"/>
  <c r="P126" i="3"/>
  <c r="J126" i="3"/>
  <c r="BK125" i="3"/>
  <c r="BI125" i="3"/>
  <c r="BH125" i="3"/>
  <c r="BG125" i="3"/>
  <c r="BF125" i="3"/>
  <c r="BE125" i="3"/>
  <c r="T125" i="3"/>
  <c r="R125" i="3"/>
  <c r="P125" i="3"/>
  <c r="J125" i="3"/>
  <c r="BK124" i="3"/>
  <c r="BI124" i="3"/>
  <c r="BH124" i="3"/>
  <c r="BG124" i="3"/>
  <c r="BF124" i="3"/>
  <c r="T124" i="3"/>
  <c r="R124" i="3"/>
  <c r="P124" i="3"/>
  <c r="P122" i="3" s="1"/>
  <c r="J124" i="3"/>
  <c r="BE124" i="3" s="1"/>
  <c r="BK123" i="3"/>
  <c r="BI123" i="3"/>
  <c r="BH123" i="3"/>
  <c r="BG123" i="3"/>
  <c r="BF123" i="3"/>
  <c r="BE123" i="3"/>
  <c r="T123" i="3"/>
  <c r="R123" i="3"/>
  <c r="R122" i="3" s="1"/>
  <c r="R121" i="3" s="1"/>
  <c r="P123" i="3"/>
  <c r="J123" i="3"/>
  <c r="BK122" i="3"/>
  <c r="J122" i="3" s="1"/>
  <c r="T122" i="3"/>
  <c r="J114" i="3"/>
  <c r="F114" i="3"/>
  <c r="E112" i="3"/>
  <c r="J98" i="3"/>
  <c r="F91" i="3"/>
  <c r="F89" i="3"/>
  <c r="E87" i="3"/>
  <c r="J37" i="3"/>
  <c r="J36" i="3"/>
  <c r="J35" i="3"/>
  <c r="J24" i="3"/>
  <c r="E24" i="3"/>
  <c r="J23" i="3"/>
  <c r="J21" i="3"/>
  <c r="E21" i="3"/>
  <c r="J116" i="3" s="1"/>
  <c r="J20" i="3"/>
  <c r="J18" i="3"/>
  <c r="E18" i="3"/>
  <c r="J17" i="3"/>
  <c r="J15" i="3"/>
  <c r="E15" i="3"/>
  <c r="F116" i="3" s="1"/>
  <c r="J14" i="3"/>
  <c r="J12" i="3"/>
  <c r="J89" i="3" s="1"/>
  <c r="E7" i="3"/>
  <c r="BD95" i="1"/>
  <c r="BB95" i="1"/>
  <c r="AV95" i="1"/>
  <c r="AU95" i="1"/>
  <c r="AY95" i="1"/>
  <c r="AY99" i="1"/>
  <c r="AX99" i="1"/>
  <c r="AY98" i="1"/>
  <c r="AX98" i="1"/>
  <c r="AY97" i="1"/>
  <c r="AX97" i="1"/>
  <c r="AY96" i="1"/>
  <c r="AX96" i="1"/>
  <c r="BC95" i="1"/>
  <c r="AX95" i="1"/>
  <c r="AS94" i="1"/>
  <c r="AM90" i="1"/>
  <c r="L90" i="1"/>
  <c r="AM89" i="1"/>
  <c r="L89" i="1"/>
  <c r="AM87" i="1"/>
  <c r="L87" i="1"/>
  <c r="L85" i="1"/>
  <c r="L84" i="1"/>
  <c r="AV98" i="1" l="1"/>
  <c r="AZ98" i="1"/>
  <c r="AW95" i="1"/>
  <c r="AT95" i="1" s="1"/>
  <c r="BB97" i="1"/>
  <c r="BD97" i="1"/>
  <c r="BC97" i="1"/>
  <c r="BB99" i="1"/>
  <c r="BC99" i="1"/>
  <c r="BC94" i="1" s="1"/>
  <c r="F35" i="3"/>
  <c r="BB96" i="1" s="1"/>
  <c r="BB94" i="1" s="1"/>
  <c r="F37" i="3"/>
  <c r="BD96" i="1" s="1"/>
  <c r="BD94" i="1" s="1"/>
  <c r="W33" i="1" s="1"/>
  <c r="R268" i="3"/>
  <c r="R120" i="3" s="1"/>
  <c r="E110" i="3"/>
  <c r="E85" i="3"/>
  <c r="F117" i="3"/>
  <c r="F92" i="3"/>
  <c r="J92" i="3"/>
  <c r="J117" i="3"/>
  <c r="AZ97" i="1"/>
  <c r="AV97" i="1"/>
  <c r="AT97" i="1" s="1"/>
  <c r="BD98" i="1"/>
  <c r="AZ99" i="1"/>
  <c r="AV99" i="1"/>
  <c r="AT99" i="1" s="1"/>
  <c r="BA97" i="1"/>
  <c r="T121" i="3"/>
  <c r="T120" i="3" s="1"/>
  <c r="F33" i="3"/>
  <c r="AZ96" i="1" s="1"/>
  <c r="J33" i="3"/>
  <c r="AV96" i="1" s="1"/>
  <c r="AT96" i="1" s="1"/>
  <c r="AU97" i="1"/>
  <c r="BA98" i="1"/>
  <c r="AW98" i="1"/>
  <c r="AU98" i="1"/>
  <c r="BC98" i="1"/>
  <c r="AU99" i="1"/>
  <c r="BA95" i="1"/>
  <c r="AZ95" i="1"/>
  <c r="AZ94" i="1" s="1"/>
  <c r="F34" i="3"/>
  <c r="BA96" i="1" s="1"/>
  <c r="P121" i="3"/>
  <c r="P120" i="3" s="1"/>
  <c r="AU96" i="1" s="1"/>
  <c r="AU94" i="1" s="1"/>
  <c r="BD99" i="1"/>
  <c r="J91" i="3"/>
  <c r="BK121" i="3"/>
  <c r="AX94" i="1" l="1"/>
  <c r="W31" i="1"/>
  <c r="AY94" i="1"/>
  <c r="W32" i="1"/>
  <c r="BK120" i="3"/>
  <c r="J120" i="3" s="1"/>
  <c r="J121" i="3"/>
  <c r="J97" i="3" s="1"/>
  <c r="W29" i="1"/>
  <c r="AV94" i="1"/>
  <c r="BA94" i="1"/>
  <c r="AT98" i="1"/>
  <c r="AW94" i="1" l="1"/>
  <c r="AK30" i="1" s="1"/>
  <c r="W30" i="1"/>
  <c r="AK29" i="1"/>
  <c r="J30" i="3"/>
  <c r="J96" i="3"/>
  <c r="AG98" i="1" l="1"/>
  <c r="AN98" i="1" s="1"/>
  <c r="J39" i="3"/>
  <c r="AG96" i="1"/>
  <c r="AN96" i="1" s="1"/>
  <c r="AT94" i="1"/>
  <c r="AG97" i="1"/>
  <c r="AN97" i="1" s="1"/>
  <c r="AG99" i="1"/>
  <c r="AN99" i="1" s="1"/>
  <c r="AG95" i="1" l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<sst xmlns="http://schemas.openxmlformats.org/spreadsheetml/2006/main" count="1843" uniqueCount="530">
  <si>
    <t>Export Komplet</t>
  </si>
  <si>
    <t/>
  </si>
  <si>
    <t>2.0</t>
  </si>
  <si>
    <t>ZAMOK</t>
  </si>
  <si>
    <t>False</t>
  </si>
  <si>
    <t>{333c9c92-618f-466f-b2b1-0b1e97e40490}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</si>
  <si>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</si>
  <si>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</si>
  <si>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</si>
  <si>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</si>
  <si>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</si>
  <si>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</si>
  <si>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</si>
  <si>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</si>
  <si>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2021153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</si>
  <si>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</si>
  <si>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</si>
  <si>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</si>
  <si>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</si>
  <si>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</si>
  <si>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</si>
  <si>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</si>
  <si>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</si>
  <si>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25. 1. 2022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</si>
  <si>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</si>
  <si>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</si>
  <si>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</si>
  <si>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</si>
  <si>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</si>
  <si>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</si>
  <si>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</si>
  <si>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</si>
  <si>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</si>
  <si>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</si>
  <si>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</si>
  <si>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</si>
  <si>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</si>
  <si>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</si>
  <si>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</si>
  <si>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</si>
  <si>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</si>
  <si>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</si>
  <si>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</si>
  <si>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</si>
  <si>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</si>
  <si>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</si>
  <si>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</si>
  <si>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</si>
  <si>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</si>
  <si>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</si>
  <si>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</si>
  <si>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</si>
  <si>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</si>
  <si>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</si>
  <si>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</si>
  <si>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</si>
  <si>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</si>
  <si>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</si>
  <si>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</si>
  <si>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</si>
  <si>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</si>
  <si>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</si>
  <si>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</si>
  <si>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</si>
  <si>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</si>
  <si>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</si>
  <si>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</si>
  <si>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</si>
  <si>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</si>
  <si>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</si>
  <si>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</si>
  <si>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</si>
  <si>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</si>
  <si>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</si>
  <si>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</si>
  <si>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</si>
  <si>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</si>
  <si>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</si>
  <si>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</si>
  <si>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</si>
  <si>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</si>
  <si>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</si>
  <si>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</si>
  <si>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</si>
  <si>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</si>
  <si>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</si>
  <si>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</si>
  <si>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</si>
  <si>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</si>
  <si>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</si>
  <si>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</si>
  <si>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</si>
  <si>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</si>
  <si>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</si>
  <si>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</si>
  <si>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</si>
  <si>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</si>
  <si>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</si>
  <si>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</si>
  <si>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</si>
  <si>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</si>
  <si>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</si>
  <si>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</si>
  <si>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</si>
  <si>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</si>
  <si>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734 - Ústřední vytápění - armatury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</si>
  <si>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</si>
  <si>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</si>
  <si>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</si>
  <si>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</si>
  <si>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</si>
  <si>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</si>
  <si>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</si>
  <si>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</si>
  <si>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</si>
  <si>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</si>
  <si>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</si>
  <si>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</si>
  <si>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</si>
  <si>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</si>
  <si>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</si>
  <si>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</si>
  <si>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</si>
  <si>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M</t>
  </si>
  <si>
    <t>kus</t>
  </si>
  <si>
    <t>32</t>
  </si>
  <si>
    <t>16</t>
  </si>
  <si>
    <t>PP</t>
  </si>
  <si>
    <t>55261745</t>
  </si>
  <si>
    <t>ohyb 90°- R 4DN rozměr 76mm tl 3,2mm</t>
  </si>
  <si>
    <t>3</t>
  </si>
  <si>
    <t>55261742</t>
  </si>
  <si>
    <t>ohyb 90°- R 3DN rozměr 57mm tl 3,2mm</t>
  </si>
  <si>
    <t>4</t>
  </si>
  <si>
    <t>K</t>
  </si>
  <si>
    <t>m</t>
  </si>
  <si>
    <t>5</t>
  </si>
  <si>
    <t>733121218</t>
  </si>
  <si>
    <t>Potrubí ocelové hladké bezešvé v kotelnách nebo strojovnách spojované svařováním D 57x3,2</t>
  </si>
  <si>
    <t>Potrubí z trubek ocelových hladkých spojovaných svařováním černých bezešvých v kotelnách a strojovnách Ø 57/3,2</t>
  </si>
  <si>
    <t>6</t>
  </si>
  <si>
    <t>7</t>
  </si>
  <si>
    <t>8</t>
  </si>
  <si>
    <t>9</t>
  </si>
  <si>
    <t>734494213</t>
  </si>
  <si>
    <t>Návarek s trubkovým závitem G 1/2</t>
  </si>
  <si>
    <t>Měřicí armatury návarky s trubkovým závitem G 1/2</t>
  </si>
  <si>
    <t>10</t>
  </si>
  <si>
    <t>11</t>
  </si>
  <si>
    <t>230021047</t>
  </si>
  <si>
    <t>Montáž trubní díly přivařovací tř.11-13 do 1 kg D 76 mm tl 3,2 mm</t>
  </si>
  <si>
    <t>Montáž trubních dílů přivařovacích hmotnosti do 1 kg  tř. 11 až 13 Ø 76 mm, tl. 3,2 mm</t>
  </si>
  <si>
    <t>12</t>
  </si>
  <si>
    <t>13</t>
  </si>
  <si>
    <t>%</t>
  </si>
  <si>
    <t>734</t>
  </si>
  <si>
    <t>Ústřední vytápění - armatury</t>
  </si>
  <si>
    <t>14</t>
  </si>
  <si>
    <t>RA01</t>
  </si>
  <si>
    <t>ks</t>
  </si>
  <si>
    <t>RA02</t>
  </si>
  <si>
    <t>17</t>
  </si>
  <si>
    <t>RA03</t>
  </si>
  <si>
    <t>soub</t>
  </si>
  <si>
    <t>18</t>
  </si>
  <si>
    <t>RA04</t>
  </si>
  <si>
    <t>19</t>
  </si>
  <si>
    <t>20</t>
  </si>
  <si>
    <t>22</t>
  </si>
  <si>
    <t>soubor</t>
  </si>
  <si>
    <t>23</t>
  </si>
  <si>
    <t>998734201</t>
  </si>
  <si>
    <t>Přesun hmot procentní pro armatury v objektech v do 6 m</t>
  </si>
  <si>
    <t>Přesun hmot pro armatury  stanovený procentní sazbou (%) z ceny vodorovná dopravní vzdálenost do 50 m v objektech výšky do 6 m</t>
  </si>
  <si>
    <t>24</t>
  </si>
  <si>
    <t>25</t>
  </si>
  <si>
    <t>55261747</t>
  </si>
  <si>
    <t>ohyb 90°- R 4DN rozměr 108mm tl 4mm</t>
  </si>
  <si>
    <t>26</t>
  </si>
  <si>
    <t>27</t>
  </si>
  <si>
    <t>230023067</t>
  </si>
  <si>
    <t>Montáž trubní díly přivařovací tř.11-13 do 10 kg D 108 mm tl 4,0 mm</t>
  </si>
  <si>
    <t>Montáž trubních dílů přivařovacích hmotnosti přes 3 do 10 kg  tř. 11 až 13 Ø 108 mm, tl. 4,0 mm</t>
  </si>
  <si>
    <t>28</t>
  </si>
  <si>
    <t>29</t>
  </si>
  <si>
    <t>30</t>
  </si>
  <si>
    <t>31</t>
  </si>
  <si>
    <t>733121228</t>
  </si>
  <si>
    <t>Potrubí ocelové hladké bezešvé v kotelnách nebo strojovnách spojované svařováním D 108x4,0</t>
  </si>
  <si>
    <t>Potrubí z trubek ocelových hladkých spojovaných svařováním černých bezešvých v kotelnách a strojovnách Ø 108/4,0</t>
  </si>
  <si>
    <t>33</t>
  </si>
  <si>
    <t>OST</t>
  </si>
  <si>
    <t>Ostatní</t>
  </si>
  <si>
    <t>34</t>
  </si>
  <si>
    <t>35</t>
  </si>
  <si>
    <t>36</t>
  </si>
  <si>
    <t>37</t>
  </si>
  <si>
    <t xml:space="preserve">Manipulační technika </t>
  </si>
  <si>
    <t>38</t>
  </si>
  <si>
    <t>Lešení</t>
  </si>
  <si>
    <t>39</t>
  </si>
  <si>
    <t>40</t>
  </si>
  <si>
    <t>41</t>
  </si>
  <si>
    <t>42</t>
  </si>
  <si>
    <t>43</t>
  </si>
  <si>
    <t>D.1.4.2. - Vyvedení tepelného výkonu</t>
  </si>
  <si>
    <t xml:space="preserve">    733 - Ústřední vytápění - rozvodné potrubí</t>
  </si>
  <si>
    <t>733</t>
  </si>
  <si>
    <t>Ústřední vytápění - rozvodné potrubí</t>
  </si>
  <si>
    <t>R001</t>
  </si>
  <si>
    <t>Ocelová redukce 40/25</t>
  </si>
  <si>
    <t>-437195055</t>
  </si>
  <si>
    <t>R002</t>
  </si>
  <si>
    <t>Ocelová redukce 50/40</t>
  </si>
  <si>
    <t>657380533</t>
  </si>
  <si>
    <t>R003</t>
  </si>
  <si>
    <t>Ocelová redukce 65/32</t>
  </si>
  <si>
    <t>375305666</t>
  </si>
  <si>
    <t>R004</t>
  </si>
  <si>
    <t>Ocelová redukce 65/40</t>
  </si>
  <si>
    <t>-1407274168</t>
  </si>
  <si>
    <t>R005</t>
  </si>
  <si>
    <t>Ocelová redukce 65/50</t>
  </si>
  <si>
    <t>-157080015</t>
  </si>
  <si>
    <t>R006</t>
  </si>
  <si>
    <t>Ocelová redukce 100/65</t>
  </si>
  <si>
    <t>2044536593</t>
  </si>
  <si>
    <t>55261740</t>
  </si>
  <si>
    <t>ohyb 90°- R 3DN rozměr 38,2mm tl 2,6mm</t>
  </si>
  <si>
    <t>790020351</t>
  </si>
  <si>
    <t>55261741</t>
  </si>
  <si>
    <t>ohyb 90°- R 3DN rozměr 44,5mm tl 2,6mm</t>
  </si>
  <si>
    <t>-824004745</t>
  </si>
  <si>
    <t>1480799248</t>
  </si>
  <si>
    <t>1677940083</t>
  </si>
  <si>
    <t>-392169724</t>
  </si>
  <si>
    <t>55261749</t>
  </si>
  <si>
    <t>ohyb 90°- R 4DN rozměr 159mm tl 4,5mm</t>
  </si>
  <si>
    <t>-1787372423</t>
  </si>
  <si>
    <t>RKW.32038</t>
  </si>
  <si>
    <t>Potrubní pouzdra ROCKWOOL 800 vnitřní D 35mm, délka 1000mm, tloušťka izolace 30mm</t>
  </si>
  <si>
    <t>680176525</t>
  </si>
  <si>
    <t>RKW.109056</t>
  </si>
  <si>
    <t>Potrubní pouzdra ROCKWOOL 800 vnitřní D 48mm, délka 1000mm, tloušťka izolace 30mm</t>
  </si>
  <si>
    <t>1561347846</t>
  </si>
  <si>
    <t>RKW.74251</t>
  </si>
  <si>
    <t>Potrubní pouzdra ROCKWOOL 800 vnitřní D 54mm, délka 1000mm, tloušťka izolace 40mm</t>
  </si>
  <si>
    <t>898112297</t>
  </si>
  <si>
    <t>RKW.27215</t>
  </si>
  <si>
    <t>Potrubní pouzdra ROCKWOOL 800 vnitřní D 89mm, délka 1000mm, tloušťka izolace 60mm</t>
  </si>
  <si>
    <t>-720054947</t>
  </si>
  <si>
    <t>RKW.27726</t>
  </si>
  <si>
    <t>Potrubní pouzdra ROCKWOOL 800 vnitřní D 108mm, délka 1000mm, tloušťka izolace 80mm</t>
  </si>
  <si>
    <t>830189350</t>
  </si>
  <si>
    <t>RKW.27660</t>
  </si>
  <si>
    <t>Potrubní pouzdra ROCKWOOL 800 vnitřní D 159mm, délka 1000mm, tloušťka izolace 80mm</t>
  </si>
  <si>
    <t>225213226</t>
  </si>
  <si>
    <t>733121215</t>
  </si>
  <si>
    <t>Potrubí ocelové hladké bezešvé v kotelnách nebo strojovnách spojované svařováním D 38x2,6</t>
  </si>
  <si>
    <t>1922060549</t>
  </si>
  <si>
    <t>Potrubí z trubek ocelových hladkých spojovaných svařováním černých bezešvých v kotelnách a strojovnách Ø 38/2,6</t>
  </si>
  <si>
    <t>733121216</t>
  </si>
  <si>
    <t>Potrubí ocelové hladké bezešvé v kotelnách nebo strojovnách spojované svařováním D 44,5x3,2</t>
  </si>
  <si>
    <t>-1720242893</t>
  </si>
  <si>
    <t>Potrubí z trubek ocelových hladkých spojovaných svařováním černých bezešvých v kotelnách a strojovnách Ø 44,5/3,2</t>
  </si>
  <si>
    <t>1018732065</t>
  </si>
  <si>
    <t>733121222</t>
  </si>
  <si>
    <t>Potrubí ocelové hladké bezešvé v kotelnách nebo strojovnách spojované svařováním D 76x3,2</t>
  </si>
  <si>
    <t>1778334159</t>
  </si>
  <si>
    <t>Potrubí z trubek ocelových hladkých spojovaných svařováním černých bezešvých v kotelnách a strojovnách Ø 76/3,2</t>
  </si>
  <si>
    <t>733121225</t>
  </si>
  <si>
    <t>Potrubí ocelové hladké bezešvé v kotelnách nebo strojovnách spojované svařováním D 89x3,6</t>
  </si>
  <si>
    <t>-314207733</t>
  </si>
  <si>
    <t>Potrubí z trubek ocelových hladkých spojovaných svařováním černých bezešvých v kotelnách a strojovnách Ø 89/3,6</t>
  </si>
  <si>
    <t>-378753766</t>
  </si>
  <si>
    <t>733121235</t>
  </si>
  <si>
    <t>Potrubí ocelové hladké bezešvé v kotelnách nebo strojovnách spojované svařováním D 159x4,5</t>
  </si>
  <si>
    <t>-1716861911</t>
  </si>
  <si>
    <t>Potrubí z trubek ocelových hladkých spojovaných svařováním černých bezešvých v kotelnách a strojovnách Ø 159/4,5</t>
  </si>
  <si>
    <t>733111115</t>
  </si>
  <si>
    <t>Potrubí ocelové závitové černé bezešvé běžné v kotelnách nebo strojovnách DN 25</t>
  </si>
  <si>
    <t>-993567141</t>
  </si>
  <si>
    <t>Potrubí z trubek ocelových závitových černých spojovaných svařováním bezešvých běžných nízkotlakých PN 16 do 115°C v kotelnách a strojovnách DN 25</t>
  </si>
  <si>
    <t>230021026</t>
  </si>
  <si>
    <t>Montáž trubní díly přivařovací tř.11-13 do 1 kg D 38 mm tl 2,6 mm</t>
  </si>
  <si>
    <t>826114488</t>
  </si>
  <si>
    <t>Montáž trubních dílů přivařovacích hmotnosti do 1 kg  tř. 11 až 13 Ø 38 mm, tl. 2,6 mm</t>
  </si>
  <si>
    <t>230021029</t>
  </si>
  <si>
    <t>Montáž trubní díly přivařovací tř.11-13 do 1 kg D 44,5 mm tl 2,6 mm</t>
  </si>
  <si>
    <t>-1573737969</t>
  </si>
  <si>
    <t>Montáž trubních dílů přivařovacích hmotnosti do 1 kg  tř. 11 až 13 Ø 44,5 mm, tl. 2,6 mm</t>
  </si>
  <si>
    <t>230021038</t>
  </si>
  <si>
    <t>Montáž trubní díly přivařovací tř.11-13 do 1 kg D 57 mm tl 2,9 mm</t>
  </si>
  <si>
    <t>-999725632</t>
  </si>
  <si>
    <t>Montáž trubních dílů přivařovacích hmotnosti do 1 kg  tř. 11 až 13 Ø 57 mm, tl. 2,9 mm</t>
  </si>
  <si>
    <t>1561365004</t>
  </si>
  <si>
    <t>1213000464</t>
  </si>
  <si>
    <t>230023088</t>
  </si>
  <si>
    <t>Montáž trubní díly přivařovací tř.11-13 do 10 kg D 159 mm tl 4,5 mm</t>
  </si>
  <si>
    <t>64</t>
  </si>
  <si>
    <t>885286772</t>
  </si>
  <si>
    <t>Montáž trubních dílů přivařovacích hmotnosti přes 3 do 10 kg  tř. 11 až 13 Ø 159 mm, tl. 4,5 mm</t>
  </si>
  <si>
    <t>713463211</t>
  </si>
  <si>
    <t>Montáž izolace tepelné potrubí potrubními pouzdry s Al fólií staženými Al páskou 1x D do 50 mm</t>
  </si>
  <si>
    <t>1922401041</t>
  </si>
  <si>
    <t>Montáž izolace tepelné potrubí a ohybů tvarovkami nebo deskami  potrubními pouzdry s povrchovou úpravou hliníkovou fólií (izolační materiál ve specifikaci) přelepenými samolepící hliníkovou páskou potrubí jednovrstvá D do 50 mm</t>
  </si>
  <si>
    <t>713463212</t>
  </si>
  <si>
    <t>Montáž izolace tepelné potrubí potrubními pouzdry s Al fólií staženými Al páskou 1x D přes 50 do 100 mm</t>
  </si>
  <si>
    <t>1111700240</t>
  </si>
  <si>
    <t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</si>
  <si>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713463213</t>
  </si>
  <si>
    <t>Montáž izolace tepelné potrubí potrubními pouzdry s Al fólií staženými Al páskou 1x D přes 100 do 150 mm</t>
  </si>
  <si>
    <t>-1499909294</t>
  </si>
  <si>
    <t>Montáž izolace tepelné potrubí a ohybů tvarovkami nebo deskami  potrubními pouzdry s povrchovou úpravou hliníkovou fólií (izolační materiál ve specifikaci) přelepenými samolepící hliníkovou páskou potrubí jednovrstvá D přes 100 do 150 mm</t>
  </si>
  <si>
    <t>998733201</t>
  </si>
  <si>
    <t>Přesun hmot procentní pro rozvody potrubí v objektech v do 6 m</t>
  </si>
  <si>
    <t>-1936021559</t>
  </si>
  <si>
    <t>Přesun hmot pro rozvody potrubí  stanovený procentní sazbou z ceny vodorovná dopravní vzdálenost do 50 m v objektech výšky do 6 m</t>
  </si>
  <si>
    <t>31942794</t>
  </si>
  <si>
    <t>šroubení přímé potrubí-vnější závit mosaz 50x6/4"</t>
  </si>
  <si>
    <t>1711461675</t>
  </si>
  <si>
    <t>31942793</t>
  </si>
  <si>
    <t>šroubení přímé potrubí-vnější závit mosaz 40x5/4"</t>
  </si>
  <si>
    <t>-1038727949</t>
  </si>
  <si>
    <t>31942792</t>
  </si>
  <si>
    <t>šroubení přímé potrubí-vnější závit mosaz 32x1"</t>
  </si>
  <si>
    <t>1121677773</t>
  </si>
  <si>
    <t>31942795</t>
  </si>
  <si>
    <t>šroubení přímé potrubí-vnější závit mosaz 63x2"</t>
  </si>
  <si>
    <t>814070417</t>
  </si>
  <si>
    <t>55114214</t>
  </si>
  <si>
    <t>kohout kulový s vypouštěním PN 35 T 185°C chromovaný R250DS 1"</t>
  </si>
  <si>
    <t>-62631641</t>
  </si>
  <si>
    <t>Čerpadlo TP 40-180/2 -odolnost glykol</t>
  </si>
  <si>
    <t>1644952382</t>
  </si>
  <si>
    <t>Klapka mezipřírubová uzavírací DN 150 PN 16 do 120°C disk tvárná litina s pohonem</t>
  </si>
  <si>
    <t>2114028152</t>
  </si>
  <si>
    <t>44</t>
  </si>
  <si>
    <t>Třícestný ventil LDM 113 M DN 40 PN16 včetně pohonu</t>
  </si>
  <si>
    <t>-856531884</t>
  </si>
  <si>
    <t>45</t>
  </si>
  <si>
    <t>Pojišťovací ventil DUCO 1/2" x3/4" 3bar odolnost glykol</t>
  </si>
  <si>
    <t>1297036445</t>
  </si>
  <si>
    <t>46</t>
  </si>
  <si>
    <t>RA05</t>
  </si>
  <si>
    <t xml:space="preserve">Pojišťovací ventil DUCO 1/2" x3/4" 5bar </t>
  </si>
  <si>
    <t>-375354274</t>
  </si>
  <si>
    <t>47</t>
  </si>
  <si>
    <t>RA06</t>
  </si>
  <si>
    <t xml:space="preserve">Pojišťovací ventil DUCO 1" x1 1/4" 6bar </t>
  </si>
  <si>
    <t>-2026955465</t>
  </si>
  <si>
    <t>48</t>
  </si>
  <si>
    <t>RA07</t>
  </si>
  <si>
    <t>Manometr D 160 400kPa, G 1/2" spodní přip.včetně příslušenství a montáže</t>
  </si>
  <si>
    <t>-303993027</t>
  </si>
  <si>
    <t>Manometr D 160 400kPa, G 1/2" spodní přip.včetně příslušenství a montáže + kulový kohout 1/2"</t>
  </si>
  <si>
    <t>49</t>
  </si>
  <si>
    <t>RA08</t>
  </si>
  <si>
    <t>Teploměr D 100 G 1/2" včetně příslušenství a montáže</t>
  </si>
  <si>
    <t>-1811992958</t>
  </si>
  <si>
    <t>50</t>
  </si>
  <si>
    <t>RA09</t>
  </si>
  <si>
    <t>Vyvažovací ventil STAD 2"</t>
  </si>
  <si>
    <t>1948477170</t>
  </si>
  <si>
    <t>51</t>
  </si>
  <si>
    <t>RA10</t>
  </si>
  <si>
    <t>Vyvažovací ventil STAD 6/4"</t>
  </si>
  <si>
    <t>676721770</t>
  </si>
  <si>
    <t>52</t>
  </si>
  <si>
    <t>RA11</t>
  </si>
  <si>
    <t>Vyvažovací ventil STAF DN 65</t>
  </si>
  <si>
    <t>-1210700050</t>
  </si>
  <si>
    <t>53</t>
  </si>
  <si>
    <t>RA12</t>
  </si>
  <si>
    <t xml:space="preserve">Automatický odvzdušňovací ventil Flamco Flexvent Super 1/2" + kulový kohout s vypouštěním 1/2" </t>
  </si>
  <si>
    <t>-296231283</t>
  </si>
  <si>
    <t>54</t>
  </si>
  <si>
    <t>GCM.R99IY003</t>
  </si>
  <si>
    <t>Automatický odvzdušňovací ventil, svislý + zpětný ventil, mosaz, R99I, 1/2"</t>
  </si>
  <si>
    <t>901287865</t>
  </si>
  <si>
    <t>55</t>
  </si>
  <si>
    <t>RA13</t>
  </si>
  <si>
    <t>Hladinové čidlo</t>
  </si>
  <si>
    <t>888784022</t>
  </si>
  <si>
    <t>56</t>
  </si>
  <si>
    <t>-2098527134</t>
  </si>
  <si>
    <t>57</t>
  </si>
  <si>
    <t>734494215</t>
  </si>
  <si>
    <t>Návarek s trubkovým závitem G 1</t>
  </si>
  <si>
    <t>-1598449063</t>
  </si>
  <si>
    <t>Měřicí armatury návarky s trubkovým závitem G 1</t>
  </si>
  <si>
    <t>58</t>
  </si>
  <si>
    <t>733131132</t>
  </si>
  <si>
    <t>Kompenzátor pro ocelové potrubí pryžový DN 40 PN 16 do 100°C přírubový</t>
  </si>
  <si>
    <t>1425604705</t>
  </si>
  <si>
    <t>Kompenzátory pro ocelové potrubí pryžové PN 16 do 100°C přírubové DN 40</t>
  </si>
  <si>
    <t>59</t>
  </si>
  <si>
    <t>733131134</t>
  </si>
  <si>
    <t>Kompenzátor pro ocelové potrubí pryžový DN 65 PN 16 do 100°C přírubový</t>
  </si>
  <si>
    <t>1985762089</t>
  </si>
  <si>
    <t>Kompenzátory pro ocelové potrubí pryžové PN 16 do 100°C přírubové DN 65</t>
  </si>
  <si>
    <t>60</t>
  </si>
  <si>
    <t>722224115</t>
  </si>
  <si>
    <t>Kohout plnicí nebo vypouštěcí G 1/2" PN 10 s jedním závitem</t>
  </si>
  <si>
    <t>-1107905173</t>
  </si>
  <si>
    <t>Armatury s jedním závitem kohouty plnicí a vypouštěcí PN 10 G 1/2"</t>
  </si>
  <si>
    <t>61</t>
  </si>
  <si>
    <t>722232045</t>
  </si>
  <si>
    <t>Kohout kulový přímý G 1" PN 42 do 185°C vnitřní závit</t>
  </si>
  <si>
    <t>-1130973274</t>
  </si>
  <si>
    <t>Armatury se dvěma závity kulové kohouty PN 42 do 185 °C přímé vnitřní závit G 1"</t>
  </si>
  <si>
    <t>62</t>
  </si>
  <si>
    <t>722232046</t>
  </si>
  <si>
    <t>Kohout kulový přímý G 5/4" PN 42 do 185°C vnitřní závit</t>
  </si>
  <si>
    <t>-369080398</t>
  </si>
  <si>
    <t>Armatury se dvěma závity kulové kohouty PN 42 do 185 °C přímé vnitřní závit G 5/4"</t>
  </si>
  <si>
    <t>63</t>
  </si>
  <si>
    <t>722232048</t>
  </si>
  <si>
    <t>Kohout kulový přímý  G 2" PN 42 do 185°C vnitřní závit</t>
  </si>
  <si>
    <t>18089675</t>
  </si>
  <si>
    <t>Armatury se dvěma závity kulové kohouty PN 42 do 185 °C přímé vnitřní závit G 2"</t>
  </si>
  <si>
    <t>734163427</t>
  </si>
  <si>
    <t>Filtr DN 65 PN 16 do 300°C z uhlíkové oceli s vypouštěcí zátkou</t>
  </si>
  <si>
    <t>33440169</t>
  </si>
  <si>
    <t>Filtry z uhlíkové oceli s čístícím víkem nebo vypouštěcí zátkou PN 16 do 300°C DN 65</t>
  </si>
  <si>
    <t>65</t>
  </si>
  <si>
    <t>734193115</t>
  </si>
  <si>
    <t>Klapka mezipřírubová uzavírací DN 65 PN 16 do 120°C disk tvárná litina</t>
  </si>
  <si>
    <t>2053907912</t>
  </si>
  <si>
    <t>Ostatní přírubové armatury klapky mezipřírubové uzavírací PN 16 do 120°C disk tvárná litina DN 65</t>
  </si>
  <si>
    <t>66</t>
  </si>
  <si>
    <t>734193117</t>
  </si>
  <si>
    <t>Klapka mezipřírubová uzavírací DN 100 PN 16 do 120°C disk tvárná litina</t>
  </si>
  <si>
    <t>17173221</t>
  </si>
  <si>
    <t>Ostatní přírubové armatury klapky mezipřírubové uzavírací PN 16 do 120°C disk tvárná litina DN 100</t>
  </si>
  <si>
    <t>67</t>
  </si>
  <si>
    <t>734109213</t>
  </si>
  <si>
    <t>Montáž armatury přírubové se dvěma přírubami PN 16 DN 40</t>
  </si>
  <si>
    <t>2006495648</t>
  </si>
  <si>
    <t>Montáž armatur přírubových  se dvěma přírubami PN 16 DN 40</t>
  </si>
  <si>
    <t>68</t>
  </si>
  <si>
    <t>734109215</t>
  </si>
  <si>
    <t>Montáž armatury přírubové se dvěma přírubami PN 16 DN 65</t>
  </si>
  <si>
    <t>1343431141</t>
  </si>
  <si>
    <t>Montáž armatur přírubových  se dvěma přírubami PN 16 DN 65</t>
  </si>
  <si>
    <t>69</t>
  </si>
  <si>
    <t>734109219</t>
  </si>
  <si>
    <t>Montáž armatury přírubové se dvěma přírubami PN 16 DN 150</t>
  </si>
  <si>
    <t>2052489199</t>
  </si>
  <si>
    <t>Montáž armatur přírubových  se dvěma přírubami PN 16 DN 150</t>
  </si>
  <si>
    <t>70</t>
  </si>
  <si>
    <t>734109413</t>
  </si>
  <si>
    <t>Montáž armatury přírubové se třemi přírubami PN 16 DN 40</t>
  </si>
  <si>
    <t>-574856969</t>
  </si>
  <si>
    <t>Montáž armatur přírubových  se třemi přírubami PN 16 DN 40</t>
  </si>
  <si>
    <t>71</t>
  </si>
  <si>
    <t>734209103</t>
  </si>
  <si>
    <t>Montáž armatury závitové s jedním závitem G 1/2</t>
  </si>
  <si>
    <t>1715181646</t>
  </si>
  <si>
    <t>Montáž závitových armatur  s 1 závitem G 1/2 (DN 15)</t>
  </si>
  <si>
    <t>72</t>
  </si>
  <si>
    <t>734209105</t>
  </si>
  <si>
    <t>Montáž armatury závitové s jedním závitem G 1</t>
  </si>
  <si>
    <t>-1345847887</t>
  </si>
  <si>
    <t>Montáž závitových armatur  s 1 závitem G 1 (DN 25)</t>
  </si>
  <si>
    <t>73</t>
  </si>
  <si>
    <t>734209113</t>
  </si>
  <si>
    <t>Montáž armatury závitové s dvěma závity G 1/2</t>
  </si>
  <si>
    <t>1287980743</t>
  </si>
  <si>
    <t>Montáž závitových armatur  se 2 závity G 1/2 (DN 15)</t>
  </si>
  <si>
    <t>74</t>
  </si>
  <si>
    <t>734209117</t>
  </si>
  <si>
    <t>Montáž armatury závitové s dvěma závity G 6/4</t>
  </si>
  <si>
    <t>935706195</t>
  </si>
  <si>
    <t>Montáž závitových armatur  se 2 závity G 6/4 (DN 40)</t>
  </si>
  <si>
    <t>75</t>
  </si>
  <si>
    <t>734209118</t>
  </si>
  <si>
    <t>Montáž armatury závitové s dvěma závity G 2</t>
  </si>
  <si>
    <t>-1290541854</t>
  </si>
  <si>
    <t>Montáž závitových armatur  se 2 závity G 2 (DN 50)</t>
  </si>
  <si>
    <t>76</t>
  </si>
  <si>
    <t>2072026135</t>
  </si>
  <si>
    <t>77</t>
  </si>
  <si>
    <t>722290215</t>
  </si>
  <si>
    <t>Zkouška těsnosti vodovodního potrubí hrdlového nebo přírubového do DN 100</t>
  </si>
  <si>
    <t>512</t>
  </si>
  <si>
    <t>1534135914</t>
  </si>
  <si>
    <t>Zkoušky, proplach a desinfekce vodovodního potrubí  zkoušky těsnosti vodovodního potrubí hrdlového nebo přírubového do DN 100</t>
  </si>
  <si>
    <t>78</t>
  </si>
  <si>
    <t>722290218</t>
  </si>
  <si>
    <t>Zkouška těsnosti vodovodního potrubí hrdlového nebo přírubového do DN 200</t>
  </si>
  <si>
    <t>368742004</t>
  </si>
  <si>
    <t>Zkoušky, proplach a desinfekce vodovodního potrubí  zkoušky těsnosti vodovodního potrubí hrdlového nebo přírubového přes DN 100 do DN 200</t>
  </si>
  <si>
    <t>79</t>
  </si>
  <si>
    <t>O01</t>
  </si>
  <si>
    <t>Montážní, závěsný a spojovací materiál</t>
  </si>
  <si>
    <t>1364409261</t>
  </si>
  <si>
    <t>80</t>
  </si>
  <si>
    <t>O02</t>
  </si>
  <si>
    <t>Doprava a ubytování</t>
  </si>
  <si>
    <t>397315904</t>
  </si>
  <si>
    <t>81</t>
  </si>
  <si>
    <t>O03</t>
  </si>
  <si>
    <t>346678621</t>
  </si>
  <si>
    <t>Manipulační technika</t>
  </si>
  <si>
    <t>82</t>
  </si>
  <si>
    <t>O04</t>
  </si>
  <si>
    <t>Technologický chladič 41 kW, 35 dB(A) v 10m</t>
  </si>
  <si>
    <t>-640105043</t>
  </si>
  <si>
    <t>83</t>
  </si>
  <si>
    <t>O05</t>
  </si>
  <si>
    <t>-354563131</t>
  </si>
  <si>
    <t>84</t>
  </si>
  <si>
    <t>O06</t>
  </si>
  <si>
    <t>Kogenerační jednotka 499 kWe, 780 kWt</t>
  </si>
  <si>
    <t>-1074390537</t>
  </si>
  <si>
    <t xml:space="preserve">Kogenerační jednotka 499 kW, tepelný výkon 780 kWt
Součásti KGJ:
- plynová regulační řada
- tepelný modul včetně vystrojení
         - zahrnuje armatury primárního a sekundárního okruh
         - deskový výměník primárního okruhu 359 kW
- deskový výměník CB30-34L 41 kW
- spalinový výměník 290 kW
- spalinový ekonomizíér 90 kW
- spalinový tlumič hluku
</t>
  </si>
  <si>
    <t>85</t>
  </si>
  <si>
    <t>O07</t>
  </si>
  <si>
    <t>Tepelný modul včetně vystrojení montáž (součást KGJ)</t>
  </si>
  <si>
    <t>533874246</t>
  </si>
  <si>
    <t>Tepelný modul včetně vystrojení</t>
  </si>
  <si>
    <t>86</t>
  </si>
  <si>
    <t>O09</t>
  </si>
  <si>
    <t>Expanzní nádoba 400l</t>
  </si>
  <si>
    <t>-2060065718</t>
  </si>
  <si>
    <t>87</t>
  </si>
  <si>
    <t>O10</t>
  </si>
  <si>
    <t>Expanzní nádoba 100l</t>
  </si>
  <si>
    <t>1245929487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</si>
</sst>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6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1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21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20" xfId="0" applyFont="1" applyBorder="1" applyAlignment="1" applyProtection="1">
      <alignment horizontal="left" vertical="center"/>
    </xf>
    <xf numFmtId="0" fontId="28" fillId="0" borderId="20" xfId="0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0" xfId="0" applyFont="1" applyAlignment="1"/>
    <xf numFmtId="0" fontId="31" fillId="0" borderId="3" xfId="0" applyFont="1" applyBorder="1" applyAlignment="1" applyProtection="1"/>
    <xf numFmtId="0" fontId="31" fillId="0" borderId="0" xfId="0" applyFont="1" applyAlignment="1" applyProtection="1"/>
    <xf numFmtId="0" fontId="31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31" fillId="0" borderId="0" xfId="0" applyFont="1" applyAlignment="1" applyProtection="1">
      <protection locked="0"/>
    </xf>
    <xf numFmtId="4" fontId="27" fillId="0" borderId="0" xfId="0" applyNumberFormat="1" applyFont="1" applyAlignment="1" applyProtection="1"/>
    <xf numFmtId="0" fontId="31" fillId="0" borderId="3" xfId="0" applyFont="1" applyBorder="1" applyAlignment="1"/>
    <xf numFmtId="0" fontId="31" fillId="0" borderId="14" xfId="0" applyFont="1" applyBorder="1" applyAlignment="1" applyProtection="1"/>
    <xf numFmtId="0" fontId="31" fillId="0" borderId="0" xfId="0" applyFont="1" applyBorder="1" applyAlignment="1" applyProtection="1"/>
    <xf numFmtId="166" fontId="31" fillId="0" borderId="0" xfId="0" applyNumberFormat="1" applyFont="1" applyBorder="1" applyAlignment="1" applyProtection="1"/>
    <xf numFmtId="166" fontId="31" fillId="0" borderId="15" xfId="0" applyNumberFormat="1" applyFont="1" applyBorder="1" applyAlignment="1" applyProtection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/>
    </xf>
    <xf numFmtId="4" fontId="28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7" fontId="15" fillId="2" borderId="22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M101"/>
  <sheetViews>
    <sheetView showGridLines="0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E4" s="10" t="s">
        <v>11</v>
      </c>
      <c r="BS4" s="2" t="s">
        <v>12</v>
      </c>
    </row>
    <row r="5" spans="1:74" ht="12" customHeight="1">
      <c r="B5" s="6"/>
      <c r="C5" s="7"/>
      <c r="D5" s="11" t="s">
        <v>13</v>
      </c>
      <c r="E5" s="7"/>
      <c r="F5" s="7"/>
      <c r="G5" s="7"/>
      <c r="H5" s="7"/>
      <c r="I5" s="7"/>
      <c r="J5" s="7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7"/>
      <c r="AQ5" s="7"/>
      <c r="AR5" s="5"/>
      <c r="BE5" s="221" t="s">
        <v>15</v>
      </c>
      <c r="BS5" s="2" t="s">
        <v>6</v>
      </c>
    </row>
    <row r="6" spans="1:74" ht="36.950000000000003" customHeight="1">
      <c r="B6" s="6"/>
      <c r="C6" s="7"/>
      <c r="D6" s="12" t="s">
        <v>16</v>
      </c>
      <c r="E6" s="7"/>
      <c r="F6" s="7"/>
      <c r="G6" s="7"/>
      <c r="H6" s="7"/>
      <c r="I6" s="7"/>
      <c r="J6" s="7"/>
      <c r="K6" s="224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7"/>
      <c r="AQ6" s="7"/>
      <c r="AR6" s="5"/>
      <c r="BE6" s="222"/>
      <c r="BS6" s="2" t="s">
        <v>6</v>
      </c>
    </row>
    <row r="7" spans="1:74" ht="12" customHeight="1">
      <c r="B7" s="6"/>
      <c r="C7" s="7"/>
      <c r="D7" s="13" t="s">
        <v>18</v>
      </c>
      <c r="E7" s="7"/>
      <c r="F7" s="7"/>
      <c r="G7" s="7"/>
      <c r="H7" s="7"/>
      <c r="I7" s="7"/>
      <c r="J7" s="7"/>
      <c r="K7" s="14" t="s">
        <v>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3" t="s">
        <v>19</v>
      </c>
      <c r="AL7" s="7"/>
      <c r="AM7" s="7"/>
      <c r="AN7" s="14" t="s">
        <v>1</v>
      </c>
      <c r="AO7" s="7"/>
      <c r="AP7" s="7"/>
      <c r="AQ7" s="7"/>
      <c r="AR7" s="5"/>
      <c r="BE7" s="222"/>
      <c r="BS7" s="2" t="s">
        <v>6</v>
      </c>
    </row>
    <row r="8" spans="1:74" ht="12" customHeight="1">
      <c r="B8" s="6"/>
      <c r="C8" s="7"/>
      <c r="D8" s="13" t="s">
        <v>20</v>
      </c>
      <c r="E8" s="7"/>
      <c r="F8" s="7"/>
      <c r="G8" s="7"/>
      <c r="H8" s="7"/>
      <c r="I8" s="7"/>
      <c r="J8" s="7"/>
      <c r="K8" s="14" t="s">
        <v>21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3" t="s">
        <v>22</v>
      </c>
      <c r="AL8" s="7"/>
      <c r="AM8" s="7"/>
      <c r="AN8" s="15" t="s">
        <v>23</v>
      </c>
      <c r="AO8" s="7"/>
      <c r="AP8" s="7"/>
      <c r="AQ8" s="7"/>
      <c r="AR8" s="5"/>
      <c r="BE8" s="222"/>
      <c r="BS8" s="2" t="s">
        <v>6</v>
      </c>
    </row>
    <row r="9" spans="1:74" ht="14.45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E9" s="222"/>
      <c r="BS9" s="2" t="s">
        <v>6</v>
      </c>
    </row>
    <row r="10" spans="1:74" ht="12" customHeight="1">
      <c r="B10" s="6"/>
      <c r="C10" s="7"/>
      <c r="D10" s="13" t="s">
        <v>24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3" t="s">
        <v>25</v>
      </c>
      <c r="AL10" s="7"/>
      <c r="AM10" s="7"/>
      <c r="AN10" s="14" t="s">
        <v>1</v>
      </c>
      <c r="AO10" s="7"/>
      <c r="AP10" s="7"/>
      <c r="AQ10" s="7"/>
      <c r="AR10" s="5"/>
      <c r="BE10" s="222"/>
      <c r="BS10" s="2" t="s">
        <v>6</v>
      </c>
    </row>
    <row r="11" spans="1:74" ht="18.399999999999999" customHeight="1">
      <c r="B11" s="6"/>
      <c r="C11" s="7"/>
      <c r="D11" s="7"/>
      <c r="E11" s="14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3" t="s">
        <v>27</v>
      </c>
      <c r="AL11" s="7"/>
      <c r="AM11" s="7"/>
      <c r="AN11" s="14" t="s">
        <v>1</v>
      </c>
      <c r="AO11" s="7"/>
      <c r="AP11" s="7"/>
      <c r="AQ11" s="7"/>
      <c r="AR11" s="5"/>
      <c r="BE11" s="222"/>
      <c r="BS11" s="2" t="s">
        <v>6</v>
      </c>
    </row>
    <row r="12" spans="1:74" ht="6.95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E12" s="222"/>
      <c r="BS12" s="2" t="s">
        <v>6</v>
      </c>
    </row>
    <row r="13" spans="1:74" ht="12" customHeight="1">
      <c r="B13" s="6"/>
      <c r="C13" s="7"/>
      <c r="D13" s="13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3" t="s">
        <v>25</v>
      </c>
      <c r="AL13" s="7"/>
      <c r="AM13" s="7"/>
      <c r="AN13" s="16" t="s">
        <v>29</v>
      </c>
      <c r="AO13" s="7"/>
      <c r="AP13" s="7"/>
      <c r="AQ13" s="7"/>
      <c r="AR13" s="5"/>
      <c r="BE13" s="222"/>
      <c r="BS13" s="2" t="s">
        <v>6</v>
      </c>
    </row>
    <row r="14" spans="1:74" ht="12.75">
      <c r="B14" s="6"/>
      <c r="C14" s="7"/>
      <c r="D14" s="7"/>
      <c r="E14" s="225" t="s">
        <v>29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13" t="s">
        <v>27</v>
      </c>
      <c r="AL14" s="7"/>
      <c r="AM14" s="7"/>
      <c r="AN14" s="16" t="s">
        <v>29</v>
      </c>
      <c r="AO14" s="7"/>
      <c r="AP14" s="7"/>
      <c r="AQ14" s="7"/>
      <c r="AR14" s="5"/>
      <c r="BE14" s="222"/>
      <c r="BS14" s="2" t="s">
        <v>6</v>
      </c>
    </row>
    <row r="15" spans="1:74" ht="6.95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E15" s="222"/>
      <c r="BS15" s="2" t="s">
        <v>4</v>
      </c>
    </row>
    <row r="16" spans="1:74" ht="12" customHeight="1">
      <c r="B16" s="6"/>
      <c r="C16" s="7"/>
      <c r="D16" s="13" t="s">
        <v>30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3" t="s">
        <v>25</v>
      </c>
      <c r="AL16" s="7"/>
      <c r="AM16" s="7"/>
      <c r="AN16" s="14" t="s">
        <v>1</v>
      </c>
      <c r="AO16" s="7"/>
      <c r="AP16" s="7"/>
      <c r="AQ16" s="7"/>
      <c r="AR16" s="5"/>
      <c r="BE16" s="222"/>
      <c r="BS16" s="2" t="s">
        <v>4</v>
      </c>
    </row>
    <row r="17" spans="1:71" ht="18.399999999999999" customHeight="1">
      <c r="B17" s="6"/>
      <c r="C17" s="7"/>
      <c r="D17" s="7"/>
      <c r="E17" s="14" t="s">
        <v>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3" t="s">
        <v>27</v>
      </c>
      <c r="AL17" s="7"/>
      <c r="AM17" s="7"/>
      <c r="AN17" s="14" t="s">
        <v>1</v>
      </c>
      <c r="AO17" s="7"/>
      <c r="AP17" s="7"/>
      <c r="AQ17" s="7"/>
      <c r="AR17" s="5"/>
      <c r="BE17" s="222"/>
      <c r="BS17" s="2" t="s">
        <v>31</v>
      </c>
    </row>
    <row r="18" spans="1:71" ht="6.95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E18" s="222"/>
      <c r="BS18" s="2" t="s">
        <v>6</v>
      </c>
    </row>
    <row r="19" spans="1:71" ht="12" customHeight="1">
      <c r="B19" s="6"/>
      <c r="C19" s="7"/>
      <c r="D19" s="13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3" t="s">
        <v>25</v>
      </c>
      <c r="AL19" s="7"/>
      <c r="AM19" s="7"/>
      <c r="AN19" s="14" t="s">
        <v>1</v>
      </c>
      <c r="AO19" s="7"/>
      <c r="AP19" s="7"/>
      <c r="AQ19" s="7"/>
      <c r="AR19" s="5"/>
      <c r="BE19" s="222"/>
      <c r="BS19" s="2" t="s">
        <v>6</v>
      </c>
    </row>
    <row r="20" spans="1:71" ht="18.399999999999999" customHeight="1">
      <c r="B20" s="6"/>
      <c r="C20" s="7"/>
      <c r="D20" s="7"/>
      <c r="E20" s="14" t="s">
        <v>26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3" t="s">
        <v>27</v>
      </c>
      <c r="AL20" s="7"/>
      <c r="AM20" s="7"/>
      <c r="AN20" s="14" t="s">
        <v>1</v>
      </c>
      <c r="AO20" s="7"/>
      <c r="AP20" s="7"/>
      <c r="AQ20" s="7"/>
      <c r="AR20" s="5"/>
      <c r="BE20" s="222"/>
      <c r="BS20" s="2" t="s">
        <v>31</v>
      </c>
    </row>
    <row r="21" spans="1:71" ht="6.95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  <c r="BE21" s="222"/>
    </row>
    <row r="22" spans="1:71" ht="12" customHeight="1">
      <c r="B22" s="6"/>
      <c r="C22" s="7"/>
      <c r="D22" s="13" t="s">
        <v>33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  <c r="BE22" s="222"/>
    </row>
    <row r="23" spans="1:71" ht="16.5" customHeight="1">
      <c r="B23" s="6"/>
      <c r="C23" s="7"/>
      <c r="D23" s="7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7"/>
      <c r="AP23" s="7"/>
      <c r="AQ23" s="7"/>
      <c r="AR23" s="5"/>
      <c r="BE23" s="222"/>
    </row>
    <row r="24" spans="1:71" ht="6.95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  <c r="BE24" s="222"/>
    </row>
    <row r="25" spans="1:71" ht="6.95" customHeight="1">
      <c r="B25" s="6"/>
      <c r="C25" s="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7"/>
      <c r="AQ25" s="7"/>
      <c r="AR25" s="5"/>
      <c r="BE25" s="222"/>
    </row>
    <row r="26" spans="1:71" s="24" customFormat="1" ht="25.9" customHeight="1">
      <c r="A26" s="18"/>
      <c r="B26" s="19"/>
      <c r="C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8" t="e">
        <f>ROUND(AG94,2)</f>
        <v>#REF!</v>
      </c>
      <c r="AL26" s="229"/>
      <c r="AM26" s="229"/>
      <c r="AN26" s="229"/>
      <c r="AO26" s="229"/>
      <c r="AP26" s="20"/>
      <c r="AQ26" s="20"/>
      <c r="AR26" s="23"/>
      <c r="BE26" s="222"/>
    </row>
    <row r="27" spans="1:71" s="24" customFormat="1" ht="6.95" customHeight="1">
      <c r="A27" s="18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3"/>
      <c r="BE27" s="222"/>
    </row>
    <row r="28" spans="1:71" s="24" customFormat="1" ht="12.75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30" t="s">
        <v>35</v>
      </c>
      <c r="M28" s="230"/>
      <c r="N28" s="230"/>
      <c r="O28" s="230"/>
      <c r="P28" s="230"/>
      <c r="Q28" s="20"/>
      <c r="R28" s="20"/>
      <c r="S28" s="20"/>
      <c r="T28" s="20"/>
      <c r="U28" s="20"/>
      <c r="V28" s="20"/>
      <c r="W28" s="230" t="s">
        <v>36</v>
      </c>
      <c r="X28" s="230"/>
      <c r="Y28" s="230"/>
      <c r="Z28" s="230"/>
      <c r="AA28" s="230"/>
      <c r="AB28" s="230"/>
      <c r="AC28" s="230"/>
      <c r="AD28" s="230"/>
      <c r="AE28" s="230"/>
      <c r="AF28" s="20"/>
      <c r="AG28" s="20"/>
      <c r="AH28" s="20"/>
      <c r="AI28" s="20"/>
      <c r="AJ28" s="20"/>
      <c r="AK28" s="230" t="s">
        <v>37</v>
      </c>
      <c r="AL28" s="230"/>
      <c r="AM28" s="230"/>
      <c r="AN28" s="230"/>
      <c r="AO28" s="230"/>
      <c r="AP28" s="20"/>
      <c r="AQ28" s="20"/>
      <c r="AR28" s="23"/>
      <c r="BE28" s="222"/>
    </row>
    <row r="29" spans="1:71" s="25" customFormat="1" ht="14.45" customHeight="1">
      <c r="B29" s="26"/>
      <c r="C29" s="27"/>
      <c r="D29" s="13" t="s">
        <v>38</v>
      </c>
      <c r="E29" s="27"/>
      <c r="F29" s="13" t="s">
        <v>39</v>
      </c>
      <c r="G29" s="27"/>
      <c r="H29" s="27"/>
      <c r="I29" s="27"/>
      <c r="J29" s="27"/>
      <c r="K29" s="27"/>
      <c r="L29" s="231">
        <v>0.21</v>
      </c>
      <c r="M29" s="232"/>
      <c r="N29" s="232"/>
      <c r="O29" s="232"/>
      <c r="P29" s="232"/>
      <c r="Q29" s="27"/>
      <c r="R29" s="27"/>
      <c r="S29" s="27"/>
      <c r="T29" s="27"/>
      <c r="U29" s="27"/>
      <c r="V29" s="27"/>
      <c r="W29" s="233" t="e">
        <f>ROUND(AZ94, 2)</f>
        <v>#REF!</v>
      </c>
      <c r="X29" s="232"/>
      <c r="Y29" s="232"/>
      <c r="Z29" s="232"/>
      <c r="AA29" s="232"/>
      <c r="AB29" s="232"/>
      <c r="AC29" s="232"/>
      <c r="AD29" s="232"/>
      <c r="AE29" s="232"/>
      <c r="AF29" s="27"/>
      <c r="AG29" s="27"/>
      <c r="AH29" s="27"/>
      <c r="AI29" s="27"/>
      <c r="AJ29" s="27"/>
      <c r="AK29" s="233" t="e">
        <f>ROUND(AV94, 2)</f>
        <v>#REF!</v>
      </c>
      <c r="AL29" s="232"/>
      <c r="AM29" s="232"/>
      <c r="AN29" s="232"/>
      <c r="AO29" s="232"/>
      <c r="AP29" s="27"/>
      <c r="AQ29" s="27"/>
      <c r="AR29" s="28"/>
      <c r="BE29" s="223"/>
    </row>
    <row r="30" spans="1:71" s="25" customFormat="1" ht="14.45" customHeight="1">
      <c r="B30" s="26"/>
      <c r="C30" s="27"/>
      <c r="D30" s="27"/>
      <c r="E30" s="27"/>
      <c r="F30" s="13" t="s">
        <v>40</v>
      </c>
      <c r="G30" s="27"/>
      <c r="H30" s="27"/>
      <c r="I30" s="27"/>
      <c r="J30" s="27"/>
      <c r="K30" s="27"/>
      <c r="L30" s="231">
        <v>0.15</v>
      </c>
      <c r="M30" s="232"/>
      <c r="N30" s="232"/>
      <c r="O30" s="232"/>
      <c r="P30" s="232"/>
      <c r="Q30" s="27"/>
      <c r="R30" s="27"/>
      <c r="S30" s="27"/>
      <c r="T30" s="27"/>
      <c r="U30" s="27"/>
      <c r="V30" s="27"/>
      <c r="W30" s="233" t="e">
        <f>ROUND(BA94, 2)</f>
        <v>#REF!</v>
      </c>
      <c r="X30" s="232"/>
      <c r="Y30" s="232"/>
      <c r="Z30" s="232"/>
      <c r="AA30" s="232"/>
      <c r="AB30" s="232"/>
      <c r="AC30" s="232"/>
      <c r="AD30" s="232"/>
      <c r="AE30" s="232"/>
      <c r="AF30" s="27"/>
      <c r="AG30" s="27"/>
      <c r="AH30" s="27"/>
      <c r="AI30" s="27"/>
      <c r="AJ30" s="27"/>
      <c r="AK30" s="233" t="e">
        <f>ROUND(AW94, 2)</f>
        <v>#REF!</v>
      </c>
      <c r="AL30" s="232"/>
      <c r="AM30" s="232"/>
      <c r="AN30" s="232"/>
      <c r="AO30" s="232"/>
      <c r="AP30" s="27"/>
      <c r="AQ30" s="27"/>
      <c r="AR30" s="28"/>
      <c r="BE30" s="223"/>
    </row>
    <row r="31" spans="1:71" s="25" customFormat="1" ht="14.45" hidden="1" customHeight="1">
      <c r="B31" s="26"/>
      <c r="C31" s="27"/>
      <c r="D31" s="27"/>
      <c r="E31" s="27"/>
      <c r="F31" s="13" t="s">
        <v>41</v>
      </c>
      <c r="G31" s="27"/>
      <c r="H31" s="27"/>
      <c r="I31" s="27"/>
      <c r="J31" s="27"/>
      <c r="K31" s="27"/>
      <c r="L31" s="231">
        <v>0.21</v>
      </c>
      <c r="M31" s="232"/>
      <c r="N31" s="232"/>
      <c r="O31" s="232"/>
      <c r="P31" s="232"/>
      <c r="Q31" s="27"/>
      <c r="R31" s="27"/>
      <c r="S31" s="27"/>
      <c r="T31" s="27"/>
      <c r="U31" s="27"/>
      <c r="V31" s="27"/>
      <c r="W31" s="233" t="e">
        <f>ROUND(BB94, 2)</f>
        <v>#REF!</v>
      </c>
      <c r="X31" s="232"/>
      <c r="Y31" s="232"/>
      <c r="Z31" s="232"/>
      <c r="AA31" s="232"/>
      <c r="AB31" s="232"/>
      <c r="AC31" s="232"/>
      <c r="AD31" s="232"/>
      <c r="AE31" s="232"/>
      <c r="AF31" s="27"/>
      <c r="AG31" s="27"/>
      <c r="AH31" s="27"/>
      <c r="AI31" s="27"/>
      <c r="AJ31" s="27"/>
      <c r="AK31" s="233">
        <v>0</v>
      </c>
      <c r="AL31" s="232"/>
      <c r="AM31" s="232"/>
      <c r="AN31" s="232"/>
      <c r="AO31" s="232"/>
      <c r="AP31" s="27"/>
      <c r="AQ31" s="27"/>
      <c r="AR31" s="28"/>
      <c r="BE31" s="223"/>
    </row>
    <row r="32" spans="1:71" s="25" customFormat="1" ht="14.45" hidden="1" customHeight="1">
      <c r="B32" s="26"/>
      <c r="C32" s="27"/>
      <c r="D32" s="27"/>
      <c r="E32" s="27"/>
      <c r="F32" s="13" t="s">
        <v>42</v>
      </c>
      <c r="G32" s="27"/>
      <c r="H32" s="27"/>
      <c r="I32" s="27"/>
      <c r="J32" s="27"/>
      <c r="K32" s="27"/>
      <c r="L32" s="231">
        <v>0.15</v>
      </c>
      <c r="M32" s="232"/>
      <c r="N32" s="232"/>
      <c r="O32" s="232"/>
      <c r="P32" s="232"/>
      <c r="Q32" s="27"/>
      <c r="R32" s="27"/>
      <c r="S32" s="27"/>
      <c r="T32" s="27"/>
      <c r="U32" s="27"/>
      <c r="V32" s="27"/>
      <c r="W32" s="233" t="e">
        <f>ROUND(BC94, 2)</f>
        <v>#REF!</v>
      </c>
      <c r="X32" s="232"/>
      <c r="Y32" s="232"/>
      <c r="Z32" s="232"/>
      <c r="AA32" s="232"/>
      <c r="AB32" s="232"/>
      <c r="AC32" s="232"/>
      <c r="AD32" s="232"/>
      <c r="AE32" s="232"/>
      <c r="AF32" s="27"/>
      <c r="AG32" s="27"/>
      <c r="AH32" s="27"/>
      <c r="AI32" s="27"/>
      <c r="AJ32" s="27"/>
      <c r="AK32" s="233">
        <v>0</v>
      </c>
      <c r="AL32" s="232"/>
      <c r="AM32" s="232"/>
      <c r="AN32" s="232"/>
      <c r="AO32" s="232"/>
      <c r="AP32" s="27"/>
      <c r="AQ32" s="27"/>
      <c r="AR32" s="28"/>
      <c r="BE32" s="223"/>
    </row>
    <row r="33" spans="1:57" s="25" customFormat="1" ht="14.45" hidden="1" customHeight="1">
      <c r="B33" s="26"/>
      <c r="C33" s="27"/>
      <c r="D33" s="27"/>
      <c r="E33" s="27"/>
      <c r="F33" s="13" t="s">
        <v>43</v>
      </c>
      <c r="G33" s="27"/>
      <c r="H33" s="27"/>
      <c r="I33" s="27"/>
      <c r="J33" s="27"/>
      <c r="K33" s="27"/>
      <c r="L33" s="231">
        <v>0</v>
      </c>
      <c r="M33" s="232"/>
      <c r="N33" s="232"/>
      <c r="O33" s="232"/>
      <c r="P33" s="232"/>
      <c r="Q33" s="27"/>
      <c r="R33" s="27"/>
      <c r="S33" s="27"/>
      <c r="T33" s="27"/>
      <c r="U33" s="27"/>
      <c r="V33" s="27"/>
      <c r="W33" s="233" t="e">
        <f>ROUND(BD94, 2)</f>
        <v>#REF!</v>
      </c>
      <c r="X33" s="232"/>
      <c r="Y33" s="232"/>
      <c r="Z33" s="232"/>
      <c r="AA33" s="232"/>
      <c r="AB33" s="232"/>
      <c r="AC33" s="232"/>
      <c r="AD33" s="232"/>
      <c r="AE33" s="232"/>
      <c r="AF33" s="27"/>
      <c r="AG33" s="27"/>
      <c r="AH33" s="27"/>
      <c r="AI33" s="27"/>
      <c r="AJ33" s="27"/>
      <c r="AK33" s="233">
        <v>0</v>
      </c>
      <c r="AL33" s="232"/>
      <c r="AM33" s="232"/>
      <c r="AN33" s="232"/>
      <c r="AO33" s="232"/>
      <c r="AP33" s="27"/>
      <c r="AQ33" s="27"/>
      <c r="AR33" s="28"/>
      <c r="BE33" s="223"/>
    </row>
    <row r="34" spans="1:57" s="24" customFormat="1" ht="6.95" customHeight="1">
      <c r="A34" s="18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3"/>
      <c r="BE34" s="222"/>
    </row>
    <row r="35" spans="1:57" s="24" customFormat="1" ht="25.9" customHeight="1">
      <c r="A35" s="18"/>
      <c r="B35" s="19"/>
      <c r="C35" s="29"/>
      <c r="D35" s="30" t="s">
        <v>44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45</v>
      </c>
      <c r="U35" s="31"/>
      <c r="V35" s="31"/>
      <c r="W35" s="31"/>
      <c r="X35" s="236" t="s">
        <v>46</v>
      </c>
      <c r="Y35" s="237"/>
      <c r="Z35" s="237"/>
      <c r="AA35" s="237"/>
      <c r="AB35" s="237"/>
      <c r="AC35" s="31"/>
      <c r="AD35" s="31"/>
      <c r="AE35" s="31"/>
      <c r="AF35" s="31"/>
      <c r="AG35" s="31"/>
      <c r="AH35" s="31"/>
      <c r="AI35" s="31"/>
      <c r="AJ35" s="31"/>
      <c r="AK35" s="238" t="e">
        <f>SUM(AK26:AK33)</f>
        <v>#REF!</v>
      </c>
      <c r="AL35" s="237"/>
      <c r="AM35" s="237"/>
      <c r="AN35" s="237"/>
      <c r="AO35" s="239"/>
      <c r="AP35" s="29"/>
      <c r="AQ35" s="29"/>
      <c r="AR35" s="23"/>
      <c r="BE35" s="18"/>
    </row>
    <row r="36" spans="1:57" s="24" customFormat="1" ht="6.95" customHeight="1">
      <c r="A36" s="18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3"/>
      <c r="BE36" s="18"/>
    </row>
    <row r="37" spans="1:57" s="24" customFormat="1" ht="14.45" customHeight="1">
      <c r="A37" s="18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3"/>
      <c r="BE37" s="18"/>
    </row>
    <row r="38" spans="1:57" ht="14.45" customHeight="1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5"/>
    </row>
    <row r="39" spans="1:57" ht="14.45" customHeight="1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5"/>
    </row>
    <row r="40" spans="1:57" ht="14.45" customHeight="1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5"/>
    </row>
    <row r="41" spans="1:57" ht="14.45" customHeight="1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5"/>
    </row>
    <row r="42" spans="1:57" ht="14.45" customHeight="1"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5"/>
    </row>
    <row r="43" spans="1:57" ht="14.45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5"/>
    </row>
    <row r="44" spans="1:57" ht="14.45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5"/>
    </row>
    <row r="45" spans="1:57" ht="14.45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5"/>
    </row>
    <row r="46" spans="1:57" ht="14.45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5"/>
    </row>
    <row r="47" spans="1:57" ht="14.45" customHeight="1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5"/>
    </row>
    <row r="48" spans="1:57" ht="14.45" customHeight="1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5"/>
    </row>
    <row r="49" spans="1:57" s="24" customFormat="1" ht="14.45" customHeight="1">
      <c r="B49" s="33"/>
      <c r="C49" s="34"/>
      <c r="D49" s="35" t="s">
        <v>47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48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5"/>
    </row>
    <row r="51" spans="1:57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5"/>
    </row>
    <row r="52" spans="1:57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5"/>
    </row>
    <row r="53" spans="1:57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5"/>
    </row>
    <row r="54" spans="1:57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5"/>
    </row>
    <row r="55" spans="1:57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5"/>
    </row>
    <row r="56" spans="1:57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5"/>
    </row>
    <row r="57" spans="1:57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5"/>
    </row>
    <row r="58" spans="1:57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5"/>
    </row>
    <row r="59" spans="1:57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5"/>
    </row>
    <row r="60" spans="1:57" s="24" customFormat="1" ht="12.75">
      <c r="A60" s="18"/>
      <c r="B60" s="19"/>
      <c r="C60" s="20"/>
      <c r="D60" s="38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8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8" t="s">
        <v>49</v>
      </c>
      <c r="AI60" s="22"/>
      <c r="AJ60" s="22"/>
      <c r="AK60" s="22"/>
      <c r="AL60" s="22"/>
      <c r="AM60" s="38" t="s">
        <v>50</v>
      </c>
      <c r="AN60" s="22"/>
      <c r="AO60" s="22"/>
      <c r="AP60" s="20"/>
      <c r="AQ60" s="20"/>
      <c r="AR60" s="23"/>
      <c r="BE60" s="18"/>
    </row>
    <row r="61" spans="1:57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5"/>
    </row>
    <row r="62" spans="1:57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5"/>
    </row>
    <row r="63" spans="1:57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5"/>
    </row>
    <row r="64" spans="1:57" s="24" customFormat="1" ht="12.75">
      <c r="A64" s="18"/>
      <c r="B64" s="19"/>
      <c r="C64" s="20"/>
      <c r="D64" s="35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52</v>
      </c>
      <c r="AI64" s="39"/>
      <c r="AJ64" s="39"/>
      <c r="AK64" s="39"/>
      <c r="AL64" s="39"/>
      <c r="AM64" s="39"/>
      <c r="AN64" s="39"/>
      <c r="AO64" s="39"/>
      <c r="AP64" s="20"/>
      <c r="AQ64" s="20"/>
      <c r="AR64" s="23"/>
      <c r="BE64" s="18"/>
    </row>
    <row r="65" spans="1:57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5"/>
    </row>
    <row r="66" spans="1:57"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5"/>
    </row>
    <row r="67" spans="1:57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5"/>
    </row>
    <row r="68" spans="1:57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5"/>
    </row>
    <row r="69" spans="1:57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5"/>
    </row>
    <row r="70" spans="1:57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5"/>
    </row>
    <row r="71" spans="1:57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5"/>
    </row>
    <row r="72" spans="1:57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5"/>
    </row>
    <row r="73" spans="1:57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5"/>
    </row>
    <row r="74" spans="1:57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5"/>
    </row>
    <row r="75" spans="1:57" s="24" customFormat="1" ht="12.75">
      <c r="A75" s="18"/>
      <c r="B75" s="19"/>
      <c r="C75" s="20"/>
      <c r="D75" s="38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8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8" t="s">
        <v>49</v>
      </c>
      <c r="AI75" s="22"/>
      <c r="AJ75" s="22"/>
      <c r="AK75" s="22"/>
      <c r="AL75" s="22"/>
      <c r="AM75" s="38" t="s">
        <v>50</v>
      </c>
      <c r="AN75" s="22"/>
      <c r="AO75" s="22"/>
      <c r="AP75" s="20"/>
      <c r="AQ75" s="20"/>
      <c r="AR75" s="23"/>
      <c r="BE75" s="18"/>
    </row>
    <row r="76" spans="1:57" s="24" customFormat="1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3"/>
      <c r="BE76" s="18"/>
    </row>
    <row r="77" spans="1:57" s="24" customFormat="1" ht="6.95" customHeight="1">
      <c r="A77" s="18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3"/>
      <c r="BE77" s="18"/>
    </row>
    <row r="81" spans="1:91" s="24" customFormat="1" ht="6.95" customHeight="1">
      <c r="A81" s="18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3"/>
      <c r="BE81" s="18"/>
    </row>
    <row r="82" spans="1:91" s="24" customFormat="1" ht="24.95" customHeight="1">
      <c r="A82" s="18"/>
      <c r="B82" s="19"/>
      <c r="C82" s="8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3"/>
      <c r="BE82" s="18"/>
    </row>
    <row r="83" spans="1:91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3"/>
      <c r="BE83" s="18"/>
    </row>
    <row r="84" spans="1:91" s="44" customFormat="1" ht="12" customHeight="1">
      <c r="B84" s="45"/>
      <c r="C84" s="13" t="s">
        <v>13</v>
      </c>
      <c r="D84" s="46"/>
      <c r="E84" s="46"/>
      <c r="F84" s="46"/>
      <c r="G84" s="46"/>
      <c r="H84" s="46"/>
      <c r="I84" s="46"/>
      <c r="J84" s="46"/>
      <c r="K84" s="46"/>
      <c r="L84" s="46" t="str">
        <f>K5</f>
        <v>2021153</v>
      </c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7"/>
    </row>
    <row r="85" spans="1:91" s="48" customFormat="1" ht="36.950000000000003" customHeight="1">
      <c r="B85" s="49"/>
      <c r="C85" s="50" t="s">
        <v>16</v>
      </c>
      <c r="D85" s="51"/>
      <c r="E85" s="51"/>
      <c r="F85" s="51"/>
      <c r="G85" s="51"/>
      <c r="H85" s="51"/>
      <c r="I85" s="51"/>
      <c r="J85" s="51"/>
      <c r="K85" s="51"/>
      <c r="L85" s="234" t="str">
        <f>K6</f>
        <v>Šamorín projektantský rozpočet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51"/>
      <c r="AQ85" s="51"/>
      <c r="AR85" s="52"/>
    </row>
    <row r="86" spans="1:91" s="24" customFormat="1" ht="6.95" customHeight="1">
      <c r="A86" s="18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3"/>
      <c r="BE86" s="18"/>
    </row>
    <row r="87" spans="1:91" s="24" customFormat="1" ht="12" customHeight="1">
      <c r="A87" s="18"/>
      <c r="B87" s="19"/>
      <c r="C87" s="13" t="s">
        <v>20</v>
      </c>
      <c r="D87" s="20"/>
      <c r="E87" s="20"/>
      <c r="F87" s="20"/>
      <c r="G87" s="20"/>
      <c r="H87" s="20"/>
      <c r="I87" s="20"/>
      <c r="J87" s="20"/>
      <c r="K87" s="20"/>
      <c r="L87" s="53" t="str">
        <f>IF(K8="","",K8)</f>
        <v>Kotelna Šamorín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3" t="s">
        <v>22</v>
      </c>
      <c r="AJ87" s="20"/>
      <c r="AK87" s="20"/>
      <c r="AL87" s="20"/>
      <c r="AM87" s="240" t="str">
        <f>IF(AN8= "","",AN8)</f>
        <v>25. 1. 2022</v>
      </c>
      <c r="AN87" s="240"/>
      <c r="AO87" s="20"/>
      <c r="AP87" s="20"/>
      <c r="AQ87" s="20"/>
      <c r="AR87" s="23"/>
      <c r="BE87" s="18"/>
    </row>
    <row r="88" spans="1:91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3"/>
      <c r="BE88" s="18"/>
    </row>
    <row r="89" spans="1:91" s="24" customFormat="1" ht="15.2" customHeight="1">
      <c r="A89" s="18"/>
      <c r="B89" s="19"/>
      <c r="C89" s="13" t="s">
        <v>24</v>
      </c>
      <c r="D89" s="20"/>
      <c r="E89" s="20"/>
      <c r="F89" s="20"/>
      <c r="G89" s="20"/>
      <c r="H89" s="20"/>
      <c r="I89" s="20"/>
      <c r="J89" s="20"/>
      <c r="K89" s="20"/>
      <c r="L89" s="46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3" t="s">
        <v>30</v>
      </c>
      <c r="AJ89" s="20"/>
      <c r="AK89" s="20"/>
      <c r="AL89" s="20"/>
      <c r="AM89" s="241" t="str">
        <f>IF(E17="","",E17)</f>
        <v xml:space="preserve"> </v>
      </c>
      <c r="AN89" s="242"/>
      <c r="AO89" s="242"/>
      <c r="AP89" s="242"/>
      <c r="AQ89" s="20"/>
      <c r="AR89" s="23"/>
      <c r="AS89" s="243" t="s">
        <v>54</v>
      </c>
      <c r="AT89" s="24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18"/>
    </row>
    <row r="90" spans="1:91" s="24" customFormat="1" ht="15.2" customHeight="1">
      <c r="A90" s="18"/>
      <c r="B90" s="19"/>
      <c r="C90" s="13" t="s">
        <v>28</v>
      </c>
      <c r="D90" s="20"/>
      <c r="E90" s="20"/>
      <c r="F90" s="20"/>
      <c r="G90" s="20"/>
      <c r="H90" s="20"/>
      <c r="I90" s="20"/>
      <c r="J90" s="20"/>
      <c r="K90" s="20"/>
      <c r="L90" s="46" t="str">
        <f>IF(E14= "Vyplň údaj","",E14)</f>
        <v/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3" t="s">
        <v>32</v>
      </c>
      <c r="AJ90" s="20"/>
      <c r="AK90" s="20"/>
      <c r="AL90" s="20"/>
      <c r="AM90" s="241" t="str">
        <f>IF(E20="","",E20)</f>
        <v xml:space="preserve"> </v>
      </c>
      <c r="AN90" s="242"/>
      <c r="AO90" s="242"/>
      <c r="AP90" s="242"/>
      <c r="AQ90" s="20"/>
      <c r="AR90" s="23"/>
      <c r="AS90" s="245"/>
      <c r="AT90" s="24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18"/>
    </row>
    <row r="91" spans="1:91" s="24" customFormat="1" ht="10.9" customHeight="1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3"/>
      <c r="AS91" s="247"/>
      <c r="AT91" s="24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18"/>
    </row>
    <row r="92" spans="1:91" s="24" customFormat="1" ht="29.25" customHeight="1">
      <c r="A92" s="18"/>
      <c r="B92" s="19"/>
      <c r="C92" s="249" t="s">
        <v>55</v>
      </c>
      <c r="D92" s="250"/>
      <c r="E92" s="250"/>
      <c r="F92" s="250"/>
      <c r="G92" s="250"/>
      <c r="H92" s="60"/>
      <c r="I92" s="251" t="s">
        <v>56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2" t="s">
        <v>57</v>
      </c>
      <c r="AH92" s="250"/>
      <c r="AI92" s="250"/>
      <c r="AJ92" s="250"/>
      <c r="AK92" s="250"/>
      <c r="AL92" s="250"/>
      <c r="AM92" s="250"/>
      <c r="AN92" s="251" t="s">
        <v>58</v>
      </c>
      <c r="AO92" s="250"/>
      <c r="AP92" s="253"/>
      <c r="AQ92" s="61" t="s">
        <v>59</v>
      </c>
      <c r="AR92" s="2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18"/>
    </row>
    <row r="93" spans="1:91" s="24" customFormat="1" ht="10.9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18"/>
    </row>
    <row r="94" spans="1:91" s="68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4" t="e">
        <f>ROUND(SUM(AG95:AG99),2)</f>
        <v>#REF!</v>
      </c>
      <c r="AH94" s="254"/>
      <c r="AI94" s="254"/>
      <c r="AJ94" s="254"/>
      <c r="AK94" s="254"/>
      <c r="AL94" s="254"/>
      <c r="AM94" s="254"/>
      <c r="AN94" s="255" t="e">
        <f t="shared" ref="AN94:AN99" si="0">SUM(AG94,AT94)</f>
        <v>#REF!</v>
      </c>
      <c r="AO94" s="255"/>
      <c r="AP94" s="255"/>
      <c r="AQ94" s="72" t="s">
        <v>1</v>
      </c>
      <c r="AR94" s="73"/>
      <c r="AS94" s="74">
        <f>ROUND(SUM(AS95:AS99),2)</f>
        <v>0</v>
      </c>
      <c r="AT94" s="75" t="e">
        <f t="shared" ref="AT94:AT99" si="1">ROUND(SUM(AV94:AW94),2)</f>
        <v>#REF!</v>
      </c>
      <c r="AU94" s="76" t="e">
        <f>ROUND(SUM(AU95:AU99),5)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ROUND(SUM(AZ95:AZ99),2)</f>
        <v>#REF!</v>
      </c>
      <c r="BA94" s="75" t="e">
        <f>ROUND(SUM(BA95:BA99),2)</f>
        <v>#REF!</v>
      </c>
      <c r="BB94" s="75" t="e">
        <f>ROUND(SUM(BB95:BB99),2)</f>
        <v>#REF!</v>
      </c>
      <c r="BC94" s="75" t="e">
        <f>ROUND(SUM(BC95:BC99),2)</f>
        <v>#REF!</v>
      </c>
      <c r="BD94" s="77" t="e">
        <f>ROUND(SUM(BD95:BD99),2)</f>
        <v>#REF!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5</v>
      </c>
      <c r="BX94" s="78" t="s">
        <v>77</v>
      </c>
      <c r="CL94" s="78" t="s">
        <v>1</v>
      </c>
    </row>
    <row r="95" spans="1:91" s="90" customFormat="1" ht="16.5" customHeight="1">
      <c r="A95" s="80" t="s">
        <v>78</v>
      </c>
      <c r="B95" s="81"/>
      <c r="C95" s="82"/>
      <c r="D95" s="256" t="s">
        <v>79</v>
      </c>
      <c r="E95" s="256"/>
      <c r="F95" s="256"/>
      <c r="G95" s="256"/>
      <c r="H95" s="256"/>
      <c r="I95" s="83"/>
      <c r="J95" s="256" t="s">
        <v>80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7" t="e">
        <f>#REF!</f>
        <v>#REF!</v>
      </c>
      <c r="AH95" s="258"/>
      <c r="AI95" s="258"/>
      <c r="AJ95" s="258"/>
      <c r="AK95" s="258"/>
      <c r="AL95" s="258"/>
      <c r="AM95" s="258"/>
      <c r="AN95" s="257" t="e">
        <f t="shared" si="0"/>
        <v>#REF!</v>
      </c>
      <c r="AO95" s="258"/>
      <c r="AP95" s="258"/>
      <c r="AQ95" s="84" t="s">
        <v>81</v>
      </c>
      <c r="AR95" s="85"/>
      <c r="AS95" s="86">
        <v>0</v>
      </c>
      <c r="AT95" s="87" t="e">
        <f t="shared" si="1"/>
        <v>#REF!</v>
      </c>
      <c r="AU95" s="88" t="e">
        <f>#REF!</f>
        <v>#REF!</v>
      </c>
      <c r="AV95" s="87" t="e">
        <f>#REF!</f>
        <v>#REF!</v>
      </c>
      <c r="AW95" s="87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9" t="e">
        <f>#REF!</f>
        <v>#REF!</v>
      </c>
      <c r="BT95" s="91" t="s">
        <v>82</v>
      </c>
      <c r="BV95" s="91" t="s">
        <v>76</v>
      </c>
      <c r="BW95" s="91" t="s">
        <v>83</v>
      </c>
      <c r="BX95" s="91" t="s">
        <v>5</v>
      </c>
      <c r="CL95" s="91" t="s">
        <v>1</v>
      </c>
      <c r="CM95" s="91" t="s">
        <v>84</v>
      </c>
    </row>
    <row r="96" spans="1:91" s="90" customFormat="1" ht="16.5" customHeight="1">
      <c r="A96" s="80" t="s">
        <v>78</v>
      </c>
      <c r="B96" s="81"/>
      <c r="C96" s="82"/>
      <c r="D96" s="256" t="s">
        <v>85</v>
      </c>
      <c r="E96" s="256"/>
      <c r="F96" s="256"/>
      <c r="G96" s="256"/>
      <c r="H96" s="256"/>
      <c r="I96" s="83"/>
      <c r="J96" s="256" t="s">
        <v>86</v>
      </c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7">
        <f>'D.1.4.2. - Vyvedení tepel...'!J30</f>
        <v>0</v>
      </c>
      <c r="AH96" s="258"/>
      <c r="AI96" s="258"/>
      <c r="AJ96" s="258"/>
      <c r="AK96" s="258"/>
      <c r="AL96" s="258"/>
      <c r="AM96" s="258"/>
      <c r="AN96" s="257">
        <f t="shared" si="0"/>
        <v>0</v>
      </c>
      <c r="AO96" s="258"/>
      <c r="AP96" s="258"/>
      <c r="AQ96" s="84" t="s">
        <v>81</v>
      </c>
      <c r="AR96" s="85"/>
      <c r="AS96" s="86">
        <v>0</v>
      </c>
      <c r="AT96" s="87">
        <f t="shared" si="1"/>
        <v>0</v>
      </c>
      <c r="AU96" s="88">
        <f>'D.1.4.2. - Vyvedení tepel...'!P120</f>
        <v>0</v>
      </c>
      <c r="AV96" s="87">
        <f>'D.1.4.2. - Vyvedení tepel...'!J33</f>
        <v>0</v>
      </c>
      <c r="AW96" s="87">
        <f>'D.1.4.2. - Vyvedení tepel...'!J34</f>
        <v>0</v>
      </c>
      <c r="AX96" s="87">
        <f>'D.1.4.2. - Vyvedení tepel...'!J35</f>
        <v>0</v>
      </c>
      <c r="AY96" s="87">
        <f>'D.1.4.2. - Vyvedení tepel...'!J36</f>
        <v>0</v>
      </c>
      <c r="AZ96" s="87">
        <f>'D.1.4.2. - Vyvedení tepel...'!F33</f>
        <v>0</v>
      </c>
      <c r="BA96" s="87">
        <f>'D.1.4.2. - Vyvedení tepel...'!F34</f>
        <v>0</v>
      </c>
      <c r="BB96" s="87">
        <f>'D.1.4.2. - Vyvedení tepel...'!F35</f>
        <v>0</v>
      </c>
      <c r="BC96" s="87">
        <f>'D.1.4.2. - Vyvedení tepel...'!F36</f>
        <v>0</v>
      </c>
      <c r="BD96" s="89">
        <f>'D.1.4.2. - Vyvedení tepel...'!F37</f>
        <v>0</v>
      </c>
      <c r="BT96" s="91" t="s">
        <v>82</v>
      </c>
      <c r="BV96" s="91" t="s">
        <v>76</v>
      </c>
      <c r="BW96" s="91" t="s">
        <v>87</v>
      </c>
      <c r="BX96" s="91" t="s">
        <v>5</v>
      </c>
      <c r="CL96" s="91" t="s">
        <v>1</v>
      </c>
      <c r="CM96" s="91" t="s">
        <v>84</v>
      </c>
    </row>
    <row r="97" spans="1:91" s="90" customFormat="1" ht="24.75" customHeight="1">
      <c r="A97" s="80" t="s">
        <v>78</v>
      </c>
      <c r="B97" s="81"/>
      <c r="C97" s="82"/>
      <c r="D97" s="256" t="s">
        <v>88</v>
      </c>
      <c r="E97" s="256"/>
      <c r="F97" s="256"/>
      <c r="G97" s="256"/>
      <c r="H97" s="256"/>
      <c r="I97" s="83"/>
      <c r="J97" s="256" t="s">
        <v>89</v>
      </c>
      <c r="K97" s="256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  <c r="AA97" s="256"/>
      <c r="AB97" s="256"/>
      <c r="AC97" s="256"/>
      <c r="AD97" s="256"/>
      <c r="AE97" s="256"/>
      <c r="AF97" s="256"/>
      <c r="AG97" s="257" t="e">
        <f>#REF!</f>
        <v>#REF!</v>
      </c>
      <c r="AH97" s="258"/>
      <c r="AI97" s="258"/>
      <c r="AJ97" s="258"/>
      <c r="AK97" s="258"/>
      <c r="AL97" s="258"/>
      <c r="AM97" s="258"/>
      <c r="AN97" s="257" t="e">
        <f t="shared" si="0"/>
        <v>#REF!</v>
      </c>
      <c r="AO97" s="258"/>
      <c r="AP97" s="258"/>
      <c r="AQ97" s="84" t="s">
        <v>81</v>
      </c>
      <c r="AR97" s="85"/>
      <c r="AS97" s="86">
        <v>0</v>
      </c>
      <c r="AT97" s="87" t="e">
        <f t="shared" si="1"/>
        <v>#REF!</v>
      </c>
      <c r="AU97" s="88" t="e">
        <f>#REF!</f>
        <v>#REF!</v>
      </c>
      <c r="AV97" s="87" t="e">
        <f>#REF!</f>
        <v>#REF!</v>
      </c>
      <c r="AW97" s="87" t="e">
        <f>#REF!</f>
        <v>#REF!</v>
      </c>
      <c r="AX97" s="87" t="e">
        <f>#REF!</f>
        <v>#REF!</v>
      </c>
      <c r="AY97" s="87" t="e">
        <f>#REF!</f>
        <v>#REF!</v>
      </c>
      <c r="AZ97" s="87" t="e">
        <f>#REF!</f>
        <v>#REF!</v>
      </c>
      <c r="BA97" s="87" t="e">
        <f>#REF!</f>
        <v>#REF!</v>
      </c>
      <c r="BB97" s="87" t="e">
        <f>#REF!</f>
        <v>#REF!</v>
      </c>
      <c r="BC97" s="87" t="e">
        <f>#REF!</f>
        <v>#REF!</v>
      </c>
      <c r="BD97" s="89" t="e">
        <f>#REF!</f>
        <v>#REF!</v>
      </c>
      <c r="BT97" s="91" t="s">
        <v>82</v>
      </c>
      <c r="BV97" s="91" t="s">
        <v>76</v>
      </c>
      <c r="BW97" s="91" t="s">
        <v>90</v>
      </c>
      <c r="BX97" s="91" t="s">
        <v>5</v>
      </c>
      <c r="CL97" s="91" t="s">
        <v>1</v>
      </c>
      <c r="CM97" s="91" t="s">
        <v>84</v>
      </c>
    </row>
    <row r="98" spans="1:91" s="90" customFormat="1" ht="24.75" customHeight="1">
      <c r="A98" s="80" t="s">
        <v>78</v>
      </c>
      <c r="B98" s="81"/>
      <c r="C98" s="82"/>
      <c r="D98" s="256" t="s">
        <v>91</v>
      </c>
      <c r="E98" s="256"/>
      <c r="F98" s="256"/>
      <c r="G98" s="256"/>
      <c r="H98" s="256"/>
      <c r="I98" s="83"/>
      <c r="J98" s="256" t="s">
        <v>92</v>
      </c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256"/>
      <c r="AD98" s="256"/>
      <c r="AE98" s="256"/>
      <c r="AF98" s="256"/>
      <c r="AG98" s="257" t="e">
        <f>#REF!</f>
        <v>#REF!</v>
      </c>
      <c r="AH98" s="258"/>
      <c r="AI98" s="258"/>
      <c r="AJ98" s="258"/>
      <c r="AK98" s="258"/>
      <c r="AL98" s="258"/>
      <c r="AM98" s="258"/>
      <c r="AN98" s="257" t="e">
        <f t="shared" si="0"/>
        <v>#REF!</v>
      </c>
      <c r="AO98" s="258"/>
      <c r="AP98" s="258"/>
      <c r="AQ98" s="84" t="s">
        <v>81</v>
      </c>
      <c r="AR98" s="85"/>
      <c r="AS98" s="86">
        <v>0</v>
      </c>
      <c r="AT98" s="87" t="e">
        <f t="shared" si="1"/>
        <v>#REF!</v>
      </c>
      <c r="AU98" s="88" t="e">
        <f>#REF!</f>
        <v>#REF!</v>
      </c>
      <c r="AV98" s="87" t="e">
        <f>#REF!</f>
        <v>#REF!</v>
      </c>
      <c r="AW98" s="87" t="e">
        <f>#REF!</f>
        <v>#REF!</v>
      </c>
      <c r="AX98" s="87" t="e">
        <f>#REF!</f>
        <v>#REF!</v>
      </c>
      <c r="AY98" s="87" t="e">
        <f>#REF!</f>
        <v>#REF!</v>
      </c>
      <c r="AZ98" s="87" t="e">
        <f>#REF!</f>
        <v>#REF!</v>
      </c>
      <c r="BA98" s="87" t="e">
        <f>#REF!</f>
        <v>#REF!</v>
      </c>
      <c r="BB98" s="87" t="e">
        <f>#REF!</f>
        <v>#REF!</v>
      </c>
      <c r="BC98" s="87" t="e">
        <f>#REF!</f>
        <v>#REF!</v>
      </c>
      <c r="BD98" s="89" t="e">
        <f>#REF!</f>
        <v>#REF!</v>
      </c>
      <c r="BT98" s="91" t="s">
        <v>82</v>
      </c>
      <c r="BV98" s="91" t="s">
        <v>76</v>
      </c>
      <c r="BW98" s="91" t="s">
        <v>93</v>
      </c>
      <c r="BX98" s="91" t="s">
        <v>5</v>
      </c>
      <c r="CL98" s="91" t="s">
        <v>1</v>
      </c>
      <c r="CM98" s="91" t="s">
        <v>84</v>
      </c>
    </row>
    <row r="99" spans="1:91" s="90" customFormat="1" ht="16.5" customHeight="1">
      <c r="A99" s="80" t="s">
        <v>78</v>
      </c>
      <c r="B99" s="81"/>
      <c r="C99" s="82"/>
      <c r="D99" s="256" t="s">
        <v>94</v>
      </c>
      <c r="E99" s="256"/>
      <c r="F99" s="256"/>
      <c r="G99" s="256"/>
      <c r="H99" s="256"/>
      <c r="I99" s="83"/>
      <c r="J99" s="256" t="s">
        <v>95</v>
      </c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  <c r="AC99" s="256"/>
      <c r="AD99" s="256"/>
      <c r="AE99" s="256"/>
      <c r="AF99" s="256"/>
      <c r="AG99" s="257" t="e">
        <f>#REF!</f>
        <v>#REF!</v>
      </c>
      <c r="AH99" s="258"/>
      <c r="AI99" s="258"/>
      <c r="AJ99" s="258"/>
      <c r="AK99" s="258"/>
      <c r="AL99" s="258"/>
      <c r="AM99" s="258"/>
      <c r="AN99" s="257" t="e">
        <f t="shared" si="0"/>
        <v>#REF!</v>
      </c>
      <c r="AO99" s="258"/>
      <c r="AP99" s="258"/>
      <c r="AQ99" s="84" t="s">
        <v>81</v>
      </c>
      <c r="AR99" s="85"/>
      <c r="AS99" s="92">
        <v>0</v>
      </c>
      <c r="AT99" s="93" t="e">
        <f t="shared" si="1"/>
        <v>#REF!</v>
      </c>
      <c r="AU99" s="94" t="e">
        <f>#REF!</f>
        <v>#REF!</v>
      </c>
      <c r="AV99" s="93" t="e">
        <f>#REF!</f>
        <v>#REF!</v>
      </c>
      <c r="AW99" s="93" t="e">
        <f>#REF!</f>
        <v>#REF!</v>
      </c>
      <c r="AX99" s="93" t="e">
        <f>#REF!</f>
        <v>#REF!</v>
      </c>
      <c r="AY99" s="93" t="e">
        <f>#REF!</f>
        <v>#REF!</v>
      </c>
      <c r="AZ99" s="93" t="e">
        <f>#REF!</f>
        <v>#REF!</v>
      </c>
      <c r="BA99" s="93" t="e">
        <f>#REF!</f>
        <v>#REF!</v>
      </c>
      <c r="BB99" s="93" t="e">
        <f>#REF!</f>
        <v>#REF!</v>
      </c>
      <c r="BC99" s="93" t="e">
        <f>#REF!</f>
        <v>#REF!</v>
      </c>
      <c r="BD99" s="95" t="e">
        <f>#REF!</f>
        <v>#REF!</v>
      </c>
      <c r="BT99" s="91" t="s">
        <v>82</v>
      </c>
      <c r="BV99" s="91" t="s">
        <v>76</v>
      </c>
      <c r="BW99" s="91" t="s">
        <v>96</v>
      </c>
      <c r="BX99" s="91" t="s">
        <v>5</v>
      </c>
      <c r="CL99" s="91" t="s">
        <v>1</v>
      </c>
      <c r="CM99" s="91" t="s">
        <v>84</v>
      </c>
    </row>
    <row r="100" spans="1:91" s="24" customFormat="1" ht="30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3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  <row r="101" spans="1:9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3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</row>
  </sheetData>
  <mergeCells count="58"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BM291"/>
  <sheetViews>
    <sheetView showGridLines="0" tabSelected="1" workbookViewId="0">
      <selection activeCell="W18" sqref="W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46" ht="36.950000000000003" customHeight="1"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2" t="s">
        <v>87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5"/>
      <c r="AT3" s="2" t="s">
        <v>84</v>
      </c>
    </row>
    <row r="4" spans="1:46" ht="24.95" customHeight="1">
      <c r="B4" s="5"/>
      <c r="D4" s="98" t="s">
        <v>97</v>
      </c>
      <c r="L4" s="5"/>
      <c r="M4" s="99" t="s">
        <v>10</v>
      </c>
      <c r="AT4" s="2" t="s">
        <v>4</v>
      </c>
    </row>
    <row r="5" spans="1:46" ht="6.95" customHeight="1">
      <c r="B5" s="5"/>
      <c r="L5" s="5"/>
    </row>
    <row r="6" spans="1:46" ht="12" customHeight="1">
      <c r="B6" s="5"/>
      <c r="D6" s="100" t="s">
        <v>16</v>
      </c>
      <c r="L6" s="5"/>
    </row>
    <row r="7" spans="1:46" ht="16.5" customHeight="1">
      <c r="B7" s="5"/>
      <c r="E7" s="262" t="str">
        <f>'Rekapitulace stavby'!K6</f>
        <v>Šamorín projektantský rozpočet</v>
      </c>
      <c r="F7" s="263"/>
      <c r="G7" s="263"/>
      <c r="H7" s="263"/>
      <c r="L7" s="5"/>
    </row>
    <row r="8" spans="1:46" s="24" customFormat="1" ht="12" customHeight="1">
      <c r="A8" s="18"/>
      <c r="B8" s="23"/>
      <c r="C8" s="18"/>
      <c r="D8" s="100" t="s">
        <v>98</v>
      </c>
      <c r="E8" s="18"/>
      <c r="F8" s="18"/>
      <c r="G8" s="18"/>
      <c r="H8" s="18"/>
      <c r="I8" s="18"/>
      <c r="J8" s="18"/>
      <c r="K8" s="18"/>
      <c r="L8" s="3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4" customFormat="1" ht="16.5" customHeight="1">
      <c r="A9" s="18"/>
      <c r="B9" s="23"/>
      <c r="C9" s="18"/>
      <c r="D9" s="18"/>
      <c r="E9" s="264" t="s">
        <v>205</v>
      </c>
      <c r="F9" s="265"/>
      <c r="G9" s="265"/>
      <c r="H9" s="265"/>
      <c r="I9" s="18"/>
      <c r="J9" s="18"/>
      <c r="K9" s="18"/>
      <c r="L9" s="3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4" customFormat="1">
      <c r="A10" s="18"/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3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4" customFormat="1" ht="12" customHeight="1">
      <c r="A11" s="18"/>
      <c r="B11" s="23"/>
      <c r="C11" s="18"/>
      <c r="D11" s="100" t="s">
        <v>18</v>
      </c>
      <c r="E11" s="18"/>
      <c r="F11" s="101" t="s">
        <v>1</v>
      </c>
      <c r="G11" s="18"/>
      <c r="H11" s="18"/>
      <c r="I11" s="100" t="s">
        <v>19</v>
      </c>
      <c r="J11" s="101" t="s">
        <v>1</v>
      </c>
      <c r="K11" s="18"/>
      <c r="L11" s="3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4" customFormat="1" ht="12" customHeight="1">
      <c r="A12" s="18"/>
      <c r="B12" s="23"/>
      <c r="C12" s="18"/>
      <c r="D12" s="100" t="s">
        <v>20</v>
      </c>
      <c r="E12" s="18"/>
      <c r="F12" s="101" t="s">
        <v>21</v>
      </c>
      <c r="G12" s="18"/>
      <c r="H12" s="18"/>
      <c r="I12" s="100" t="s">
        <v>22</v>
      </c>
      <c r="J12" s="102" t="str">
        <f>'Rekapitulace stavby'!AN8</f>
        <v>25. 1. 2022</v>
      </c>
      <c r="K12" s="18"/>
      <c r="L12" s="3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4" customFormat="1" ht="10.9" customHeight="1">
      <c r="A13" s="18"/>
      <c r="B13" s="23"/>
      <c r="C13" s="18"/>
      <c r="D13" s="18"/>
      <c r="E13" s="18"/>
      <c r="F13" s="18"/>
      <c r="G13" s="18"/>
      <c r="H13" s="18"/>
      <c r="I13" s="18"/>
      <c r="J13" s="18"/>
      <c r="K13" s="18"/>
      <c r="L13" s="3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4" customFormat="1" ht="12" customHeight="1">
      <c r="A14" s="18"/>
      <c r="B14" s="23"/>
      <c r="C14" s="18"/>
      <c r="D14" s="100" t="s">
        <v>24</v>
      </c>
      <c r="E14" s="18"/>
      <c r="F14" s="18"/>
      <c r="G14" s="18"/>
      <c r="H14" s="18"/>
      <c r="I14" s="100" t="s">
        <v>25</v>
      </c>
      <c r="J14" s="101" t="str">
        <f>IF('Rekapitulace stavby'!AN10="","",'Rekapitulace stavby'!AN10)</f>
        <v/>
      </c>
      <c r="K14" s="18"/>
      <c r="L14" s="3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4" customFormat="1" ht="18" customHeight="1">
      <c r="A15" s="18"/>
      <c r="B15" s="23"/>
      <c r="C15" s="18"/>
      <c r="D15" s="18"/>
      <c r="E15" s="101" t="str">
        <f>IF('Rekapitulace stavby'!E11="","",'Rekapitulace stavby'!E11)</f>
        <v xml:space="preserve"> </v>
      </c>
      <c r="F15" s="18"/>
      <c r="G15" s="18"/>
      <c r="H15" s="18"/>
      <c r="I15" s="100" t="s">
        <v>27</v>
      </c>
      <c r="J15" s="101" t="str">
        <f>IF('Rekapitulace stavby'!AN11="","",'Rekapitulace stavby'!AN11)</f>
        <v/>
      </c>
      <c r="K15" s="18"/>
      <c r="L15" s="3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4" customFormat="1" ht="6.95" customHeight="1">
      <c r="A16" s="18"/>
      <c r="B16" s="23"/>
      <c r="C16" s="18"/>
      <c r="D16" s="18"/>
      <c r="E16" s="18"/>
      <c r="F16" s="18"/>
      <c r="G16" s="18"/>
      <c r="H16" s="18"/>
      <c r="I16" s="18"/>
      <c r="J16" s="18"/>
      <c r="K16" s="18"/>
      <c r="L16" s="3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4" customFormat="1" ht="12" customHeight="1">
      <c r="A17" s="18"/>
      <c r="B17" s="23"/>
      <c r="C17" s="18"/>
      <c r="D17" s="100" t="s">
        <v>28</v>
      </c>
      <c r="E17" s="18"/>
      <c r="F17" s="18"/>
      <c r="G17" s="18"/>
      <c r="H17" s="18"/>
      <c r="I17" s="100" t="s">
        <v>25</v>
      </c>
      <c r="J17" s="15" t="str">
        <f>'Rekapitulace stavby'!AN13</f>
        <v>Vyplň údaj</v>
      </c>
      <c r="K17" s="18"/>
      <c r="L17" s="3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4" customFormat="1" ht="18" customHeight="1">
      <c r="A18" s="18"/>
      <c r="B18" s="23"/>
      <c r="C18" s="18"/>
      <c r="D18" s="18"/>
      <c r="E18" s="266" t="str">
        <f>'Rekapitulace stavby'!E14</f>
        <v>Vyplň údaj</v>
      </c>
      <c r="F18" s="267"/>
      <c r="G18" s="267"/>
      <c r="H18" s="267"/>
      <c r="I18" s="100" t="s">
        <v>27</v>
      </c>
      <c r="J18" s="15" t="str">
        <f>'Rekapitulace stavby'!AN14</f>
        <v>Vyplň údaj</v>
      </c>
      <c r="K18" s="18"/>
      <c r="L18" s="3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4" customFormat="1" ht="6.95" customHeight="1">
      <c r="A19" s="18"/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3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4" customFormat="1" ht="12" customHeight="1">
      <c r="A20" s="18"/>
      <c r="B20" s="23"/>
      <c r="C20" s="18"/>
      <c r="D20" s="100" t="s">
        <v>30</v>
      </c>
      <c r="E20" s="18"/>
      <c r="F20" s="18"/>
      <c r="G20" s="18"/>
      <c r="H20" s="18"/>
      <c r="I20" s="100" t="s">
        <v>25</v>
      </c>
      <c r="J20" s="101" t="str">
        <f>IF('Rekapitulace stavby'!AN16="","",'Rekapitulace stavby'!AN16)</f>
        <v/>
      </c>
      <c r="K20" s="18"/>
      <c r="L20" s="3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4" customFormat="1" ht="18" customHeight="1">
      <c r="A21" s="18"/>
      <c r="B21" s="23"/>
      <c r="C21" s="18"/>
      <c r="D21" s="18"/>
      <c r="E21" s="101" t="str">
        <f>IF('Rekapitulace stavby'!E17="","",'Rekapitulace stavby'!E17)</f>
        <v xml:space="preserve"> </v>
      </c>
      <c r="F21" s="18"/>
      <c r="G21" s="18"/>
      <c r="H21" s="18"/>
      <c r="I21" s="100" t="s">
        <v>27</v>
      </c>
      <c r="J21" s="101" t="str">
        <f>IF('Rekapitulace stavby'!AN17="","",'Rekapitulace stavby'!AN17)</f>
        <v/>
      </c>
      <c r="K21" s="18"/>
      <c r="L21" s="3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4" customFormat="1" ht="6.95" customHeight="1">
      <c r="A22" s="18"/>
      <c r="B22" s="23"/>
      <c r="C22" s="18"/>
      <c r="D22" s="18"/>
      <c r="E22" s="18"/>
      <c r="F22" s="18"/>
      <c r="G22" s="18"/>
      <c r="H22" s="18"/>
      <c r="I22" s="18"/>
      <c r="J22" s="18"/>
      <c r="K22" s="18"/>
      <c r="L22" s="3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4" customFormat="1" ht="12" customHeight="1">
      <c r="A23" s="18"/>
      <c r="B23" s="23"/>
      <c r="C23" s="18"/>
      <c r="D23" s="100" t="s">
        <v>32</v>
      </c>
      <c r="E23" s="18"/>
      <c r="F23" s="18"/>
      <c r="G23" s="18"/>
      <c r="H23" s="18"/>
      <c r="I23" s="100" t="s">
        <v>25</v>
      </c>
      <c r="J23" s="101" t="str">
        <f>IF('Rekapitulace stavby'!AN19="","",'Rekapitulace stavby'!AN19)</f>
        <v/>
      </c>
      <c r="K23" s="18"/>
      <c r="L23" s="3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4" customFormat="1" ht="18" customHeight="1">
      <c r="A24" s="18"/>
      <c r="B24" s="23"/>
      <c r="C24" s="18"/>
      <c r="D24" s="18"/>
      <c r="E24" s="101" t="str">
        <f>IF('Rekapitulace stavby'!E20="","",'Rekapitulace stavby'!E20)</f>
        <v xml:space="preserve"> </v>
      </c>
      <c r="F24" s="18"/>
      <c r="G24" s="18"/>
      <c r="H24" s="18"/>
      <c r="I24" s="100" t="s">
        <v>27</v>
      </c>
      <c r="J24" s="101" t="str">
        <f>IF('Rekapitulace stavby'!AN20="","",'Rekapitulace stavby'!AN20)</f>
        <v/>
      </c>
      <c r="K24" s="18"/>
      <c r="L24" s="3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4" customFormat="1" ht="6.95" customHeight="1">
      <c r="A25" s="18"/>
      <c r="B25" s="23"/>
      <c r="C25" s="18"/>
      <c r="D25" s="18"/>
      <c r="E25" s="18"/>
      <c r="F25" s="18"/>
      <c r="G25" s="18"/>
      <c r="H25" s="18"/>
      <c r="I25" s="18"/>
      <c r="J25" s="18"/>
      <c r="K25" s="18"/>
      <c r="L25" s="3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4" customFormat="1" ht="12" customHeight="1">
      <c r="A26" s="18"/>
      <c r="B26" s="23"/>
      <c r="C26" s="18"/>
      <c r="D26" s="100" t="s">
        <v>33</v>
      </c>
      <c r="E26" s="18"/>
      <c r="F26" s="18"/>
      <c r="G26" s="18"/>
      <c r="H26" s="18"/>
      <c r="I26" s="18"/>
      <c r="J26" s="18"/>
      <c r="K26" s="18"/>
      <c r="L26" s="37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106" customFormat="1" ht="16.5" customHeight="1">
      <c r="A27" s="103"/>
      <c r="B27" s="104"/>
      <c r="C27" s="103"/>
      <c r="D27" s="103"/>
      <c r="E27" s="268" t="s">
        <v>1</v>
      </c>
      <c r="F27" s="268"/>
      <c r="G27" s="268"/>
      <c r="H27" s="268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4" customFormat="1" ht="6.95" customHeight="1">
      <c r="A28" s="18"/>
      <c r="B28" s="23"/>
      <c r="C28" s="18"/>
      <c r="D28" s="18"/>
      <c r="E28" s="18"/>
      <c r="F28" s="18"/>
      <c r="G28" s="18"/>
      <c r="H28" s="18"/>
      <c r="I28" s="18"/>
      <c r="J28" s="18"/>
      <c r="K28" s="18"/>
      <c r="L28" s="37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4" customFormat="1" ht="6.95" customHeight="1">
      <c r="A29" s="18"/>
      <c r="B29" s="23"/>
      <c r="C29" s="18"/>
      <c r="D29" s="107"/>
      <c r="E29" s="107"/>
      <c r="F29" s="107"/>
      <c r="G29" s="107"/>
      <c r="H29" s="107"/>
      <c r="I29" s="107"/>
      <c r="J29" s="107"/>
      <c r="K29" s="107"/>
      <c r="L29" s="37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4" customFormat="1" ht="25.35" customHeight="1">
      <c r="A30" s="18"/>
      <c r="B30" s="23"/>
      <c r="C30" s="18"/>
      <c r="D30" s="108" t="s">
        <v>34</v>
      </c>
      <c r="E30" s="18"/>
      <c r="F30" s="18"/>
      <c r="G30" s="18"/>
      <c r="H30" s="18"/>
      <c r="I30" s="18"/>
      <c r="J30" s="109">
        <f>ROUND(J120, 2)</f>
        <v>0</v>
      </c>
      <c r="K30" s="18"/>
      <c r="L30" s="3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4" customFormat="1" ht="6.95" customHeight="1">
      <c r="A31" s="18"/>
      <c r="B31" s="23"/>
      <c r="C31" s="18"/>
      <c r="D31" s="107"/>
      <c r="E31" s="107"/>
      <c r="F31" s="107"/>
      <c r="G31" s="107"/>
      <c r="H31" s="107"/>
      <c r="I31" s="107"/>
      <c r="J31" s="107"/>
      <c r="K31" s="107"/>
      <c r="L31" s="37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4" customFormat="1" ht="14.45" customHeight="1">
      <c r="A32" s="18"/>
      <c r="B32" s="23"/>
      <c r="C32" s="18"/>
      <c r="D32" s="18"/>
      <c r="E32" s="18"/>
      <c r="F32" s="110" t="s">
        <v>36</v>
      </c>
      <c r="G32" s="18"/>
      <c r="H32" s="18"/>
      <c r="I32" s="110" t="s">
        <v>35</v>
      </c>
      <c r="J32" s="110" t="s">
        <v>37</v>
      </c>
      <c r="K32" s="18"/>
      <c r="L32" s="3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4" customFormat="1" ht="14.45" customHeight="1">
      <c r="A33" s="18"/>
      <c r="B33" s="23"/>
      <c r="C33" s="18"/>
      <c r="D33" s="111" t="s">
        <v>38</v>
      </c>
      <c r="E33" s="100" t="s">
        <v>39</v>
      </c>
      <c r="F33" s="112">
        <f>ROUND((SUM(BE120:BE290)),  2)</f>
        <v>0</v>
      </c>
      <c r="G33" s="18"/>
      <c r="H33" s="18"/>
      <c r="I33" s="113">
        <v>0.21</v>
      </c>
      <c r="J33" s="112">
        <f>ROUND(((SUM(BE120:BE290))*I33),  2)</f>
        <v>0</v>
      </c>
      <c r="K33" s="18"/>
      <c r="L33" s="37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4" customFormat="1" ht="14.45" customHeight="1">
      <c r="A34" s="18"/>
      <c r="B34" s="23"/>
      <c r="C34" s="18"/>
      <c r="D34" s="18"/>
      <c r="E34" s="100" t="s">
        <v>40</v>
      </c>
      <c r="F34" s="112">
        <f>ROUND((SUM(BF120:BF290)),  2)</f>
        <v>0</v>
      </c>
      <c r="G34" s="18"/>
      <c r="H34" s="18"/>
      <c r="I34" s="113">
        <v>0.15</v>
      </c>
      <c r="J34" s="112">
        <f>ROUND(((SUM(BF120:BF290))*I34),  2)</f>
        <v>0</v>
      </c>
      <c r="K34" s="18"/>
      <c r="L34" s="37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4" customFormat="1" ht="14.45" hidden="1" customHeight="1">
      <c r="A35" s="18"/>
      <c r="B35" s="23"/>
      <c r="C35" s="18"/>
      <c r="D35" s="18"/>
      <c r="E35" s="100" t="s">
        <v>41</v>
      </c>
      <c r="F35" s="112">
        <f>ROUND((SUM(BG120:BG290)),  2)</f>
        <v>0</v>
      </c>
      <c r="G35" s="18"/>
      <c r="H35" s="18"/>
      <c r="I35" s="113">
        <v>0.21</v>
      </c>
      <c r="J35" s="112">
        <f>0</f>
        <v>0</v>
      </c>
      <c r="K35" s="18"/>
      <c r="L35" s="37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4" customFormat="1" ht="14.45" hidden="1" customHeight="1">
      <c r="A36" s="18"/>
      <c r="B36" s="23"/>
      <c r="C36" s="18"/>
      <c r="D36" s="18"/>
      <c r="E36" s="100" t="s">
        <v>42</v>
      </c>
      <c r="F36" s="112">
        <f>ROUND((SUM(BH120:BH290)),  2)</f>
        <v>0</v>
      </c>
      <c r="G36" s="18"/>
      <c r="H36" s="18"/>
      <c r="I36" s="113">
        <v>0.15</v>
      </c>
      <c r="J36" s="112">
        <f>0</f>
        <v>0</v>
      </c>
      <c r="K36" s="18"/>
      <c r="L36" s="37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4" customFormat="1" ht="14.45" hidden="1" customHeight="1">
      <c r="A37" s="18"/>
      <c r="B37" s="23"/>
      <c r="C37" s="18"/>
      <c r="D37" s="18"/>
      <c r="E37" s="100" t="s">
        <v>43</v>
      </c>
      <c r="F37" s="112">
        <f>ROUND((SUM(BI120:BI290)),  2)</f>
        <v>0</v>
      </c>
      <c r="G37" s="18"/>
      <c r="H37" s="18"/>
      <c r="I37" s="113">
        <v>0</v>
      </c>
      <c r="J37" s="112">
        <f>0</f>
        <v>0</v>
      </c>
      <c r="K37" s="18"/>
      <c r="L37" s="37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4" customFormat="1" ht="6.95" customHeight="1">
      <c r="A38" s="18"/>
      <c r="B38" s="23"/>
      <c r="C38" s="18"/>
      <c r="D38" s="18"/>
      <c r="E38" s="18"/>
      <c r="F38" s="18"/>
      <c r="G38" s="18"/>
      <c r="H38" s="18"/>
      <c r="I38" s="18"/>
      <c r="J38" s="18"/>
      <c r="K38" s="18"/>
      <c r="L38" s="37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4" customFormat="1" ht="25.35" customHeight="1">
      <c r="A39" s="18"/>
      <c r="B39" s="23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6"/>
      <c r="J39" s="119">
        <f>SUM(J30:J37)</f>
        <v>0</v>
      </c>
      <c r="K39" s="120"/>
      <c r="L39" s="37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4" customFormat="1" ht="14.45" customHeight="1">
      <c r="A40" s="18"/>
      <c r="B40" s="23"/>
      <c r="C40" s="18"/>
      <c r="D40" s="18"/>
      <c r="E40" s="18"/>
      <c r="F40" s="18"/>
      <c r="G40" s="18"/>
      <c r="H40" s="18"/>
      <c r="I40" s="18"/>
      <c r="J40" s="18"/>
      <c r="K40" s="18"/>
      <c r="L40" s="37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24" customFormat="1" ht="14.45" customHeight="1">
      <c r="B50" s="37"/>
      <c r="D50" s="121" t="s">
        <v>47</v>
      </c>
      <c r="E50" s="122"/>
      <c r="F50" s="122"/>
      <c r="G50" s="121" t="s">
        <v>48</v>
      </c>
      <c r="H50" s="122"/>
      <c r="I50" s="122"/>
      <c r="J50" s="122"/>
      <c r="K50" s="122"/>
      <c r="L50" s="37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4" customFormat="1" ht="12.75">
      <c r="A61" s="18"/>
      <c r="B61" s="23"/>
      <c r="C61" s="18"/>
      <c r="D61" s="123" t="s">
        <v>49</v>
      </c>
      <c r="E61" s="124"/>
      <c r="F61" s="125" t="s">
        <v>50</v>
      </c>
      <c r="G61" s="123" t="s">
        <v>49</v>
      </c>
      <c r="H61" s="124"/>
      <c r="I61" s="124"/>
      <c r="J61" s="126" t="s">
        <v>50</v>
      </c>
      <c r="K61" s="124"/>
      <c r="L61" s="37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4" customFormat="1" ht="12.75">
      <c r="A65" s="18"/>
      <c r="B65" s="23"/>
      <c r="C65" s="18"/>
      <c r="D65" s="121" t="s">
        <v>51</v>
      </c>
      <c r="E65" s="127"/>
      <c r="F65" s="127"/>
      <c r="G65" s="121" t="s">
        <v>52</v>
      </c>
      <c r="H65" s="127"/>
      <c r="I65" s="127"/>
      <c r="J65" s="127"/>
      <c r="K65" s="127"/>
      <c r="L65" s="3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4" customFormat="1" ht="12.75">
      <c r="A76" s="18"/>
      <c r="B76" s="23"/>
      <c r="C76" s="18"/>
      <c r="D76" s="123" t="s">
        <v>49</v>
      </c>
      <c r="E76" s="124"/>
      <c r="F76" s="125" t="s">
        <v>50</v>
      </c>
      <c r="G76" s="123" t="s">
        <v>49</v>
      </c>
      <c r="H76" s="124"/>
      <c r="I76" s="124"/>
      <c r="J76" s="126" t="s">
        <v>50</v>
      </c>
      <c r="K76" s="124"/>
      <c r="L76" s="3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4" customFormat="1" ht="14.45" customHeight="1">
      <c r="A77" s="18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3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4" customFormat="1" ht="6.95" customHeight="1">
      <c r="A81" s="18"/>
      <c r="B81" s="130"/>
      <c r="C81" s="131"/>
      <c r="D81" s="131"/>
      <c r="E81" s="131"/>
      <c r="F81" s="131"/>
      <c r="G81" s="131"/>
      <c r="H81" s="131"/>
      <c r="I81" s="131"/>
      <c r="J81" s="131"/>
      <c r="K81" s="131"/>
      <c r="L81" s="3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4" customFormat="1" ht="24.95" customHeight="1">
      <c r="A82" s="18"/>
      <c r="B82" s="19"/>
      <c r="C82" s="8" t="s">
        <v>99</v>
      </c>
      <c r="D82" s="20"/>
      <c r="E82" s="20"/>
      <c r="F82" s="20"/>
      <c r="G82" s="20"/>
      <c r="H82" s="20"/>
      <c r="I82" s="20"/>
      <c r="J82" s="20"/>
      <c r="K82" s="20"/>
      <c r="L82" s="37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37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4" customFormat="1" ht="12" customHeight="1">
      <c r="A84" s="18"/>
      <c r="B84" s="19"/>
      <c r="C84" s="13" t="s">
        <v>16</v>
      </c>
      <c r="D84" s="20"/>
      <c r="E84" s="20"/>
      <c r="F84" s="20"/>
      <c r="G84" s="20"/>
      <c r="H84" s="20"/>
      <c r="I84" s="20"/>
      <c r="J84" s="20"/>
      <c r="K84" s="20"/>
      <c r="L84" s="37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4" customFormat="1" ht="16.5" customHeight="1">
      <c r="A85" s="18"/>
      <c r="B85" s="19"/>
      <c r="C85" s="20"/>
      <c r="D85" s="20"/>
      <c r="E85" s="260" t="str">
        <f>E7</f>
        <v>Šamorín projektantský rozpočet</v>
      </c>
      <c r="F85" s="261"/>
      <c r="G85" s="261"/>
      <c r="H85" s="261"/>
      <c r="I85" s="20"/>
      <c r="J85" s="20"/>
      <c r="K85" s="20"/>
      <c r="L85" s="37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4" customFormat="1" ht="12" customHeight="1">
      <c r="A86" s="18"/>
      <c r="B86" s="19"/>
      <c r="C86" s="13" t="s">
        <v>98</v>
      </c>
      <c r="D86" s="20"/>
      <c r="E86" s="20"/>
      <c r="F86" s="20"/>
      <c r="G86" s="20"/>
      <c r="H86" s="20"/>
      <c r="I86" s="20"/>
      <c r="J86" s="20"/>
      <c r="K86" s="20"/>
      <c r="L86" s="37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4" customFormat="1" ht="16.5" customHeight="1">
      <c r="A87" s="18"/>
      <c r="B87" s="19"/>
      <c r="C87" s="20"/>
      <c r="D87" s="20"/>
      <c r="E87" s="234" t="str">
        <f>E9</f>
        <v>D.1.4.2. - Vyvedení tepelného výkonu</v>
      </c>
      <c r="F87" s="259"/>
      <c r="G87" s="259"/>
      <c r="H87" s="259"/>
      <c r="I87" s="20"/>
      <c r="J87" s="20"/>
      <c r="K87" s="20"/>
      <c r="L87" s="37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37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4" customFormat="1" ht="12" customHeight="1">
      <c r="A89" s="18"/>
      <c r="B89" s="19"/>
      <c r="C89" s="13" t="s">
        <v>20</v>
      </c>
      <c r="D89" s="20"/>
      <c r="E89" s="20"/>
      <c r="F89" s="14" t="str">
        <f>F12</f>
        <v>Kotelna Šamorín</v>
      </c>
      <c r="G89" s="20"/>
      <c r="H89" s="20"/>
      <c r="I89" s="13" t="s">
        <v>22</v>
      </c>
      <c r="J89" s="132" t="str">
        <f>IF(J12="","",J12)</f>
        <v>25. 1. 2022</v>
      </c>
      <c r="K89" s="20"/>
      <c r="L89" s="37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4" customFormat="1" ht="6.95" customHeigh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37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4" customFormat="1" ht="15.2" customHeight="1">
      <c r="A91" s="18"/>
      <c r="B91" s="19"/>
      <c r="C91" s="13" t="s">
        <v>24</v>
      </c>
      <c r="D91" s="20"/>
      <c r="E91" s="20"/>
      <c r="F91" s="14" t="str">
        <f>E15</f>
        <v xml:space="preserve"> </v>
      </c>
      <c r="G91" s="20"/>
      <c r="H91" s="20"/>
      <c r="I91" s="13" t="s">
        <v>30</v>
      </c>
      <c r="J91" s="133" t="str">
        <f>E21</f>
        <v xml:space="preserve"> </v>
      </c>
      <c r="K91" s="20"/>
      <c r="L91" s="37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4" customFormat="1" ht="15.2" customHeight="1">
      <c r="A92" s="18"/>
      <c r="B92" s="19"/>
      <c r="C92" s="13" t="s">
        <v>28</v>
      </c>
      <c r="D92" s="20"/>
      <c r="E92" s="20"/>
      <c r="F92" s="14" t="str">
        <f>IF(E18="","",E18)</f>
        <v>Vyplň údaj</v>
      </c>
      <c r="G92" s="20"/>
      <c r="H92" s="20"/>
      <c r="I92" s="13" t="s">
        <v>32</v>
      </c>
      <c r="J92" s="133" t="str">
        <f>E24</f>
        <v xml:space="preserve"> </v>
      </c>
      <c r="K92" s="20"/>
      <c r="L92" s="37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4" customFormat="1" ht="10.35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37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4" customFormat="1" ht="29.25" customHeight="1">
      <c r="A94" s="18"/>
      <c r="B94" s="19"/>
      <c r="C94" s="134" t="s">
        <v>100</v>
      </c>
      <c r="D94" s="135"/>
      <c r="E94" s="135"/>
      <c r="F94" s="135"/>
      <c r="G94" s="135"/>
      <c r="H94" s="135"/>
      <c r="I94" s="135"/>
      <c r="J94" s="136" t="s">
        <v>101</v>
      </c>
      <c r="K94" s="135"/>
      <c r="L94" s="37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4" customFormat="1" ht="10.35" customHeigh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37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4" customFormat="1" ht="22.9" customHeight="1">
      <c r="A96" s="18"/>
      <c r="B96" s="19"/>
      <c r="C96" s="137" t="s">
        <v>102</v>
      </c>
      <c r="D96" s="20"/>
      <c r="E96" s="20"/>
      <c r="F96" s="20"/>
      <c r="G96" s="20"/>
      <c r="H96" s="20"/>
      <c r="I96" s="20"/>
      <c r="J96" s="138">
        <f>J120</f>
        <v>0</v>
      </c>
      <c r="K96" s="20"/>
      <c r="L96" s="37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2" t="s">
        <v>103</v>
      </c>
    </row>
    <row r="97" spans="1:31" s="139" customFormat="1" ht="24.95" customHeight="1">
      <c r="B97" s="140"/>
      <c r="C97" s="141"/>
      <c r="D97" s="142" t="s">
        <v>104</v>
      </c>
      <c r="E97" s="143"/>
      <c r="F97" s="143"/>
      <c r="G97" s="143"/>
      <c r="H97" s="143"/>
      <c r="I97" s="143"/>
      <c r="J97" s="144">
        <f>J121</f>
        <v>0</v>
      </c>
      <c r="K97" s="141"/>
      <c r="L97" s="145"/>
    </row>
    <row r="98" spans="1:31" s="146" customFormat="1" ht="19.899999999999999" customHeight="1">
      <c r="B98" s="147"/>
      <c r="C98" s="148"/>
      <c r="D98" s="149" t="s">
        <v>206</v>
      </c>
      <c r="E98" s="150"/>
      <c r="F98" s="150"/>
      <c r="G98" s="150"/>
      <c r="H98" s="150"/>
      <c r="I98" s="150"/>
      <c r="J98" s="151">
        <f>J122</f>
        <v>0</v>
      </c>
      <c r="K98" s="148"/>
      <c r="L98" s="152"/>
    </row>
    <row r="99" spans="1:31" s="146" customFormat="1" ht="19.899999999999999" customHeight="1">
      <c r="B99" s="147"/>
      <c r="C99" s="148"/>
      <c r="D99" s="149" t="s">
        <v>105</v>
      </c>
      <c r="E99" s="150"/>
      <c r="F99" s="150"/>
      <c r="G99" s="150"/>
      <c r="H99" s="150"/>
      <c r="I99" s="150"/>
      <c r="J99" s="151">
        <f>J189</f>
        <v>0</v>
      </c>
      <c r="K99" s="148"/>
      <c r="L99" s="152"/>
    </row>
    <row r="100" spans="1:31" s="139" customFormat="1" ht="24.95" customHeight="1">
      <c r="B100" s="140"/>
      <c r="C100" s="141"/>
      <c r="D100" s="142" t="s">
        <v>106</v>
      </c>
      <c r="E100" s="143"/>
      <c r="F100" s="143"/>
      <c r="G100" s="143"/>
      <c r="H100" s="143"/>
      <c r="I100" s="143"/>
      <c r="J100" s="144">
        <f>J268</f>
        <v>0</v>
      </c>
      <c r="K100" s="141"/>
      <c r="L100" s="145"/>
    </row>
    <row r="101" spans="1:31" s="24" customFormat="1" ht="21.75" customHeight="1">
      <c r="A101" s="18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37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</row>
    <row r="102" spans="1:31" s="24" customFormat="1" ht="6.95" customHeight="1">
      <c r="A102" s="18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37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</row>
    <row r="106" spans="1:31" s="24" customFormat="1" ht="6.95" customHeight="1">
      <c r="A106" s="18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7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07" spans="1:31" s="24" customFormat="1" ht="24.95" customHeight="1">
      <c r="A107" s="18"/>
      <c r="B107" s="19"/>
      <c r="C107" s="8" t="s">
        <v>107</v>
      </c>
      <c r="D107" s="20"/>
      <c r="E107" s="20"/>
      <c r="F107" s="20"/>
      <c r="G107" s="20"/>
      <c r="H107" s="20"/>
      <c r="I107" s="20"/>
      <c r="J107" s="20"/>
      <c r="K107" s="20"/>
      <c r="L107" s="37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4" customFormat="1" ht="6.95" customHeight="1">
      <c r="A108" s="18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37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4" customFormat="1" ht="12" customHeight="1">
      <c r="A109" s="18"/>
      <c r="B109" s="19"/>
      <c r="C109" s="13" t="s">
        <v>16</v>
      </c>
      <c r="D109" s="20"/>
      <c r="E109" s="20"/>
      <c r="F109" s="20"/>
      <c r="G109" s="20"/>
      <c r="H109" s="20"/>
      <c r="I109" s="20"/>
      <c r="J109" s="20"/>
      <c r="K109" s="20"/>
      <c r="L109" s="37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4" customFormat="1" ht="16.5" customHeight="1">
      <c r="A110" s="18"/>
      <c r="B110" s="19"/>
      <c r="C110" s="20"/>
      <c r="D110" s="20"/>
      <c r="E110" s="260" t="str">
        <f>E7</f>
        <v>Šamorín projektantský rozpočet</v>
      </c>
      <c r="F110" s="261"/>
      <c r="G110" s="261"/>
      <c r="H110" s="261"/>
      <c r="I110" s="20"/>
      <c r="J110" s="20"/>
      <c r="K110" s="20"/>
      <c r="L110" s="37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4" customFormat="1" ht="12" customHeight="1">
      <c r="A111" s="18"/>
      <c r="B111" s="19"/>
      <c r="C111" s="13" t="s">
        <v>98</v>
      </c>
      <c r="D111" s="20"/>
      <c r="E111" s="20"/>
      <c r="F111" s="20"/>
      <c r="G111" s="20"/>
      <c r="H111" s="20"/>
      <c r="I111" s="20"/>
      <c r="J111" s="20"/>
      <c r="K111" s="20"/>
      <c r="L111" s="37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4" customFormat="1" ht="16.5" customHeight="1">
      <c r="A112" s="18"/>
      <c r="B112" s="19"/>
      <c r="C112" s="20"/>
      <c r="D112" s="20"/>
      <c r="E112" s="234" t="str">
        <f>E9</f>
        <v>D.1.4.2. - Vyvedení tepelného výkonu</v>
      </c>
      <c r="F112" s="259"/>
      <c r="G112" s="259"/>
      <c r="H112" s="259"/>
      <c r="I112" s="20"/>
      <c r="J112" s="20"/>
      <c r="K112" s="20"/>
      <c r="L112" s="37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4" customFormat="1" ht="6.95" customHeight="1">
      <c r="A113" s="18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37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4" customFormat="1" ht="12" customHeight="1">
      <c r="A114" s="18"/>
      <c r="B114" s="19"/>
      <c r="C114" s="13" t="s">
        <v>20</v>
      </c>
      <c r="D114" s="20"/>
      <c r="E114" s="20"/>
      <c r="F114" s="14" t="str">
        <f>F12</f>
        <v>Kotelna Šamorín</v>
      </c>
      <c r="G114" s="20"/>
      <c r="H114" s="20"/>
      <c r="I114" s="13" t="s">
        <v>22</v>
      </c>
      <c r="J114" s="132" t="str">
        <f>IF(J12="","",J12)</f>
        <v>25. 1. 2022</v>
      </c>
      <c r="K114" s="20"/>
      <c r="L114" s="37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4" customFormat="1" ht="6.95" customHeight="1">
      <c r="A115" s="18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37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4" customFormat="1" ht="15.2" customHeight="1">
      <c r="A116" s="18"/>
      <c r="B116" s="19"/>
      <c r="C116" s="13" t="s">
        <v>24</v>
      </c>
      <c r="D116" s="20"/>
      <c r="E116" s="20"/>
      <c r="F116" s="14" t="str">
        <f>E15</f>
        <v xml:space="preserve"> </v>
      </c>
      <c r="G116" s="20"/>
      <c r="H116" s="20"/>
      <c r="I116" s="13" t="s">
        <v>30</v>
      </c>
      <c r="J116" s="133" t="str">
        <f>E21</f>
        <v xml:space="preserve"> </v>
      </c>
      <c r="K116" s="20"/>
      <c r="L116" s="37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4" customFormat="1" ht="15.2" customHeight="1">
      <c r="A117" s="18"/>
      <c r="B117" s="19"/>
      <c r="C117" s="13" t="s">
        <v>28</v>
      </c>
      <c r="D117" s="20"/>
      <c r="E117" s="20"/>
      <c r="F117" s="14" t="str">
        <f>IF(E18="","",E18)</f>
        <v>Vyplň údaj</v>
      </c>
      <c r="G117" s="20"/>
      <c r="H117" s="20"/>
      <c r="I117" s="13" t="s">
        <v>32</v>
      </c>
      <c r="J117" s="133" t="str">
        <f>E24</f>
        <v xml:space="preserve"> </v>
      </c>
      <c r="K117" s="20"/>
      <c r="L117" s="37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4" customFormat="1" ht="10.35" customHeight="1">
      <c r="A118" s="18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37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160" customFormat="1" ht="29.25" customHeight="1">
      <c r="A119" s="153"/>
      <c r="B119" s="154"/>
      <c r="C119" s="155" t="s">
        <v>108</v>
      </c>
      <c r="D119" s="156" t="s">
        <v>59</v>
      </c>
      <c r="E119" s="156" t="s">
        <v>55</v>
      </c>
      <c r="F119" s="156" t="s">
        <v>56</v>
      </c>
      <c r="G119" s="156" t="s">
        <v>109</v>
      </c>
      <c r="H119" s="156" t="s">
        <v>110</v>
      </c>
      <c r="I119" s="156" t="s">
        <v>111</v>
      </c>
      <c r="J119" s="157" t="s">
        <v>101</v>
      </c>
      <c r="K119" s="158" t="s">
        <v>112</v>
      </c>
      <c r="L119" s="159"/>
      <c r="M119" s="62" t="s">
        <v>1</v>
      </c>
      <c r="N119" s="63" t="s">
        <v>38</v>
      </c>
      <c r="O119" s="63" t="s">
        <v>113</v>
      </c>
      <c r="P119" s="63" t="s">
        <v>114</v>
      </c>
      <c r="Q119" s="63" t="s">
        <v>115</v>
      </c>
      <c r="R119" s="63" t="s">
        <v>116</v>
      </c>
      <c r="S119" s="63" t="s">
        <v>117</v>
      </c>
      <c r="T119" s="64" t="s">
        <v>118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4" customFormat="1" ht="22.9" customHeight="1">
      <c r="A120" s="18"/>
      <c r="B120" s="19"/>
      <c r="C120" s="70" t="s">
        <v>119</v>
      </c>
      <c r="D120" s="20"/>
      <c r="E120" s="20"/>
      <c r="F120" s="20"/>
      <c r="G120" s="20"/>
      <c r="H120" s="20"/>
      <c r="I120" s="20"/>
      <c r="J120" s="161">
        <f>BK120</f>
        <v>0</v>
      </c>
      <c r="K120" s="20"/>
      <c r="L120" s="23"/>
      <c r="M120" s="65"/>
      <c r="N120" s="162"/>
      <c r="O120" s="66"/>
      <c r="P120" s="163">
        <f>P121+P268</f>
        <v>0</v>
      </c>
      <c r="Q120" s="66"/>
      <c r="R120" s="163">
        <f>R121+R268</f>
        <v>8.2526100000000007</v>
      </c>
      <c r="S120" s="66"/>
      <c r="T120" s="164">
        <f>T121+T268</f>
        <v>0</v>
      </c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T120" s="2" t="s">
        <v>73</v>
      </c>
      <c r="AU120" s="2" t="s">
        <v>103</v>
      </c>
      <c r="BK120" s="165">
        <f>BK121+BK268</f>
        <v>0</v>
      </c>
    </row>
    <row r="121" spans="1:65" s="166" customFormat="1" ht="25.9" customHeight="1">
      <c r="B121" s="167"/>
      <c r="C121" s="168"/>
      <c r="D121" s="169" t="s">
        <v>73</v>
      </c>
      <c r="E121" s="170" t="s">
        <v>120</v>
      </c>
      <c r="F121" s="170" t="s">
        <v>121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P122+P189</f>
        <v>0</v>
      </c>
      <c r="Q121" s="175"/>
      <c r="R121" s="176">
        <f>R122+R189</f>
        <v>8.06006</v>
      </c>
      <c r="S121" s="175"/>
      <c r="T121" s="177">
        <f>T122+T189</f>
        <v>0</v>
      </c>
      <c r="AR121" s="178" t="s">
        <v>84</v>
      </c>
      <c r="AT121" s="179" t="s">
        <v>73</v>
      </c>
      <c r="AU121" s="179" t="s">
        <v>74</v>
      </c>
      <c r="AY121" s="178" t="s">
        <v>122</v>
      </c>
      <c r="BK121" s="180">
        <f>BK122+BK189</f>
        <v>0</v>
      </c>
    </row>
    <row r="122" spans="1:65" s="166" customFormat="1" ht="22.9" customHeight="1">
      <c r="B122" s="167"/>
      <c r="C122" s="168"/>
      <c r="D122" s="169" t="s">
        <v>73</v>
      </c>
      <c r="E122" s="181" t="s">
        <v>207</v>
      </c>
      <c r="F122" s="181" t="s">
        <v>208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SUM(P123:P188)</f>
        <v>0</v>
      </c>
      <c r="Q122" s="175"/>
      <c r="R122" s="176">
        <f>SUM(R123:R188)</f>
        <v>7.5479100000000008</v>
      </c>
      <c r="S122" s="175"/>
      <c r="T122" s="177">
        <f>SUM(T123:T188)</f>
        <v>0</v>
      </c>
      <c r="AR122" s="178" t="s">
        <v>84</v>
      </c>
      <c r="AT122" s="179" t="s">
        <v>73</v>
      </c>
      <c r="AU122" s="179" t="s">
        <v>82</v>
      </c>
      <c r="AY122" s="178" t="s">
        <v>122</v>
      </c>
      <c r="BK122" s="180">
        <f>SUM(BK123:BK188)</f>
        <v>0</v>
      </c>
    </row>
    <row r="123" spans="1:65" s="24" customFormat="1" ht="16.5" customHeight="1">
      <c r="A123" s="18"/>
      <c r="B123" s="19"/>
      <c r="C123" s="183" t="s">
        <v>82</v>
      </c>
      <c r="D123" s="183" t="s">
        <v>123</v>
      </c>
      <c r="E123" s="184" t="s">
        <v>209</v>
      </c>
      <c r="F123" s="185" t="s">
        <v>210</v>
      </c>
      <c r="G123" s="186" t="s">
        <v>159</v>
      </c>
      <c r="H123" s="187">
        <v>4</v>
      </c>
      <c r="I123" s="188"/>
      <c r="J123" s="189">
        <f t="shared" ref="J123:J129" si="0">ROUND(I123*H123,2)</f>
        <v>0</v>
      </c>
      <c r="K123" s="190"/>
      <c r="L123" s="191"/>
      <c r="M123" s="192" t="s">
        <v>1</v>
      </c>
      <c r="N123" s="193" t="s">
        <v>39</v>
      </c>
      <c r="O123" s="58"/>
      <c r="P123" s="194">
        <f t="shared" ref="P123:P129" si="1">O123*H123</f>
        <v>0</v>
      </c>
      <c r="Q123" s="194">
        <v>0</v>
      </c>
      <c r="R123" s="194">
        <f t="shared" ref="R123:R129" si="2">Q123*H123</f>
        <v>0</v>
      </c>
      <c r="S123" s="194">
        <v>0</v>
      </c>
      <c r="T123" s="195">
        <f t="shared" ref="T123:T129" si="3">S123*H123</f>
        <v>0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R123" s="196" t="s">
        <v>125</v>
      </c>
      <c r="AT123" s="196" t="s">
        <v>123</v>
      </c>
      <c r="AU123" s="196" t="s">
        <v>84</v>
      </c>
      <c r="AY123" s="2" t="s">
        <v>122</v>
      </c>
      <c r="BE123" s="197">
        <f t="shared" ref="BE123:BE129" si="4">IF(N123="základní",J123,0)</f>
        <v>0</v>
      </c>
      <c r="BF123" s="197">
        <f t="shared" ref="BF123:BF129" si="5">IF(N123="snížená",J123,0)</f>
        <v>0</v>
      </c>
      <c r="BG123" s="197">
        <f t="shared" ref="BG123:BG129" si="6">IF(N123="zákl. přenesená",J123,0)</f>
        <v>0</v>
      </c>
      <c r="BH123" s="197">
        <f t="shared" ref="BH123:BH129" si="7">IF(N123="sníž. přenesená",J123,0)</f>
        <v>0</v>
      </c>
      <c r="BI123" s="197">
        <f t="shared" ref="BI123:BI129" si="8">IF(N123="nulová",J123,0)</f>
        <v>0</v>
      </c>
      <c r="BJ123" s="2" t="s">
        <v>82</v>
      </c>
      <c r="BK123" s="197">
        <f t="shared" ref="BK123:BK129" si="9">ROUND(I123*H123,2)</f>
        <v>0</v>
      </c>
      <c r="BL123" s="2" t="s">
        <v>126</v>
      </c>
      <c r="BM123" s="196" t="s">
        <v>211</v>
      </c>
    </row>
    <row r="124" spans="1:65" s="24" customFormat="1" ht="16.5" customHeight="1">
      <c r="A124" s="18"/>
      <c r="B124" s="19"/>
      <c r="C124" s="183" t="s">
        <v>84</v>
      </c>
      <c r="D124" s="183" t="s">
        <v>123</v>
      </c>
      <c r="E124" s="184" t="s">
        <v>212</v>
      </c>
      <c r="F124" s="185" t="s">
        <v>213</v>
      </c>
      <c r="G124" s="186" t="s">
        <v>159</v>
      </c>
      <c r="H124" s="187">
        <v>6</v>
      </c>
      <c r="I124" s="188"/>
      <c r="J124" s="189">
        <f t="shared" si="0"/>
        <v>0</v>
      </c>
      <c r="K124" s="190"/>
      <c r="L124" s="191"/>
      <c r="M124" s="192" t="s">
        <v>1</v>
      </c>
      <c r="N124" s="193" t="s">
        <v>39</v>
      </c>
      <c r="O124" s="5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R124" s="196" t="s">
        <v>125</v>
      </c>
      <c r="AT124" s="196" t="s">
        <v>123</v>
      </c>
      <c r="AU124" s="196" t="s">
        <v>84</v>
      </c>
      <c r="AY124" s="2" t="s">
        <v>122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2" t="s">
        <v>82</v>
      </c>
      <c r="BK124" s="197">
        <f t="shared" si="9"/>
        <v>0</v>
      </c>
      <c r="BL124" s="2" t="s">
        <v>126</v>
      </c>
      <c r="BM124" s="196" t="s">
        <v>214</v>
      </c>
    </row>
    <row r="125" spans="1:65" s="24" customFormat="1" ht="16.5" customHeight="1">
      <c r="A125" s="18"/>
      <c r="B125" s="19"/>
      <c r="C125" s="183" t="s">
        <v>130</v>
      </c>
      <c r="D125" s="183" t="s">
        <v>123</v>
      </c>
      <c r="E125" s="184" t="s">
        <v>215</v>
      </c>
      <c r="F125" s="185" t="s">
        <v>216</v>
      </c>
      <c r="G125" s="186" t="s">
        <v>159</v>
      </c>
      <c r="H125" s="187">
        <v>4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39</v>
      </c>
      <c r="O125" s="5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R125" s="196" t="s">
        <v>125</v>
      </c>
      <c r="AT125" s="196" t="s">
        <v>123</v>
      </c>
      <c r="AU125" s="196" t="s">
        <v>84</v>
      </c>
      <c r="AY125" s="2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2" t="s">
        <v>82</v>
      </c>
      <c r="BK125" s="197">
        <f t="shared" si="9"/>
        <v>0</v>
      </c>
      <c r="BL125" s="2" t="s">
        <v>126</v>
      </c>
      <c r="BM125" s="196" t="s">
        <v>217</v>
      </c>
    </row>
    <row r="126" spans="1:65" s="24" customFormat="1" ht="16.5" customHeight="1">
      <c r="A126" s="18"/>
      <c r="B126" s="19"/>
      <c r="C126" s="183" t="s">
        <v>133</v>
      </c>
      <c r="D126" s="183" t="s">
        <v>123</v>
      </c>
      <c r="E126" s="184" t="s">
        <v>218</v>
      </c>
      <c r="F126" s="185" t="s">
        <v>219</v>
      </c>
      <c r="G126" s="186" t="s">
        <v>159</v>
      </c>
      <c r="H126" s="187">
        <v>4</v>
      </c>
      <c r="I126" s="188"/>
      <c r="J126" s="189">
        <f t="shared" si="0"/>
        <v>0</v>
      </c>
      <c r="K126" s="190"/>
      <c r="L126" s="191"/>
      <c r="M126" s="192" t="s">
        <v>1</v>
      </c>
      <c r="N126" s="193" t="s">
        <v>39</v>
      </c>
      <c r="O126" s="5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R126" s="196" t="s">
        <v>125</v>
      </c>
      <c r="AT126" s="196" t="s">
        <v>123</v>
      </c>
      <c r="AU126" s="196" t="s">
        <v>84</v>
      </c>
      <c r="AY126" s="2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2" t="s">
        <v>82</v>
      </c>
      <c r="BK126" s="197">
        <f t="shared" si="9"/>
        <v>0</v>
      </c>
      <c r="BL126" s="2" t="s">
        <v>126</v>
      </c>
      <c r="BM126" s="196" t="s">
        <v>220</v>
      </c>
    </row>
    <row r="127" spans="1:65" s="24" customFormat="1" ht="16.5" customHeight="1">
      <c r="A127" s="18"/>
      <c r="B127" s="19"/>
      <c r="C127" s="183" t="s">
        <v>136</v>
      </c>
      <c r="D127" s="183" t="s">
        <v>123</v>
      </c>
      <c r="E127" s="184" t="s">
        <v>221</v>
      </c>
      <c r="F127" s="185" t="s">
        <v>222</v>
      </c>
      <c r="G127" s="186" t="s">
        <v>159</v>
      </c>
      <c r="H127" s="187">
        <v>4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39</v>
      </c>
      <c r="O127" s="5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196" t="s">
        <v>125</v>
      </c>
      <c r="AT127" s="196" t="s">
        <v>123</v>
      </c>
      <c r="AU127" s="196" t="s">
        <v>84</v>
      </c>
      <c r="AY127" s="2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2" t="s">
        <v>82</v>
      </c>
      <c r="BK127" s="197">
        <f t="shared" si="9"/>
        <v>0</v>
      </c>
      <c r="BL127" s="2" t="s">
        <v>126</v>
      </c>
      <c r="BM127" s="196" t="s">
        <v>223</v>
      </c>
    </row>
    <row r="128" spans="1:65" s="24" customFormat="1" ht="16.5" customHeight="1">
      <c r="A128" s="18"/>
      <c r="B128" s="19"/>
      <c r="C128" s="183" t="s">
        <v>140</v>
      </c>
      <c r="D128" s="183" t="s">
        <v>123</v>
      </c>
      <c r="E128" s="184" t="s">
        <v>224</v>
      </c>
      <c r="F128" s="185" t="s">
        <v>225</v>
      </c>
      <c r="G128" s="186" t="s">
        <v>159</v>
      </c>
      <c r="H128" s="187">
        <v>4</v>
      </c>
      <c r="I128" s="188"/>
      <c r="J128" s="189">
        <f t="shared" si="0"/>
        <v>0</v>
      </c>
      <c r="K128" s="190"/>
      <c r="L128" s="191"/>
      <c r="M128" s="192" t="s">
        <v>1</v>
      </c>
      <c r="N128" s="193" t="s">
        <v>39</v>
      </c>
      <c r="O128" s="5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R128" s="196" t="s">
        <v>125</v>
      </c>
      <c r="AT128" s="196" t="s">
        <v>123</v>
      </c>
      <c r="AU128" s="196" t="s">
        <v>84</v>
      </c>
      <c r="AY128" s="2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2" t="s">
        <v>82</v>
      </c>
      <c r="BK128" s="197">
        <f t="shared" si="9"/>
        <v>0</v>
      </c>
      <c r="BL128" s="2" t="s">
        <v>126</v>
      </c>
      <c r="BM128" s="196" t="s">
        <v>226</v>
      </c>
    </row>
    <row r="129" spans="1:65" s="24" customFormat="1" ht="16.5" customHeight="1">
      <c r="A129" s="18"/>
      <c r="B129" s="19"/>
      <c r="C129" s="183" t="s">
        <v>141</v>
      </c>
      <c r="D129" s="183" t="s">
        <v>123</v>
      </c>
      <c r="E129" s="184" t="s">
        <v>227</v>
      </c>
      <c r="F129" s="185" t="s">
        <v>228</v>
      </c>
      <c r="G129" s="186" t="s">
        <v>124</v>
      </c>
      <c r="H129" s="187">
        <v>4</v>
      </c>
      <c r="I129" s="188"/>
      <c r="J129" s="189">
        <f t="shared" si="0"/>
        <v>0</v>
      </c>
      <c r="K129" s="190"/>
      <c r="L129" s="191"/>
      <c r="M129" s="192" t="s">
        <v>1</v>
      </c>
      <c r="N129" s="193" t="s">
        <v>39</v>
      </c>
      <c r="O129" s="58"/>
      <c r="P129" s="194">
        <f t="shared" si="1"/>
        <v>0</v>
      </c>
      <c r="Q129" s="194">
        <v>4.0000000000000002E-4</v>
      </c>
      <c r="R129" s="194">
        <f t="shared" si="2"/>
        <v>1.6000000000000001E-3</v>
      </c>
      <c r="S129" s="194">
        <v>0</v>
      </c>
      <c r="T129" s="195">
        <f t="shared" si="3"/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96" t="s">
        <v>125</v>
      </c>
      <c r="AT129" s="196" t="s">
        <v>123</v>
      </c>
      <c r="AU129" s="196" t="s">
        <v>84</v>
      </c>
      <c r="AY129" s="2" t="s">
        <v>122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2" t="s">
        <v>82</v>
      </c>
      <c r="BK129" s="197">
        <f t="shared" si="9"/>
        <v>0</v>
      </c>
      <c r="BL129" s="2" t="s">
        <v>126</v>
      </c>
      <c r="BM129" s="196" t="s">
        <v>229</v>
      </c>
    </row>
    <row r="130" spans="1:65" s="24" customFormat="1">
      <c r="A130" s="18"/>
      <c r="B130" s="19"/>
      <c r="C130" s="20"/>
      <c r="D130" s="198" t="s">
        <v>127</v>
      </c>
      <c r="E130" s="20"/>
      <c r="F130" s="199" t="s">
        <v>228</v>
      </c>
      <c r="G130" s="20"/>
      <c r="H130" s="20"/>
      <c r="I130" s="200"/>
      <c r="J130" s="20"/>
      <c r="K130" s="20"/>
      <c r="L130" s="23"/>
      <c r="M130" s="201"/>
      <c r="N130" s="202"/>
      <c r="O130" s="58"/>
      <c r="P130" s="58"/>
      <c r="Q130" s="58"/>
      <c r="R130" s="58"/>
      <c r="S130" s="58"/>
      <c r="T130" s="59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2" t="s">
        <v>127</v>
      </c>
      <c r="AU130" s="2" t="s">
        <v>84</v>
      </c>
    </row>
    <row r="131" spans="1:65" s="24" customFormat="1" ht="16.5" customHeight="1">
      <c r="A131" s="18"/>
      <c r="B131" s="19"/>
      <c r="C131" s="183" t="s">
        <v>142</v>
      </c>
      <c r="D131" s="183" t="s">
        <v>123</v>
      </c>
      <c r="E131" s="184" t="s">
        <v>230</v>
      </c>
      <c r="F131" s="185" t="s">
        <v>231</v>
      </c>
      <c r="G131" s="186" t="s">
        <v>124</v>
      </c>
      <c r="H131" s="187">
        <v>10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39</v>
      </c>
      <c r="O131" s="58"/>
      <c r="P131" s="194">
        <f>O131*H131</f>
        <v>0</v>
      </c>
      <c r="Q131" s="194">
        <v>6.0999999999999997E-4</v>
      </c>
      <c r="R131" s="194">
        <f>Q131*H131</f>
        <v>6.0999999999999995E-3</v>
      </c>
      <c r="S131" s="194">
        <v>0</v>
      </c>
      <c r="T131" s="195">
        <f>S131*H131</f>
        <v>0</v>
      </c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R131" s="196" t="s">
        <v>125</v>
      </c>
      <c r="AT131" s="196" t="s">
        <v>123</v>
      </c>
      <c r="AU131" s="196" t="s">
        <v>84</v>
      </c>
      <c r="AY131" s="2" t="s">
        <v>122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2" t="s">
        <v>82</v>
      </c>
      <c r="BK131" s="197">
        <f>ROUND(I131*H131,2)</f>
        <v>0</v>
      </c>
      <c r="BL131" s="2" t="s">
        <v>126</v>
      </c>
      <c r="BM131" s="196" t="s">
        <v>232</v>
      </c>
    </row>
    <row r="132" spans="1:65" s="24" customFormat="1">
      <c r="A132" s="18"/>
      <c r="B132" s="19"/>
      <c r="C132" s="20"/>
      <c r="D132" s="198" t="s">
        <v>127</v>
      </c>
      <c r="E132" s="20"/>
      <c r="F132" s="199" t="s">
        <v>231</v>
      </c>
      <c r="G132" s="20"/>
      <c r="H132" s="20"/>
      <c r="I132" s="200"/>
      <c r="J132" s="20"/>
      <c r="K132" s="20"/>
      <c r="L132" s="23"/>
      <c r="M132" s="201"/>
      <c r="N132" s="202"/>
      <c r="O132" s="58"/>
      <c r="P132" s="58"/>
      <c r="Q132" s="58"/>
      <c r="R132" s="58"/>
      <c r="S132" s="58"/>
      <c r="T132" s="59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T132" s="2" t="s">
        <v>127</v>
      </c>
      <c r="AU132" s="2" t="s">
        <v>84</v>
      </c>
    </row>
    <row r="133" spans="1:65" s="24" customFormat="1" ht="16.5" customHeight="1">
      <c r="A133" s="18"/>
      <c r="B133" s="19"/>
      <c r="C133" s="183" t="s">
        <v>143</v>
      </c>
      <c r="D133" s="183" t="s">
        <v>123</v>
      </c>
      <c r="E133" s="184" t="s">
        <v>131</v>
      </c>
      <c r="F133" s="185" t="s">
        <v>132</v>
      </c>
      <c r="G133" s="186" t="s">
        <v>124</v>
      </c>
      <c r="H133" s="187">
        <v>10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39</v>
      </c>
      <c r="O133" s="58"/>
      <c r="P133" s="194">
        <f>O133*H133</f>
        <v>0</v>
      </c>
      <c r="Q133" s="194">
        <v>1.15E-3</v>
      </c>
      <c r="R133" s="194">
        <f>Q133*H133</f>
        <v>1.15E-2</v>
      </c>
      <c r="S133" s="194">
        <v>0</v>
      </c>
      <c r="T133" s="195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96" t="s">
        <v>125</v>
      </c>
      <c r="AT133" s="196" t="s">
        <v>123</v>
      </c>
      <c r="AU133" s="196" t="s">
        <v>84</v>
      </c>
      <c r="AY133" s="2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2" t="s">
        <v>82</v>
      </c>
      <c r="BK133" s="197">
        <f>ROUND(I133*H133,2)</f>
        <v>0</v>
      </c>
      <c r="BL133" s="2" t="s">
        <v>126</v>
      </c>
      <c r="BM133" s="196" t="s">
        <v>233</v>
      </c>
    </row>
    <row r="134" spans="1:65" s="24" customFormat="1">
      <c r="A134" s="18"/>
      <c r="B134" s="19"/>
      <c r="C134" s="20"/>
      <c r="D134" s="198" t="s">
        <v>127</v>
      </c>
      <c r="E134" s="20"/>
      <c r="F134" s="199" t="s">
        <v>132</v>
      </c>
      <c r="G134" s="20"/>
      <c r="H134" s="20"/>
      <c r="I134" s="200"/>
      <c r="J134" s="20"/>
      <c r="K134" s="20"/>
      <c r="L134" s="23"/>
      <c r="M134" s="201"/>
      <c r="N134" s="202"/>
      <c r="O134" s="58"/>
      <c r="P134" s="58"/>
      <c r="Q134" s="58"/>
      <c r="R134" s="58"/>
      <c r="S134" s="58"/>
      <c r="T134" s="59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T134" s="2" t="s">
        <v>127</v>
      </c>
      <c r="AU134" s="2" t="s">
        <v>84</v>
      </c>
    </row>
    <row r="135" spans="1:65" s="24" customFormat="1" ht="16.5" customHeight="1">
      <c r="A135" s="18"/>
      <c r="B135" s="19"/>
      <c r="C135" s="183" t="s">
        <v>147</v>
      </c>
      <c r="D135" s="183" t="s">
        <v>123</v>
      </c>
      <c r="E135" s="184" t="s">
        <v>128</v>
      </c>
      <c r="F135" s="185" t="s">
        <v>129</v>
      </c>
      <c r="G135" s="186" t="s">
        <v>124</v>
      </c>
      <c r="H135" s="187">
        <v>60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39</v>
      </c>
      <c r="O135" s="58"/>
      <c r="P135" s="194">
        <f>O135*H135</f>
        <v>0</v>
      </c>
      <c r="Q135" s="194">
        <v>5.9999999999999995E-4</v>
      </c>
      <c r="R135" s="194">
        <f>Q135*H135</f>
        <v>3.5999999999999997E-2</v>
      </c>
      <c r="S135" s="194">
        <v>0</v>
      </c>
      <c r="T135" s="195">
        <f>S135*H135</f>
        <v>0</v>
      </c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R135" s="196" t="s">
        <v>125</v>
      </c>
      <c r="AT135" s="196" t="s">
        <v>123</v>
      </c>
      <c r="AU135" s="196" t="s">
        <v>84</v>
      </c>
      <c r="AY135" s="2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2" t="s">
        <v>82</v>
      </c>
      <c r="BK135" s="197">
        <f>ROUND(I135*H135,2)</f>
        <v>0</v>
      </c>
      <c r="BL135" s="2" t="s">
        <v>126</v>
      </c>
      <c r="BM135" s="196" t="s">
        <v>234</v>
      </c>
    </row>
    <row r="136" spans="1:65" s="24" customFormat="1">
      <c r="A136" s="18"/>
      <c r="B136" s="19"/>
      <c r="C136" s="20"/>
      <c r="D136" s="198" t="s">
        <v>127</v>
      </c>
      <c r="E136" s="20"/>
      <c r="F136" s="199" t="s">
        <v>129</v>
      </c>
      <c r="G136" s="20"/>
      <c r="H136" s="20"/>
      <c r="I136" s="200"/>
      <c r="J136" s="20"/>
      <c r="K136" s="20"/>
      <c r="L136" s="23"/>
      <c r="M136" s="201"/>
      <c r="N136" s="202"/>
      <c r="O136" s="58"/>
      <c r="P136" s="58"/>
      <c r="Q136" s="58"/>
      <c r="R136" s="58"/>
      <c r="S136" s="58"/>
      <c r="T136" s="59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2" t="s">
        <v>127</v>
      </c>
      <c r="AU136" s="2" t="s">
        <v>84</v>
      </c>
    </row>
    <row r="137" spans="1:65" s="24" customFormat="1" ht="16.5" customHeight="1">
      <c r="A137" s="18"/>
      <c r="B137" s="19"/>
      <c r="C137" s="183" t="s">
        <v>148</v>
      </c>
      <c r="D137" s="183" t="s">
        <v>123</v>
      </c>
      <c r="E137" s="184" t="s">
        <v>176</v>
      </c>
      <c r="F137" s="185" t="s">
        <v>177</v>
      </c>
      <c r="G137" s="186" t="s">
        <v>124</v>
      </c>
      <c r="H137" s="187">
        <v>95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39</v>
      </c>
      <c r="O137" s="58"/>
      <c r="P137" s="194">
        <f>O137*H137</f>
        <v>0</v>
      </c>
      <c r="Q137" s="194">
        <v>4.0400000000000002E-3</v>
      </c>
      <c r="R137" s="194">
        <f>Q137*H137</f>
        <v>0.38380000000000003</v>
      </c>
      <c r="S137" s="194">
        <v>0</v>
      </c>
      <c r="T137" s="195">
        <f>S137*H137</f>
        <v>0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196" t="s">
        <v>125</v>
      </c>
      <c r="AT137" s="196" t="s">
        <v>123</v>
      </c>
      <c r="AU137" s="196" t="s">
        <v>84</v>
      </c>
      <c r="AY137" s="2" t="s">
        <v>122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2" t="s">
        <v>82</v>
      </c>
      <c r="BK137" s="197">
        <f>ROUND(I137*H137,2)</f>
        <v>0</v>
      </c>
      <c r="BL137" s="2" t="s">
        <v>126</v>
      </c>
      <c r="BM137" s="196" t="s">
        <v>235</v>
      </c>
    </row>
    <row r="138" spans="1:65" s="24" customFormat="1">
      <c r="A138" s="18"/>
      <c r="B138" s="19"/>
      <c r="C138" s="20"/>
      <c r="D138" s="198" t="s">
        <v>127</v>
      </c>
      <c r="E138" s="20"/>
      <c r="F138" s="199" t="s">
        <v>177</v>
      </c>
      <c r="G138" s="20"/>
      <c r="H138" s="20"/>
      <c r="I138" s="200"/>
      <c r="J138" s="20"/>
      <c r="K138" s="20"/>
      <c r="L138" s="23"/>
      <c r="M138" s="201"/>
      <c r="N138" s="202"/>
      <c r="O138" s="58"/>
      <c r="P138" s="58"/>
      <c r="Q138" s="58"/>
      <c r="R138" s="58"/>
      <c r="S138" s="58"/>
      <c r="T138" s="59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T138" s="2" t="s">
        <v>127</v>
      </c>
      <c r="AU138" s="2" t="s">
        <v>84</v>
      </c>
    </row>
    <row r="139" spans="1:65" s="24" customFormat="1" ht="16.5" customHeight="1">
      <c r="A139" s="18"/>
      <c r="B139" s="19"/>
      <c r="C139" s="183" t="s">
        <v>152</v>
      </c>
      <c r="D139" s="183" t="s">
        <v>123</v>
      </c>
      <c r="E139" s="184" t="s">
        <v>236</v>
      </c>
      <c r="F139" s="185" t="s">
        <v>237</v>
      </c>
      <c r="G139" s="186" t="s">
        <v>124</v>
      </c>
      <c r="H139" s="187">
        <v>10</v>
      </c>
      <c r="I139" s="188"/>
      <c r="J139" s="189">
        <f>ROUND(I139*H139,2)</f>
        <v>0</v>
      </c>
      <c r="K139" s="190"/>
      <c r="L139" s="191"/>
      <c r="M139" s="192" t="s">
        <v>1</v>
      </c>
      <c r="N139" s="193" t="s">
        <v>39</v>
      </c>
      <c r="O139" s="58"/>
      <c r="P139" s="194">
        <f>O139*H139</f>
        <v>0</v>
      </c>
      <c r="Q139" s="194">
        <v>5.2089999999999997E-2</v>
      </c>
      <c r="R139" s="194">
        <f>Q139*H139</f>
        <v>0.52089999999999992</v>
      </c>
      <c r="S139" s="194">
        <v>0</v>
      </c>
      <c r="T139" s="195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96" t="s">
        <v>125</v>
      </c>
      <c r="AT139" s="196" t="s">
        <v>123</v>
      </c>
      <c r="AU139" s="196" t="s">
        <v>84</v>
      </c>
      <c r="AY139" s="2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2" t="s">
        <v>82</v>
      </c>
      <c r="BK139" s="197">
        <f>ROUND(I139*H139,2)</f>
        <v>0</v>
      </c>
      <c r="BL139" s="2" t="s">
        <v>126</v>
      </c>
      <c r="BM139" s="196" t="s">
        <v>238</v>
      </c>
    </row>
    <row r="140" spans="1:65" s="24" customFormat="1">
      <c r="A140" s="18"/>
      <c r="B140" s="19"/>
      <c r="C140" s="20"/>
      <c r="D140" s="198" t="s">
        <v>127</v>
      </c>
      <c r="E140" s="20"/>
      <c r="F140" s="199" t="s">
        <v>237</v>
      </c>
      <c r="G140" s="20"/>
      <c r="H140" s="20"/>
      <c r="I140" s="200"/>
      <c r="J140" s="20"/>
      <c r="K140" s="20"/>
      <c r="L140" s="23"/>
      <c r="M140" s="201"/>
      <c r="N140" s="202"/>
      <c r="O140" s="58"/>
      <c r="P140" s="58"/>
      <c r="Q140" s="58"/>
      <c r="R140" s="58"/>
      <c r="S140" s="58"/>
      <c r="T140" s="59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2" t="s">
        <v>127</v>
      </c>
      <c r="AU140" s="2" t="s">
        <v>84</v>
      </c>
    </row>
    <row r="141" spans="1:65" s="24" customFormat="1" ht="24.2" customHeight="1">
      <c r="A141" s="18"/>
      <c r="B141" s="19"/>
      <c r="C141" s="183" t="s">
        <v>153</v>
      </c>
      <c r="D141" s="183" t="s">
        <v>123</v>
      </c>
      <c r="E141" s="184" t="s">
        <v>239</v>
      </c>
      <c r="F141" s="185" t="s">
        <v>240</v>
      </c>
      <c r="G141" s="186" t="s">
        <v>135</v>
      </c>
      <c r="H141" s="187">
        <v>4</v>
      </c>
      <c r="I141" s="188"/>
      <c r="J141" s="189">
        <f>ROUND(I141*H141,2)</f>
        <v>0</v>
      </c>
      <c r="K141" s="190"/>
      <c r="L141" s="191"/>
      <c r="M141" s="192" t="s">
        <v>1</v>
      </c>
      <c r="N141" s="193" t="s">
        <v>39</v>
      </c>
      <c r="O141" s="58"/>
      <c r="P141" s="194">
        <f>O141*H141</f>
        <v>0</v>
      </c>
      <c r="Q141" s="194">
        <v>2.9999999999999997E-4</v>
      </c>
      <c r="R141" s="194">
        <f>Q141*H141</f>
        <v>1.1999999999999999E-3</v>
      </c>
      <c r="S141" s="194">
        <v>0</v>
      </c>
      <c r="T141" s="195">
        <f>S141*H141</f>
        <v>0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R141" s="196" t="s">
        <v>125</v>
      </c>
      <c r="AT141" s="196" t="s">
        <v>123</v>
      </c>
      <c r="AU141" s="196" t="s">
        <v>84</v>
      </c>
      <c r="AY141" s="2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2" t="s">
        <v>82</v>
      </c>
      <c r="BK141" s="197">
        <f>ROUND(I141*H141,2)</f>
        <v>0</v>
      </c>
      <c r="BL141" s="2" t="s">
        <v>126</v>
      </c>
      <c r="BM141" s="196" t="s">
        <v>241</v>
      </c>
    </row>
    <row r="142" spans="1:65" s="24" customFormat="1" ht="19.5">
      <c r="A142" s="18"/>
      <c r="B142" s="19"/>
      <c r="C142" s="20"/>
      <c r="D142" s="198" t="s">
        <v>127</v>
      </c>
      <c r="E142" s="20"/>
      <c r="F142" s="199" t="s">
        <v>240</v>
      </c>
      <c r="G142" s="20"/>
      <c r="H142" s="20"/>
      <c r="I142" s="200"/>
      <c r="J142" s="20"/>
      <c r="K142" s="20"/>
      <c r="L142" s="23"/>
      <c r="M142" s="201"/>
      <c r="N142" s="202"/>
      <c r="O142" s="58"/>
      <c r="P142" s="58"/>
      <c r="Q142" s="58"/>
      <c r="R142" s="58"/>
      <c r="S142" s="58"/>
      <c r="T142" s="59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T142" s="2" t="s">
        <v>127</v>
      </c>
      <c r="AU142" s="2" t="s">
        <v>84</v>
      </c>
    </row>
    <row r="143" spans="1:65" s="24" customFormat="1" ht="24.2" customHeight="1">
      <c r="A143" s="18"/>
      <c r="B143" s="19"/>
      <c r="C143" s="183" t="s">
        <v>157</v>
      </c>
      <c r="D143" s="183" t="s">
        <v>123</v>
      </c>
      <c r="E143" s="184" t="s">
        <v>242</v>
      </c>
      <c r="F143" s="185" t="s">
        <v>243</v>
      </c>
      <c r="G143" s="186" t="s">
        <v>135</v>
      </c>
      <c r="H143" s="187">
        <v>21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39</v>
      </c>
      <c r="O143" s="58"/>
      <c r="P143" s="194">
        <f>O143*H143</f>
        <v>0</v>
      </c>
      <c r="Q143" s="194">
        <v>4.0000000000000002E-4</v>
      </c>
      <c r="R143" s="194">
        <f>Q143*H143</f>
        <v>8.4000000000000012E-3</v>
      </c>
      <c r="S143" s="194">
        <v>0</v>
      </c>
      <c r="T143" s="195">
        <f>S143*H143</f>
        <v>0</v>
      </c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R143" s="196" t="s">
        <v>125</v>
      </c>
      <c r="AT143" s="196" t="s">
        <v>123</v>
      </c>
      <c r="AU143" s="196" t="s">
        <v>84</v>
      </c>
      <c r="AY143" s="2" t="s">
        <v>122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2" t="s">
        <v>82</v>
      </c>
      <c r="BK143" s="197">
        <f>ROUND(I143*H143,2)</f>
        <v>0</v>
      </c>
      <c r="BL143" s="2" t="s">
        <v>126</v>
      </c>
      <c r="BM143" s="196" t="s">
        <v>244</v>
      </c>
    </row>
    <row r="144" spans="1:65" s="24" customFormat="1" ht="19.5">
      <c r="A144" s="18"/>
      <c r="B144" s="19"/>
      <c r="C144" s="20"/>
      <c r="D144" s="198" t="s">
        <v>127</v>
      </c>
      <c r="E144" s="20"/>
      <c r="F144" s="199" t="s">
        <v>243</v>
      </c>
      <c r="G144" s="20"/>
      <c r="H144" s="20"/>
      <c r="I144" s="200"/>
      <c r="J144" s="20"/>
      <c r="K144" s="20"/>
      <c r="L144" s="23"/>
      <c r="M144" s="201"/>
      <c r="N144" s="202"/>
      <c r="O144" s="58"/>
      <c r="P144" s="58"/>
      <c r="Q144" s="58"/>
      <c r="R144" s="58"/>
      <c r="S144" s="58"/>
      <c r="T144" s="59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T144" s="2" t="s">
        <v>127</v>
      </c>
      <c r="AU144" s="2" t="s">
        <v>84</v>
      </c>
    </row>
    <row r="145" spans="1:65" s="24" customFormat="1" ht="24.2" customHeight="1">
      <c r="A145" s="18"/>
      <c r="B145" s="19"/>
      <c r="C145" s="183" t="s">
        <v>8</v>
      </c>
      <c r="D145" s="183" t="s">
        <v>123</v>
      </c>
      <c r="E145" s="184" t="s">
        <v>245</v>
      </c>
      <c r="F145" s="185" t="s">
        <v>246</v>
      </c>
      <c r="G145" s="186" t="s">
        <v>135</v>
      </c>
      <c r="H145" s="187">
        <v>13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58"/>
      <c r="P145" s="194">
        <f>O145*H145</f>
        <v>0</v>
      </c>
      <c r="Q145" s="194">
        <v>8.0000000000000004E-4</v>
      </c>
      <c r="R145" s="194">
        <f>Q145*H145</f>
        <v>1.0400000000000001E-2</v>
      </c>
      <c r="S145" s="194">
        <v>0</v>
      </c>
      <c r="T145" s="195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96" t="s">
        <v>125</v>
      </c>
      <c r="AT145" s="196" t="s">
        <v>123</v>
      </c>
      <c r="AU145" s="196" t="s">
        <v>84</v>
      </c>
      <c r="AY145" s="2" t="s">
        <v>122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2" t="s">
        <v>82</v>
      </c>
      <c r="BK145" s="197">
        <f>ROUND(I145*H145,2)</f>
        <v>0</v>
      </c>
      <c r="BL145" s="2" t="s">
        <v>126</v>
      </c>
      <c r="BM145" s="196" t="s">
        <v>247</v>
      </c>
    </row>
    <row r="146" spans="1:65" s="24" customFormat="1" ht="19.5">
      <c r="A146" s="18"/>
      <c r="B146" s="19"/>
      <c r="C146" s="20"/>
      <c r="D146" s="198" t="s">
        <v>127</v>
      </c>
      <c r="E146" s="20"/>
      <c r="F146" s="199" t="s">
        <v>246</v>
      </c>
      <c r="G146" s="20"/>
      <c r="H146" s="20"/>
      <c r="I146" s="200"/>
      <c r="J146" s="20"/>
      <c r="K146" s="20"/>
      <c r="L146" s="23"/>
      <c r="M146" s="201"/>
      <c r="N146" s="202"/>
      <c r="O146" s="58"/>
      <c r="P146" s="58"/>
      <c r="Q146" s="58"/>
      <c r="R146" s="58"/>
      <c r="S146" s="58"/>
      <c r="T146" s="59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2" t="s">
        <v>127</v>
      </c>
      <c r="AU146" s="2" t="s">
        <v>84</v>
      </c>
    </row>
    <row r="147" spans="1:65" s="24" customFormat="1" ht="24.2" customHeight="1">
      <c r="A147" s="18"/>
      <c r="B147" s="19"/>
      <c r="C147" s="183" t="s">
        <v>126</v>
      </c>
      <c r="D147" s="183" t="s">
        <v>123</v>
      </c>
      <c r="E147" s="184" t="s">
        <v>248</v>
      </c>
      <c r="F147" s="185" t="s">
        <v>249</v>
      </c>
      <c r="G147" s="186" t="s">
        <v>135</v>
      </c>
      <c r="H147" s="187">
        <v>6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39</v>
      </c>
      <c r="O147" s="58"/>
      <c r="P147" s="194">
        <f>O147*H147</f>
        <v>0</v>
      </c>
      <c r="Q147" s="194">
        <v>1.8E-3</v>
      </c>
      <c r="R147" s="194">
        <f>Q147*H147</f>
        <v>1.0800000000000001E-2</v>
      </c>
      <c r="S147" s="194">
        <v>0</v>
      </c>
      <c r="T147" s="195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96" t="s">
        <v>125</v>
      </c>
      <c r="AT147" s="196" t="s">
        <v>123</v>
      </c>
      <c r="AU147" s="196" t="s">
        <v>84</v>
      </c>
      <c r="AY147" s="2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2" t="s">
        <v>82</v>
      </c>
      <c r="BK147" s="197">
        <f>ROUND(I147*H147,2)</f>
        <v>0</v>
      </c>
      <c r="BL147" s="2" t="s">
        <v>126</v>
      </c>
      <c r="BM147" s="196" t="s">
        <v>250</v>
      </c>
    </row>
    <row r="148" spans="1:65" s="24" customFormat="1" ht="19.5">
      <c r="A148" s="18"/>
      <c r="B148" s="19"/>
      <c r="C148" s="20"/>
      <c r="D148" s="198" t="s">
        <v>127</v>
      </c>
      <c r="E148" s="20"/>
      <c r="F148" s="199" t="s">
        <v>249</v>
      </c>
      <c r="G148" s="20"/>
      <c r="H148" s="20"/>
      <c r="I148" s="200"/>
      <c r="J148" s="20"/>
      <c r="K148" s="20"/>
      <c r="L148" s="23"/>
      <c r="M148" s="201"/>
      <c r="N148" s="202"/>
      <c r="O148" s="58"/>
      <c r="P148" s="58"/>
      <c r="Q148" s="58"/>
      <c r="R148" s="58"/>
      <c r="S148" s="58"/>
      <c r="T148" s="59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T148" s="2" t="s">
        <v>127</v>
      </c>
      <c r="AU148" s="2" t="s">
        <v>84</v>
      </c>
    </row>
    <row r="149" spans="1:65" s="24" customFormat="1" ht="24.2" customHeight="1">
      <c r="A149" s="18"/>
      <c r="B149" s="19"/>
      <c r="C149" s="183" t="s">
        <v>161</v>
      </c>
      <c r="D149" s="183" t="s">
        <v>123</v>
      </c>
      <c r="E149" s="184" t="s">
        <v>251</v>
      </c>
      <c r="F149" s="185" t="s">
        <v>252</v>
      </c>
      <c r="G149" s="186" t="s">
        <v>135</v>
      </c>
      <c r="H149" s="187">
        <v>181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39</v>
      </c>
      <c r="O149" s="58"/>
      <c r="P149" s="194">
        <f>O149*H149</f>
        <v>0</v>
      </c>
      <c r="Q149" s="194">
        <v>3.5000000000000001E-3</v>
      </c>
      <c r="R149" s="194">
        <f>Q149*H149</f>
        <v>0.63350000000000006</v>
      </c>
      <c r="S149" s="194">
        <v>0</v>
      </c>
      <c r="T149" s="195">
        <f>S149*H149</f>
        <v>0</v>
      </c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R149" s="196" t="s">
        <v>125</v>
      </c>
      <c r="AT149" s="196" t="s">
        <v>123</v>
      </c>
      <c r="AU149" s="196" t="s">
        <v>84</v>
      </c>
      <c r="AY149" s="2" t="s">
        <v>122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2" t="s">
        <v>82</v>
      </c>
      <c r="BK149" s="197">
        <f>ROUND(I149*H149,2)</f>
        <v>0</v>
      </c>
      <c r="BL149" s="2" t="s">
        <v>126</v>
      </c>
      <c r="BM149" s="196" t="s">
        <v>253</v>
      </c>
    </row>
    <row r="150" spans="1:65" s="24" customFormat="1" ht="19.5">
      <c r="A150" s="18"/>
      <c r="B150" s="19"/>
      <c r="C150" s="20"/>
      <c r="D150" s="198" t="s">
        <v>127</v>
      </c>
      <c r="E150" s="20"/>
      <c r="F150" s="199" t="s">
        <v>252</v>
      </c>
      <c r="G150" s="20"/>
      <c r="H150" s="20"/>
      <c r="I150" s="200"/>
      <c r="J150" s="20"/>
      <c r="K150" s="20"/>
      <c r="L150" s="23"/>
      <c r="M150" s="201"/>
      <c r="N150" s="202"/>
      <c r="O150" s="58"/>
      <c r="P150" s="58"/>
      <c r="Q150" s="58"/>
      <c r="R150" s="58"/>
      <c r="S150" s="58"/>
      <c r="T150" s="59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T150" s="2" t="s">
        <v>127</v>
      </c>
      <c r="AU150" s="2" t="s">
        <v>84</v>
      </c>
    </row>
    <row r="151" spans="1:65" s="24" customFormat="1" ht="24.2" customHeight="1">
      <c r="A151" s="18"/>
      <c r="B151" s="19"/>
      <c r="C151" s="183" t="s">
        <v>164</v>
      </c>
      <c r="D151" s="183" t="s">
        <v>123</v>
      </c>
      <c r="E151" s="184" t="s">
        <v>254</v>
      </c>
      <c r="F151" s="185" t="s">
        <v>255</v>
      </c>
      <c r="G151" s="186" t="s">
        <v>135</v>
      </c>
      <c r="H151" s="187">
        <v>56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39</v>
      </c>
      <c r="O151" s="58"/>
      <c r="P151" s="194">
        <f>O151*H151</f>
        <v>0</v>
      </c>
      <c r="Q151" s="194">
        <v>4.8999999999999998E-3</v>
      </c>
      <c r="R151" s="194">
        <f>Q151*H151</f>
        <v>0.27439999999999998</v>
      </c>
      <c r="S151" s="194">
        <v>0</v>
      </c>
      <c r="T151" s="195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96" t="s">
        <v>125</v>
      </c>
      <c r="AT151" s="196" t="s">
        <v>123</v>
      </c>
      <c r="AU151" s="196" t="s">
        <v>84</v>
      </c>
      <c r="AY151" s="2" t="s">
        <v>122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2" t="s">
        <v>82</v>
      </c>
      <c r="BK151" s="197">
        <f>ROUND(I151*H151,2)</f>
        <v>0</v>
      </c>
      <c r="BL151" s="2" t="s">
        <v>126</v>
      </c>
      <c r="BM151" s="196" t="s">
        <v>256</v>
      </c>
    </row>
    <row r="152" spans="1:65" s="24" customFormat="1" ht="19.5">
      <c r="A152" s="18"/>
      <c r="B152" s="19"/>
      <c r="C152" s="20"/>
      <c r="D152" s="198" t="s">
        <v>127</v>
      </c>
      <c r="E152" s="20"/>
      <c r="F152" s="199" t="s">
        <v>255</v>
      </c>
      <c r="G152" s="20"/>
      <c r="H152" s="20"/>
      <c r="I152" s="200"/>
      <c r="J152" s="20"/>
      <c r="K152" s="20"/>
      <c r="L152" s="23"/>
      <c r="M152" s="201"/>
      <c r="N152" s="202"/>
      <c r="O152" s="58"/>
      <c r="P152" s="58"/>
      <c r="Q152" s="58"/>
      <c r="R152" s="58"/>
      <c r="S152" s="58"/>
      <c r="T152" s="59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2" t="s">
        <v>127</v>
      </c>
      <c r="AU152" s="2" t="s">
        <v>84</v>
      </c>
    </row>
    <row r="153" spans="1:65" s="24" customFormat="1" ht="24.2" customHeight="1">
      <c r="A153" s="18"/>
      <c r="B153" s="19"/>
      <c r="C153" s="203" t="s">
        <v>166</v>
      </c>
      <c r="D153" s="203" t="s">
        <v>134</v>
      </c>
      <c r="E153" s="204" t="s">
        <v>257</v>
      </c>
      <c r="F153" s="205" t="s">
        <v>258</v>
      </c>
      <c r="G153" s="206" t="s">
        <v>135</v>
      </c>
      <c r="H153" s="207">
        <v>4</v>
      </c>
      <c r="I153" s="208"/>
      <c r="J153" s="209">
        <f>ROUND(I153*H153,2)</f>
        <v>0</v>
      </c>
      <c r="K153" s="210"/>
      <c r="L153" s="23"/>
      <c r="M153" s="211" t="s">
        <v>1</v>
      </c>
      <c r="N153" s="212" t="s">
        <v>39</v>
      </c>
      <c r="O153" s="58"/>
      <c r="P153" s="194">
        <f>O153*H153</f>
        <v>0</v>
      </c>
      <c r="Q153" s="194">
        <v>4.1599999999999996E-3</v>
      </c>
      <c r="R153" s="194">
        <f>Q153*H153</f>
        <v>1.6639999999999999E-2</v>
      </c>
      <c r="S153" s="194">
        <v>0</v>
      </c>
      <c r="T153" s="195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96" t="s">
        <v>126</v>
      </c>
      <c r="AT153" s="196" t="s">
        <v>134</v>
      </c>
      <c r="AU153" s="196" t="s">
        <v>84</v>
      </c>
      <c r="AY153" s="2" t="s">
        <v>122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2" t="s">
        <v>82</v>
      </c>
      <c r="BK153" s="197">
        <f>ROUND(I153*H153,2)</f>
        <v>0</v>
      </c>
      <c r="BL153" s="2" t="s">
        <v>126</v>
      </c>
      <c r="BM153" s="196" t="s">
        <v>259</v>
      </c>
    </row>
    <row r="154" spans="1:65" s="24" customFormat="1" ht="19.5">
      <c r="A154" s="18"/>
      <c r="B154" s="19"/>
      <c r="C154" s="20"/>
      <c r="D154" s="198" t="s">
        <v>127</v>
      </c>
      <c r="E154" s="20"/>
      <c r="F154" s="199" t="s">
        <v>260</v>
      </c>
      <c r="G154" s="20"/>
      <c r="H154" s="20"/>
      <c r="I154" s="200"/>
      <c r="J154" s="20"/>
      <c r="K154" s="20"/>
      <c r="L154" s="23"/>
      <c r="M154" s="201"/>
      <c r="N154" s="202"/>
      <c r="O154" s="58"/>
      <c r="P154" s="58"/>
      <c r="Q154" s="58"/>
      <c r="R154" s="58"/>
      <c r="S154" s="58"/>
      <c r="T154" s="59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2" t="s">
        <v>127</v>
      </c>
      <c r="AU154" s="2" t="s">
        <v>84</v>
      </c>
    </row>
    <row r="155" spans="1:65" s="24" customFormat="1" ht="33" customHeight="1">
      <c r="A155" s="18"/>
      <c r="B155" s="19"/>
      <c r="C155" s="203" t="s">
        <v>167</v>
      </c>
      <c r="D155" s="203" t="s">
        <v>134</v>
      </c>
      <c r="E155" s="204" t="s">
        <v>261</v>
      </c>
      <c r="F155" s="205" t="s">
        <v>262</v>
      </c>
      <c r="G155" s="206" t="s">
        <v>135</v>
      </c>
      <c r="H155" s="207">
        <v>21</v>
      </c>
      <c r="I155" s="208"/>
      <c r="J155" s="209">
        <f>ROUND(I155*H155,2)</f>
        <v>0</v>
      </c>
      <c r="K155" s="210"/>
      <c r="L155" s="23"/>
      <c r="M155" s="211" t="s">
        <v>1</v>
      </c>
      <c r="N155" s="212" t="s">
        <v>39</v>
      </c>
      <c r="O155" s="58"/>
      <c r="P155" s="194">
        <f>O155*H155</f>
        <v>0</v>
      </c>
      <c r="Q155" s="194">
        <v>5.1799999999999997E-3</v>
      </c>
      <c r="R155" s="194">
        <f>Q155*H155</f>
        <v>0.10877999999999999</v>
      </c>
      <c r="S155" s="194">
        <v>0</v>
      </c>
      <c r="T155" s="195">
        <f>S155*H155</f>
        <v>0</v>
      </c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R155" s="196" t="s">
        <v>126</v>
      </c>
      <c r="AT155" s="196" t="s">
        <v>134</v>
      </c>
      <c r="AU155" s="196" t="s">
        <v>84</v>
      </c>
      <c r="AY155" s="2" t="s">
        <v>122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2" t="s">
        <v>82</v>
      </c>
      <c r="BK155" s="197">
        <f>ROUND(I155*H155,2)</f>
        <v>0</v>
      </c>
      <c r="BL155" s="2" t="s">
        <v>126</v>
      </c>
      <c r="BM155" s="196" t="s">
        <v>263</v>
      </c>
    </row>
    <row r="156" spans="1:65" s="24" customFormat="1" ht="19.5">
      <c r="A156" s="18"/>
      <c r="B156" s="19"/>
      <c r="C156" s="20"/>
      <c r="D156" s="198" t="s">
        <v>127</v>
      </c>
      <c r="E156" s="20"/>
      <c r="F156" s="199" t="s">
        <v>264</v>
      </c>
      <c r="G156" s="20"/>
      <c r="H156" s="20"/>
      <c r="I156" s="200"/>
      <c r="J156" s="20"/>
      <c r="K156" s="20"/>
      <c r="L156" s="23"/>
      <c r="M156" s="201"/>
      <c r="N156" s="202"/>
      <c r="O156" s="58"/>
      <c r="P156" s="58"/>
      <c r="Q156" s="58"/>
      <c r="R156" s="58"/>
      <c r="S156" s="58"/>
      <c r="T156" s="59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T156" s="2" t="s">
        <v>127</v>
      </c>
      <c r="AU156" s="2" t="s">
        <v>84</v>
      </c>
    </row>
    <row r="157" spans="1:65" s="24" customFormat="1" ht="24.2" customHeight="1">
      <c r="A157" s="18"/>
      <c r="B157" s="19"/>
      <c r="C157" s="203" t="s">
        <v>7</v>
      </c>
      <c r="D157" s="203" t="s">
        <v>134</v>
      </c>
      <c r="E157" s="204" t="s">
        <v>137</v>
      </c>
      <c r="F157" s="205" t="s">
        <v>138</v>
      </c>
      <c r="G157" s="206" t="s">
        <v>135</v>
      </c>
      <c r="H157" s="207">
        <v>13</v>
      </c>
      <c r="I157" s="208"/>
      <c r="J157" s="209">
        <f>ROUND(I157*H157,2)</f>
        <v>0</v>
      </c>
      <c r="K157" s="210"/>
      <c r="L157" s="23"/>
      <c r="M157" s="211" t="s">
        <v>1</v>
      </c>
      <c r="N157" s="212" t="s">
        <v>39</v>
      </c>
      <c r="O157" s="58"/>
      <c r="P157" s="194">
        <f>O157*H157</f>
        <v>0</v>
      </c>
      <c r="Q157" s="194">
        <v>5.94E-3</v>
      </c>
      <c r="R157" s="194">
        <f>Q157*H157</f>
        <v>7.7219999999999997E-2</v>
      </c>
      <c r="S157" s="194">
        <v>0</v>
      </c>
      <c r="T157" s="195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96" t="s">
        <v>126</v>
      </c>
      <c r="AT157" s="196" t="s">
        <v>134</v>
      </c>
      <c r="AU157" s="196" t="s">
        <v>84</v>
      </c>
      <c r="AY157" s="2" t="s">
        <v>122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2" t="s">
        <v>82</v>
      </c>
      <c r="BK157" s="197">
        <f>ROUND(I157*H157,2)</f>
        <v>0</v>
      </c>
      <c r="BL157" s="2" t="s">
        <v>126</v>
      </c>
      <c r="BM157" s="196" t="s">
        <v>265</v>
      </c>
    </row>
    <row r="158" spans="1:65" s="24" customFormat="1" ht="19.5">
      <c r="A158" s="18"/>
      <c r="B158" s="19"/>
      <c r="C158" s="20"/>
      <c r="D158" s="198" t="s">
        <v>127</v>
      </c>
      <c r="E158" s="20"/>
      <c r="F158" s="199" t="s">
        <v>139</v>
      </c>
      <c r="G158" s="20"/>
      <c r="H158" s="20"/>
      <c r="I158" s="200"/>
      <c r="J158" s="20"/>
      <c r="K158" s="20"/>
      <c r="L158" s="23"/>
      <c r="M158" s="201"/>
      <c r="N158" s="202"/>
      <c r="O158" s="58"/>
      <c r="P158" s="58"/>
      <c r="Q158" s="58"/>
      <c r="R158" s="58"/>
      <c r="S158" s="58"/>
      <c r="T158" s="59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2" t="s">
        <v>127</v>
      </c>
      <c r="AU158" s="2" t="s">
        <v>84</v>
      </c>
    </row>
    <row r="159" spans="1:65" s="24" customFormat="1" ht="24.2" customHeight="1">
      <c r="A159" s="18"/>
      <c r="B159" s="19"/>
      <c r="C159" s="203" t="s">
        <v>168</v>
      </c>
      <c r="D159" s="203" t="s">
        <v>134</v>
      </c>
      <c r="E159" s="204" t="s">
        <v>266</v>
      </c>
      <c r="F159" s="205" t="s">
        <v>267</v>
      </c>
      <c r="G159" s="206" t="s">
        <v>135</v>
      </c>
      <c r="H159" s="207">
        <v>128</v>
      </c>
      <c r="I159" s="208"/>
      <c r="J159" s="209">
        <f>ROUND(I159*H159,2)</f>
        <v>0</v>
      </c>
      <c r="K159" s="210"/>
      <c r="L159" s="23"/>
      <c r="M159" s="211" t="s">
        <v>1</v>
      </c>
      <c r="N159" s="212" t="s">
        <v>39</v>
      </c>
      <c r="O159" s="58"/>
      <c r="P159" s="194">
        <f>O159*H159</f>
        <v>0</v>
      </c>
      <c r="Q159" s="194">
        <v>7.92E-3</v>
      </c>
      <c r="R159" s="194">
        <f>Q159*H159</f>
        <v>1.01376</v>
      </c>
      <c r="S159" s="194">
        <v>0</v>
      </c>
      <c r="T159" s="195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96" t="s">
        <v>126</v>
      </c>
      <c r="AT159" s="196" t="s">
        <v>134</v>
      </c>
      <c r="AU159" s="196" t="s">
        <v>84</v>
      </c>
      <c r="AY159" s="2" t="s">
        <v>122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2" t="s">
        <v>82</v>
      </c>
      <c r="BK159" s="197">
        <f>ROUND(I159*H159,2)</f>
        <v>0</v>
      </c>
      <c r="BL159" s="2" t="s">
        <v>126</v>
      </c>
      <c r="BM159" s="196" t="s">
        <v>268</v>
      </c>
    </row>
    <row r="160" spans="1:65" s="24" customFormat="1" ht="19.5">
      <c r="A160" s="18"/>
      <c r="B160" s="19"/>
      <c r="C160" s="20"/>
      <c r="D160" s="198" t="s">
        <v>127</v>
      </c>
      <c r="E160" s="20"/>
      <c r="F160" s="199" t="s">
        <v>269</v>
      </c>
      <c r="G160" s="20"/>
      <c r="H160" s="20"/>
      <c r="I160" s="200"/>
      <c r="J160" s="20"/>
      <c r="K160" s="20"/>
      <c r="L160" s="23"/>
      <c r="M160" s="201"/>
      <c r="N160" s="202"/>
      <c r="O160" s="58"/>
      <c r="P160" s="58"/>
      <c r="Q160" s="58"/>
      <c r="R160" s="58"/>
      <c r="S160" s="58"/>
      <c r="T160" s="59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T160" s="2" t="s">
        <v>127</v>
      </c>
      <c r="AU160" s="2" t="s">
        <v>84</v>
      </c>
    </row>
    <row r="161" spans="1:65" s="24" customFormat="1" ht="24.2" customHeight="1">
      <c r="A161" s="18"/>
      <c r="B161" s="19"/>
      <c r="C161" s="203" t="s">
        <v>170</v>
      </c>
      <c r="D161" s="203" t="s">
        <v>134</v>
      </c>
      <c r="E161" s="204" t="s">
        <v>270</v>
      </c>
      <c r="F161" s="205" t="s">
        <v>271</v>
      </c>
      <c r="G161" s="206" t="s">
        <v>135</v>
      </c>
      <c r="H161" s="207">
        <v>6</v>
      </c>
      <c r="I161" s="208"/>
      <c r="J161" s="209">
        <f>ROUND(I161*H161,2)</f>
        <v>0</v>
      </c>
      <c r="K161" s="210"/>
      <c r="L161" s="23"/>
      <c r="M161" s="211" t="s">
        <v>1</v>
      </c>
      <c r="N161" s="212" t="s">
        <v>39</v>
      </c>
      <c r="O161" s="58"/>
      <c r="P161" s="194">
        <f>O161*H161</f>
        <v>0</v>
      </c>
      <c r="Q161" s="194">
        <v>9.5499999999999995E-3</v>
      </c>
      <c r="R161" s="194">
        <f>Q161*H161</f>
        <v>5.7299999999999997E-2</v>
      </c>
      <c r="S161" s="194">
        <v>0</v>
      </c>
      <c r="T161" s="195">
        <f>S161*H161</f>
        <v>0</v>
      </c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R161" s="196" t="s">
        <v>126</v>
      </c>
      <c r="AT161" s="196" t="s">
        <v>134</v>
      </c>
      <c r="AU161" s="196" t="s">
        <v>84</v>
      </c>
      <c r="AY161" s="2" t="s">
        <v>122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2" t="s">
        <v>82</v>
      </c>
      <c r="BK161" s="197">
        <f>ROUND(I161*H161,2)</f>
        <v>0</v>
      </c>
      <c r="BL161" s="2" t="s">
        <v>126</v>
      </c>
      <c r="BM161" s="196" t="s">
        <v>272</v>
      </c>
    </row>
    <row r="162" spans="1:65" s="24" customFormat="1" ht="19.5">
      <c r="A162" s="18"/>
      <c r="B162" s="19"/>
      <c r="C162" s="20"/>
      <c r="D162" s="198" t="s">
        <v>127</v>
      </c>
      <c r="E162" s="20"/>
      <c r="F162" s="199" t="s">
        <v>273</v>
      </c>
      <c r="G162" s="20"/>
      <c r="H162" s="20"/>
      <c r="I162" s="200"/>
      <c r="J162" s="20"/>
      <c r="K162" s="20"/>
      <c r="L162" s="23"/>
      <c r="M162" s="201"/>
      <c r="N162" s="202"/>
      <c r="O162" s="58"/>
      <c r="P162" s="58"/>
      <c r="Q162" s="58"/>
      <c r="R162" s="58"/>
      <c r="S162" s="58"/>
      <c r="T162" s="59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T162" s="2" t="s">
        <v>127</v>
      </c>
      <c r="AU162" s="2" t="s">
        <v>84</v>
      </c>
    </row>
    <row r="163" spans="1:65" s="24" customFormat="1" ht="33" customHeight="1">
      <c r="A163" s="18"/>
      <c r="B163" s="19"/>
      <c r="C163" s="203" t="s">
        <v>174</v>
      </c>
      <c r="D163" s="203" t="s">
        <v>134</v>
      </c>
      <c r="E163" s="204" t="s">
        <v>187</v>
      </c>
      <c r="F163" s="205" t="s">
        <v>188</v>
      </c>
      <c r="G163" s="206" t="s">
        <v>135</v>
      </c>
      <c r="H163" s="207">
        <v>181</v>
      </c>
      <c r="I163" s="208"/>
      <c r="J163" s="209">
        <f>ROUND(I163*H163,2)</f>
        <v>0</v>
      </c>
      <c r="K163" s="210"/>
      <c r="L163" s="23"/>
      <c r="M163" s="211" t="s">
        <v>1</v>
      </c>
      <c r="N163" s="212" t="s">
        <v>39</v>
      </c>
      <c r="O163" s="58"/>
      <c r="P163" s="194">
        <f>O163*H163</f>
        <v>0</v>
      </c>
      <c r="Q163" s="194">
        <v>1.3480000000000001E-2</v>
      </c>
      <c r="R163" s="194">
        <f>Q163*H163</f>
        <v>2.43988</v>
      </c>
      <c r="S163" s="194">
        <v>0</v>
      </c>
      <c r="T163" s="195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96" t="s">
        <v>126</v>
      </c>
      <c r="AT163" s="196" t="s">
        <v>134</v>
      </c>
      <c r="AU163" s="196" t="s">
        <v>84</v>
      </c>
      <c r="AY163" s="2" t="s">
        <v>122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2" t="s">
        <v>82</v>
      </c>
      <c r="BK163" s="197">
        <f>ROUND(I163*H163,2)</f>
        <v>0</v>
      </c>
      <c r="BL163" s="2" t="s">
        <v>126</v>
      </c>
      <c r="BM163" s="196" t="s">
        <v>274</v>
      </c>
    </row>
    <row r="164" spans="1:65" s="24" customFormat="1" ht="19.5">
      <c r="A164" s="18"/>
      <c r="B164" s="19"/>
      <c r="C164" s="20"/>
      <c r="D164" s="198" t="s">
        <v>127</v>
      </c>
      <c r="E164" s="20"/>
      <c r="F164" s="199" t="s">
        <v>189</v>
      </c>
      <c r="G164" s="20"/>
      <c r="H164" s="20"/>
      <c r="I164" s="200"/>
      <c r="J164" s="20"/>
      <c r="K164" s="20"/>
      <c r="L164" s="23"/>
      <c r="M164" s="201"/>
      <c r="N164" s="202"/>
      <c r="O164" s="58"/>
      <c r="P164" s="58"/>
      <c r="Q164" s="58"/>
      <c r="R164" s="58"/>
      <c r="S164" s="58"/>
      <c r="T164" s="59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2" t="s">
        <v>127</v>
      </c>
      <c r="AU164" s="2" t="s">
        <v>84</v>
      </c>
    </row>
    <row r="165" spans="1:65" s="24" customFormat="1" ht="33" customHeight="1">
      <c r="A165" s="18"/>
      <c r="B165" s="19"/>
      <c r="C165" s="203" t="s">
        <v>175</v>
      </c>
      <c r="D165" s="203" t="s">
        <v>134</v>
      </c>
      <c r="E165" s="204" t="s">
        <v>275</v>
      </c>
      <c r="F165" s="205" t="s">
        <v>276</v>
      </c>
      <c r="G165" s="206" t="s">
        <v>135</v>
      </c>
      <c r="H165" s="207">
        <v>56</v>
      </c>
      <c r="I165" s="208"/>
      <c r="J165" s="209">
        <f>ROUND(I165*H165,2)</f>
        <v>0</v>
      </c>
      <c r="K165" s="210"/>
      <c r="L165" s="23"/>
      <c r="M165" s="211" t="s">
        <v>1</v>
      </c>
      <c r="N165" s="212" t="s">
        <v>39</v>
      </c>
      <c r="O165" s="58"/>
      <c r="P165" s="194">
        <f>O165*H165</f>
        <v>0</v>
      </c>
      <c r="Q165" s="194">
        <v>3.1699999999999999E-2</v>
      </c>
      <c r="R165" s="194">
        <f>Q165*H165</f>
        <v>1.7751999999999999</v>
      </c>
      <c r="S165" s="194">
        <v>0</v>
      </c>
      <c r="T165" s="195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196" t="s">
        <v>126</v>
      </c>
      <c r="AT165" s="196" t="s">
        <v>134</v>
      </c>
      <c r="AU165" s="196" t="s">
        <v>84</v>
      </c>
      <c r="AY165" s="2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2" t="s">
        <v>82</v>
      </c>
      <c r="BK165" s="197">
        <f>ROUND(I165*H165,2)</f>
        <v>0</v>
      </c>
      <c r="BL165" s="2" t="s">
        <v>126</v>
      </c>
      <c r="BM165" s="196" t="s">
        <v>277</v>
      </c>
    </row>
    <row r="166" spans="1:65" s="24" customFormat="1" ht="19.5">
      <c r="A166" s="18"/>
      <c r="B166" s="19"/>
      <c r="C166" s="20"/>
      <c r="D166" s="198" t="s">
        <v>127</v>
      </c>
      <c r="E166" s="20"/>
      <c r="F166" s="199" t="s">
        <v>278</v>
      </c>
      <c r="G166" s="20"/>
      <c r="H166" s="20"/>
      <c r="I166" s="200"/>
      <c r="J166" s="20"/>
      <c r="K166" s="20"/>
      <c r="L166" s="23"/>
      <c r="M166" s="201"/>
      <c r="N166" s="202"/>
      <c r="O166" s="58"/>
      <c r="P166" s="58"/>
      <c r="Q166" s="58"/>
      <c r="R166" s="58"/>
      <c r="S166" s="58"/>
      <c r="T166" s="59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T166" s="2" t="s">
        <v>127</v>
      </c>
      <c r="AU166" s="2" t="s">
        <v>84</v>
      </c>
    </row>
    <row r="167" spans="1:65" s="24" customFormat="1" ht="24.2" customHeight="1">
      <c r="A167" s="18"/>
      <c r="B167" s="19"/>
      <c r="C167" s="203" t="s">
        <v>178</v>
      </c>
      <c r="D167" s="203" t="s">
        <v>134</v>
      </c>
      <c r="E167" s="204" t="s">
        <v>279</v>
      </c>
      <c r="F167" s="205" t="s">
        <v>280</v>
      </c>
      <c r="G167" s="206" t="s">
        <v>135</v>
      </c>
      <c r="H167" s="207">
        <v>5</v>
      </c>
      <c r="I167" s="208"/>
      <c r="J167" s="209">
        <f>ROUND(I167*H167,2)</f>
        <v>0</v>
      </c>
      <c r="K167" s="210"/>
      <c r="L167" s="23"/>
      <c r="M167" s="211" t="s">
        <v>1</v>
      </c>
      <c r="N167" s="212" t="s">
        <v>39</v>
      </c>
      <c r="O167" s="58"/>
      <c r="P167" s="194">
        <f>O167*H167</f>
        <v>0</v>
      </c>
      <c r="Q167" s="194">
        <v>2.96E-3</v>
      </c>
      <c r="R167" s="194">
        <f>Q167*H167</f>
        <v>1.4800000000000001E-2</v>
      </c>
      <c r="S167" s="194">
        <v>0</v>
      </c>
      <c r="T167" s="195">
        <f>S167*H167</f>
        <v>0</v>
      </c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R167" s="196" t="s">
        <v>126</v>
      </c>
      <c r="AT167" s="196" t="s">
        <v>134</v>
      </c>
      <c r="AU167" s="196" t="s">
        <v>84</v>
      </c>
      <c r="AY167" s="2" t="s">
        <v>122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2" t="s">
        <v>82</v>
      </c>
      <c r="BK167" s="197">
        <f>ROUND(I167*H167,2)</f>
        <v>0</v>
      </c>
      <c r="BL167" s="2" t="s">
        <v>126</v>
      </c>
      <c r="BM167" s="196" t="s">
        <v>281</v>
      </c>
    </row>
    <row r="168" spans="1:65" s="24" customFormat="1" ht="29.25">
      <c r="A168" s="18"/>
      <c r="B168" s="19"/>
      <c r="C168" s="20"/>
      <c r="D168" s="198" t="s">
        <v>127</v>
      </c>
      <c r="E168" s="20"/>
      <c r="F168" s="199" t="s">
        <v>282</v>
      </c>
      <c r="G168" s="20"/>
      <c r="H168" s="20"/>
      <c r="I168" s="200"/>
      <c r="J168" s="20"/>
      <c r="K168" s="20"/>
      <c r="L168" s="23"/>
      <c r="M168" s="201"/>
      <c r="N168" s="202"/>
      <c r="O168" s="58"/>
      <c r="P168" s="58"/>
      <c r="Q168" s="58"/>
      <c r="R168" s="58"/>
      <c r="S168" s="58"/>
      <c r="T168" s="59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T168" s="2" t="s">
        <v>127</v>
      </c>
      <c r="AU168" s="2" t="s">
        <v>84</v>
      </c>
    </row>
    <row r="169" spans="1:65" s="24" customFormat="1" ht="24.2" customHeight="1">
      <c r="A169" s="18"/>
      <c r="B169" s="19"/>
      <c r="C169" s="203" t="s">
        <v>179</v>
      </c>
      <c r="D169" s="203" t="s">
        <v>134</v>
      </c>
      <c r="E169" s="204" t="s">
        <v>283</v>
      </c>
      <c r="F169" s="205" t="s">
        <v>284</v>
      </c>
      <c r="G169" s="206" t="s">
        <v>124</v>
      </c>
      <c r="H169" s="207">
        <v>4</v>
      </c>
      <c r="I169" s="208"/>
      <c r="J169" s="209">
        <f>ROUND(I169*H169,2)</f>
        <v>0</v>
      </c>
      <c r="K169" s="210"/>
      <c r="L169" s="23"/>
      <c r="M169" s="211" t="s">
        <v>1</v>
      </c>
      <c r="N169" s="212" t="s">
        <v>39</v>
      </c>
      <c r="O169" s="58"/>
      <c r="P169" s="194">
        <f>O169*H169</f>
        <v>0</v>
      </c>
      <c r="Q169" s="194">
        <v>6.0000000000000002E-5</v>
      </c>
      <c r="R169" s="194">
        <f>Q169*H169</f>
        <v>2.4000000000000001E-4</v>
      </c>
      <c r="S169" s="194">
        <v>0</v>
      </c>
      <c r="T169" s="195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96" t="s">
        <v>126</v>
      </c>
      <c r="AT169" s="196" t="s">
        <v>134</v>
      </c>
      <c r="AU169" s="196" t="s">
        <v>84</v>
      </c>
      <c r="AY169" s="2" t="s">
        <v>122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2" t="s">
        <v>82</v>
      </c>
      <c r="BK169" s="197">
        <f>ROUND(I169*H169,2)</f>
        <v>0</v>
      </c>
      <c r="BL169" s="2" t="s">
        <v>126</v>
      </c>
      <c r="BM169" s="196" t="s">
        <v>285</v>
      </c>
    </row>
    <row r="170" spans="1:65" s="24" customFormat="1" ht="19.5">
      <c r="A170" s="18"/>
      <c r="B170" s="19"/>
      <c r="C170" s="20"/>
      <c r="D170" s="198" t="s">
        <v>127</v>
      </c>
      <c r="E170" s="20"/>
      <c r="F170" s="199" t="s">
        <v>286</v>
      </c>
      <c r="G170" s="20"/>
      <c r="H170" s="20"/>
      <c r="I170" s="200"/>
      <c r="J170" s="20"/>
      <c r="K170" s="20"/>
      <c r="L170" s="23"/>
      <c r="M170" s="201"/>
      <c r="N170" s="202"/>
      <c r="O170" s="58"/>
      <c r="P170" s="58"/>
      <c r="Q170" s="58"/>
      <c r="R170" s="58"/>
      <c r="S170" s="58"/>
      <c r="T170" s="59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T170" s="2" t="s">
        <v>127</v>
      </c>
      <c r="AU170" s="2" t="s">
        <v>84</v>
      </c>
    </row>
    <row r="171" spans="1:65" s="24" customFormat="1" ht="24.2" customHeight="1">
      <c r="A171" s="18"/>
      <c r="B171" s="19"/>
      <c r="C171" s="203" t="s">
        <v>183</v>
      </c>
      <c r="D171" s="203" t="s">
        <v>134</v>
      </c>
      <c r="E171" s="204" t="s">
        <v>287</v>
      </c>
      <c r="F171" s="205" t="s">
        <v>288</v>
      </c>
      <c r="G171" s="206" t="s">
        <v>124</v>
      </c>
      <c r="H171" s="207">
        <v>14</v>
      </c>
      <c r="I171" s="208"/>
      <c r="J171" s="209">
        <f>ROUND(I171*H171,2)</f>
        <v>0</v>
      </c>
      <c r="K171" s="210"/>
      <c r="L171" s="23"/>
      <c r="M171" s="211" t="s">
        <v>1</v>
      </c>
      <c r="N171" s="212" t="s">
        <v>39</v>
      </c>
      <c r="O171" s="58"/>
      <c r="P171" s="194">
        <f>O171*H171</f>
        <v>0</v>
      </c>
      <c r="Q171" s="194">
        <v>6.9999999999999994E-5</v>
      </c>
      <c r="R171" s="194">
        <f>Q171*H171</f>
        <v>9.7999999999999997E-4</v>
      </c>
      <c r="S171" s="194">
        <v>0</v>
      </c>
      <c r="T171" s="195">
        <f>S171*H171</f>
        <v>0</v>
      </c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R171" s="196" t="s">
        <v>126</v>
      </c>
      <c r="AT171" s="196" t="s">
        <v>134</v>
      </c>
      <c r="AU171" s="196" t="s">
        <v>84</v>
      </c>
      <c r="AY171" s="2" t="s">
        <v>122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2" t="s">
        <v>82</v>
      </c>
      <c r="BK171" s="197">
        <f>ROUND(I171*H171,2)</f>
        <v>0</v>
      </c>
      <c r="BL171" s="2" t="s">
        <v>126</v>
      </c>
      <c r="BM171" s="196" t="s">
        <v>289</v>
      </c>
    </row>
    <row r="172" spans="1:65" s="24" customFormat="1" ht="19.5">
      <c r="A172" s="18"/>
      <c r="B172" s="19"/>
      <c r="C172" s="20"/>
      <c r="D172" s="198" t="s">
        <v>127</v>
      </c>
      <c r="E172" s="20"/>
      <c r="F172" s="199" t="s">
        <v>290</v>
      </c>
      <c r="G172" s="20"/>
      <c r="H172" s="20"/>
      <c r="I172" s="200"/>
      <c r="J172" s="20"/>
      <c r="K172" s="20"/>
      <c r="L172" s="23"/>
      <c r="M172" s="201"/>
      <c r="N172" s="202"/>
      <c r="O172" s="58"/>
      <c r="P172" s="58"/>
      <c r="Q172" s="58"/>
      <c r="R172" s="58"/>
      <c r="S172" s="58"/>
      <c r="T172" s="59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T172" s="2" t="s">
        <v>127</v>
      </c>
      <c r="AU172" s="2" t="s">
        <v>84</v>
      </c>
    </row>
    <row r="173" spans="1:65" s="24" customFormat="1" ht="24.2" customHeight="1">
      <c r="A173" s="18"/>
      <c r="B173" s="19"/>
      <c r="C173" s="203" t="s">
        <v>184</v>
      </c>
      <c r="D173" s="203" t="s">
        <v>134</v>
      </c>
      <c r="E173" s="204" t="s">
        <v>291</v>
      </c>
      <c r="F173" s="205" t="s">
        <v>292</v>
      </c>
      <c r="G173" s="206" t="s">
        <v>124</v>
      </c>
      <c r="H173" s="207">
        <v>16</v>
      </c>
      <c r="I173" s="208"/>
      <c r="J173" s="209">
        <f>ROUND(I173*H173,2)</f>
        <v>0</v>
      </c>
      <c r="K173" s="210"/>
      <c r="L173" s="23"/>
      <c r="M173" s="211" t="s">
        <v>1</v>
      </c>
      <c r="N173" s="212" t="s">
        <v>39</v>
      </c>
      <c r="O173" s="58"/>
      <c r="P173" s="194">
        <f>O173*H173</f>
        <v>0</v>
      </c>
      <c r="Q173" s="194">
        <v>1.2E-4</v>
      </c>
      <c r="R173" s="194">
        <f>Q173*H173</f>
        <v>1.92E-3</v>
      </c>
      <c r="S173" s="194">
        <v>0</v>
      </c>
      <c r="T173" s="195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96" t="s">
        <v>126</v>
      </c>
      <c r="AT173" s="196" t="s">
        <v>134</v>
      </c>
      <c r="AU173" s="196" t="s">
        <v>84</v>
      </c>
      <c r="AY173" s="2" t="s">
        <v>122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2" t="s">
        <v>82</v>
      </c>
      <c r="BK173" s="197">
        <f>ROUND(I173*H173,2)</f>
        <v>0</v>
      </c>
      <c r="BL173" s="2" t="s">
        <v>126</v>
      </c>
      <c r="BM173" s="196" t="s">
        <v>293</v>
      </c>
    </row>
    <row r="174" spans="1:65" s="24" customFormat="1" ht="19.5">
      <c r="A174" s="18"/>
      <c r="B174" s="19"/>
      <c r="C174" s="20"/>
      <c r="D174" s="198" t="s">
        <v>127</v>
      </c>
      <c r="E174" s="20"/>
      <c r="F174" s="199" t="s">
        <v>294</v>
      </c>
      <c r="G174" s="20"/>
      <c r="H174" s="20"/>
      <c r="I174" s="200"/>
      <c r="J174" s="20"/>
      <c r="K174" s="20"/>
      <c r="L174" s="23"/>
      <c r="M174" s="201"/>
      <c r="N174" s="202"/>
      <c r="O174" s="58"/>
      <c r="P174" s="58"/>
      <c r="Q174" s="58"/>
      <c r="R174" s="58"/>
      <c r="S174" s="58"/>
      <c r="T174" s="59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T174" s="2" t="s">
        <v>127</v>
      </c>
      <c r="AU174" s="2" t="s">
        <v>84</v>
      </c>
    </row>
    <row r="175" spans="1:65" s="24" customFormat="1" ht="24.2" customHeight="1">
      <c r="A175" s="18"/>
      <c r="B175" s="19"/>
      <c r="C175" s="203" t="s">
        <v>185</v>
      </c>
      <c r="D175" s="203" t="s">
        <v>134</v>
      </c>
      <c r="E175" s="204" t="s">
        <v>149</v>
      </c>
      <c r="F175" s="205" t="s">
        <v>150</v>
      </c>
      <c r="G175" s="206" t="s">
        <v>124</v>
      </c>
      <c r="H175" s="207">
        <v>75</v>
      </c>
      <c r="I175" s="208"/>
      <c r="J175" s="209">
        <f>ROUND(I175*H175,2)</f>
        <v>0</v>
      </c>
      <c r="K175" s="210"/>
      <c r="L175" s="23"/>
      <c r="M175" s="211" t="s">
        <v>1</v>
      </c>
      <c r="N175" s="212" t="s">
        <v>39</v>
      </c>
      <c r="O175" s="58"/>
      <c r="P175" s="194">
        <f>O175*H175</f>
        <v>0</v>
      </c>
      <c r="Q175" s="194">
        <v>1.4999999999999999E-4</v>
      </c>
      <c r="R175" s="194">
        <f>Q175*H175</f>
        <v>1.125E-2</v>
      </c>
      <c r="S175" s="194">
        <v>0</v>
      </c>
      <c r="T175" s="195">
        <f>S175*H175</f>
        <v>0</v>
      </c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R175" s="196" t="s">
        <v>126</v>
      </c>
      <c r="AT175" s="196" t="s">
        <v>134</v>
      </c>
      <c r="AU175" s="196" t="s">
        <v>84</v>
      </c>
      <c r="AY175" s="2" t="s">
        <v>122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2" t="s">
        <v>82</v>
      </c>
      <c r="BK175" s="197">
        <f>ROUND(I175*H175,2)</f>
        <v>0</v>
      </c>
      <c r="BL175" s="2" t="s">
        <v>126</v>
      </c>
      <c r="BM175" s="196" t="s">
        <v>295</v>
      </c>
    </row>
    <row r="176" spans="1:65" s="24" customFormat="1" ht="19.5">
      <c r="A176" s="18"/>
      <c r="B176" s="19"/>
      <c r="C176" s="20"/>
      <c r="D176" s="198" t="s">
        <v>127</v>
      </c>
      <c r="E176" s="20"/>
      <c r="F176" s="199" t="s">
        <v>151</v>
      </c>
      <c r="G176" s="20"/>
      <c r="H176" s="20"/>
      <c r="I176" s="200"/>
      <c r="J176" s="20"/>
      <c r="K176" s="20"/>
      <c r="L176" s="23"/>
      <c r="M176" s="201"/>
      <c r="N176" s="202"/>
      <c r="O176" s="58"/>
      <c r="P176" s="58"/>
      <c r="Q176" s="58"/>
      <c r="R176" s="58"/>
      <c r="S176" s="58"/>
      <c r="T176" s="59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T176" s="2" t="s">
        <v>127</v>
      </c>
      <c r="AU176" s="2" t="s">
        <v>84</v>
      </c>
    </row>
    <row r="177" spans="1:65" s="24" customFormat="1" ht="24.2" customHeight="1">
      <c r="A177" s="18"/>
      <c r="B177" s="19"/>
      <c r="C177" s="203" t="s">
        <v>186</v>
      </c>
      <c r="D177" s="203" t="s">
        <v>134</v>
      </c>
      <c r="E177" s="204" t="s">
        <v>180</v>
      </c>
      <c r="F177" s="205" t="s">
        <v>181</v>
      </c>
      <c r="G177" s="206" t="s">
        <v>124</v>
      </c>
      <c r="H177" s="207">
        <v>99</v>
      </c>
      <c r="I177" s="208"/>
      <c r="J177" s="209">
        <f>ROUND(I177*H177,2)</f>
        <v>0</v>
      </c>
      <c r="K177" s="210"/>
      <c r="L177" s="23"/>
      <c r="M177" s="211" t="s">
        <v>1</v>
      </c>
      <c r="N177" s="212" t="s">
        <v>39</v>
      </c>
      <c r="O177" s="58"/>
      <c r="P177" s="194">
        <f>O177*H177</f>
        <v>0</v>
      </c>
      <c r="Q177" s="194">
        <v>2.1000000000000001E-4</v>
      </c>
      <c r="R177" s="194">
        <f>Q177*H177</f>
        <v>2.0789999999999999E-2</v>
      </c>
      <c r="S177" s="194">
        <v>0</v>
      </c>
      <c r="T177" s="195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96" t="s">
        <v>126</v>
      </c>
      <c r="AT177" s="196" t="s">
        <v>134</v>
      </c>
      <c r="AU177" s="196" t="s">
        <v>84</v>
      </c>
      <c r="AY177" s="2" t="s">
        <v>122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2" t="s">
        <v>82</v>
      </c>
      <c r="BK177" s="197">
        <f>ROUND(I177*H177,2)</f>
        <v>0</v>
      </c>
      <c r="BL177" s="2" t="s">
        <v>126</v>
      </c>
      <c r="BM177" s="196" t="s">
        <v>296</v>
      </c>
    </row>
    <row r="178" spans="1:65" s="24" customFormat="1" ht="19.5">
      <c r="A178" s="18"/>
      <c r="B178" s="19"/>
      <c r="C178" s="20"/>
      <c r="D178" s="198" t="s">
        <v>127</v>
      </c>
      <c r="E178" s="20"/>
      <c r="F178" s="199" t="s">
        <v>182</v>
      </c>
      <c r="G178" s="20"/>
      <c r="H178" s="20"/>
      <c r="I178" s="200"/>
      <c r="J178" s="20"/>
      <c r="K178" s="20"/>
      <c r="L178" s="23"/>
      <c r="M178" s="201"/>
      <c r="N178" s="202"/>
      <c r="O178" s="58"/>
      <c r="P178" s="58"/>
      <c r="Q178" s="58"/>
      <c r="R178" s="58"/>
      <c r="S178" s="58"/>
      <c r="T178" s="59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T178" s="2" t="s">
        <v>127</v>
      </c>
      <c r="AU178" s="2" t="s">
        <v>84</v>
      </c>
    </row>
    <row r="179" spans="1:65" s="24" customFormat="1" ht="24.2" customHeight="1">
      <c r="A179" s="18"/>
      <c r="B179" s="19"/>
      <c r="C179" s="203" t="s">
        <v>125</v>
      </c>
      <c r="D179" s="203" t="s">
        <v>134</v>
      </c>
      <c r="E179" s="204" t="s">
        <v>297</v>
      </c>
      <c r="F179" s="205" t="s">
        <v>298</v>
      </c>
      <c r="G179" s="206" t="s">
        <v>124</v>
      </c>
      <c r="H179" s="207">
        <v>10</v>
      </c>
      <c r="I179" s="208"/>
      <c r="J179" s="209">
        <f>ROUND(I179*H179,2)</f>
        <v>0</v>
      </c>
      <c r="K179" s="210"/>
      <c r="L179" s="23"/>
      <c r="M179" s="211" t="s">
        <v>1</v>
      </c>
      <c r="N179" s="212" t="s">
        <v>39</v>
      </c>
      <c r="O179" s="58"/>
      <c r="P179" s="194">
        <f>O179*H179</f>
        <v>0</v>
      </c>
      <c r="Q179" s="194">
        <v>3.5E-4</v>
      </c>
      <c r="R179" s="194">
        <f>Q179*H179</f>
        <v>3.5000000000000001E-3</v>
      </c>
      <c r="S179" s="194">
        <v>0</v>
      </c>
      <c r="T179" s="195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96" t="s">
        <v>299</v>
      </c>
      <c r="AT179" s="196" t="s">
        <v>134</v>
      </c>
      <c r="AU179" s="196" t="s">
        <v>84</v>
      </c>
      <c r="AY179" s="2" t="s">
        <v>122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2" t="s">
        <v>82</v>
      </c>
      <c r="BK179" s="197">
        <f>ROUND(I179*H179,2)</f>
        <v>0</v>
      </c>
      <c r="BL179" s="2" t="s">
        <v>299</v>
      </c>
      <c r="BM179" s="196" t="s">
        <v>300</v>
      </c>
    </row>
    <row r="180" spans="1:65" s="24" customFormat="1" ht="19.5">
      <c r="A180" s="18"/>
      <c r="B180" s="19"/>
      <c r="C180" s="20"/>
      <c r="D180" s="198" t="s">
        <v>127</v>
      </c>
      <c r="E180" s="20"/>
      <c r="F180" s="199" t="s">
        <v>301</v>
      </c>
      <c r="G180" s="20"/>
      <c r="H180" s="20"/>
      <c r="I180" s="200"/>
      <c r="J180" s="20"/>
      <c r="K180" s="20"/>
      <c r="L180" s="23"/>
      <c r="M180" s="201"/>
      <c r="N180" s="202"/>
      <c r="O180" s="58"/>
      <c r="P180" s="58"/>
      <c r="Q180" s="58"/>
      <c r="R180" s="58"/>
      <c r="S180" s="58"/>
      <c r="T180" s="59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2" t="s">
        <v>127</v>
      </c>
      <c r="AU180" s="2" t="s">
        <v>84</v>
      </c>
    </row>
    <row r="181" spans="1:65" s="24" customFormat="1" ht="33" customHeight="1">
      <c r="A181" s="18"/>
      <c r="B181" s="19"/>
      <c r="C181" s="203" t="s">
        <v>190</v>
      </c>
      <c r="D181" s="203" t="s">
        <v>134</v>
      </c>
      <c r="E181" s="204" t="s">
        <v>302</v>
      </c>
      <c r="F181" s="205" t="s">
        <v>303</v>
      </c>
      <c r="G181" s="206" t="s">
        <v>135</v>
      </c>
      <c r="H181" s="207">
        <v>25</v>
      </c>
      <c r="I181" s="208"/>
      <c r="J181" s="209">
        <f>ROUND(I181*H181,2)</f>
        <v>0</v>
      </c>
      <c r="K181" s="210"/>
      <c r="L181" s="23"/>
      <c r="M181" s="211" t="s">
        <v>1</v>
      </c>
      <c r="N181" s="212" t="s">
        <v>39</v>
      </c>
      <c r="O181" s="58"/>
      <c r="P181" s="194">
        <f>O181*H181</f>
        <v>0</v>
      </c>
      <c r="Q181" s="194">
        <v>1.9000000000000001E-4</v>
      </c>
      <c r="R181" s="194">
        <f>Q181*H181</f>
        <v>4.7499999999999999E-3</v>
      </c>
      <c r="S181" s="194">
        <v>0</v>
      </c>
      <c r="T181" s="195">
        <f>S181*H181</f>
        <v>0</v>
      </c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R181" s="196" t="s">
        <v>126</v>
      </c>
      <c r="AT181" s="196" t="s">
        <v>134</v>
      </c>
      <c r="AU181" s="196" t="s">
        <v>84</v>
      </c>
      <c r="AY181" s="2" t="s">
        <v>122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2" t="s">
        <v>82</v>
      </c>
      <c r="BK181" s="197">
        <f>ROUND(I181*H181,2)</f>
        <v>0</v>
      </c>
      <c r="BL181" s="2" t="s">
        <v>126</v>
      </c>
      <c r="BM181" s="196" t="s">
        <v>304</v>
      </c>
    </row>
    <row r="182" spans="1:65" s="24" customFormat="1" ht="39">
      <c r="A182" s="18"/>
      <c r="B182" s="19"/>
      <c r="C182" s="20"/>
      <c r="D182" s="198" t="s">
        <v>127</v>
      </c>
      <c r="E182" s="20"/>
      <c r="F182" s="199" t="s">
        <v>305</v>
      </c>
      <c r="G182" s="20"/>
      <c r="H182" s="20"/>
      <c r="I182" s="200"/>
      <c r="J182" s="20"/>
      <c r="K182" s="20"/>
      <c r="L182" s="23"/>
      <c r="M182" s="201"/>
      <c r="N182" s="202"/>
      <c r="O182" s="58"/>
      <c r="P182" s="58"/>
      <c r="Q182" s="58"/>
      <c r="R182" s="58"/>
      <c r="S182" s="58"/>
      <c r="T182" s="59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T182" s="2" t="s">
        <v>127</v>
      </c>
      <c r="AU182" s="2" t="s">
        <v>84</v>
      </c>
    </row>
    <row r="183" spans="1:65" s="24" customFormat="1" ht="33" customHeight="1">
      <c r="A183" s="18"/>
      <c r="B183" s="19"/>
      <c r="C183" s="203" t="s">
        <v>193</v>
      </c>
      <c r="D183" s="203" t="s">
        <v>134</v>
      </c>
      <c r="E183" s="204" t="s">
        <v>306</v>
      </c>
      <c r="F183" s="205" t="s">
        <v>307</v>
      </c>
      <c r="G183" s="206" t="s">
        <v>135</v>
      </c>
      <c r="H183" s="207">
        <v>19</v>
      </c>
      <c r="I183" s="208"/>
      <c r="J183" s="209">
        <f>ROUND(I183*H183,2)</f>
        <v>0</v>
      </c>
      <c r="K183" s="210"/>
      <c r="L183" s="23"/>
      <c r="M183" s="211" t="s">
        <v>1</v>
      </c>
      <c r="N183" s="212" t="s">
        <v>39</v>
      </c>
      <c r="O183" s="58"/>
      <c r="P183" s="194">
        <f>O183*H183</f>
        <v>0</v>
      </c>
      <c r="Q183" s="194">
        <v>2.7E-4</v>
      </c>
      <c r="R183" s="194">
        <f>Q183*H183</f>
        <v>5.13E-3</v>
      </c>
      <c r="S183" s="194">
        <v>0</v>
      </c>
      <c r="T183" s="195">
        <f>S183*H183</f>
        <v>0</v>
      </c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R183" s="196" t="s">
        <v>126</v>
      </c>
      <c r="AT183" s="196" t="s">
        <v>134</v>
      </c>
      <c r="AU183" s="196" t="s">
        <v>84</v>
      </c>
      <c r="AY183" s="2" t="s">
        <v>122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2" t="s">
        <v>82</v>
      </c>
      <c r="BK183" s="197">
        <f>ROUND(I183*H183,2)</f>
        <v>0</v>
      </c>
      <c r="BL183" s="2" t="s">
        <v>126</v>
      </c>
      <c r="BM183" s="196" t="s">
        <v>308</v>
      </c>
    </row>
    <row r="184" spans="1:65" s="24" customFormat="1" ht="39">
      <c r="A184" s="18"/>
      <c r="B184" s="19"/>
      <c r="C184" s="20"/>
      <c r="D184" s="198" t="s">
        <v>127</v>
      </c>
      <c r="E184" s="20"/>
      <c r="F184" s="199" t="s">
        <v>309</v>
      </c>
      <c r="G184" s="20"/>
      <c r="H184" s="20"/>
      <c r="I184" s="200"/>
      <c r="J184" s="20"/>
      <c r="K184" s="20"/>
      <c r="L184" s="23"/>
      <c r="M184" s="201"/>
      <c r="N184" s="202"/>
      <c r="O184" s="58"/>
      <c r="P184" s="58"/>
      <c r="Q184" s="58"/>
      <c r="R184" s="58"/>
      <c r="S184" s="58"/>
      <c r="T184" s="59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T184" s="2" t="s">
        <v>127</v>
      </c>
      <c r="AU184" s="2" t="s">
        <v>84</v>
      </c>
    </row>
    <row r="185" spans="1:65" s="24" customFormat="1" ht="33" customHeight="1">
      <c r="A185" s="18"/>
      <c r="B185" s="19"/>
      <c r="C185" s="203" t="s">
        <v>194</v>
      </c>
      <c r="D185" s="203" t="s">
        <v>134</v>
      </c>
      <c r="E185" s="204" t="s">
        <v>310</v>
      </c>
      <c r="F185" s="205" t="s">
        <v>311</v>
      </c>
      <c r="G185" s="206" t="s">
        <v>135</v>
      </c>
      <c r="H185" s="207">
        <v>237</v>
      </c>
      <c r="I185" s="208"/>
      <c r="J185" s="209">
        <f>ROUND(I185*H185,2)</f>
        <v>0</v>
      </c>
      <c r="K185" s="210"/>
      <c r="L185" s="23"/>
      <c r="M185" s="211" t="s">
        <v>1</v>
      </c>
      <c r="N185" s="212" t="s">
        <v>39</v>
      </c>
      <c r="O185" s="58"/>
      <c r="P185" s="194">
        <f>O185*H185</f>
        <v>0</v>
      </c>
      <c r="Q185" s="194">
        <v>4.0999999999999999E-4</v>
      </c>
      <c r="R185" s="194">
        <f>Q185*H185</f>
        <v>9.7169999999999992E-2</v>
      </c>
      <c r="S185" s="194">
        <v>0</v>
      </c>
      <c r="T185" s="195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96" t="s">
        <v>126</v>
      </c>
      <c r="AT185" s="196" t="s">
        <v>134</v>
      </c>
      <c r="AU185" s="196" t="s">
        <v>84</v>
      </c>
      <c r="AY185" s="2" t="s">
        <v>122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2" t="s">
        <v>82</v>
      </c>
      <c r="BK185" s="197">
        <f>ROUND(I185*H185,2)</f>
        <v>0</v>
      </c>
      <c r="BL185" s="2" t="s">
        <v>126</v>
      </c>
      <c r="BM185" s="196" t="s">
        <v>312</v>
      </c>
    </row>
    <row r="186" spans="1:65" s="24" customFormat="1" ht="39">
      <c r="A186" s="18"/>
      <c r="B186" s="19"/>
      <c r="C186" s="20"/>
      <c r="D186" s="198" t="s">
        <v>127</v>
      </c>
      <c r="E186" s="20"/>
      <c r="F186" s="199" t="s">
        <v>313</v>
      </c>
      <c r="G186" s="20"/>
      <c r="H186" s="20"/>
      <c r="I186" s="200"/>
      <c r="J186" s="20"/>
      <c r="K186" s="20"/>
      <c r="L186" s="23"/>
      <c r="M186" s="201"/>
      <c r="N186" s="202"/>
      <c r="O186" s="58"/>
      <c r="P186" s="58"/>
      <c r="Q186" s="58"/>
      <c r="R186" s="58"/>
      <c r="S186" s="58"/>
      <c r="T186" s="59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2" t="s">
        <v>127</v>
      </c>
      <c r="AU186" s="2" t="s">
        <v>84</v>
      </c>
    </row>
    <row r="187" spans="1:65" s="24" customFormat="1" ht="24.2" customHeight="1">
      <c r="A187" s="18"/>
      <c r="B187" s="19"/>
      <c r="C187" s="203" t="s">
        <v>195</v>
      </c>
      <c r="D187" s="203" t="s">
        <v>134</v>
      </c>
      <c r="E187" s="204" t="s">
        <v>314</v>
      </c>
      <c r="F187" s="205" t="s">
        <v>315</v>
      </c>
      <c r="G187" s="206" t="s">
        <v>154</v>
      </c>
      <c r="H187" s="213"/>
      <c r="I187" s="208"/>
      <c r="J187" s="209">
        <f>ROUND(I187*H187,2)</f>
        <v>0</v>
      </c>
      <c r="K187" s="210"/>
      <c r="L187" s="23"/>
      <c r="M187" s="211" t="s">
        <v>1</v>
      </c>
      <c r="N187" s="212" t="s">
        <v>39</v>
      </c>
      <c r="O187" s="5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96" t="s">
        <v>126</v>
      </c>
      <c r="AT187" s="196" t="s">
        <v>134</v>
      </c>
      <c r="AU187" s="196" t="s">
        <v>84</v>
      </c>
      <c r="AY187" s="2" t="s">
        <v>122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2" t="s">
        <v>82</v>
      </c>
      <c r="BK187" s="197">
        <f>ROUND(I187*H187,2)</f>
        <v>0</v>
      </c>
      <c r="BL187" s="2" t="s">
        <v>126</v>
      </c>
      <c r="BM187" s="196" t="s">
        <v>316</v>
      </c>
    </row>
    <row r="188" spans="1:65" s="24" customFormat="1" ht="29.25">
      <c r="A188" s="18"/>
      <c r="B188" s="19"/>
      <c r="C188" s="20"/>
      <c r="D188" s="198" t="s">
        <v>127</v>
      </c>
      <c r="E188" s="20"/>
      <c r="F188" s="199" t="s">
        <v>317</v>
      </c>
      <c r="G188" s="20"/>
      <c r="H188" s="20"/>
      <c r="I188" s="200"/>
      <c r="J188" s="20"/>
      <c r="K188" s="20"/>
      <c r="L188" s="23"/>
      <c r="M188" s="201"/>
      <c r="N188" s="202"/>
      <c r="O188" s="58"/>
      <c r="P188" s="58"/>
      <c r="Q188" s="58"/>
      <c r="R188" s="58"/>
      <c r="S188" s="58"/>
      <c r="T188" s="59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T188" s="2" t="s">
        <v>127</v>
      </c>
      <c r="AU188" s="2" t="s">
        <v>84</v>
      </c>
    </row>
    <row r="189" spans="1:65" s="166" customFormat="1" ht="22.9" customHeight="1">
      <c r="B189" s="167"/>
      <c r="C189" s="168"/>
      <c r="D189" s="169" t="s">
        <v>73</v>
      </c>
      <c r="E189" s="181" t="s">
        <v>155</v>
      </c>
      <c r="F189" s="181" t="s">
        <v>156</v>
      </c>
      <c r="G189" s="168"/>
      <c r="H189" s="168"/>
      <c r="I189" s="171"/>
      <c r="J189" s="182">
        <f>BK189</f>
        <v>0</v>
      </c>
      <c r="K189" s="168"/>
      <c r="L189" s="173"/>
      <c r="M189" s="174"/>
      <c r="N189" s="175"/>
      <c r="O189" s="175"/>
      <c r="P189" s="176">
        <f>SUM(P190:P267)</f>
        <v>0</v>
      </c>
      <c r="Q189" s="175"/>
      <c r="R189" s="176">
        <f>SUM(R190:R267)</f>
        <v>0.51215000000000011</v>
      </c>
      <c r="S189" s="175"/>
      <c r="T189" s="177">
        <f>SUM(T190:T267)</f>
        <v>0</v>
      </c>
      <c r="AR189" s="178" t="s">
        <v>84</v>
      </c>
      <c r="AT189" s="179" t="s">
        <v>73</v>
      </c>
      <c r="AU189" s="179" t="s">
        <v>82</v>
      </c>
      <c r="AY189" s="178" t="s">
        <v>122</v>
      </c>
      <c r="BK189" s="180">
        <f>SUM(BK190:BK267)</f>
        <v>0</v>
      </c>
    </row>
    <row r="190" spans="1:65" s="24" customFormat="1" ht="16.5" customHeight="1">
      <c r="A190" s="18"/>
      <c r="B190" s="19"/>
      <c r="C190" s="183" t="s">
        <v>196</v>
      </c>
      <c r="D190" s="183" t="s">
        <v>123</v>
      </c>
      <c r="E190" s="184" t="s">
        <v>318</v>
      </c>
      <c r="F190" s="185" t="s">
        <v>319</v>
      </c>
      <c r="G190" s="186" t="s">
        <v>124</v>
      </c>
      <c r="H190" s="187">
        <v>8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39</v>
      </c>
      <c r="O190" s="58"/>
      <c r="P190" s="194">
        <f>O190*H190</f>
        <v>0</v>
      </c>
      <c r="Q190" s="194">
        <v>4.0999999999999999E-4</v>
      </c>
      <c r="R190" s="194">
        <f>Q190*H190</f>
        <v>3.2799999999999999E-3</v>
      </c>
      <c r="S190" s="194">
        <v>0</v>
      </c>
      <c r="T190" s="195">
        <f>S190*H190</f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196" t="s">
        <v>125</v>
      </c>
      <c r="AT190" s="196" t="s">
        <v>123</v>
      </c>
      <c r="AU190" s="196" t="s">
        <v>84</v>
      </c>
      <c r="AY190" s="2" t="s">
        <v>122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2" t="s">
        <v>82</v>
      </c>
      <c r="BK190" s="197">
        <f>ROUND(I190*H190,2)</f>
        <v>0</v>
      </c>
      <c r="BL190" s="2" t="s">
        <v>126</v>
      </c>
      <c r="BM190" s="196" t="s">
        <v>320</v>
      </c>
    </row>
    <row r="191" spans="1:65" s="24" customFormat="1">
      <c r="A191" s="18"/>
      <c r="B191" s="19"/>
      <c r="C191" s="20"/>
      <c r="D191" s="198" t="s">
        <v>127</v>
      </c>
      <c r="E191" s="20"/>
      <c r="F191" s="199" t="s">
        <v>319</v>
      </c>
      <c r="G191" s="20"/>
      <c r="H191" s="20"/>
      <c r="I191" s="200"/>
      <c r="J191" s="20"/>
      <c r="K191" s="20"/>
      <c r="L191" s="23"/>
      <c r="M191" s="201"/>
      <c r="N191" s="202"/>
      <c r="O191" s="58"/>
      <c r="P191" s="58"/>
      <c r="Q191" s="58"/>
      <c r="R191" s="58"/>
      <c r="S191" s="58"/>
      <c r="T191" s="59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T191" s="2" t="s">
        <v>127</v>
      </c>
      <c r="AU191" s="2" t="s">
        <v>84</v>
      </c>
    </row>
    <row r="192" spans="1:65" s="24" customFormat="1" ht="16.5" customHeight="1">
      <c r="A192" s="18"/>
      <c r="B192" s="19"/>
      <c r="C192" s="183" t="s">
        <v>198</v>
      </c>
      <c r="D192" s="183" t="s">
        <v>123</v>
      </c>
      <c r="E192" s="184" t="s">
        <v>321</v>
      </c>
      <c r="F192" s="185" t="s">
        <v>322</v>
      </c>
      <c r="G192" s="186" t="s">
        <v>124</v>
      </c>
      <c r="H192" s="187">
        <v>12</v>
      </c>
      <c r="I192" s="188"/>
      <c r="J192" s="189">
        <f>ROUND(I192*H192,2)</f>
        <v>0</v>
      </c>
      <c r="K192" s="190"/>
      <c r="L192" s="191"/>
      <c r="M192" s="192" t="s">
        <v>1</v>
      </c>
      <c r="N192" s="193" t="s">
        <v>39</v>
      </c>
      <c r="O192" s="58"/>
      <c r="P192" s="194">
        <f>O192*H192</f>
        <v>0</v>
      </c>
      <c r="Q192" s="194">
        <v>4.2000000000000002E-4</v>
      </c>
      <c r="R192" s="194">
        <f>Q192*H192</f>
        <v>5.0400000000000002E-3</v>
      </c>
      <c r="S192" s="194">
        <v>0</v>
      </c>
      <c r="T192" s="195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196" t="s">
        <v>125</v>
      </c>
      <c r="AT192" s="196" t="s">
        <v>123</v>
      </c>
      <c r="AU192" s="196" t="s">
        <v>84</v>
      </c>
      <c r="AY192" s="2" t="s">
        <v>122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2" t="s">
        <v>82</v>
      </c>
      <c r="BK192" s="197">
        <f>ROUND(I192*H192,2)</f>
        <v>0</v>
      </c>
      <c r="BL192" s="2" t="s">
        <v>126</v>
      </c>
      <c r="BM192" s="196" t="s">
        <v>323</v>
      </c>
    </row>
    <row r="193" spans="1:65" s="24" customFormat="1">
      <c r="A193" s="18"/>
      <c r="B193" s="19"/>
      <c r="C193" s="20"/>
      <c r="D193" s="198" t="s">
        <v>127</v>
      </c>
      <c r="E193" s="20"/>
      <c r="F193" s="199" t="s">
        <v>322</v>
      </c>
      <c r="G193" s="20"/>
      <c r="H193" s="20"/>
      <c r="I193" s="200"/>
      <c r="J193" s="20"/>
      <c r="K193" s="20"/>
      <c r="L193" s="23"/>
      <c r="M193" s="201"/>
      <c r="N193" s="202"/>
      <c r="O193" s="58"/>
      <c r="P193" s="58"/>
      <c r="Q193" s="58"/>
      <c r="R193" s="58"/>
      <c r="S193" s="58"/>
      <c r="T193" s="59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T193" s="2" t="s">
        <v>127</v>
      </c>
      <c r="AU193" s="2" t="s">
        <v>84</v>
      </c>
    </row>
    <row r="194" spans="1:65" s="24" customFormat="1" ht="16.5" customHeight="1">
      <c r="A194" s="18"/>
      <c r="B194" s="19"/>
      <c r="C194" s="183" t="s">
        <v>200</v>
      </c>
      <c r="D194" s="183" t="s">
        <v>123</v>
      </c>
      <c r="E194" s="184" t="s">
        <v>324</v>
      </c>
      <c r="F194" s="185" t="s">
        <v>325</v>
      </c>
      <c r="G194" s="186" t="s">
        <v>124</v>
      </c>
      <c r="H194" s="187">
        <v>12</v>
      </c>
      <c r="I194" s="188"/>
      <c r="J194" s="189">
        <f>ROUND(I194*H194,2)</f>
        <v>0</v>
      </c>
      <c r="K194" s="190"/>
      <c r="L194" s="191"/>
      <c r="M194" s="192" t="s">
        <v>1</v>
      </c>
      <c r="N194" s="193" t="s">
        <v>39</v>
      </c>
      <c r="O194" s="58"/>
      <c r="P194" s="194">
        <f>O194*H194</f>
        <v>0</v>
      </c>
      <c r="Q194" s="194">
        <v>2.3000000000000001E-4</v>
      </c>
      <c r="R194" s="194">
        <f>Q194*H194</f>
        <v>2.7600000000000003E-3</v>
      </c>
      <c r="S194" s="194">
        <v>0</v>
      </c>
      <c r="T194" s="195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196" t="s">
        <v>125</v>
      </c>
      <c r="AT194" s="196" t="s">
        <v>123</v>
      </c>
      <c r="AU194" s="196" t="s">
        <v>84</v>
      </c>
      <c r="AY194" s="2" t="s">
        <v>122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2" t="s">
        <v>82</v>
      </c>
      <c r="BK194" s="197">
        <f>ROUND(I194*H194,2)</f>
        <v>0</v>
      </c>
      <c r="BL194" s="2" t="s">
        <v>126</v>
      </c>
      <c r="BM194" s="196" t="s">
        <v>326</v>
      </c>
    </row>
    <row r="195" spans="1:65" s="24" customFormat="1">
      <c r="A195" s="18"/>
      <c r="B195" s="19"/>
      <c r="C195" s="20"/>
      <c r="D195" s="198" t="s">
        <v>127</v>
      </c>
      <c r="E195" s="20"/>
      <c r="F195" s="199" t="s">
        <v>325</v>
      </c>
      <c r="G195" s="20"/>
      <c r="H195" s="20"/>
      <c r="I195" s="200"/>
      <c r="J195" s="20"/>
      <c r="K195" s="20"/>
      <c r="L195" s="23"/>
      <c r="M195" s="201"/>
      <c r="N195" s="202"/>
      <c r="O195" s="58"/>
      <c r="P195" s="58"/>
      <c r="Q195" s="58"/>
      <c r="R195" s="58"/>
      <c r="S195" s="58"/>
      <c r="T195" s="59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T195" s="2" t="s">
        <v>127</v>
      </c>
      <c r="AU195" s="2" t="s">
        <v>84</v>
      </c>
    </row>
    <row r="196" spans="1:65" s="24" customFormat="1" ht="16.5" customHeight="1">
      <c r="A196" s="18"/>
      <c r="B196" s="19"/>
      <c r="C196" s="183" t="s">
        <v>201</v>
      </c>
      <c r="D196" s="183" t="s">
        <v>123</v>
      </c>
      <c r="E196" s="184" t="s">
        <v>327</v>
      </c>
      <c r="F196" s="185" t="s">
        <v>328</v>
      </c>
      <c r="G196" s="186" t="s">
        <v>124</v>
      </c>
      <c r="H196" s="187">
        <v>8</v>
      </c>
      <c r="I196" s="188"/>
      <c r="J196" s="189">
        <f>ROUND(I196*H196,2)</f>
        <v>0</v>
      </c>
      <c r="K196" s="190"/>
      <c r="L196" s="191"/>
      <c r="M196" s="192" t="s">
        <v>1</v>
      </c>
      <c r="N196" s="193" t="s">
        <v>39</v>
      </c>
      <c r="O196" s="58"/>
      <c r="P196" s="194">
        <f>O196*H196</f>
        <v>0</v>
      </c>
      <c r="Q196" s="194">
        <v>7.7999999999999999E-4</v>
      </c>
      <c r="R196" s="194">
        <f>Q196*H196</f>
        <v>6.2399999999999999E-3</v>
      </c>
      <c r="S196" s="194">
        <v>0</v>
      </c>
      <c r="T196" s="195">
        <f>S196*H196</f>
        <v>0</v>
      </c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R196" s="196" t="s">
        <v>125</v>
      </c>
      <c r="AT196" s="196" t="s">
        <v>123</v>
      </c>
      <c r="AU196" s="196" t="s">
        <v>84</v>
      </c>
      <c r="AY196" s="2" t="s">
        <v>122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2" t="s">
        <v>82</v>
      </c>
      <c r="BK196" s="197">
        <f>ROUND(I196*H196,2)</f>
        <v>0</v>
      </c>
      <c r="BL196" s="2" t="s">
        <v>126</v>
      </c>
      <c r="BM196" s="196" t="s">
        <v>329</v>
      </c>
    </row>
    <row r="197" spans="1:65" s="24" customFormat="1">
      <c r="A197" s="18"/>
      <c r="B197" s="19"/>
      <c r="C197" s="20"/>
      <c r="D197" s="198" t="s">
        <v>127</v>
      </c>
      <c r="E197" s="20"/>
      <c r="F197" s="199" t="s">
        <v>328</v>
      </c>
      <c r="G197" s="20"/>
      <c r="H197" s="20"/>
      <c r="I197" s="200"/>
      <c r="J197" s="20"/>
      <c r="K197" s="20"/>
      <c r="L197" s="23"/>
      <c r="M197" s="201"/>
      <c r="N197" s="202"/>
      <c r="O197" s="58"/>
      <c r="P197" s="58"/>
      <c r="Q197" s="58"/>
      <c r="R197" s="58"/>
      <c r="S197" s="58"/>
      <c r="T197" s="59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T197" s="2" t="s">
        <v>127</v>
      </c>
      <c r="AU197" s="2" t="s">
        <v>84</v>
      </c>
    </row>
    <row r="198" spans="1:65" s="24" customFormat="1" ht="24.2" customHeight="1">
      <c r="A198" s="18"/>
      <c r="B198" s="19"/>
      <c r="C198" s="183" t="s">
        <v>202</v>
      </c>
      <c r="D198" s="183" t="s">
        <v>123</v>
      </c>
      <c r="E198" s="184" t="s">
        <v>330</v>
      </c>
      <c r="F198" s="185" t="s">
        <v>331</v>
      </c>
      <c r="G198" s="186" t="s">
        <v>124</v>
      </c>
      <c r="H198" s="187">
        <v>4</v>
      </c>
      <c r="I198" s="188"/>
      <c r="J198" s="189">
        <f>ROUND(I198*H198,2)</f>
        <v>0</v>
      </c>
      <c r="K198" s="190"/>
      <c r="L198" s="191"/>
      <c r="M198" s="192" t="s">
        <v>1</v>
      </c>
      <c r="N198" s="193" t="s">
        <v>39</v>
      </c>
      <c r="O198" s="58"/>
      <c r="P198" s="194">
        <f>O198*H198</f>
        <v>0</v>
      </c>
      <c r="Q198" s="194">
        <v>5.5000000000000003E-4</v>
      </c>
      <c r="R198" s="194">
        <f>Q198*H198</f>
        <v>2.2000000000000001E-3</v>
      </c>
      <c r="S198" s="194">
        <v>0</v>
      </c>
      <c r="T198" s="195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96" t="s">
        <v>125</v>
      </c>
      <c r="AT198" s="196" t="s">
        <v>123</v>
      </c>
      <c r="AU198" s="196" t="s">
        <v>84</v>
      </c>
      <c r="AY198" s="2" t="s">
        <v>122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2" t="s">
        <v>82</v>
      </c>
      <c r="BK198" s="197">
        <f>ROUND(I198*H198,2)</f>
        <v>0</v>
      </c>
      <c r="BL198" s="2" t="s">
        <v>126</v>
      </c>
      <c r="BM198" s="196" t="s">
        <v>332</v>
      </c>
    </row>
    <row r="199" spans="1:65" s="24" customFormat="1" ht="19.5">
      <c r="A199" s="18"/>
      <c r="B199" s="19"/>
      <c r="C199" s="20"/>
      <c r="D199" s="198" t="s">
        <v>127</v>
      </c>
      <c r="E199" s="20"/>
      <c r="F199" s="199" t="s">
        <v>331</v>
      </c>
      <c r="G199" s="20"/>
      <c r="H199" s="20"/>
      <c r="I199" s="200"/>
      <c r="J199" s="20"/>
      <c r="K199" s="20"/>
      <c r="L199" s="23"/>
      <c r="M199" s="201"/>
      <c r="N199" s="202"/>
      <c r="O199" s="58"/>
      <c r="P199" s="58"/>
      <c r="Q199" s="58"/>
      <c r="R199" s="58"/>
      <c r="S199" s="58"/>
      <c r="T199" s="59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2" t="s">
        <v>127</v>
      </c>
      <c r="AU199" s="2" t="s">
        <v>84</v>
      </c>
    </row>
    <row r="200" spans="1:65" s="24" customFormat="1" ht="16.5" customHeight="1">
      <c r="A200" s="18"/>
      <c r="B200" s="19"/>
      <c r="C200" s="183" t="s">
        <v>203</v>
      </c>
      <c r="D200" s="183" t="s">
        <v>123</v>
      </c>
      <c r="E200" s="184" t="s">
        <v>158</v>
      </c>
      <c r="F200" s="185" t="s">
        <v>333</v>
      </c>
      <c r="G200" s="186" t="s">
        <v>124</v>
      </c>
      <c r="H200" s="187">
        <v>2</v>
      </c>
      <c r="I200" s="188"/>
      <c r="J200" s="189">
        <f>ROUND(I200*H200,2)</f>
        <v>0</v>
      </c>
      <c r="K200" s="190"/>
      <c r="L200" s="191"/>
      <c r="M200" s="192" t="s">
        <v>1</v>
      </c>
      <c r="N200" s="193" t="s">
        <v>39</v>
      </c>
      <c r="O200" s="58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R200" s="196" t="s">
        <v>125</v>
      </c>
      <c r="AT200" s="196" t="s">
        <v>123</v>
      </c>
      <c r="AU200" s="196" t="s">
        <v>84</v>
      </c>
      <c r="AY200" s="2" t="s">
        <v>122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2" t="s">
        <v>82</v>
      </c>
      <c r="BK200" s="197">
        <f>ROUND(I200*H200,2)</f>
        <v>0</v>
      </c>
      <c r="BL200" s="2" t="s">
        <v>126</v>
      </c>
      <c r="BM200" s="196" t="s">
        <v>334</v>
      </c>
    </row>
    <row r="201" spans="1:65" s="24" customFormat="1" ht="24.2" customHeight="1">
      <c r="A201" s="18"/>
      <c r="B201" s="19"/>
      <c r="C201" s="183" t="s">
        <v>204</v>
      </c>
      <c r="D201" s="183" t="s">
        <v>123</v>
      </c>
      <c r="E201" s="184" t="s">
        <v>160</v>
      </c>
      <c r="F201" s="185" t="s">
        <v>335</v>
      </c>
      <c r="G201" s="186" t="s">
        <v>124</v>
      </c>
      <c r="H201" s="187">
        <v>2</v>
      </c>
      <c r="I201" s="188"/>
      <c r="J201" s="189">
        <f>ROUND(I201*H201,2)</f>
        <v>0</v>
      </c>
      <c r="K201" s="190"/>
      <c r="L201" s="191"/>
      <c r="M201" s="192" t="s">
        <v>1</v>
      </c>
      <c r="N201" s="193" t="s">
        <v>39</v>
      </c>
      <c r="O201" s="58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96" t="s">
        <v>125</v>
      </c>
      <c r="AT201" s="196" t="s">
        <v>123</v>
      </c>
      <c r="AU201" s="196" t="s">
        <v>84</v>
      </c>
      <c r="AY201" s="2" t="s">
        <v>122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2" t="s">
        <v>82</v>
      </c>
      <c r="BK201" s="197">
        <f>ROUND(I201*H201,2)</f>
        <v>0</v>
      </c>
      <c r="BL201" s="2" t="s">
        <v>126</v>
      </c>
      <c r="BM201" s="196" t="s">
        <v>336</v>
      </c>
    </row>
    <row r="202" spans="1:65" s="24" customFormat="1" ht="21.75" customHeight="1">
      <c r="A202" s="18"/>
      <c r="B202" s="19"/>
      <c r="C202" s="183" t="s">
        <v>337</v>
      </c>
      <c r="D202" s="183" t="s">
        <v>123</v>
      </c>
      <c r="E202" s="184" t="s">
        <v>162</v>
      </c>
      <c r="F202" s="185" t="s">
        <v>338</v>
      </c>
      <c r="G202" s="186" t="s">
        <v>124</v>
      </c>
      <c r="H202" s="187">
        <v>2</v>
      </c>
      <c r="I202" s="188"/>
      <c r="J202" s="189">
        <f>ROUND(I202*H202,2)</f>
        <v>0</v>
      </c>
      <c r="K202" s="190"/>
      <c r="L202" s="191"/>
      <c r="M202" s="192" t="s">
        <v>1</v>
      </c>
      <c r="N202" s="193" t="s">
        <v>39</v>
      </c>
      <c r="O202" s="58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196" t="s">
        <v>125</v>
      </c>
      <c r="AT202" s="196" t="s">
        <v>123</v>
      </c>
      <c r="AU202" s="196" t="s">
        <v>84</v>
      </c>
      <c r="AY202" s="2" t="s">
        <v>122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2" t="s">
        <v>82</v>
      </c>
      <c r="BK202" s="197">
        <f>ROUND(I202*H202,2)</f>
        <v>0</v>
      </c>
      <c r="BL202" s="2" t="s">
        <v>126</v>
      </c>
      <c r="BM202" s="196" t="s">
        <v>339</v>
      </c>
    </row>
    <row r="203" spans="1:65" s="24" customFormat="1">
      <c r="A203" s="18"/>
      <c r="B203" s="19"/>
      <c r="C203" s="20"/>
      <c r="D203" s="198" t="s">
        <v>127</v>
      </c>
      <c r="E203" s="20"/>
      <c r="F203" s="199" t="s">
        <v>338</v>
      </c>
      <c r="G203" s="20"/>
      <c r="H203" s="20"/>
      <c r="I203" s="200"/>
      <c r="J203" s="20"/>
      <c r="K203" s="20"/>
      <c r="L203" s="23"/>
      <c r="M203" s="201"/>
      <c r="N203" s="202"/>
      <c r="O203" s="58"/>
      <c r="P203" s="58"/>
      <c r="Q203" s="58"/>
      <c r="R203" s="58"/>
      <c r="S203" s="58"/>
      <c r="T203" s="59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T203" s="2" t="s">
        <v>127</v>
      </c>
      <c r="AU203" s="2" t="s">
        <v>84</v>
      </c>
    </row>
    <row r="204" spans="1:65" s="24" customFormat="1" ht="21.75" customHeight="1">
      <c r="A204" s="18"/>
      <c r="B204" s="19"/>
      <c r="C204" s="183" t="s">
        <v>340</v>
      </c>
      <c r="D204" s="183" t="s">
        <v>123</v>
      </c>
      <c r="E204" s="184" t="s">
        <v>165</v>
      </c>
      <c r="F204" s="185" t="s">
        <v>341</v>
      </c>
      <c r="G204" s="186" t="s">
        <v>124</v>
      </c>
      <c r="H204" s="187">
        <v>2</v>
      </c>
      <c r="I204" s="188"/>
      <c r="J204" s="189">
        <f>ROUND(I204*H204,2)</f>
        <v>0</v>
      </c>
      <c r="K204" s="190"/>
      <c r="L204" s="191"/>
      <c r="M204" s="192" t="s">
        <v>1</v>
      </c>
      <c r="N204" s="193" t="s">
        <v>39</v>
      </c>
      <c r="O204" s="58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R204" s="196" t="s">
        <v>125</v>
      </c>
      <c r="AT204" s="196" t="s">
        <v>123</v>
      </c>
      <c r="AU204" s="196" t="s">
        <v>84</v>
      </c>
      <c r="AY204" s="2" t="s">
        <v>122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2" t="s">
        <v>82</v>
      </c>
      <c r="BK204" s="197">
        <f>ROUND(I204*H204,2)</f>
        <v>0</v>
      </c>
      <c r="BL204" s="2" t="s">
        <v>126</v>
      </c>
      <c r="BM204" s="196" t="s">
        <v>342</v>
      </c>
    </row>
    <row r="205" spans="1:65" s="24" customFormat="1">
      <c r="A205" s="18"/>
      <c r="B205" s="19"/>
      <c r="C205" s="20"/>
      <c r="D205" s="198" t="s">
        <v>127</v>
      </c>
      <c r="E205" s="20"/>
      <c r="F205" s="199" t="s">
        <v>341</v>
      </c>
      <c r="G205" s="20"/>
      <c r="H205" s="20"/>
      <c r="I205" s="200"/>
      <c r="J205" s="20"/>
      <c r="K205" s="20"/>
      <c r="L205" s="23"/>
      <c r="M205" s="201"/>
      <c r="N205" s="202"/>
      <c r="O205" s="58"/>
      <c r="P205" s="58"/>
      <c r="Q205" s="58"/>
      <c r="R205" s="58"/>
      <c r="S205" s="58"/>
      <c r="T205" s="59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T205" s="2" t="s">
        <v>127</v>
      </c>
      <c r="AU205" s="2" t="s">
        <v>84</v>
      </c>
    </row>
    <row r="206" spans="1:65" s="24" customFormat="1" ht="16.5" customHeight="1">
      <c r="A206" s="18"/>
      <c r="B206" s="19"/>
      <c r="C206" s="183" t="s">
        <v>343</v>
      </c>
      <c r="D206" s="183" t="s">
        <v>123</v>
      </c>
      <c r="E206" s="184" t="s">
        <v>344</v>
      </c>
      <c r="F206" s="185" t="s">
        <v>345</v>
      </c>
      <c r="G206" s="186" t="s">
        <v>124</v>
      </c>
      <c r="H206" s="187">
        <v>4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39</v>
      </c>
      <c r="O206" s="58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R206" s="196" t="s">
        <v>125</v>
      </c>
      <c r="AT206" s="196" t="s">
        <v>123</v>
      </c>
      <c r="AU206" s="196" t="s">
        <v>84</v>
      </c>
      <c r="AY206" s="2" t="s">
        <v>122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2" t="s">
        <v>82</v>
      </c>
      <c r="BK206" s="197">
        <f>ROUND(I206*H206,2)</f>
        <v>0</v>
      </c>
      <c r="BL206" s="2" t="s">
        <v>126</v>
      </c>
      <c r="BM206" s="196" t="s">
        <v>346</v>
      </c>
    </row>
    <row r="207" spans="1:65" s="24" customFormat="1">
      <c r="A207" s="18"/>
      <c r="B207" s="19"/>
      <c r="C207" s="20"/>
      <c r="D207" s="198" t="s">
        <v>127</v>
      </c>
      <c r="E207" s="20"/>
      <c r="F207" s="199" t="s">
        <v>345</v>
      </c>
      <c r="G207" s="20"/>
      <c r="H207" s="20"/>
      <c r="I207" s="200"/>
      <c r="J207" s="20"/>
      <c r="K207" s="20"/>
      <c r="L207" s="23"/>
      <c r="M207" s="201"/>
      <c r="N207" s="202"/>
      <c r="O207" s="58"/>
      <c r="P207" s="58"/>
      <c r="Q207" s="58"/>
      <c r="R207" s="58"/>
      <c r="S207" s="58"/>
      <c r="T207" s="59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T207" s="2" t="s">
        <v>127</v>
      </c>
      <c r="AU207" s="2" t="s">
        <v>84</v>
      </c>
    </row>
    <row r="208" spans="1:65" s="24" customFormat="1" ht="16.5" customHeight="1">
      <c r="A208" s="18"/>
      <c r="B208" s="19"/>
      <c r="C208" s="183" t="s">
        <v>347</v>
      </c>
      <c r="D208" s="183" t="s">
        <v>123</v>
      </c>
      <c r="E208" s="184" t="s">
        <v>348</v>
      </c>
      <c r="F208" s="185" t="s">
        <v>349</v>
      </c>
      <c r="G208" s="186" t="s">
        <v>124</v>
      </c>
      <c r="H208" s="187">
        <v>4</v>
      </c>
      <c r="I208" s="188"/>
      <c r="J208" s="189">
        <f>ROUND(I208*H208,2)</f>
        <v>0</v>
      </c>
      <c r="K208" s="190"/>
      <c r="L208" s="191"/>
      <c r="M208" s="192" t="s">
        <v>1</v>
      </c>
      <c r="N208" s="193" t="s">
        <v>39</v>
      </c>
      <c r="O208" s="58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R208" s="196" t="s">
        <v>125</v>
      </c>
      <c r="AT208" s="196" t="s">
        <v>123</v>
      </c>
      <c r="AU208" s="196" t="s">
        <v>84</v>
      </c>
      <c r="AY208" s="2" t="s">
        <v>122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2" t="s">
        <v>82</v>
      </c>
      <c r="BK208" s="197">
        <f>ROUND(I208*H208,2)</f>
        <v>0</v>
      </c>
      <c r="BL208" s="2" t="s">
        <v>126</v>
      </c>
      <c r="BM208" s="196" t="s">
        <v>350</v>
      </c>
    </row>
    <row r="209" spans="1:65" s="24" customFormat="1">
      <c r="A209" s="18"/>
      <c r="B209" s="19"/>
      <c r="C209" s="20"/>
      <c r="D209" s="198" t="s">
        <v>127</v>
      </c>
      <c r="E209" s="20"/>
      <c r="F209" s="199" t="s">
        <v>349</v>
      </c>
      <c r="G209" s="20"/>
      <c r="H209" s="20"/>
      <c r="I209" s="200"/>
      <c r="J209" s="20"/>
      <c r="K209" s="20"/>
      <c r="L209" s="23"/>
      <c r="M209" s="201"/>
      <c r="N209" s="202"/>
      <c r="O209" s="58"/>
      <c r="P209" s="58"/>
      <c r="Q209" s="58"/>
      <c r="R209" s="58"/>
      <c r="S209" s="58"/>
      <c r="T209" s="59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T209" s="2" t="s">
        <v>127</v>
      </c>
      <c r="AU209" s="2" t="s">
        <v>84</v>
      </c>
    </row>
    <row r="210" spans="1:65" s="24" customFormat="1" ht="24.2" customHeight="1">
      <c r="A210" s="18"/>
      <c r="B210" s="19"/>
      <c r="C210" s="183" t="s">
        <v>351</v>
      </c>
      <c r="D210" s="183" t="s">
        <v>123</v>
      </c>
      <c r="E210" s="184" t="s">
        <v>352</v>
      </c>
      <c r="F210" s="185" t="s">
        <v>353</v>
      </c>
      <c r="G210" s="186" t="s">
        <v>124</v>
      </c>
      <c r="H210" s="187">
        <v>10</v>
      </c>
      <c r="I210" s="188"/>
      <c r="J210" s="189">
        <f>ROUND(I210*H210,2)</f>
        <v>0</v>
      </c>
      <c r="K210" s="190"/>
      <c r="L210" s="191"/>
      <c r="M210" s="192" t="s">
        <v>1</v>
      </c>
      <c r="N210" s="193" t="s">
        <v>39</v>
      </c>
      <c r="O210" s="58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196" t="s">
        <v>125</v>
      </c>
      <c r="AT210" s="196" t="s">
        <v>123</v>
      </c>
      <c r="AU210" s="196" t="s">
        <v>84</v>
      </c>
      <c r="AY210" s="2" t="s">
        <v>122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2" t="s">
        <v>82</v>
      </c>
      <c r="BK210" s="197">
        <f>ROUND(I210*H210,2)</f>
        <v>0</v>
      </c>
      <c r="BL210" s="2" t="s">
        <v>126</v>
      </c>
      <c r="BM210" s="196" t="s">
        <v>354</v>
      </c>
    </row>
    <row r="211" spans="1:65" s="24" customFormat="1" ht="19.5">
      <c r="A211" s="18"/>
      <c r="B211" s="19"/>
      <c r="C211" s="20"/>
      <c r="D211" s="198" t="s">
        <v>127</v>
      </c>
      <c r="E211" s="20"/>
      <c r="F211" s="199" t="s">
        <v>355</v>
      </c>
      <c r="G211" s="20"/>
      <c r="H211" s="20"/>
      <c r="I211" s="200"/>
      <c r="J211" s="20"/>
      <c r="K211" s="20"/>
      <c r="L211" s="23"/>
      <c r="M211" s="201"/>
      <c r="N211" s="202"/>
      <c r="O211" s="58"/>
      <c r="P211" s="58"/>
      <c r="Q211" s="58"/>
      <c r="R211" s="58"/>
      <c r="S211" s="58"/>
      <c r="T211" s="59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T211" s="2" t="s">
        <v>127</v>
      </c>
      <c r="AU211" s="2" t="s">
        <v>84</v>
      </c>
    </row>
    <row r="212" spans="1:65" s="24" customFormat="1" ht="21.75" customHeight="1">
      <c r="A212" s="18"/>
      <c r="B212" s="19"/>
      <c r="C212" s="183" t="s">
        <v>356</v>
      </c>
      <c r="D212" s="183" t="s">
        <v>123</v>
      </c>
      <c r="E212" s="184" t="s">
        <v>357</v>
      </c>
      <c r="F212" s="185" t="s">
        <v>358</v>
      </c>
      <c r="G212" s="186" t="s">
        <v>124</v>
      </c>
      <c r="H212" s="187">
        <v>4</v>
      </c>
      <c r="I212" s="188"/>
      <c r="J212" s="189">
        <f>ROUND(I212*H212,2)</f>
        <v>0</v>
      </c>
      <c r="K212" s="190"/>
      <c r="L212" s="191"/>
      <c r="M212" s="192" t="s">
        <v>1</v>
      </c>
      <c r="N212" s="193" t="s">
        <v>39</v>
      </c>
      <c r="O212" s="58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R212" s="196" t="s">
        <v>125</v>
      </c>
      <c r="AT212" s="196" t="s">
        <v>123</v>
      </c>
      <c r="AU212" s="196" t="s">
        <v>84</v>
      </c>
      <c r="AY212" s="2" t="s">
        <v>122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2" t="s">
        <v>82</v>
      </c>
      <c r="BK212" s="197">
        <f>ROUND(I212*H212,2)</f>
        <v>0</v>
      </c>
      <c r="BL212" s="2" t="s">
        <v>126</v>
      </c>
      <c r="BM212" s="196" t="s">
        <v>359</v>
      </c>
    </row>
    <row r="213" spans="1:65" s="24" customFormat="1">
      <c r="A213" s="18"/>
      <c r="B213" s="19"/>
      <c r="C213" s="20"/>
      <c r="D213" s="198" t="s">
        <v>127</v>
      </c>
      <c r="E213" s="20"/>
      <c r="F213" s="199" t="s">
        <v>358</v>
      </c>
      <c r="G213" s="20"/>
      <c r="H213" s="20"/>
      <c r="I213" s="200"/>
      <c r="J213" s="20"/>
      <c r="K213" s="20"/>
      <c r="L213" s="23"/>
      <c r="M213" s="201"/>
      <c r="N213" s="202"/>
      <c r="O213" s="58"/>
      <c r="P213" s="58"/>
      <c r="Q213" s="58"/>
      <c r="R213" s="58"/>
      <c r="S213" s="58"/>
      <c r="T213" s="59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T213" s="2" t="s">
        <v>127</v>
      </c>
      <c r="AU213" s="2" t="s">
        <v>84</v>
      </c>
    </row>
    <row r="214" spans="1:65" s="24" customFormat="1" ht="16.5" customHeight="1">
      <c r="A214" s="18"/>
      <c r="B214" s="19"/>
      <c r="C214" s="183" t="s">
        <v>360</v>
      </c>
      <c r="D214" s="183" t="s">
        <v>123</v>
      </c>
      <c r="E214" s="184" t="s">
        <v>361</v>
      </c>
      <c r="F214" s="185" t="s">
        <v>362</v>
      </c>
      <c r="G214" s="186" t="s">
        <v>124</v>
      </c>
      <c r="H214" s="187">
        <v>2</v>
      </c>
      <c r="I214" s="188"/>
      <c r="J214" s="189">
        <f>ROUND(I214*H214,2)</f>
        <v>0</v>
      </c>
      <c r="K214" s="190"/>
      <c r="L214" s="191"/>
      <c r="M214" s="192" t="s">
        <v>1</v>
      </c>
      <c r="N214" s="193" t="s">
        <v>39</v>
      </c>
      <c r="O214" s="58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196" t="s">
        <v>125</v>
      </c>
      <c r="AT214" s="196" t="s">
        <v>123</v>
      </c>
      <c r="AU214" s="196" t="s">
        <v>84</v>
      </c>
      <c r="AY214" s="2" t="s">
        <v>122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2" t="s">
        <v>82</v>
      </c>
      <c r="BK214" s="197">
        <f>ROUND(I214*H214,2)</f>
        <v>0</v>
      </c>
      <c r="BL214" s="2" t="s">
        <v>126</v>
      </c>
      <c r="BM214" s="196" t="s">
        <v>363</v>
      </c>
    </row>
    <row r="215" spans="1:65" s="24" customFormat="1">
      <c r="A215" s="18"/>
      <c r="B215" s="19"/>
      <c r="C215" s="20"/>
      <c r="D215" s="198" t="s">
        <v>127</v>
      </c>
      <c r="E215" s="20"/>
      <c r="F215" s="199" t="s">
        <v>362</v>
      </c>
      <c r="G215" s="20"/>
      <c r="H215" s="20"/>
      <c r="I215" s="200"/>
      <c r="J215" s="20"/>
      <c r="K215" s="20"/>
      <c r="L215" s="23"/>
      <c r="M215" s="201"/>
      <c r="N215" s="202"/>
      <c r="O215" s="58"/>
      <c r="P215" s="58"/>
      <c r="Q215" s="58"/>
      <c r="R215" s="58"/>
      <c r="S215" s="58"/>
      <c r="T215" s="59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T215" s="2" t="s">
        <v>127</v>
      </c>
      <c r="AU215" s="2" t="s">
        <v>84</v>
      </c>
    </row>
    <row r="216" spans="1:65" s="24" customFormat="1" ht="16.5" customHeight="1">
      <c r="A216" s="18"/>
      <c r="B216" s="19"/>
      <c r="C216" s="183" t="s">
        <v>364</v>
      </c>
      <c r="D216" s="183" t="s">
        <v>123</v>
      </c>
      <c r="E216" s="184" t="s">
        <v>365</v>
      </c>
      <c r="F216" s="185" t="s">
        <v>366</v>
      </c>
      <c r="G216" s="186" t="s">
        <v>124</v>
      </c>
      <c r="H216" s="187">
        <v>2</v>
      </c>
      <c r="I216" s="188"/>
      <c r="J216" s="189">
        <f>ROUND(I216*H216,2)</f>
        <v>0</v>
      </c>
      <c r="K216" s="190"/>
      <c r="L216" s="191"/>
      <c r="M216" s="192" t="s">
        <v>1</v>
      </c>
      <c r="N216" s="193" t="s">
        <v>39</v>
      </c>
      <c r="O216" s="58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R216" s="196" t="s">
        <v>125</v>
      </c>
      <c r="AT216" s="196" t="s">
        <v>123</v>
      </c>
      <c r="AU216" s="196" t="s">
        <v>84</v>
      </c>
      <c r="AY216" s="2" t="s">
        <v>122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2" t="s">
        <v>82</v>
      </c>
      <c r="BK216" s="197">
        <f>ROUND(I216*H216,2)</f>
        <v>0</v>
      </c>
      <c r="BL216" s="2" t="s">
        <v>126</v>
      </c>
      <c r="BM216" s="196" t="s">
        <v>367</v>
      </c>
    </row>
    <row r="217" spans="1:65" s="24" customFormat="1">
      <c r="A217" s="18"/>
      <c r="B217" s="19"/>
      <c r="C217" s="20"/>
      <c r="D217" s="198" t="s">
        <v>127</v>
      </c>
      <c r="E217" s="20"/>
      <c r="F217" s="199" t="s">
        <v>366</v>
      </c>
      <c r="G217" s="20"/>
      <c r="H217" s="20"/>
      <c r="I217" s="200"/>
      <c r="J217" s="20"/>
      <c r="K217" s="20"/>
      <c r="L217" s="23"/>
      <c r="M217" s="201"/>
      <c r="N217" s="202"/>
      <c r="O217" s="58"/>
      <c r="P217" s="58"/>
      <c r="Q217" s="58"/>
      <c r="R217" s="58"/>
      <c r="S217" s="58"/>
      <c r="T217" s="59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T217" s="2" t="s">
        <v>127</v>
      </c>
      <c r="AU217" s="2" t="s">
        <v>84</v>
      </c>
    </row>
    <row r="218" spans="1:65" s="24" customFormat="1" ht="16.5" customHeight="1">
      <c r="A218" s="18"/>
      <c r="B218" s="19"/>
      <c r="C218" s="183" t="s">
        <v>368</v>
      </c>
      <c r="D218" s="183" t="s">
        <v>123</v>
      </c>
      <c r="E218" s="184" t="s">
        <v>369</v>
      </c>
      <c r="F218" s="185" t="s">
        <v>370</v>
      </c>
      <c r="G218" s="186" t="s">
        <v>124</v>
      </c>
      <c r="H218" s="187">
        <v>2</v>
      </c>
      <c r="I218" s="188"/>
      <c r="J218" s="189">
        <f>ROUND(I218*H218,2)</f>
        <v>0</v>
      </c>
      <c r="K218" s="190"/>
      <c r="L218" s="191"/>
      <c r="M218" s="192" t="s">
        <v>1</v>
      </c>
      <c r="N218" s="193" t="s">
        <v>39</v>
      </c>
      <c r="O218" s="58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R218" s="196" t="s">
        <v>125</v>
      </c>
      <c r="AT218" s="196" t="s">
        <v>123</v>
      </c>
      <c r="AU218" s="196" t="s">
        <v>84</v>
      </c>
      <c r="AY218" s="2" t="s">
        <v>122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2" t="s">
        <v>82</v>
      </c>
      <c r="BK218" s="197">
        <f>ROUND(I218*H218,2)</f>
        <v>0</v>
      </c>
      <c r="BL218" s="2" t="s">
        <v>126</v>
      </c>
      <c r="BM218" s="196" t="s">
        <v>371</v>
      </c>
    </row>
    <row r="219" spans="1:65" s="24" customFormat="1">
      <c r="A219" s="18"/>
      <c r="B219" s="19"/>
      <c r="C219" s="20"/>
      <c r="D219" s="198" t="s">
        <v>127</v>
      </c>
      <c r="E219" s="20"/>
      <c r="F219" s="199" t="s">
        <v>370</v>
      </c>
      <c r="G219" s="20"/>
      <c r="H219" s="20"/>
      <c r="I219" s="200"/>
      <c r="J219" s="20"/>
      <c r="K219" s="20"/>
      <c r="L219" s="23"/>
      <c r="M219" s="201"/>
      <c r="N219" s="202"/>
      <c r="O219" s="58"/>
      <c r="P219" s="58"/>
      <c r="Q219" s="58"/>
      <c r="R219" s="58"/>
      <c r="S219" s="58"/>
      <c r="T219" s="59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T219" s="2" t="s">
        <v>127</v>
      </c>
      <c r="AU219" s="2" t="s">
        <v>84</v>
      </c>
    </row>
    <row r="220" spans="1:65" s="24" customFormat="1" ht="24.2" customHeight="1">
      <c r="A220" s="18"/>
      <c r="B220" s="19"/>
      <c r="C220" s="183" t="s">
        <v>372</v>
      </c>
      <c r="D220" s="183" t="s">
        <v>123</v>
      </c>
      <c r="E220" s="184" t="s">
        <v>373</v>
      </c>
      <c r="F220" s="185" t="s">
        <v>374</v>
      </c>
      <c r="G220" s="186" t="s">
        <v>159</v>
      </c>
      <c r="H220" s="187">
        <v>8</v>
      </c>
      <c r="I220" s="188"/>
      <c r="J220" s="189">
        <f>ROUND(I220*H220,2)</f>
        <v>0</v>
      </c>
      <c r="K220" s="190"/>
      <c r="L220" s="191"/>
      <c r="M220" s="192" t="s">
        <v>1</v>
      </c>
      <c r="N220" s="193" t="s">
        <v>39</v>
      </c>
      <c r="O220" s="58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R220" s="196" t="s">
        <v>125</v>
      </c>
      <c r="AT220" s="196" t="s">
        <v>123</v>
      </c>
      <c r="AU220" s="196" t="s">
        <v>84</v>
      </c>
      <c r="AY220" s="2" t="s">
        <v>122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2" t="s">
        <v>82</v>
      </c>
      <c r="BK220" s="197">
        <f>ROUND(I220*H220,2)</f>
        <v>0</v>
      </c>
      <c r="BL220" s="2" t="s">
        <v>126</v>
      </c>
      <c r="BM220" s="196" t="s">
        <v>375</v>
      </c>
    </row>
    <row r="221" spans="1:65" s="24" customFormat="1" ht="19.5">
      <c r="A221" s="18"/>
      <c r="B221" s="19"/>
      <c r="C221" s="20"/>
      <c r="D221" s="198" t="s">
        <v>127</v>
      </c>
      <c r="E221" s="20"/>
      <c r="F221" s="199" t="s">
        <v>374</v>
      </c>
      <c r="G221" s="20"/>
      <c r="H221" s="20"/>
      <c r="I221" s="200"/>
      <c r="J221" s="20"/>
      <c r="K221" s="20"/>
      <c r="L221" s="23"/>
      <c r="M221" s="201"/>
      <c r="N221" s="202"/>
      <c r="O221" s="58"/>
      <c r="P221" s="58"/>
      <c r="Q221" s="58"/>
      <c r="R221" s="58"/>
      <c r="S221" s="58"/>
      <c r="T221" s="59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T221" s="2" t="s">
        <v>127</v>
      </c>
      <c r="AU221" s="2" t="s">
        <v>84</v>
      </c>
    </row>
    <row r="222" spans="1:65" s="24" customFormat="1" ht="24.2" customHeight="1">
      <c r="A222" s="18"/>
      <c r="B222" s="19"/>
      <c r="C222" s="183" t="s">
        <v>376</v>
      </c>
      <c r="D222" s="183" t="s">
        <v>123</v>
      </c>
      <c r="E222" s="184" t="s">
        <v>377</v>
      </c>
      <c r="F222" s="185" t="s">
        <v>378</v>
      </c>
      <c r="G222" s="186" t="s">
        <v>124</v>
      </c>
      <c r="H222" s="187">
        <v>10</v>
      </c>
      <c r="I222" s="188"/>
      <c r="J222" s="189">
        <f>ROUND(I222*H222,2)</f>
        <v>0</v>
      </c>
      <c r="K222" s="190"/>
      <c r="L222" s="191"/>
      <c r="M222" s="192" t="s">
        <v>1</v>
      </c>
      <c r="N222" s="193" t="s">
        <v>39</v>
      </c>
      <c r="O222" s="58"/>
      <c r="P222" s="194">
        <f>O222*H222</f>
        <v>0</v>
      </c>
      <c r="Q222" s="194">
        <v>2.0000000000000001E-4</v>
      </c>
      <c r="R222" s="194">
        <f>Q222*H222</f>
        <v>2E-3</v>
      </c>
      <c r="S222" s="194">
        <v>0</v>
      </c>
      <c r="T222" s="195">
        <f>S222*H222</f>
        <v>0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R222" s="196" t="s">
        <v>125</v>
      </c>
      <c r="AT222" s="196" t="s">
        <v>123</v>
      </c>
      <c r="AU222" s="196" t="s">
        <v>84</v>
      </c>
      <c r="AY222" s="2" t="s">
        <v>122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2" t="s">
        <v>82</v>
      </c>
      <c r="BK222" s="197">
        <f>ROUND(I222*H222,2)</f>
        <v>0</v>
      </c>
      <c r="BL222" s="2" t="s">
        <v>126</v>
      </c>
      <c r="BM222" s="196" t="s">
        <v>379</v>
      </c>
    </row>
    <row r="223" spans="1:65" s="24" customFormat="1" ht="19.5">
      <c r="A223" s="18"/>
      <c r="B223" s="19"/>
      <c r="C223" s="20"/>
      <c r="D223" s="198" t="s">
        <v>127</v>
      </c>
      <c r="E223" s="20"/>
      <c r="F223" s="199" t="s">
        <v>378</v>
      </c>
      <c r="G223" s="20"/>
      <c r="H223" s="20"/>
      <c r="I223" s="200"/>
      <c r="J223" s="20"/>
      <c r="K223" s="20"/>
      <c r="L223" s="23"/>
      <c r="M223" s="201"/>
      <c r="N223" s="202"/>
      <c r="O223" s="58"/>
      <c r="P223" s="58"/>
      <c r="Q223" s="58"/>
      <c r="R223" s="58"/>
      <c r="S223" s="58"/>
      <c r="T223" s="59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T223" s="2" t="s">
        <v>127</v>
      </c>
      <c r="AU223" s="2" t="s">
        <v>84</v>
      </c>
    </row>
    <row r="224" spans="1:65" s="24" customFormat="1" ht="16.5" customHeight="1">
      <c r="A224" s="18"/>
      <c r="B224" s="19"/>
      <c r="C224" s="203" t="s">
        <v>380</v>
      </c>
      <c r="D224" s="203" t="s">
        <v>134</v>
      </c>
      <c r="E224" s="204" t="s">
        <v>381</v>
      </c>
      <c r="F224" s="205" t="s">
        <v>382</v>
      </c>
      <c r="G224" s="206" t="s">
        <v>159</v>
      </c>
      <c r="H224" s="207">
        <v>6</v>
      </c>
      <c r="I224" s="208"/>
      <c r="J224" s="209">
        <f>ROUND(I224*H224,2)</f>
        <v>0</v>
      </c>
      <c r="K224" s="210"/>
      <c r="L224" s="23"/>
      <c r="M224" s="211" t="s">
        <v>1</v>
      </c>
      <c r="N224" s="212" t="s">
        <v>39</v>
      </c>
      <c r="O224" s="58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R224" s="196" t="s">
        <v>126</v>
      </c>
      <c r="AT224" s="196" t="s">
        <v>134</v>
      </c>
      <c r="AU224" s="196" t="s">
        <v>84</v>
      </c>
      <c r="AY224" s="2" t="s">
        <v>122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2" t="s">
        <v>82</v>
      </c>
      <c r="BK224" s="197">
        <f>ROUND(I224*H224,2)</f>
        <v>0</v>
      </c>
      <c r="BL224" s="2" t="s">
        <v>126</v>
      </c>
      <c r="BM224" s="196" t="s">
        <v>383</v>
      </c>
    </row>
    <row r="225" spans="1:65" s="24" customFormat="1">
      <c r="A225" s="18"/>
      <c r="B225" s="19"/>
      <c r="C225" s="20"/>
      <c r="D225" s="198" t="s">
        <v>127</v>
      </c>
      <c r="E225" s="20"/>
      <c r="F225" s="199" t="s">
        <v>382</v>
      </c>
      <c r="G225" s="20"/>
      <c r="H225" s="20"/>
      <c r="I225" s="200"/>
      <c r="J225" s="20"/>
      <c r="K225" s="20"/>
      <c r="L225" s="23"/>
      <c r="M225" s="201"/>
      <c r="N225" s="202"/>
      <c r="O225" s="58"/>
      <c r="P225" s="58"/>
      <c r="Q225" s="58"/>
      <c r="R225" s="58"/>
      <c r="S225" s="58"/>
      <c r="T225" s="59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T225" s="2" t="s">
        <v>127</v>
      </c>
      <c r="AU225" s="2" t="s">
        <v>84</v>
      </c>
    </row>
    <row r="226" spans="1:65" s="24" customFormat="1" ht="16.5" customHeight="1">
      <c r="A226" s="18"/>
      <c r="B226" s="19"/>
      <c r="C226" s="203" t="s">
        <v>384</v>
      </c>
      <c r="D226" s="203" t="s">
        <v>134</v>
      </c>
      <c r="E226" s="204" t="s">
        <v>144</v>
      </c>
      <c r="F226" s="205" t="s">
        <v>145</v>
      </c>
      <c r="G226" s="206" t="s">
        <v>124</v>
      </c>
      <c r="H226" s="207">
        <v>40</v>
      </c>
      <c r="I226" s="208"/>
      <c r="J226" s="209">
        <f>ROUND(I226*H226,2)</f>
        <v>0</v>
      </c>
      <c r="K226" s="210"/>
      <c r="L226" s="23"/>
      <c r="M226" s="211" t="s">
        <v>1</v>
      </c>
      <c r="N226" s="212" t="s">
        <v>39</v>
      </c>
      <c r="O226" s="58"/>
      <c r="P226" s="194">
        <f>O226*H226</f>
        <v>0</v>
      </c>
      <c r="Q226" s="194">
        <v>2.4000000000000001E-4</v>
      </c>
      <c r="R226" s="194">
        <f>Q226*H226</f>
        <v>9.6000000000000009E-3</v>
      </c>
      <c r="S226" s="194">
        <v>0</v>
      </c>
      <c r="T226" s="195">
        <f>S226*H226</f>
        <v>0</v>
      </c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R226" s="196" t="s">
        <v>126</v>
      </c>
      <c r="AT226" s="196" t="s">
        <v>134</v>
      </c>
      <c r="AU226" s="196" t="s">
        <v>84</v>
      </c>
      <c r="AY226" s="2" t="s">
        <v>122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2" t="s">
        <v>82</v>
      </c>
      <c r="BK226" s="197">
        <f>ROUND(I226*H226,2)</f>
        <v>0</v>
      </c>
      <c r="BL226" s="2" t="s">
        <v>126</v>
      </c>
      <c r="BM226" s="196" t="s">
        <v>385</v>
      </c>
    </row>
    <row r="227" spans="1:65" s="24" customFormat="1">
      <c r="A227" s="18"/>
      <c r="B227" s="19"/>
      <c r="C227" s="20"/>
      <c r="D227" s="198" t="s">
        <v>127</v>
      </c>
      <c r="E227" s="20"/>
      <c r="F227" s="199" t="s">
        <v>146</v>
      </c>
      <c r="G227" s="20"/>
      <c r="H227" s="20"/>
      <c r="I227" s="200"/>
      <c r="J227" s="20"/>
      <c r="K227" s="20"/>
      <c r="L227" s="23"/>
      <c r="M227" s="201"/>
      <c r="N227" s="202"/>
      <c r="O227" s="58"/>
      <c r="P227" s="58"/>
      <c r="Q227" s="58"/>
      <c r="R227" s="58"/>
      <c r="S227" s="58"/>
      <c r="T227" s="59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T227" s="2" t="s">
        <v>127</v>
      </c>
      <c r="AU227" s="2" t="s">
        <v>84</v>
      </c>
    </row>
    <row r="228" spans="1:65" s="24" customFormat="1" ht="16.5" customHeight="1">
      <c r="A228" s="18"/>
      <c r="B228" s="19"/>
      <c r="C228" s="203" t="s">
        <v>386</v>
      </c>
      <c r="D228" s="203" t="s">
        <v>134</v>
      </c>
      <c r="E228" s="204" t="s">
        <v>387</v>
      </c>
      <c r="F228" s="205" t="s">
        <v>388</v>
      </c>
      <c r="G228" s="206" t="s">
        <v>124</v>
      </c>
      <c r="H228" s="207">
        <v>1</v>
      </c>
      <c r="I228" s="208"/>
      <c r="J228" s="209">
        <f>ROUND(I228*H228,2)</f>
        <v>0</v>
      </c>
      <c r="K228" s="210"/>
      <c r="L228" s="23"/>
      <c r="M228" s="211" t="s">
        <v>1</v>
      </c>
      <c r="N228" s="212" t="s">
        <v>39</v>
      </c>
      <c r="O228" s="58"/>
      <c r="P228" s="194">
        <f>O228*H228</f>
        <v>0</v>
      </c>
      <c r="Q228" s="194">
        <v>3.6999999999999999E-4</v>
      </c>
      <c r="R228" s="194">
        <f>Q228*H228</f>
        <v>3.6999999999999999E-4</v>
      </c>
      <c r="S228" s="194">
        <v>0</v>
      </c>
      <c r="T228" s="195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96" t="s">
        <v>126</v>
      </c>
      <c r="AT228" s="196" t="s">
        <v>134</v>
      </c>
      <c r="AU228" s="196" t="s">
        <v>84</v>
      </c>
      <c r="AY228" s="2" t="s">
        <v>122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2" t="s">
        <v>82</v>
      </c>
      <c r="BK228" s="197">
        <f>ROUND(I228*H228,2)</f>
        <v>0</v>
      </c>
      <c r="BL228" s="2" t="s">
        <v>126</v>
      </c>
      <c r="BM228" s="196" t="s">
        <v>389</v>
      </c>
    </row>
    <row r="229" spans="1:65" s="24" customFormat="1">
      <c r="A229" s="18"/>
      <c r="B229" s="19"/>
      <c r="C229" s="20"/>
      <c r="D229" s="198" t="s">
        <v>127</v>
      </c>
      <c r="E229" s="20"/>
      <c r="F229" s="199" t="s">
        <v>390</v>
      </c>
      <c r="G229" s="20"/>
      <c r="H229" s="20"/>
      <c r="I229" s="200"/>
      <c r="J229" s="20"/>
      <c r="K229" s="20"/>
      <c r="L229" s="23"/>
      <c r="M229" s="201"/>
      <c r="N229" s="202"/>
      <c r="O229" s="58"/>
      <c r="P229" s="58"/>
      <c r="Q229" s="58"/>
      <c r="R229" s="58"/>
      <c r="S229" s="58"/>
      <c r="T229" s="59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2" t="s">
        <v>127</v>
      </c>
      <c r="AU229" s="2" t="s">
        <v>84</v>
      </c>
    </row>
    <row r="230" spans="1:65" s="24" customFormat="1" ht="24.2" customHeight="1">
      <c r="A230" s="18"/>
      <c r="B230" s="19"/>
      <c r="C230" s="203" t="s">
        <v>391</v>
      </c>
      <c r="D230" s="203" t="s">
        <v>134</v>
      </c>
      <c r="E230" s="204" t="s">
        <v>392</v>
      </c>
      <c r="F230" s="205" t="s">
        <v>393</v>
      </c>
      <c r="G230" s="206" t="s">
        <v>169</v>
      </c>
      <c r="H230" s="207">
        <v>4</v>
      </c>
      <c r="I230" s="208"/>
      <c r="J230" s="209">
        <f>ROUND(I230*H230,2)</f>
        <v>0</v>
      </c>
      <c r="K230" s="210"/>
      <c r="L230" s="23"/>
      <c r="M230" s="211" t="s">
        <v>1</v>
      </c>
      <c r="N230" s="212" t="s">
        <v>39</v>
      </c>
      <c r="O230" s="58"/>
      <c r="P230" s="194">
        <f>O230*H230</f>
        <v>0</v>
      </c>
      <c r="Q230" s="194">
        <v>9.2899999999999996E-3</v>
      </c>
      <c r="R230" s="194">
        <f>Q230*H230</f>
        <v>3.7159999999999999E-2</v>
      </c>
      <c r="S230" s="194">
        <v>0</v>
      </c>
      <c r="T230" s="195">
        <f>S230*H230</f>
        <v>0</v>
      </c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R230" s="196" t="s">
        <v>126</v>
      </c>
      <c r="AT230" s="196" t="s">
        <v>134</v>
      </c>
      <c r="AU230" s="196" t="s">
        <v>84</v>
      </c>
      <c r="AY230" s="2" t="s">
        <v>122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2" t="s">
        <v>82</v>
      </c>
      <c r="BK230" s="197">
        <f>ROUND(I230*H230,2)</f>
        <v>0</v>
      </c>
      <c r="BL230" s="2" t="s">
        <v>126</v>
      </c>
      <c r="BM230" s="196" t="s">
        <v>394</v>
      </c>
    </row>
    <row r="231" spans="1:65" s="24" customFormat="1" ht="19.5">
      <c r="A231" s="18"/>
      <c r="B231" s="19"/>
      <c r="C231" s="20"/>
      <c r="D231" s="198" t="s">
        <v>127</v>
      </c>
      <c r="E231" s="20"/>
      <c r="F231" s="199" t="s">
        <v>395</v>
      </c>
      <c r="G231" s="20"/>
      <c r="H231" s="20"/>
      <c r="I231" s="200"/>
      <c r="J231" s="20"/>
      <c r="K231" s="20"/>
      <c r="L231" s="23"/>
      <c r="M231" s="201"/>
      <c r="N231" s="202"/>
      <c r="O231" s="58"/>
      <c r="P231" s="58"/>
      <c r="Q231" s="58"/>
      <c r="R231" s="58"/>
      <c r="S231" s="58"/>
      <c r="T231" s="59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T231" s="2" t="s">
        <v>127</v>
      </c>
      <c r="AU231" s="2" t="s">
        <v>84</v>
      </c>
    </row>
    <row r="232" spans="1:65" s="24" customFormat="1" ht="24.2" customHeight="1">
      <c r="A232" s="18"/>
      <c r="B232" s="19"/>
      <c r="C232" s="203" t="s">
        <v>396</v>
      </c>
      <c r="D232" s="203" t="s">
        <v>134</v>
      </c>
      <c r="E232" s="204" t="s">
        <v>397</v>
      </c>
      <c r="F232" s="205" t="s">
        <v>398</v>
      </c>
      <c r="G232" s="206" t="s">
        <v>169</v>
      </c>
      <c r="H232" s="207">
        <v>8</v>
      </c>
      <c r="I232" s="208"/>
      <c r="J232" s="209">
        <f>ROUND(I232*H232,2)</f>
        <v>0</v>
      </c>
      <c r="K232" s="210"/>
      <c r="L232" s="23"/>
      <c r="M232" s="211" t="s">
        <v>1</v>
      </c>
      <c r="N232" s="212" t="s">
        <v>39</v>
      </c>
      <c r="O232" s="58"/>
      <c r="P232" s="194">
        <f>O232*H232</f>
        <v>0</v>
      </c>
      <c r="Q232" s="194">
        <v>1.487E-2</v>
      </c>
      <c r="R232" s="194">
        <f>Q232*H232</f>
        <v>0.11896</v>
      </c>
      <c r="S232" s="194">
        <v>0</v>
      </c>
      <c r="T232" s="195">
        <f>S232*H232</f>
        <v>0</v>
      </c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R232" s="196" t="s">
        <v>126</v>
      </c>
      <c r="AT232" s="196" t="s">
        <v>134</v>
      </c>
      <c r="AU232" s="196" t="s">
        <v>84</v>
      </c>
      <c r="AY232" s="2" t="s">
        <v>122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2" t="s">
        <v>82</v>
      </c>
      <c r="BK232" s="197">
        <f>ROUND(I232*H232,2)</f>
        <v>0</v>
      </c>
      <c r="BL232" s="2" t="s">
        <v>126</v>
      </c>
      <c r="BM232" s="196" t="s">
        <v>399</v>
      </c>
    </row>
    <row r="233" spans="1:65" s="24" customFormat="1" ht="19.5">
      <c r="A233" s="18"/>
      <c r="B233" s="19"/>
      <c r="C233" s="20"/>
      <c r="D233" s="198" t="s">
        <v>127</v>
      </c>
      <c r="E233" s="20"/>
      <c r="F233" s="199" t="s">
        <v>400</v>
      </c>
      <c r="G233" s="20"/>
      <c r="H233" s="20"/>
      <c r="I233" s="200"/>
      <c r="J233" s="20"/>
      <c r="K233" s="20"/>
      <c r="L233" s="23"/>
      <c r="M233" s="201"/>
      <c r="N233" s="202"/>
      <c r="O233" s="58"/>
      <c r="P233" s="58"/>
      <c r="Q233" s="58"/>
      <c r="R233" s="58"/>
      <c r="S233" s="58"/>
      <c r="T233" s="59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T233" s="2" t="s">
        <v>127</v>
      </c>
      <c r="AU233" s="2" t="s">
        <v>84</v>
      </c>
    </row>
    <row r="234" spans="1:65" s="24" customFormat="1" ht="24.2" customHeight="1">
      <c r="A234" s="18"/>
      <c r="B234" s="19"/>
      <c r="C234" s="203" t="s">
        <v>401</v>
      </c>
      <c r="D234" s="203" t="s">
        <v>134</v>
      </c>
      <c r="E234" s="204" t="s">
        <v>402</v>
      </c>
      <c r="F234" s="205" t="s">
        <v>403</v>
      </c>
      <c r="G234" s="206" t="s">
        <v>124</v>
      </c>
      <c r="H234" s="207">
        <v>10</v>
      </c>
      <c r="I234" s="208"/>
      <c r="J234" s="209">
        <f>ROUND(I234*H234,2)</f>
        <v>0</v>
      </c>
      <c r="K234" s="210"/>
      <c r="L234" s="23"/>
      <c r="M234" s="211" t="s">
        <v>1</v>
      </c>
      <c r="N234" s="212" t="s">
        <v>39</v>
      </c>
      <c r="O234" s="58"/>
      <c r="P234" s="194">
        <f>O234*H234</f>
        <v>0</v>
      </c>
      <c r="Q234" s="194">
        <v>2.2000000000000001E-4</v>
      </c>
      <c r="R234" s="194">
        <f>Q234*H234</f>
        <v>2.2000000000000001E-3</v>
      </c>
      <c r="S234" s="194">
        <v>0</v>
      </c>
      <c r="T234" s="195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96" t="s">
        <v>126</v>
      </c>
      <c r="AT234" s="196" t="s">
        <v>134</v>
      </c>
      <c r="AU234" s="196" t="s">
        <v>84</v>
      </c>
      <c r="AY234" s="2" t="s">
        <v>122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2" t="s">
        <v>82</v>
      </c>
      <c r="BK234" s="197">
        <f>ROUND(I234*H234,2)</f>
        <v>0</v>
      </c>
      <c r="BL234" s="2" t="s">
        <v>126</v>
      </c>
      <c r="BM234" s="196" t="s">
        <v>404</v>
      </c>
    </row>
    <row r="235" spans="1:65" s="24" customFormat="1" ht="19.5">
      <c r="A235" s="18"/>
      <c r="B235" s="19"/>
      <c r="C235" s="20"/>
      <c r="D235" s="198" t="s">
        <v>127</v>
      </c>
      <c r="E235" s="20"/>
      <c r="F235" s="199" t="s">
        <v>405</v>
      </c>
      <c r="G235" s="20"/>
      <c r="H235" s="20"/>
      <c r="I235" s="200"/>
      <c r="J235" s="20"/>
      <c r="K235" s="20"/>
      <c r="L235" s="23"/>
      <c r="M235" s="201"/>
      <c r="N235" s="202"/>
      <c r="O235" s="58"/>
      <c r="P235" s="58"/>
      <c r="Q235" s="58"/>
      <c r="R235" s="58"/>
      <c r="S235" s="58"/>
      <c r="T235" s="59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T235" s="2" t="s">
        <v>127</v>
      </c>
      <c r="AU235" s="2" t="s">
        <v>84</v>
      </c>
    </row>
    <row r="236" spans="1:65" s="24" customFormat="1" ht="21.75" customHeight="1">
      <c r="A236" s="18"/>
      <c r="B236" s="19"/>
      <c r="C236" s="203" t="s">
        <v>406</v>
      </c>
      <c r="D236" s="203" t="s">
        <v>134</v>
      </c>
      <c r="E236" s="204" t="s">
        <v>407</v>
      </c>
      <c r="F236" s="205" t="s">
        <v>408</v>
      </c>
      <c r="G236" s="206" t="s">
        <v>124</v>
      </c>
      <c r="H236" s="207">
        <v>2</v>
      </c>
      <c r="I236" s="208"/>
      <c r="J236" s="209">
        <f>ROUND(I236*H236,2)</f>
        <v>0</v>
      </c>
      <c r="K236" s="210"/>
      <c r="L236" s="23"/>
      <c r="M236" s="211" t="s">
        <v>1</v>
      </c>
      <c r="N236" s="212" t="s">
        <v>39</v>
      </c>
      <c r="O236" s="58"/>
      <c r="P236" s="194">
        <f>O236*H236</f>
        <v>0</v>
      </c>
      <c r="Q236" s="194">
        <v>5.0000000000000001E-4</v>
      </c>
      <c r="R236" s="194">
        <f>Q236*H236</f>
        <v>1E-3</v>
      </c>
      <c r="S236" s="194">
        <v>0</v>
      </c>
      <c r="T236" s="195">
        <f>S236*H236</f>
        <v>0</v>
      </c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R236" s="196" t="s">
        <v>126</v>
      </c>
      <c r="AT236" s="196" t="s">
        <v>134</v>
      </c>
      <c r="AU236" s="196" t="s">
        <v>84</v>
      </c>
      <c r="AY236" s="2" t="s">
        <v>122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2" t="s">
        <v>82</v>
      </c>
      <c r="BK236" s="197">
        <f>ROUND(I236*H236,2)</f>
        <v>0</v>
      </c>
      <c r="BL236" s="2" t="s">
        <v>126</v>
      </c>
      <c r="BM236" s="196" t="s">
        <v>409</v>
      </c>
    </row>
    <row r="237" spans="1:65" s="24" customFormat="1" ht="19.5">
      <c r="A237" s="18"/>
      <c r="B237" s="19"/>
      <c r="C237" s="20"/>
      <c r="D237" s="198" t="s">
        <v>127</v>
      </c>
      <c r="E237" s="20"/>
      <c r="F237" s="199" t="s">
        <v>410</v>
      </c>
      <c r="G237" s="20"/>
      <c r="H237" s="20"/>
      <c r="I237" s="200"/>
      <c r="J237" s="20"/>
      <c r="K237" s="20"/>
      <c r="L237" s="23"/>
      <c r="M237" s="201"/>
      <c r="N237" s="202"/>
      <c r="O237" s="58"/>
      <c r="P237" s="58"/>
      <c r="Q237" s="58"/>
      <c r="R237" s="58"/>
      <c r="S237" s="58"/>
      <c r="T237" s="59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T237" s="2" t="s">
        <v>127</v>
      </c>
      <c r="AU237" s="2" t="s">
        <v>84</v>
      </c>
    </row>
    <row r="238" spans="1:65" s="24" customFormat="1" ht="21.75" customHeight="1">
      <c r="A238" s="18"/>
      <c r="B238" s="19"/>
      <c r="C238" s="203" t="s">
        <v>411</v>
      </c>
      <c r="D238" s="203" t="s">
        <v>134</v>
      </c>
      <c r="E238" s="204" t="s">
        <v>412</v>
      </c>
      <c r="F238" s="205" t="s">
        <v>413</v>
      </c>
      <c r="G238" s="206" t="s">
        <v>124</v>
      </c>
      <c r="H238" s="207">
        <v>2</v>
      </c>
      <c r="I238" s="208"/>
      <c r="J238" s="209">
        <f>ROUND(I238*H238,2)</f>
        <v>0</v>
      </c>
      <c r="K238" s="210"/>
      <c r="L238" s="23"/>
      <c r="M238" s="211" t="s">
        <v>1</v>
      </c>
      <c r="N238" s="212" t="s">
        <v>39</v>
      </c>
      <c r="O238" s="58"/>
      <c r="P238" s="194">
        <f>O238*H238</f>
        <v>0</v>
      </c>
      <c r="Q238" s="194">
        <v>6.9999999999999999E-4</v>
      </c>
      <c r="R238" s="194">
        <f>Q238*H238</f>
        <v>1.4E-3</v>
      </c>
      <c r="S238" s="194">
        <v>0</v>
      </c>
      <c r="T238" s="195">
        <f>S238*H238</f>
        <v>0</v>
      </c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R238" s="196" t="s">
        <v>126</v>
      </c>
      <c r="AT238" s="196" t="s">
        <v>134</v>
      </c>
      <c r="AU238" s="196" t="s">
        <v>84</v>
      </c>
      <c r="AY238" s="2" t="s">
        <v>122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2" t="s">
        <v>82</v>
      </c>
      <c r="BK238" s="197">
        <f>ROUND(I238*H238,2)</f>
        <v>0</v>
      </c>
      <c r="BL238" s="2" t="s">
        <v>126</v>
      </c>
      <c r="BM238" s="196" t="s">
        <v>414</v>
      </c>
    </row>
    <row r="239" spans="1:65" s="24" customFormat="1" ht="19.5">
      <c r="A239" s="18"/>
      <c r="B239" s="19"/>
      <c r="C239" s="20"/>
      <c r="D239" s="198" t="s">
        <v>127</v>
      </c>
      <c r="E239" s="20"/>
      <c r="F239" s="199" t="s">
        <v>415</v>
      </c>
      <c r="G239" s="20"/>
      <c r="H239" s="20"/>
      <c r="I239" s="200"/>
      <c r="J239" s="20"/>
      <c r="K239" s="20"/>
      <c r="L239" s="23"/>
      <c r="M239" s="201"/>
      <c r="N239" s="202"/>
      <c r="O239" s="58"/>
      <c r="P239" s="58"/>
      <c r="Q239" s="58"/>
      <c r="R239" s="58"/>
      <c r="S239" s="58"/>
      <c r="T239" s="59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T239" s="2" t="s">
        <v>127</v>
      </c>
      <c r="AU239" s="2" t="s">
        <v>84</v>
      </c>
    </row>
    <row r="240" spans="1:65" s="24" customFormat="1" ht="21.75" customHeight="1">
      <c r="A240" s="18"/>
      <c r="B240" s="19"/>
      <c r="C240" s="203" t="s">
        <v>416</v>
      </c>
      <c r="D240" s="203" t="s">
        <v>134</v>
      </c>
      <c r="E240" s="204" t="s">
        <v>417</v>
      </c>
      <c r="F240" s="205" t="s">
        <v>418</v>
      </c>
      <c r="G240" s="206" t="s">
        <v>124</v>
      </c>
      <c r="H240" s="207">
        <v>2</v>
      </c>
      <c r="I240" s="208"/>
      <c r="J240" s="209">
        <f>ROUND(I240*H240,2)</f>
        <v>0</v>
      </c>
      <c r="K240" s="210"/>
      <c r="L240" s="23"/>
      <c r="M240" s="211" t="s">
        <v>1</v>
      </c>
      <c r="N240" s="212" t="s">
        <v>39</v>
      </c>
      <c r="O240" s="58"/>
      <c r="P240" s="194">
        <f>O240*H240</f>
        <v>0</v>
      </c>
      <c r="Q240" s="194">
        <v>1.6800000000000001E-3</v>
      </c>
      <c r="R240" s="194">
        <f>Q240*H240</f>
        <v>3.3600000000000001E-3</v>
      </c>
      <c r="S240" s="194">
        <v>0</v>
      </c>
      <c r="T240" s="195">
        <f>S240*H240</f>
        <v>0</v>
      </c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R240" s="196" t="s">
        <v>126</v>
      </c>
      <c r="AT240" s="196" t="s">
        <v>134</v>
      </c>
      <c r="AU240" s="196" t="s">
        <v>84</v>
      </c>
      <c r="AY240" s="2" t="s">
        <v>122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2" t="s">
        <v>82</v>
      </c>
      <c r="BK240" s="197">
        <f>ROUND(I240*H240,2)</f>
        <v>0</v>
      </c>
      <c r="BL240" s="2" t="s">
        <v>126</v>
      </c>
      <c r="BM240" s="196" t="s">
        <v>419</v>
      </c>
    </row>
    <row r="241" spans="1:65" s="24" customFormat="1" ht="19.5">
      <c r="A241" s="18"/>
      <c r="B241" s="19"/>
      <c r="C241" s="20"/>
      <c r="D241" s="198" t="s">
        <v>127</v>
      </c>
      <c r="E241" s="20"/>
      <c r="F241" s="199" t="s">
        <v>420</v>
      </c>
      <c r="G241" s="20"/>
      <c r="H241" s="20"/>
      <c r="I241" s="200"/>
      <c r="J241" s="20"/>
      <c r="K241" s="20"/>
      <c r="L241" s="23"/>
      <c r="M241" s="201"/>
      <c r="N241" s="202"/>
      <c r="O241" s="58"/>
      <c r="P241" s="58"/>
      <c r="Q241" s="58"/>
      <c r="R241" s="58"/>
      <c r="S241" s="58"/>
      <c r="T241" s="59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T241" s="2" t="s">
        <v>127</v>
      </c>
      <c r="AU241" s="2" t="s">
        <v>84</v>
      </c>
    </row>
    <row r="242" spans="1:65" s="24" customFormat="1" ht="24.2" customHeight="1">
      <c r="A242" s="18"/>
      <c r="B242" s="19"/>
      <c r="C242" s="203" t="s">
        <v>299</v>
      </c>
      <c r="D242" s="203" t="s">
        <v>134</v>
      </c>
      <c r="E242" s="204" t="s">
        <v>421</v>
      </c>
      <c r="F242" s="205" t="s">
        <v>422</v>
      </c>
      <c r="G242" s="206" t="s">
        <v>169</v>
      </c>
      <c r="H242" s="207">
        <v>2</v>
      </c>
      <c r="I242" s="208"/>
      <c r="J242" s="209">
        <f>ROUND(I242*H242,2)</f>
        <v>0</v>
      </c>
      <c r="K242" s="210"/>
      <c r="L242" s="23"/>
      <c r="M242" s="211" t="s">
        <v>1</v>
      </c>
      <c r="N242" s="212" t="s">
        <v>39</v>
      </c>
      <c r="O242" s="58"/>
      <c r="P242" s="194">
        <f>O242*H242</f>
        <v>0</v>
      </c>
      <c r="Q242" s="194">
        <v>2.5250000000000002E-2</v>
      </c>
      <c r="R242" s="194">
        <f>Q242*H242</f>
        <v>5.0500000000000003E-2</v>
      </c>
      <c r="S242" s="194">
        <v>0</v>
      </c>
      <c r="T242" s="195">
        <f>S242*H242</f>
        <v>0</v>
      </c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R242" s="196" t="s">
        <v>126</v>
      </c>
      <c r="AT242" s="196" t="s">
        <v>134</v>
      </c>
      <c r="AU242" s="196" t="s">
        <v>84</v>
      </c>
      <c r="AY242" s="2" t="s">
        <v>122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2" t="s">
        <v>82</v>
      </c>
      <c r="BK242" s="197">
        <f>ROUND(I242*H242,2)</f>
        <v>0</v>
      </c>
      <c r="BL242" s="2" t="s">
        <v>126</v>
      </c>
      <c r="BM242" s="196" t="s">
        <v>423</v>
      </c>
    </row>
    <row r="243" spans="1:65" s="24" customFormat="1" ht="19.5">
      <c r="A243" s="18"/>
      <c r="B243" s="19"/>
      <c r="C243" s="20"/>
      <c r="D243" s="198" t="s">
        <v>127</v>
      </c>
      <c r="E243" s="20"/>
      <c r="F243" s="199" t="s">
        <v>424</v>
      </c>
      <c r="G243" s="20"/>
      <c r="H243" s="20"/>
      <c r="I243" s="200"/>
      <c r="J243" s="20"/>
      <c r="K243" s="20"/>
      <c r="L243" s="23"/>
      <c r="M243" s="201"/>
      <c r="N243" s="202"/>
      <c r="O243" s="58"/>
      <c r="P243" s="58"/>
      <c r="Q243" s="58"/>
      <c r="R243" s="58"/>
      <c r="S243" s="58"/>
      <c r="T243" s="59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T243" s="2" t="s">
        <v>127</v>
      </c>
      <c r="AU243" s="2" t="s">
        <v>84</v>
      </c>
    </row>
    <row r="244" spans="1:65" s="24" customFormat="1" ht="24.2" customHeight="1">
      <c r="A244" s="18"/>
      <c r="B244" s="19"/>
      <c r="C244" s="203" t="s">
        <v>425</v>
      </c>
      <c r="D244" s="203" t="s">
        <v>134</v>
      </c>
      <c r="E244" s="204" t="s">
        <v>426</v>
      </c>
      <c r="F244" s="205" t="s">
        <v>427</v>
      </c>
      <c r="G244" s="206" t="s">
        <v>169</v>
      </c>
      <c r="H244" s="207">
        <v>10</v>
      </c>
      <c r="I244" s="208"/>
      <c r="J244" s="209">
        <f>ROUND(I244*H244,2)</f>
        <v>0</v>
      </c>
      <c r="K244" s="210"/>
      <c r="L244" s="23"/>
      <c r="M244" s="211" t="s">
        <v>1</v>
      </c>
      <c r="N244" s="212" t="s">
        <v>39</v>
      </c>
      <c r="O244" s="58"/>
      <c r="P244" s="194">
        <f>O244*H244</f>
        <v>0</v>
      </c>
      <c r="Q244" s="194">
        <v>1.159E-2</v>
      </c>
      <c r="R244" s="194">
        <f>Q244*H244</f>
        <v>0.1159</v>
      </c>
      <c r="S244" s="194">
        <v>0</v>
      </c>
      <c r="T244" s="195">
        <f>S244*H244</f>
        <v>0</v>
      </c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R244" s="196" t="s">
        <v>126</v>
      </c>
      <c r="AT244" s="196" t="s">
        <v>134</v>
      </c>
      <c r="AU244" s="196" t="s">
        <v>84</v>
      </c>
      <c r="AY244" s="2" t="s">
        <v>122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2" t="s">
        <v>82</v>
      </c>
      <c r="BK244" s="197">
        <f>ROUND(I244*H244,2)</f>
        <v>0</v>
      </c>
      <c r="BL244" s="2" t="s">
        <v>126</v>
      </c>
      <c r="BM244" s="196" t="s">
        <v>428</v>
      </c>
    </row>
    <row r="245" spans="1:65" s="24" customFormat="1" ht="19.5">
      <c r="A245" s="18"/>
      <c r="B245" s="19"/>
      <c r="C245" s="20"/>
      <c r="D245" s="198" t="s">
        <v>127</v>
      </c>
      <c r="E245" s="20"/>
      <c r="F245" s="199" t="s">
        <v>429</v>
      </c>
      <c r="G245" s="20"/>
      <c r="H245" s="20"/>
      <c r="I245" s="200"/>
      <c r="J245" s="20"/>
      <c r="K245" s="20"/>
      <c r="L245" s="23"/>
      <c r="M245" s="201"/>
      <c r="N245" s="202"/>
      <c r="O245" s="58"/>
      <c r="P245" s="58"/>
      <c r="Q245" s="58"/>
      <c r="R245" s="58"/>
      <c r="S245" s="58"/>
      <c r="T245" s="59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T245" s="2" t="s">
        <v>127</v>
      </c>
      <c r="AU245" s="2" t="s">
        <v>84</v>
      </c>
    </row>
    <row r="246" spans="1:65" s="24" customFormat="1" ht="24.2" customHeight="1">
      <c r="A246" s="18"/>
      <c r="B246" s="19"/>
      <c r="C246" s="203" t="s">
        <v>430</v>
      </c>
      <c r="D246" s="203" t="s">
        <v>134</v>
      </c>
      <c r="E246" s="204" t="s">
        <v>431</v>
      </c>
      <c r="F246" s="205" t="s">
        <v>432</v>
      </c>
      <c r="G246" s="206" t="s">
        <v>169</v>
      </c>
      <c r="H246" s="207">
        <v>2</v>
      </c>
      <c r="I246" s="208"/>
      <c r="J246" s="209">
        <f>ROUND(I246*H246,2)</f>
        <v>0</v>
      </c>
      <c r="K246" s="210"/>
      <c r="L246" s="23"/>
      <c r="M246" s="211" t="s">
        <v>1</v>
      </c>
      <c r="N246" s="212" t="s">
        <v>39</v>
      </c>
      <c r="O246" s="58"/>
      <c r="P246" s="194">
        <f>O246*H246</f>
        <v>0</v>
      </c>
      <c r="Q246" s="194">
        <v>1.7489999999999999E-2</v>
      </c>
      <c r="R246" s="194">
        <f>Q246*H246</f>
        <v>3.4979999999999997E-2</v>
      </c>
      <c r="S246" s="194">
        <v>0</v>
      </c>
      <c r="T246" s="195">
        <f>S246*H246</f>
        <v>0</v>
      </c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R246" s="196" t="s">
        <v>126</v>
      </c>
      <c r="AT246" s="196" t="s">
        <v>134</v>
      </c>
      <c r="AU246" s="196" t="s">
        <v>84</v>
      </c>
      <c r="AY246" s="2" t="s">
        <v>122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2" t="s">
        <v>82</v>
      </c>
      <c r="BK246" s="197">
        <f>ROUND(I246*H246,2)</f>
        <v>0</v>
      </c>
      <c r="BL246" s="2" t="s">
        <v>126</v>
      </c>
      <c r="BM246" s="196" t="s">
        <v>433</v>
      </c>
    </row>
    <row r="247" spans="1:65" s="24" customFormat="1" ht="19.5">
      <c r="A247" s="18"/>
      <c r="B247" s="19"/>
      <c r="C247" s="20"/>
      <c r="D247" s="198" t="s">
        <v>127</v>
      </c>
      <c r="E247" s="20"/>
      <c r="F247" s="199" t="s">
        <v>434</v>
      </c>
      <c r="G247" s="20"/>
      <c r="H247" s="20"/>
      <c r="I247" s="200"/>
      <c r="J247" s="20"/>
      <c r="K247" s="20"/>
      <c r="L247" s="23"/>
      <c r="M247" s="201"/>
      <c r="N247" s="202"/>
      <c r="O247" s="58"/>
      <c r="P247" s="58"/>
      <c r="Q247" s="58"/>
      <c r="R247" s="58"/>
      <c r="S247" s="58"/>
      <c r="T247" s="59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T247" s="2" t="s">
        <v>127</v>
      </c>
      <c r="AU247" s="2" t="s">
        <v>84</v>
      </c>
    </row>
    <row r="248" spans="1:65" s="24" customFormat="1" ht="24.2" customHeight="1">
      <c r="A248" s="18"/>
      <c r="B248" s="19"/>
      <c r="C248" s="203" t="s">
        <v>435</v>
      </c>
      <c r="D248" s="203" t="s">
        <v>134</v>
      </c>
      <c r="E248" s="204" t="s">
        <v>436</v>
      </c>
      <c r="F248" s="205" t="s">
        <v>437</v>
      </c>
      <c r="G248" s="206" t="s">
        <v>169</v>
      </c>
      <c r="H248" s="207">
        <v>2</v>
      </c>
      <c r="I248" s="208"/>
      <c r="J248" s="209">
        <f>ROUND(I248*H248,2)</f>
        <v>0</v>
      </c>
      <c r="K248" s="210"/>
      <c r="L248" s="23"/>
      <c r="M248" s="211" t="s">
        <v>1</v>
      </c>
      <c r="N248" s="212" t="s">
        <v>39</v>
      </c>
      <c r="O248" s="58"/>
      <c r="P248" s="194">
        <f>O248*H248</f>
        <v>0</v>
      </c>
      <c r="Q248" s="194">
        <v>5.5300000000000002E-3</v>
      </c>
      <c r="R248" s="194">
        <f>Q248*H248</f>
        <v>1.106E-2</v>
      </c>
      <c r="S248" s="194">
        <v>0</v>
      </c>
      <c r="T248" s="195">
        <f>S248*H248</f>
        <v>0</v>
      </c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R248" s="196" t="s">
        <v>299</v>
      </c>
      <c r="AT248" s="196" t="s">
        <v>134</v>
      </c>
      <c r="AU248" s="196" t="s">
        <v>84</v>
      </c>
      <c r="AY248" s="2" t="s">
        <v>122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2" t="s">
        <v>82</v>
      </c>
      <c r="BK248" s="197">
        <f>ROUND(I248*H248,2)</f>
        <v>0</v>
      </c>
      <c r="BL248" s="2" t="s">
        <v>299</v>
      </c>
      <c r="BM248" s="196" t="s">
        <v>438</v>
      </c>
    </row>
    <row r="249" spans="1:65" s="24" customFormat="1">
      <c r="A249" s="18"/>
      <c r="B249" s="19"/>
      <c r="C249" s="20"/>
      <c r="D249" s="198" t="s">
        <v>127</v>
      </c>
      <c r="E249" s="20"/>
      <c r="F249" s="199" t="s">
        <v>439</v>
      </c>
      <c r="G249" s="20"/>
      <c r="H249" s="20"/>
      <c r="I249" s="200"/>
      <c r="J249" s="20"/>
      <c r="K249" s="20"/>
      <c r="L249" s="23"/>
      <c r="M249" s="201"/>
      <c r="N249" s="202"/>
      <c r="O249" s="58"/>
      <c r="P249" s="58"/>
      <c r="Q249" s="58"/>
      <c r="R249" s="58"/>
      <c r="S249" s="58"/>
      <c r="T249" s="59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T249" s="2" t="s">
        <v>127</v>
      </c>
      <c r="AU249" s="2" t="s">
        <v>84</v>
      </c>
    </row>
    <row r="250" spans="1:65" s="24" customFormat="1" ht="24.2" customHeight="1">
      <c r="A250" s="18"/>
      <c r="B250" s="19"/>
      <c r="C250" s="203" t="s">
        <v>440</v>
      </c>
      <c r="D250" s="203" t="s">
        <v>134</v>
      </c>
      <c r="E250" s="204" t="s">
        <v>441</v>
      </c>
      <c r="F250" s="205" t="s">
        <v>442</v>
      </c>
      <c r="G250" s="206" t="s">
        <v>169</v>
      </c>
      <c r="H250" s="207">
        <v>4</v>
      </c>
      <c r="I250" s="208"/>
      <c r="J250" s="209">
        <f>ROUND(I250*H250,2)</f>
        <v>0</v>
      </c>
      <c r="K250" s="210"/>
      <c r="L250" s="23"/>
      <c r="M250" s="211" t="s">
        <v>1</v>
      </c>
      <c r="N250" s="212" t="s">
        <v>39</v>
      </c>
      <c r="O250" s="58"/>
      <c r="P250" s="194">
        <f>O250*H250</f>
        <v>0</v>
      </c>
      <c r="Q250" s="194">
        <v>9.3900000000000008E-3</v>
      </c>
      <c r="R250" s="194">
        <f>Q250*H250</f>
        <v>3.7560000000000003E-2</v>
      </c>
      <c r="S250" s="194">
        <v>0</v>
      </c>
      <c r="T250" s="195">
        <f>S250*H250</f>
        <v>0</v>
      </c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R250" s="196" t="s">
        <v>299</v>
      </c>
      <c r="AT250" s="196" t="s">
        <v>134</v>
      </c>
      <c r="AU250" s="196" t="s">
        <v>84</v>
      </c>
      <c r="AY250" s="2" t="s">
        <v>122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2" t="s">
        <v>82</v>
      </c>
      <c r="BK250" s="197">
        <f>ROUND(I250*H250,2)</f>
        <v>0</v>
      </c>
      <c r="BL250" s="2" t="s">
        <v>299</v>
      </c>
      <c r="BM250" s="196" t="s">
        <v>443</v>
      </c>
    </row>
    <row r="251" spans="1:65" s="24" customFormat="1">
      <c r="A251" s="18"/>
      <c r="B251" s="19"/>
      <c r="C251" s="20"/>
      <c r="D251" s="198" t="s">
        <v>127</v>
      </c>
      <c r="E251" s="20"/>
      <c r="F251" s="199" t="s">
        <v>444</v>
      </c>
      <c r="G251" s="20"/>
      <c r="H251" s="20"/>
      <c r="I251" s="200"/>
      <c r="J251" s="20"/>
      <c r="K251" s="20"/>
      <c r="L251" s="23"/>
      <c r="M251" s="201"/>
      <c r="N251" s="202"/>
      <c r="O251" s="58"/>
      <c r="P251" s="58"/>
      <c r="Q251" s="58"/>
      <c r="R251" s="58"/>
      <c r="S251" s="58"/>
      <c r="T251" s="59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T251" s="2" t="s">
        <v>127</v>
      </c>
      <c r="AU251" s="2" t="s">
        <v>84</v>
      </c>
    </row>
    <row r="252" spans="1:65" s="24" customFormat="1" ht="24.2" customHeight="1">
      <c r="A252" s="18"/>
      <c r="B252" s="19"/>
      <c r="C252" s="203" t="s">
        <v>445</v>
      </c>
      <c r="D252" s="203" t="s">
        <v>134</v>
      </c>
      <c r="E252" s="204" t="s">
        <v>446</v>
      </c>
      <c r="F252" s="205" t="s">
        <v>447</v>
      </c>
      <c r="G252" s="206" t="s">
        <v>169</v>
      </c>
      <c r="H252" s="207">
        <v>2</v>
      </c>
      <c r="I252" s="208"/>
      <c r="J252" s="209">
        <f>ROUND(I252*H252,2)</f>
        <v>0</v>
      </c>
      <c r="K252" s="210"/>
      <c r="L252" s="23"/>
      <c r="M252" s="211" t="s">
        <v>1</v>
      </c>
      <c r="N252" s="212" t="s">
        <v>39</v>
      </c>
      <c r="O252" s="58"/>
      <c r="P252" s="194">
        <f>O252*H252</f>
        <v>0</v>
      </c>
      <c r="Q252" s="194">
        <v>2.3050000000000001E-2</v>
      </c>
      <c r="R252" s="194">
        <f>Q252*H252</f>
        <v>4.6100000000000002E-2</v>
      </c>
      <c r="S252" s="194">
        <v>0</v>
      </c>
      <c r="T252" s="195">
        <f>S252*H252</f>
        <v>0</v>
      </c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R252" s="196" t="s">
        <v>299</v>
      </c>
      <c r="AT252" s="196" t="s">
        <v>134</v>
      </c>
      <c r="AU252" s="196" t="s">
        <v>84</v>
      </c>
      <c r="AY252" s="2" t="s">
        <v>122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2" t="s">
        <v>82</v>
      </c>
      <c r="BK252" s="197">
        <f>ROUND(I252*H252,2)</f>
        <v>0</v>
      </c>
      <c r="BL252" s="2" t="s">
        <v>299</v>
      </c>
      <c r="BM252" s="196" t="s">
        <v>448</v>
      </c>
    </row>
    <row r="253" spans="1:65" s="24" customFormat="1">
      <c r="A253" s="18"/>
      <c r="B253" s="19"/>
      <c r="C253" s="20"/>
      <c r="D253" s="198" t="s">
        <v>127</v>
      </c>
      <c r="E253" s="20"/>
      <c r="F253" s="199" t="s">
        <v>449</v>
      </c>
      <c r="G253" s="20"/>
      <c r="H253" s="20"/>
      <c r="I253" s="200"/>
      <c r="J253" s="20"/>
      <c r="K253" s="20"/>
      <c r="L253" s="23"/>
      <c r="M253" s="201"/>
      <c r="N253" s="202"/>
      <c r="O253" s="58"/>
      <c r="P253" s="58"/>
      <c r="Q253" s="58"/>
      <c r="R253" s="58"/>
      <c r="S253" s="58"/>
      <c r="T253" s="59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T253" s="2" t="s">
        <v>127</v>
      </c>
      <c r="AU253" s="2" t="s">
        <v>84</v>
      </c>
    </row>
    <row r="254" spans="1:65" s="24" customFormat="1" ht="24.2" customHeight="1">
      <c r="A254" s="18"/>
      <c r="B254" s="19"/>
      <c r="C254" s="203" t="s">
        <v>450</v>
      </c>
      <c r="D254" s="203" t="s">
        <v>134</v>
      </c>
      <c r="E254" s="204" t="s">
        <v>451</v>
      </c>
      <c r="F254" s="205" t="s">
        <v>452</v>
      </c>
      <c r="G254" s="206" t="s">
        <v>169</v>
      </c>
      <c r="H254" s="207">
        <v>2</v>
      </c>
      <c r="I254" s="208"/>
      <c r="J254" s="209">
        <f>ROUND(I254*H254,2)</f>
        <v>0</v>
      </c>
      <c r="K254" s="210"/>
      <c r="L254" s="23"/>
      <c r="M254" s="211" t="s">
        <v>1</v>
      </c>
      <c r="N254" s="212" t="s">
        <v>39</v>
      </c>
      <c r="O254" s="58"/>
      <c r="P254" s="194">
        <f>O254*H254</f>
        <v>0</v>
      </c>
      <c r="Q254" s="194">
        <v>8.2900000000000005E-3</v>
      </c>
      <c r="R254" s="194">
        <f>Q254*H254</f>
        <v>1.6580000000000001E-2</v>
      </c>
      <c r="S254" s="194">
        <v>0</v>
      </c>
      <c r="T254" s="195">
        <f>S254*H254</f>
        <v>0</v>
      </c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R254" s="196" t="s">
        <v>299</v>
      </c>
      <c r="AT254" s="196" t="s">
        <v>134</v>
      </c>
      <c r="AU254" s="196" t="s">
        <v>84</v>
      </c>
      <c r="AY254" s="2" t="s">
        <v>122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2" t="s">
        <v>82</v>
      </c>
      <c r="BK254" s="197">
        <f>ROUND(I254*H254,2)</f>
        <v>0</v>
      </c>
      <c r="BL254" s="2" t="s">
        <v>299</v>
      </c>
      <c r="BM254" s="196" t="s">
        <v>453</v>
      </c>
    </row>
    <row r="255" spans="1:65" s="24" customFormat="1">
      <c r="A255" s="18"/>
      <c r="B255" s="19"/>
      <c r="C255" s="20"/>
      <c r="D255" s="198" t="s">
        <v>127</v>
      </c>
      <c r="E255" s="20"/>
      <c r="F255" s="199" t="s">
        <v>454</v>
      </c>
      <c r="G255" s="20"/>
      <c r="H255" s="20"/>
      <c r="I255" s="200"/>
      <c r="J255" s="20"/>
      <c r="K255" s="20"/>
      <c r="L255" s="23"/>
      <c r="M255" s="201"/>
      <c r="N255" s="202"/>
      <c r="O255" s="58"/>
      <c r="P255" s="58"/>
      <c r="Q255" s="58"/>
      <c r="R255" s="58"/>
      <c r="S255" s="58"/>
      <c r="T255" s="59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T255" s="2" t="s">
        <v>127</v>
      </c>
      <c r="AU255" s="2" t="s">
        <v>84</v>
      </c>
    </row>
    <row r="256" spans="1:65" s="24" customFormat="1" ht="21.75" customHeight="1">
      <c r="A256" s="18"/>
      <c r="B256" s="19"/>
      <c r="C256" s="203" t="s">
        <v>455</v>
      </c>
      <c r="D256" s="203" t="s">
        <v>134</v>
      </c>
      <c r="E256" s="204" t="s">
        <v>456</v>
      </c>
      <c r="F256" s="205" t="s">
        <v>457</v>
      </c>
      <c r="G256" s="206" t="s">
        <v>124</v>
      </c>
      <c r="H256" s="207">
        <v>40</v>
      </c>
      <c r="I256" s="208"/>
      <c r="J256" s="209">
        <f>ROUND(I256*H256,2)</f>
        <v>0</v>
      </c>
      <c r="K256" s="210"/>
      <c r="L256" s="23"/>
      <c r="M256" s="211" t="s">
        <v>1</v>
      </c>
      <c r="N256" s="212" t="s">
        <v>39</v>
      </c>
      <c r="O256" s="58"/>
      <c r="P256" s="194">
        <f>O256*H256</f>
        <v>0</v>
      </c>
      <c r="Q256" s="194">
        <v>3.0000000000000001E-5</v>
      </c>
      <c r="R256" s="194">
        <f>Q256*H256</f>
        <v>1.2000000000000001E-3</v>
      </c>
      <c r="S256" s="194">
        <v>0</v>
      </c>
      <c r="T256" s="195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96" t="s">
        <v>299</v>
      </c>
      <c r="AT256" s="196" t="s">
        <v>134</v>
      </c>
      <c r="AU256" s="196" t="s">
        <v>84</v>
      </c>
      <c r="AY256" s="2" t="s">
        <v>122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2" t="s">
        <v>82</v>
      </c>
      <c r="BK256" s="197">
        <f>ROUND(I256*H256,2)</f>
        <v>0</v>
      </c>
      <c r="BL256" s="2" t="s">
        <v>299</v>
      </c>
      <c r="BM256" s="196" t="s">
        <v>458</v>
      </c>
    </row>
    <row r="257" spans="1:65" s="24" customFormat="1">
      <c r="A257" s="18"/>
      <c r="B257" s="19"/>
      <c r="C257" s="20"/>
      <c r="D257" s="198" t="s">
        <v>127</v>
      </c>
      <c r="E257" s="20"/>
      <c r="F257" s="199" t="s">
        <v>459</v>
      </c>
      <c r="G257" s="20"/>
      <c r="H257" s="20"/>
      <c r="I257" s="200"/>
      <c r="J257" s="20"/>
      <c r="K257" s="20"/>
      <c r="L257" s="23"/>
      <c r="M257" s="201"/>
      <c r="N257" s="202"/>
      <c r="O257" s="58"/>
      <c r="P257" s="58"/>
      <c r="Q257" s="58"/>
      <c r="R257" s="58"/>
      <c r="S257" s="58"/>
      <c r="T257" s="59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T257" s="2" t="s">
        <v>127</v>
      </c>
      <c r="AU257" s="2" t="s">
        <v>84</v>
      </c>
    </row>
    <row r="258" spans="1:65" s="24" customFormat="1" ht="16.5" customHeight="1">
      <c r="A258" s="18"/>
      <c r="B258" s="19"/>
      <c r="C258" s="203" t="s">
        <v>460</v>
      </c>
      <c r="D258" s="203" t="s">
        <v>134</v>
      </c>
      <c r="E258" s="204" t="s">
        <v>461</v>
      </c>
      <c r="F258" s="205" t="s">
        <v>462</v>
      </c>
      <c r="G258" s="206" t="s">
        <v>124</v>
      </c>
      <c r="H258" s="207">
        <v>4</v>
      </c>
      <c r="I258" s="208"/>
      <c r="J258" s="209">
        <f>ROUND(I258*H258,2)</f>
        <v>0</v>
      </c>
      <c r="K258" s="210"/>
      <c r="L258" s="23"/>
      <c r="M258" s="211" t="s">
        <v>1</v>
      </c>
      <c r="N258" s="212" t="s">
        <v>39</v>
      </c>
      <c r="O258" s="58"/>
      <c r="P258" s="194">
        <f>O258*H258</f>
        <v>0</v>
      </c>
      <c r="Q258" s="194">
        <v>3.0000000000000001E-5</v>
      </c>
      <c r="R258" s="194">
        <f>Q258*H258</f>
        <v>1.2E-4</v>
      </c>
      <c r="S258" s="194">
        <v>0</v>
      </c>
      <c r="T258" s="195">
        <f>S258*H258</f>
        <v>0</v>
      </c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R258" s="196" t="s">
        <v>299</v>
      </c>
      <c r="AT258" s="196" t="s">
        <v>134</v>
      </c>
      <c r="AU258" s="196" t="s">
        <v>84</v>
      </c>
      <c r="AY258" s="2" t="s">
        <v>122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2" t="s">
        <v>82</v>
      </c>
      <c r="BK258" s="197">
        <f>ROUND(I258*H258,2)</f>
        <v>0</v>
      </c>
      <c r="BL258" s="2" t="s">
        <v>299</v>
      </c>
      <c r="BM258" s="196" t="s">
        <v>463</v>
      </c>
    </row>
    <row r="259" spans="1:65" s="24" customFormat="1">
      <c r="A259" s="18"/>
      <c r="B259" s="19"/>
      <c r="C259" s="20"/>
      <c r="D259" s="198" t="s">
        <v>127</v>
      </c>
      <c r="E259" s="20"/>
      <c r="F259" s="199" t="s">
        <v>464</v>
      </c>
      <c r="G259" s="20"/>
      <c r="H259" s="20"/>
      <c r="I259" s="200"/>
      <c r="J259" s="20"/>
      <c r="K259" s="20"/>
      <c r="L259" s="23"/>
      <c r="M259" s="201"/>
      <c r="N259" s="202"/>
      <c r="O259" s="58"/>
      <c r="P259" s="58"/>
      <c r="Q259" s="58"/>
      <c r="R259" s="58"/>
      <c r="S259" s="58"/>
      <c r="T259" s="59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T259" s="2" t="s">
        <v>127</v>
      </c>
      <c r="AU259" s="2" t="s">
        <v>84</v>
      </c>
    </row>
    <row r="260" spans="1:65" s="24" customFormat="1" ht="16.5" customHeight="1">
      <c r="A260" s="18"/>
      <c r="B260" s="19"/>
      <c r="C260" s="203" t="s">
        <v>465</v>
      </c>
      <c r="D260" s="203" t="s">
        <v>134</v>
      </c>
      <c r="E260" s="204" t="s">
        <v>466</v>
      </c>
      <c r="F260" s="205" t="s">
        <v>467</v>
      </c>
      <c r="G260" s="206" t="s">
        <v>124</v>
      </c>
      <c r="H260" s="207">
        <v>18</v>
      </c>
      <c r="I260" s="208"/>
      <c r="J260" s="209">
        <f>ROUND(I260*H260,2)</f>
        <v>0</v>
      </c>
      <c r="K260" s="210"/>
      <c r="L260" s="23"/>
      <c r="M260" s="211" t="s">
        <v>1</v>
      </c>
      <c r="N260" s="212" t="s">
        <v>39</v>
      </c>
      <c r="O260" s="58"/>
      <c r="P260" s="194">
        <f>O260*H260</f>
        <v>0</v>
      </c>
      <c r="Q260" s="194">
        <v>8.0000000000000007E-5</v>
      </c>
      <c r="R260" s="194">
        <f>Q260*H260</f>
        <v>1.4400000000000001E-3</v>
      </c>
      <c r="S260" s="194">
        <v>0</v>
      </c>
      <c r="T260" s="195">
        <f>S260*H260</f>
        <v>0</v>
      </c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R260" s="196" t="s">
        <v>299</v>
      </c>
      <c r="AT260" s="196" t="s">
        <v>134</v>
      </c>
      <c r="AU260" s="196" t="s">
        <v>84</v>
      </c>
      <c r="AY260" s="2" t="s">
        <v>122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2" t="s">
        <v>82</v>
      </c>
      <c r="BK260" s="197">
        <f>ROUND(I260*H260,2)</f>
        <v>0</v>
      </c>
      <c r="BL260" s="2" t="s">
        <v>299</v>
      </c>
      <c r="BM260" s="196" t="s">
        <v>468</v>
      </c>
    </row>
    <row r="261" spans="1:65" s="24" customFormat="1">
      <c r="A261" s="18"/>
      <c r="B261" s="19"/>
      <c r="C261" s="20"/>
      <c r="D261" s="198" t="s">
        <v>127</v>
      </c>
      <c r="E261" s="20"/>
      <c r="F261" s="199" t="s">
        <v>469</v>
      </c>
      <c r="G261" s="20"/>
      <c r="H261" s="20"/>
      <c r="I261" s="200"/>
      <c r="J261" s="20"/>
      <c r="K261" s="20"/>
      <c r="L261" s="23"/>
      <c r="M261" s="201"/>
      <c r="N261" s="202"/>
      <c r="O261" s="58"/>
      <c r="P261" s="58"/>
      <c r="Q261" s="58"/>
      <c r="R261" s="58"/>
      <c r="S261" s="58"/>
      <c r="T261" s="59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T261" s="2" t="s">
        <v>127</v>
      </c>
      <c r="AU261" s="2" t="s">
        <v>84</v>
      </c>
    </row>
    <row r="262" spans="1:65" s="24" customFormat="1" ht="16.5" customHeight="1">
      <c r="A262" s="18"/>
      <c r="B262" s="19"/>
      <c r="C262" s="203" t="s">
        <v>470</v>
      </c>
      <c r="D262" s="203" t="s">
        <v>134</v>
      </c>
      <c r="E262" s="204" t="s">
        <v>471</v>
      </c>
      <c r="F262" s="205" t="s">
        <v>472</v>
      </c>
      <c r="G262" s="206" t="s">
        <v>124</v>
      </c>
      <c r="H262" s="207">
        <v>2</v>
      </c>
      <c r="I262" s="208"/>
      <c r="J262" s="209">
        <f>ROUND(I262*H262,2)</f>
        <v>0</v>
      </c>
      <c r="K262" s="210"/>
      <c r="L262" s="23"/>
      <c r="M262" s="211" t="s">
        <v>1</v>
      </c>
      <c r="N262" s="212" t="s">
        <v>39</v>
      </c>
      <c r="O262" s="58"/>
      <c r="P262" s="194">
        <f>O262*H262</f>
        <v>0</v>
      </c>
      <c r="Q262" s="194">
        <v>2.4000000000000001E-4</v>
      </c>
      <c r="R262" s="194">
        <f>Q262*H262</f>
        <v>4.8000000000000001E-4</v>
      </c>
      <c r="S262" s="194">
        <v>0</v>
      </c>
      <c r="T262" s="195">
        <f>S262*H262</f>
        <v>0</v>
      </c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R262" s="196" t="s">
        <v>299</v>
      </c>
      <c r="AT262" s="196" t="s">
        <v>134</v>
      </c>
      <c r="AU262" s="196" t="s">
        <v>84</v>
      </c>
      <c r="AY262" s="2" t="s">
        <v>122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2" t="s">
        <v>82</v>
      </c>
      <c r="BK262" s="197">
        <f>ROUND(I262*H262,2)</f>
        <v>0</v>
      </c>
      <c r="BL262" s="2" t="s">
        <v>299</v>
      </c>
      <c r="BM262" s="196" t="s">
        <v>473</v>
      </c>
    </row>
    <row r="263" spans="1:65" s="24" customFormat="1">
      <c r="A263" s="18"/>
      <c r="B263" s="19"/>
      <c r="C263" s="20"/>
      <c r="D263" s="198" t="s">
        <v>127</v>
      </c>
      <c r="E263" s="20"/>
      <c r="F263" s="199" t="s">
        <v>474</v>
      </c>
      <c r="G263" s="20"/>
      <c r="H263" s="20"/>
      <c r="I263" s="200"/>
      <c r="J263" s="20"/>
      <c r="K263" s="20"/>
      <c r="L263" s="23"/>
      <c r="M263" s="201"/>
      <c r="N263" s="202"/>
      <c r="O263" s="58"/>
      <c r="P263" s="58"/>
      <c r="Q263" s="58"/>
      <c r="R263" s="58"/>
      <c r="S263" s="58"/>
      <c r="T263" s="59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T263" s="2" t="s">
        <v>127</v>
      </c>
      <c r="AU263" s="2" t="s">
        <v>84</v>
      </c>
    </row>
    <row r="264" spans="1:65" s="24" customFormat="1" ht="16.5" customHeight="1">
      <c r="A264" s="18"/>
      <c r="B264" s="19"/>
      <c r="C264" s="203" t="s">
        <v>475</v>
      </c>
      <c r="D264" s="203" t="s">
        <v>134</v>
      </c>
      <c r="E264" s="204" t="s">
        <v>476</v>
      </c>
      <c r="F264" s="205" t="s">
        <v>477</v>
      </c>
      <c r="G264" s="206" t="s">
        <v>124</v>
      </c>
      <c r="H264" s="207">
        <v>2</v>
      </c>
      <c r="I264" s="208"/>
      <c r="J264" s="209">
        <f>ROUND(I264*H264,2)</f>
        <v>0</v>
      </c>
      <c r="K264" s="210"/>
      <c r="L264" s="23"/>
      <c r="M264" s="211" t="s">
        <v>1</v>
      </c>
      <c r="N264" s="212" t="s">
        <v>39</v>
      </c>
      <c r="O264" s="58"/>
      <c r="P264" s="194">
        <f>O264*H264</f>
        <v>0</v>
      </c>
      <c r="Q264" s="194">
        <v>3.3E-4</v>
      </c>
      <c r="R264" s="194">
        <f>Q264*H264</f>
        <v>6.6E-4</v>
      </c>
      <c r="S264" s="194">
        <v>0</v>
      </c>
      <c r="T264" s="195">
        <f>S264*H264</f>
        <v>0</v>
      </c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R264" s="196" t="s">
        <v>299</v>
      </c>
      <c r="AT264" s="196" t="s">
        <v>134</v>
      </c>
      <c r="AU264" s="196" t="s">
        <v>84</v>
      </c>
      <c r="AY264" s="2" t="s">
        <v>122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2" t="s">
        <v>82</v>
      </c>
      <c r="BK264" s="197">
        <f>ROUND(I264*H264,2)</f>
        <v>0</v>
      </c>
      <c r="BL264" s="2" t="s">
        <v>299</v>
      </c>
      <c r="BM264" s="196" t="s">
        <v>478</v>
      </c>
    </row>
    <row r="265" spans="1:65" s="24" customFormat="1">
      <c r="A265" s="18"/>
      <c r="B265" s="19"/>
      <c r="C265" s="20"/>
      <c r="D265" s="198" t="s">
        <v>127</v>
      </c>
      <c r="E265" s="20"/>
      <c r="F265" s="199" t="s">
        <v>479</v>
      </c>
      <c r="G265" s="20"/>
      <c r="H265" s="20"/>
      <c r="I265" s="200"/>
      <c r="J265" s="20"/>
      <c r="K265" s="20"/>
      <c r="L265" s="23"/>
      <c r="M265" s="201"/>
      <c r="N265" s="202"/>
      <c r="O265" s="58"/>
      <c r="P265" s="58"/>
      <c r="Q265" s="58"/>
      <c r="R265" s="58"/>
      <c r="S265" s="58"/>
      <c r="T265" s="59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T265" s="2" t="s">
        <v>127</v>
      </c>
      <c r="AU265" s="2" t="s">
        <v>84</v>
      </c>
    </row>
    <row r="266" spans="1:65" s="24" customFormat="1" ht="24.2" customHeight="1">
      <c r="A266" s="18"/>
      <c r="B266" s="19"/>
      <c r="C266" s="203" t="s">
        <v>480</v>
      </c>
      <c r="D266" s="203" t="s">
        <v>134</v>
      </c>
      <c r="E266" s="204" t="s">
        <v>171</v>
      </c>
      <c r="F266" s="205" t="s">
        <v>172</v>
      </c>
      <c r="G266" s="206" t="s">
        <v>154</v>
      </c>
      <c r="H266" s="213"/>
      <c r="I266" s="208"/>
      <c r="J266" s="209">
        <f>ROUND(I266*H266,2)</f>
        <v>0</v>
      </c>
      <c r="K266" s="210"/>
      <c r="L266" s="23"/>
      <c r="M266" s="211" t="s">
        <v>1</v>
      </c>
      <c r="N266" s="212" t="s">
        <v>39</v>
      </c>
      <c r="O266" s="58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96" t="s">
        <v>126</v>
      </c>
      <c r="AT266" s="196" t="s">
        <v>134</v>
      </c>
      <c r="AU266" s="196" t="s">
        <v>84</v>
      </c>
      <c r="AY266" s="2" t="s">
        <v>122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2" t="s">
        <v>82</v>
      </c>
      <c r="BK266" s="197">
        <f>ROUND(I266*H266,2)</f>
        <v>0</v>
      </c>
      <c r="BL266" s="2" t="s">
        <v>126</v>
      </c>
      <c r="BM266" s="196" t="s">
        <v>481</v>
      </c>
    </row>
    <row r="267" spans="1:65" s="24" customFormat="1" ht="19.5">
      <c r="A267" s="18"/>
      <c r="B267" s="19"/>
      <c r="C267" s="20"/>
      <c r="D267" s="198" t="s">
        <v>127</v>
      </c>
      <c r="E267" s="20"/>
      <c r="F267" s="199" t="s">
        <v>173</v>
      </c>
      <c r="G267" s="20"/>
      <c r="H267" s="20"/>
      <c r="I267" s="200"/>
      <c r="J267" s="20"/>
      <c r="K267" s="20"/>
      <c r="L267" s="23"/>
      <c r="M267" s="201"/>
      <c r="N267" s="202"/>
      <c r="O267" s="58"/>
      <c r="P267" s="58"/>
      <c r="Q267" s="58"/>
      <c r="R267" s="58"/>
      <c r="S267" s="58"/>
      <c r="T267" s="59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T267" s="2" t="s">
        <v>127</v>
      </c>
      <c r="AU267" s="2" t="s">
        <v>84</v>
      </c>
    </row>
    <row r="268" spans="1:65" s="166" customFormat="1" ht="25.9" customHeight="1">
      <c r="B268" s="167"/>
      <c r="C268" s="168"/>
      <c r="D268" s="169" t="s">
        <v>73</v>
      </c>
      <c r="E268" s="170" t="s">
        <v>191</v>
      </c>
      <c r="F268" s="170" t="s">
        <v>192</v>
      </c>
      <c r="G268" s="168"/>
      <c r="H268" s="168"/>
      <c r="I268" s="171"/>
      <c r="J268" s="172">
        <f>BK268</f>
        <v>0</v>
      </c>
      <c r="K268" s="168"/>
      <c r="L268" s="173"/>
      <c r="M268" s="174"/>
      <c r="N268" s="175"/>
      <c r="O268" s="175"/>
      <c r="P268" s="176">
        <f>SUM(P269:P290)</f>
        <v>0</v>
      </c>
      <c r="Q268" s="175"/>
      <c r="R268" s="176">
        <f>SUM(R269:R290)</f>
        <v>0.19255</v>
      </c>
      <c r="S268" s="175"/>
      <c r="T268" s="177">
        <f>SUM(T269:T290)</f>
        <v>0</v>
      </c>
      <c r="AR268" s="178" t="s">
        <v>133</v>
      </c>
      <c r="AT268" s="179" t="s">
        <v>73</v>
      </c>
      <c r="AU268" s="179" t="s">
        <v>74</v>
      </c>
      <c r="AY268" s="178" t="s">
        <v>122</v>
      </c>
      <c r="BK268" s="180">
        <f>SUM(BK269:BK290)</f>
        <v>0</v>
      </c>
    </row>
    <row r="269" spans="1:65" s="24" customFormat="1" ht="24.2" customHeight="1">
      <c r="A269" s="18"/>
      <c r="B269" s="19"/>
      <c r="C269" s="203" t="s">
        <v>482</v>
      </c>
      <c r="D269" s="203" t="s">
        <v>134</v>
      </c>
      <c r="E269" s="204" t="s">
        <v>483</v>
      </c>
      <c r="F269" s="205" t="s">
        <v>484</v>
      </c>
      <c r="G269" s="206" t="s">
        <v>135</v>
      </c>
      <c r="H269" s="207">
        <v>346</v>
      </c>
      <c r="I269" s="208"/>
      <c r="J269" s="209">
        <f>ROUND(I269*H269,2)</f>
        <v>0</v>
      </c>
      <c r="K269" s="210"/>
      <c r="L269" s="23"/>
      <c r="M269" s="211" t="s">
        <v>1</v>
      </c>
      <c r="N269" s="212" t="s">
        <v>39</v>
      </c>
      <c r="O269" s="58"/>
      <c r="P269" s="194">
        <f>O269*H269</f>
        <v>0</v>
      </c>
      <c r="Q269" s="194">
        <v>4.0000000000000002E-4</v>
      </c>
      <c r="R269" s="194">
        <f>Q269*H269</f>
        <v>0.1384</v>
      </c>
      <c r="S269" s="194">
        <v>0</v>
      </c>
      <c r="T269" s="195">
        <f>S269*H269</f>
        <v>0</v>
      </c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R269" s="196" t="s">
        <v>485</v>
      </c>
      <c r="AT269" s="196" t="s">
        <v>134</v>
      </c>
      <c r="AU269" s="196" t="s">
        <v>82</v>
      </c>
      <c r="AY269" s="2" t="s">
        <v>122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2" t="s">
        <v>82</v>
      </c>
      <c r="BK269" s="197">
        <f>ROUND(I269*H269,2)</f>
        <v>0</v>
      </c>
      <c r="BL269" s="2" t="s">
        <v>485</v>
      </c>
      <c r="BM269" s="196" t="s">
        <v>486</v>
      </c>
    </row>
    <row r="270" spans="1:65" s="24" customFormat="1" ht="29.25">
      <c r="A270" s="18"/>
      <c r="B270" s="19"/>
      <c r="C270" s="20"/>
      <c r="D270" s="198" t="s">
        <v>127</v>
      </c>
      <c r="E270" s="20"/>
      <c r="F270" s="199" t="s">
        <v>487</v>
      </c>
      <c r="G270" s="20"/>
      <c r="H270" s="20"/>
      <c r="I270" s="200"/>
      <c r="J270" s="20"/>
      <c r="K270" s="20"/>
      <c r="L270" s="23"/>
      <c r="M270" s="201"/>
      <c r="N270" s="202"/>
      <c r="O270" s="58"/>
      <c r="P270" s="58"/>
      <c r="Q270" s="58"/>
      <c r="R270" s="58"/>
      <c r="S270" s="58"/>
      <c r="T270" s="59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T270" s="2" t="s">
        <v>127</v>
      </c>
      <c r="AU270" s="2" t="s">
        <v>82</v>
      </c>
    </row>
    <row r="271" spans="1:65" s="24" customFormat="1" ht="24.2" customHeight="1">
      <c r="A271" s="18"/>
      <c r="B271" s="19"/>
      <c r="C271" s="203" t="s">
        <v>488</v>
      </c>
      <c r="D271" s="203" t="s">
        <v>134</v>
      </c>
      <c r="E271" s="204" t="s">
        <v>489</v>
      </c>
      <c r="F271" s="205" t="s">
        <v>490</v>
      </c>
      <c r="G271" s="206" t="s">
        <v>135</v>
      </c>
      <c r="H271" s="207">
        <v>57</v>
      </c>
      <c r="I271" s="208"/>
      <c r="J271" s="209">
        <f>ROUND(I271*H271,2)</f>
        <v>0</v>
      </c>
      <c r="K271" s="210"/>
      <c r="L271" s="23"/>
      <c r="M271" s="211" t="s">
        <v>1</v>
      </c>
      <c r="N271" s="212" t="s">
        <v>39</v>
      </c>
      <c r="O271" s="58"/>
      <c r="P271" s="194">
        <f>O271*H271</f>
        <v>0</v>
      </c>
      <c r="Q271" s="194">
        <v>9.5E-4</v>
      </c>
      <c r="R271" s="194">
        <f>Q271*H271</f>
        <v>5.4149999999999997E-2</v>
      </c>
      <c r="S271" s="194">
        <v>0</v>
      </c>
      <c r="T271" s="195">
        <f>S271*H271</f>
        <v>0</v>
      </c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R271" s="196" t="s">
        <v>485</v>
      </c>
      <c r="AT271" s="196" t="s">
        <v>134</v>
      </c>
      <c r="AU271" s="196" t="s">
        <v>82</v>
      </c>
      <c r="AY271" s="2" t="s">
        <v>122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2" t="s">
        <v>82</v>
      </c>
      <c r="BK271" s="197">
        <f>ROUND(I271*H271,2)</f>
        <v>0</v>
      </c>
      <c r="BL271" s="2" t="s">
        <v>485</v>
      </c>
      <c r="BM271" s="196" t="s">
        <v>491</v>
      </c>
    </row>
    <row r="272" spans="1:65" s="24" customFormat="1" ht="29.25">
      <c r="A272" s="18"/>
      <c r="B272" s="19"/>
      <c r="C272" s="20"/>
      <c r="D272" s="198" t="s">
        <v>127</v>
      </c>
      <c r="E272" s="20"/>
      <c r="F272" s="199" t="s">
        <v>492</v>
      </c>
      <c r="G272" s="20"/>
      <c r="H272" s="20"/>
      <c r="I272" s="200"/>
      <c r="J272" s="20"/>
      <c r="K272" s="20"/>
      <c r="L272" s="23"/>
      <c r="M272" s="201"/>
      <c r="N272" s="202"/>
      <c r="O272" s="58"/>
      <c r="P272" s="58"/>
      <c r="Q272" s="58"/>
      <c r="R272" s="58"/>
      <c r="S272" s="58"/>
      <c r="T272" s="59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T272" s="2" t="s">
        <v>127</v>
      </c>
      <c r="AU272" s="2" t="s">
        <v>82</v>
      </c>
    </row>
    <row r="273" spans="1:65" s="24" customFormat="1" ht="16.5" customHeight="1">
      <c r="A273" s="18"/>
      <c r="B273" s="19"/>
      <c r="C273" s="183" t="s">
        <v>493</v>
      </c>
      <c r="D273" s="183" t="s">
        <v>123</v>
      </c>
      <c r="E273" s="184" t="s">
        <v>494</v>
      </c>
      <c r="F273" s="185" t="s">
        <v>495</v>
      </c>
      <c r="G273" s="186" t="s">
        <v>163</v>
      </c>
      <c r="H273" s="187">
        <v>1</v>
      </c>
      <c r="I273" s="188"/>
      <c r="J273" s="189">
        <f>ROUND(I273*H273,2)</f>
        <v>0</v>
      </c>
      <c r="K273" s="190"/>
      <c r="L273" s="191"/>
      <c r="M273" s="192" t="s">
        <v>1</v>
      </c>
      <c r="N273" s="193" t="s">
        <v>39</v>
      </c>
      <c r="O273" s="58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R273" s="196" t="s">
        <v>142</v>
      </c>
      <c r="AT273" s="196" t="s">
        <v>123</v>
      </c>
      <c r="AU273" s="196" t="s">
        <v>82</v>
      </c>
      <c r="AY273" s="2" t="s">
        <v>122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2" t="s">
        <v>82</v>
      </c>
      <c r="BK273" s="197">
        <f>ROUND(I273*H273,2)</f>
        <v>0</v>
      </c>
      <c r="BL273" s="2" t="s">
        <v>133</v>
      </c>
      <c r="BM273" s="196" t="s">
        <v>496</v>
      </c>
    </row>
    <row r="274" spans="1:65" s="24" customFormat="1">
      <c r="A274" s="18"/>
      <c r="B274" s="19"/>
      <c r="C274" s="20"/>
      <c r="D274" s="198" t="s">
        <v>127</v>
      </c>
      <c r="E274" s="20"/>
      <c r="F274" s="199" t="s">
        <v>495</v>
      </c>
      <c r="G274" s="20"/>
      <c r="H274" s="20"/>
      <c r="I274" s="200"/>
      <c r="J274" s="20"/>
      <c r="K274" s="20"/>
      <c r="L274" s="23"/>
      <c r="M274" s="201"/>
      <c r="N274" s="202"/>
      <c r="O274" s="58"/>
      <c r="P274" s="58"/>
      <c r="Q274" s="58"/>
      <c r="R274" s="58"/>
      <c r="S274" s="58"/>
      <c r="T274" s="59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T274" s="2" t="s">
        <v>127</v>
      </c>
      <c r="AU274" s="2" t="s">
        <v>82</v>
      </c>
    </row>
    <row r="275" spans="1:65" s="24" customFormat="1" ht="16.5" customHeight="1">
      <c r="A275" s="18"/>
      <c r="B275" s="19"/>
      <c r="C275" s="203" t="s">
        <v>497</v>
      </c>
      <c r="D275" s="203" t="s">
        <v>134</v>
      </c>
      <c r="E275" s="204" t="s">
        <v>498</v>
      </c>
      <c r="F275" s="205" t="s">
        <v>499</v>
      </c>
      <c r="G275" s="206" t="s">
        <v>163</v>
      </c>
      <c r="H275" s="207">
        <v>1</v>
      </c>
      <c r="I275" s="208"/>
      <c r="J275" s="209">
        <f>ROUND(I275*H275,2)</f>
        <v>0</v>
      </c>
      <c r="K275" s="210"/>
      <c r="L275" s="23"/>
      <c r="M275" s="211" t="s">
        <v>1</v>
      </c>
      <c r="N275" s="212" t="s">
        <v>39</v>
      </c>
      <c r="O275" s="58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R275" s="196" t="s">
        <v>133</v>
      </c>
      <c r="AT275" s="196" t="s">
        <v>134</v>
      </c>
      <c r="AU275" s="196" t="s">
        <v>82</v>
      </c>
      <c r="AY275" s="2" t="s">
        <v>122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2" t="s">
        <v>82</v>
      </c>
      <c r="BK275" s="197">
        <f>ROUND(I275*H275,2)</f>
        <v>0</v>
      </c>
      <c r="BL275" s="2" t="s">
        <v>133</v>
      </c>
      <c r="BM275" s="196" t="s">
        <v>500</v>
      </c>
    </row>
    <row r="276" spans="1:65" s="24" customFormat="1">
      <c r="A276" s="18"/>
      <c r="B276" s="19"/>
      <c r="C276" s="20"/>
      <c r="D276" s="198" t="s">
        <v>127</v>
      </c>
      <c r="E276" s="20"/>
      <c r="F276" s="199" t="s">
        <v>499</v>
      </c>
      <c r="G276" s="20"/>
      <c r="H276" s="20"/>
      <c r="I276" s="200"/>
      <c r="J276" s="20"/>
      <c r="K276" s="20"/>
      <c r="L276" s="23"/>
      <c r="M276" s="201"/>
      <c r="N276" s="202"/>
      <c r="O276" s="58"/>
      <c r="P276" s="58"/>
      <c r="Q276" s="58"/>
      <c r="R276" s="58"/>
      <c r="S276" s="58"/>
      <c r="T276" s="59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T276" s="2" t="s">
        <v>127</v>
      </c>
      <c r="AU276" s="2" t="s">
        <v>82</v>
      </c>
    </row>
    <row r="277" spans="1:65" s="24" customFormat="1" ht="16.5" customHeight="1">
      <c r="A277" s="18"/>
      <c r="B277" s="19"/>
      <c r="C277" s="203" t="s">
        <v>501</v>
      </c>
      <c r="D277" s="203" t="s">
        <v>134</v>
      </c>
      <c r="E277" s="204" t="s">
        <v>502</v>
      </c>
      <c r="F277" s="205" t="s">
        <v>197</v>
      </c>
      <c r="G277" s="206" t="s">
        <v>163</v>
      </c>
      <c r="H277" s="207">
        <v>1</v>
      </c>
      <c r="I277" s="208"/>
      <c r="J277" s="209">
        <f>ROUND(I277*H277,2)</f>
        <v>0</v>
      </c>
      <c r="K277" s="210"/>
      <c r="L277" s="23"/>
      <c r="M277" s="211" t="s">
        <v>1</v>
      </c>
      <c r="N277" s="212" t="s">
        <v>39</v>
      </c>
      <c r="O277" s="58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R277" s="196" t="s">
        <v>133</v>
      </c>
      <c r="AT277" s="196" t="s">
        <v>134</v>
      </c>
      <c r="AU277" s="196" t="s">
        <v>82</v>
      </c>
      <c r="AY277" s="2" t="s">
        <v>122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2" t="s">
        <v>82</v>
      </c>
      <c r="BK277" s="197">
        <f>ROUND(I277*H277,2)</f>
        <v>0</v>
      </c>
      <c r="BL277" s="2" t="s">
        <v>133</v>
      </c>
      <c r="BM277" s="196" t="s">
        <v>503</v>
      </c>
    </row>
    <row r="278" spans="1:65" s="24" customFormat="1">
      <c r="A278" s="18"/>
      <c r="B278" s="19"/>
      <c r="C278" s="20"/>
      <c r="D278" s="198" t="s">
        <v>127</v>
      </c>
      <c r="E278" s="20"/>
      <c r="F278" s="199" t="s">
        <v>504</v>
      </c>
      <c r="G278" s="20"/>
      <c r="H278" s="20"/>
      <c r="I278" s="200"/>
      <c r="J278" s="20"/>
      <c r="K278" s="20"/>
      <c r="L278" s="23"/>
      <c r="M278" s="201"/>
      <c r="N278" s="202"/>
      <c r="O278" s="58"/>
      <c r="P278" s="58"/>
      <c r="Q278" s="58"/>
      <c r="R278" s="58"/>
      <c r="S278" s="58"/>
      <c r="T278" s="59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T278" s="2" t="s">
        <v>127</v>
      </c>
      <c r="AU278" s="2" t="s">
        <v>82</v>
      </c>
    </row>
    <row r="279" spans="1:65" s="24" customFormat="1" ht="16.5" customHeight="1">
      <c r="A279" s="18"/>
      <c r="B279" s="19"/>
      <c r="C279" s="203" t="s">
        <v>505</v>
      </c>
      <c r="D279" s="203" t="s">
        <v>134</v>
      </c>
      <c r="E279" s="204" t="s">
        <v>506</v>
      </c>
      <c r="F279" s="205" t="s">
        <v>507</v>
      </c>
      <c r="G279" s="206" t="s">
        <v>159</v>
      </c>
      <c r="H279" s="207">
        <v>2</v>
      </c>
      <c r="I279" s="208"/>
      <c r="J279" s="209">
        <f>ROUND(I279*H279,2)</f>
        <v>0</v>
      </c>
      <c r="K279" s="210"/>
      <c r="L279" s="23"/>
      <c r="M279" s="211" t="s">
        <v>1</v>
      </c>
      <c r="N279" s="212" t="s">
        <v>39</v>
      </c>
      <c r="O279" s="58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196" t="s">
        <v>133</v>
      </c>
      <c r="AT279" s="196" t="s">
        <v>134</v>
      </c>
      <c r="AU279" s="196" t="s">
        <v>82</v>
      </c>
      <c r="AY279" s="2" t="s">
        <v>122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2" t="s">
        <v>82</v>
      </c>
      <c r="BK279" s="197">
        <f>ROUND(I279*H279,2)</f>
        <v>0</v>
      </c>
      <c r="BL279" s="2" t="s">
        <v>133</v>
      </c>
      <c r="BM279" s="196" t="s">
        <v>508</v>
      </c>
    </row>
    <row r="280" spans="1:65" s="24" customFormat="1">
      <c r="A280" s="18"/>
      <c r="B280" s="19"/>
      <c r="C280" s="20"/>
      <c r="D280" s="198" t="s">
        <v>127</v>
      </c>
      <c r="E280" s="20"/>
      <c r="F280" s="199" t="s">
        <v>507</v>
      </c>
      <c r="G280" s="20"/>
      <c r="H280" s="20"/>
      <c r="I280" s="200"/>
      <c r="J280" s="20"/>
      <c r="K280" s="20"/>
      <c r="L280" s="23"/>
      <c r="M280" s="201"/>
      <c r="N280" s="202"/>
      <c r="O280" s="58"/>
      <c r="P280" s="58"/>
      <c r="Q280" s="58"/>
      <c r="R280" s="58"/>
      <c r="S280" s="58"/>
      <c r="T280" s="59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T280" s="2" t="s">
        <v>127</v>
      </c>
      <c r="AU280" s="2" t="s">
        <v>82</v>
      </c>
    </row>
    <row r="281" spans="1:65" s="24" customFormat="1" ht="16.5" customHeight="1">
      <c r="A281" s="18"/>
      <c r="B281" s="19"/>
      <c r="C281" s="203" t="s">
        <v>509</v>
      </c>
      <c r="D281" s="203" t="s">
        <v>134</v>
      </c>
      <c r="E281" s="204" t="s">
        <v>510</v>
      </c>
      <c r="F281" s="205" t="s">
        <v>199</v>
      </c>
      <c r="G281" s="206" t="s">
        <v>163</v>
      </c>
      <c r="H281" s="207">
        <v>1</v>
      </c>
      <c r="I281" s="208"/>
      <c r="J281" s="209">
        <f>ROUND(I281*H281,2)</f>
        <v>0</v>
      </c>
      <c r="K281" s="210"/>
      <c r="L281" s="23"/>
      <c r="M281" s="211" t="s">
        <v>1</v>
      </c>
      <c r="N281" s="212" t="s">
        <v>39</v>
      </c>
      <c r="O281" s="58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R281" s="196" t="s">
        <v>133</v>
      </c>
      <c r="AT281" s="196" t="s">
        <v>134</v>
      </c>
      <c r="AU281" s="196" t="s">
        <v>82</v>
      </c>
      <c r="AY281" s="2" t="s">
        <v>122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2" t="s">
        <v>82</v>
      </c>
      <c r="BK281" s="197">
        <f>ROUND(I281*H281,2)</f>
        <v>0</v>
      </c>
      <c r="BL281" s="2" t="s">
        <v>133</v>
      </c>
      <c r="BM281" s="196" t="s">
        <v>511</v>
      </c>
    </row>
    <row r="282" spans="1:65" s="24" customFormat="1">
      <c r="A282" s="18"/>
      <c r="B282" s="19"/>
      <c r="C282" s="20"/>
      <c r="D282" s="198" t="s">
        <v>127</v>
      </c>
      <c r="E282" s="20"/>
      <c r="F282" s="199" t="s">
        <v>199</v>
      </c>
      <c r="G282" s="20"/>
      <c r="H282" s="20"/>
      <c r="I282" s="200"/>
      <c r="J282" s="20"/>
      <c r="K282" s="20"/>
      <c r="L282" s="23"/>
      <c r="M282" s="201"/>
      <c r="N282" s="202"/>
      <c r="O282" s="58"/>
      <c r="P282" s="58"/>
      <c r="Q282" s="58"/>
      <c r="R282" s="58"/>
      <c r="S282" s="58"/>
      <c r="T282" s="59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T282" s="2" t="s">
        <v>127</v>
      </c>
      <c r="AU282" s="2" t="s">
        <v>82</v>
      </c>
    </row>
    <row r="283" spans="1:65" s="24" customFormat="1" ht="16.5" customHeight="1">
      <c r="A283" s="18"/>
      <c r="B283" s="19"/>
      <c r="C283" s="203" t="s">
        <v>512</v>
      </c>
      <c r="D283" s="203" t="s">
        <v>134</v>
      </c>
      <c r="E283" s="204" t="s">
        <v>513</v>
      </c>
      <c r="F283" s="205" t="s">
        <v>514</v>
      </c>
      <c r="G283" s="206" t="s">
        <v>163</v>
      </c>
      <c r="H283" s="207">
        <v>2</v>
      </c>
      <c r="I283" s="208"/>
      <c r="J283" s="209">
        <f>ROUND(I283*H283,2)</f>
        <v>0</v>
      </c>
      <c r="K283" s="210"/>
      <c r="L283" s="23"/>
      <c r="M283" s="211" t="s">
        <v>1</v>
      </c>
      <c r="N283" s="212" t="s">
        <v>39</v>
      </c>
      <c r="O283" s="58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196" t="s">
        <v>485</v>
      </c>
      <c r="AT283" s="196" t="s">
        <v>134</v>
      </c>
      <c r="AU283" s="196" t="s">
        <v>82</v>
      </c>
      <c r="AY283" s="2" t="s">
        <v>122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2" t="s">
        <v>82</v>
      </c>
      <c r="BK283" s="197">
        <f>ROUND(I283*H283,2)</f>
        <v>0</v>
      </c>
      <c r="BL283" s="2" t="s">
        <v>485</v>
      </c>
      <c r="BM283" s="196" t="s">
        <v>515</v>
      </c>
    </row>
    <row r="284" spans="1:65" s="24" customFormat="1" ht="107.25">
      <c r="A284" s="18"/>
      <c r="B284" s="19"/>
      <c r="C284" s="20"/>
      <c r="D284" s="198" t="s">
        <v>127</v>
      </c>
      <c r="E284" s="20"/>
      <c r="F284" s="199" t="s">
        <v>516</v>
      </c>
      <c r="G284" s="20"/>
      <c r="H284" s="20"/>
      <c r="I284" s="200"/>
      <c r="J284" s="20"/>
      <c r="K284" s="20"/>
      <c r="L284" s="23"/>
      <c r="M284" s="201"/>
      <c r="N284" s="202"/>
      <c r="O284" s="58"/>
      <c r="P284" s="58"/>
      <c r="Q284" s="58"/>
      <c r="R284" s="58"/>
      <c r="S284" s="58"/>
      <c r="T284" s="59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T284" s="2" t="s">
        <v>127</v>
      </c>
      <c r="AU284" s="2" t="s">
        <v>82</v>
      </c>
    </row>
    <row r="285" spans="1:65" s="24" customFormat="1" ht="21.75" customHeight="1">
      <c r="A285" s="18"/>
      <c r="B285" s="19"/>
      <c r="C285" s="203" t="s">
        <v>517</v>
      </c>
      <c r="D285" s="203" t="s">
        <v>134</v>
      </c>
      <c r="E285" s="204" t="s">
        <v>518</v>
      </c>
      <c r="F285" s="205" t="s">
        <v>519</v>
      </c>
      <c r="G285" s="206" t="s">
        <v>163</v>
      </c>
      <c r="H285" s="207">
        <v>2</v>
      </c>
      <c r="I285" s="208"/>
      <c r="J285" s="209">
        <f>ROUND(I285*H285,2)</f>
        <v>0</v>
      </c>
      <c r="K285" s="210"/>
      <c r="L285" s="23"/>
      <c r="M285" s="211" t="s">
        <v>1</v>
      </c>
      <c r="N285" s="212" t="s">
        <v>39</v>
      </c>
      <c r="O285" s="58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R285" s="196" t="s">
        <v>485</v>
      </c>
      <c r="AT285" s="196" t="s">
        <v>134</v>
      </c>
      <c r="AU285" s="196" t="s">
        <v>82</v>
      </c>
      <c r="AY285" s="2" t="s">
        <v>122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2" t="s">
        <v>82</v>
      </c>
      <c r="BK285" s="197">
        <f>ROUND(I285*H285,2)</f>
        <v>0</v>
      </c>
      <c r="BL285" s="2" t="s">
        <v>485</v>
      </c>
      <c r="BM285" s="196" t="s">
        <v>520</v>
      </c>
    </row>
    <row r="286" spans="1:65" s="24" customFormat="1">
      <c r="A286" s="18"/>
      <c r="B286" s="19"/>
      <c r="C286" s="20"/>
      <c r="D286" s="198" t="s">
        <v>127</v>
      </c>
      <c r="E286" s="20"/>
      <c r="F286" s="199" t="s">
        <v>521</v>
      </c>
      <c r="G286" s="20"/>
      <c r="H286" s="20"/>
      <c r="I286" s="200"/>
      <c r="J286" s="20"/>
      <c r="K286" s="20"/>
      <c r="L286" s="23"/>
      <c r="M286" s="201"/>
      <c r="N286" s="202"/>
      <c r="O286" s="58"/>
      <c r="P286" s="58"/>
      <c r="Q286" s="58"/>
      <c r="R286" s="58"/>
      <c r="S286" s="58"/>
      <c r="T286" s="59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T286" s="2" t="s">
        <v>127</v>
      </c>
      <c r="AU286" s="2" t="s">
        <v>82</v>
      </c>
    </row>
    <row r="287" spans="1:65" s="24" customFormat="1" ht="16.5" customHeight="1">
      <c r="A287" s="18"/>
      <c r="B287" s="19"/>
      <c r="C287" s="203" t="s">
        <v>522</v>
      </c>
      <c r="D287" s="203" t="s">
        <v>134</v>
      </c>
      <c r="E287" s="204" t="s">
        <v>523</v>
      </c>
      <c r="F287" s="205" t="s">
        <v>524</v>
      </c>
      <c r="G287" s="206" t="s">
        <v>159</v>
      </c>
      <c r="H287" s="207">
        <v>2</v>
      </c>
      <c r="I287" s="208"/>
      <c r="J287" s="209">
        <f>ROUND(I287*H287,2)</f>
        <v>0</v>
      </c>
      <c r="K287" s="210"/>
      <c r="L287" s="23"/>
      <c r="M287" s="211" t="s">
        <v>1</v>
      </c>
      <c r="N287" s="212" t="s">
        <v>39</v>
      </c>
      <c r="O287" s="58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196" t="s">
        <v>485</v>
      </c>
      <c r="AT287" s="196" t="s">
        <v>134</v>
      </c>
      <c r="AU287" s="196" t="s">
        <v>82</v>
      </c>
      <c r="AY287" s="2" t="s">
        <v>122</v>
      </c>
      <c r="BE287" s="197">
        <f>IF(N287="základní",J287,0)</f>
        <v>0</v>
      </c>
      <c r="BF287" s="197">
        <f>IF(N287="snížená",J287,0)</f>
        <v>0</v>
      </c>
      <c r="BG287" s="197">
        <f>IF(N287="zákl. přenesená",J287,0)</f>
        <v>0</v>
      </c>
      <c r="BH287" s="197">
        <f>IF(N287="sníž. přenesená",J287,0)</f>
        <v>0</v>
      </c>
      <c r="BI287" s="197">
        <f>IF(N287="nulová",J287,0)</f>
        <v>0</v>
      </c>
      <c r="BJ287" s="2" t="s">
        <v>82</v>
      </c>
      <c r="BK287" s="197">
        <f>ROUND(I287*H287,2)</f>
        <v>0</v>
      </c>
      <c r="BL287" s="2" t="s">
        <v>485</v>
      </c>
      <c r="BM287" s="196" t="s">
        <v>525</v>
      </c>
    </row>
    <row r="288" spans="1:65" s="24" customFormat="1">
      <c r="A288" s="18"/>
      <c r="B288" s="19"/>
      <c r="C288" s="20"/>
      <c r="D288" s="198" t="s">
        <v>127</v>
      </c>
      <c r="E288" s="20"/>
      <c r="F288" s="199" t="s">
        <v>524</v>
      </c>
      <c r="G288" s="20"/>
      <c r="H288" s="20"/>
      <c r="I288" s="200"/>
      <c r="J288" s="20"/>
      <c r="K288" s="20"/>
      <c r="L288" s="23"/>
      <c r="M288" s="201"/>
      <c r="N288" s="202"/>
      <c r="O288" s="58"/>
      <c r="P288" s="58"/>
      <c r="Q288" s="58"/>
      <c r="R288" s="58"/>
      <c r="S288" s="58"/>
      <c r="T288" s="59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T288" s="2" t="s">
        <v>127</v>
      </c>
      <c r="AU288" s="2" t="s">
        <v>82</v>
      </c>
    </row>
    <row r="289" spans="1:65" s="24" customFormat="1" ht="16.5" customHeight="1">
      <c r="A289" s="18"/>
      <c r="B289" s="19"/>
      <c r="C289" s="203" t="s">
        <v>526</v>
      </c>
      <c r="D289" s="203" t="s">
        <v>134</v>
      </c>
      <c r="E289" s="204" t="s">
        <v>527</v>
      </c>
      <c r="F289" s="205" t="s">
        <v>528</v>
      </c>
      <c r="G289" s="206" t="s">
        <v>159</v>
      </c>
      <c r="H289" s="207">
        <v>2</v>
      </c>
      <c r="I289" s="208"/>
      <c r="J289" s="209">
        <f>ROUND(I289*H289,2)</f>
        <v>0</v>
      </c>
      <c r="K289" s="210"/>
      <c r="L289" s="23"/>
      <c r="M289" s="211" t="s">
        <v>1</v>
      </c>
      <c r="N289" s="212" t="s">
        <v>39</v>
      </c>
      <c r="O289" s="58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R289" s="196" t="s">
        <v>485</v>
      </c>
      <c r="AT289" s="196" t="s">
        <v>134</v>
      </c>
      <c r="AU289" s="196" t="s">
        <v>82</v>
      </c>
      <c r="AY289" s="2" t="s">
        <v>122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2" t="s">
        <v>82</v>
      </c>
      <c r="BK289" s="197">
        <f>ROUND(I289*H289,2)</f>
        <v>0</v>
      </c>
      <c r="BL289" s="2" t="s">
        <v>485</v>
      </c>
      <c r="BM289" s="196" t="s">
        <v>529</v>
      </c>
    </row>
    <row r="290" spans="1:65" s="24" customFormat="1">
      <c r="A290" s="18"/>
      <c r="B290" s="19"/>
      <c r="C290" s="20"/>
      <c r="D290" s="198" t="s">
        <v>127</v>
      </c>
      <c r="E290" s="20"/>
      <c r="F290" s="199" t="s">
        <v>524</v>
      </c>
      <c r="G290" s="20"/>
      <c r="H290" s="20"/>
      <c r="I290" s="200"/>
      <c r="J290" s="20"/>
      <c r="K290" s="20"/>
      <c r="L290" s="23"/>
      <c r="M290" s="215"/>
      <c r="N290" s="216"/>
      <c r="O290" s="214"/>
      <c r="P290" s="214"/>
      <c r="Q290" s="214"/>
      <c r="R290" s="214"/>
      <c r="S290" s="214"/>
      <c r="T290" s="217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T290" s="2" t="s">
        <v>127</v>
      </c>
      <c r="AU290" s="2" t="s">
        <v>82</v>
      </c>
    </row>
    <row r="291" spans="1:65" s="24" customFormat="1" ht="6.95" customHeight="1">
      <c r="A291" s="18"/>
      <c r="B291" s="40"/>
      <c r="C291" s="41"/>
      <c r="D291" s="41"/>
      <c r="E291" s="41"/>
      <c r="F291" s="41"/>
      <c r="G291" s="41"/>
      <c r="H291" s="41"/>
      <c r="I291" s="41"/>
      <c r="J291" s="41"/>
      <c r="K291" s="41"/>
      <c r="L291" s="23"/>
      <c r="M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</row>
  </sheetData>
  <autoFilter ref="C119:K29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Rekapitulace stavby</vt:lpstr>
      <vt:lpstr>D.1.4.2. - Vyvedení tepel...</vt:lpstr>
      <vt:lpstr>'D.1.4.2. - Vyvedení tepel...'!Názvy_tlače</vt:lpstr>
      <vt:lpstr>'Rekapitulace stavby'!Názvy_tlače</vt:lpstr>
      <vt:lpstr>'D.1.4.2. - Vyvedení tepel...'!Oblasť_tlače</vt:lpstr>
      <vt:lpstr>'Rekapitulace stavby'!Oblasť_tlače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Kováč</cp:lastModifiedBy>
  <cp:lastPrinted>2022-02-12T08:24:25Z</cp:lastPrinted>
  <dcterms:created xsi:type="dcterms:W3CDTF">2022-02-11T16:15:03Z</dcterms:created>
  <dcterms:modified xsi:type="dcterms:W3CDTF">2022-02-20T20:29:52Z</dcterms:modified>
</cp:coreProperties>
</file>