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0" windowHeight="0"/>
  </bookViews>
  <sheets>
    <sheet name="Rekapitulácia stavby" sheetId="1" r:id="rId1"/>
    <sheet name="Objekt - Obnova lesných c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'Objekt - Obnova lesných c...'!$C$124:$L$176</definedName>
    <definedName name="_xlnm.Print_Area" localSheetId="1">'Objekt - Obnova lesných c...'!$C$4:$K$76,'Objekt - Obnova lesných c...'!$C$112:$K$176</definedName>
    <definedName name="_xlnm.Print_Titles" localSheetId="1">'Objekt - Obnova lesných c...'!$124:$124</definedName>
  </definedNames>
  <calcPr/>
</workbook>
</file>

<file path=xl/calcChain.xml><?xml version="1.0" encoding="utf-8"?>
<calcChain xmlns="http://schemas.openxmlformats.org/spreadsheetml/2006/main">
  <c i="2" l="1" r="K172"/>
  <c r="K39"/>
  <c r="K38"/>
  <c i="1" r="BA95"/>
  <c i="2" r="K37"/>
  <c i="1" r="AZ95"/>
  <c i="2" r="BI176"/>
  <c r="BH176"/>
  <c r="BG176"/>
  <c r="BE176"/>
  <c r="X176"/>
  <c r="V176"/>
  <c r="T176"/>
  <c r="P176"/>
  <c r="BI175"/>
  <c r="BH175"/>
  <c r="BG175"/>
  <c r="BE175"/>
  <c r="X175"/>
  <c r="V175"/>
  <c r="T175"/>
  <c r="P175"/>
  <c r="BI174"/>
  <c r="BH174"/>
  <c r="BG174"/>
  <c r="BE174"/>
  <c r="X174"/>
  <c r="V174"/>
  <c r="T174"/>
  <c r="P174"/>
  <c r="K104"/>
  <c r="J104"/>
  <c r="I104"/>
  <c r="BI171"/>
  <c r="BH171"/>
  <c r="BG171"/>
  <c r="BE171"/>
  <c r="X171"/>
  <c r="X170"/>
  <c r="V171"/>
  <c r="V170"/>
  <c r="T171"/>
  <c r="T170"/>
  <c r="P171"/>
  <c r="BI169"/>
  <c r="BH169"/>
  <c r="BG169"/>
  <c r="BE169"/>
  <c r="X169"/>
  <c r="V169"/>
  <c r="T169"/>
  <c r="P169"/>
  <c r="BI168"/>
  <c r="BH168"/>
  <c r="BG168"/>
  <c r="BE168"/>
  <c r="X168"/>
  <c r="V168"/>
  <c r="T168"/>
  <c r="P168"/>
  <c r="BI167"/>
  <c r="BH167"/>
  <c r="BG167"/>
  <c r="BE167"/>
  <c r="X167"/>
  <c r="V167"/>
  <c r="T167"/>
  <c r="P167"/>
  <c r="BI166"/>
  <c r="BH166"/>
  <c r="BG166"/>
  <c r="BE166"/>
  <c r="X166"/>
  <c r="V166"/>
  <c r="T166"/>
  <c r="P166"/>
  <c r="BI165"/>
  <c r="BH165"/>
  <c r="BG165"/>
  <c r="BE165"/>
  <c r="X165"/>
  <c r="V165"/>
  <c r="T165"/>
  <c r="P165"/>
  <c r="BI163"/>
  <c r="BH163"/>
  <c r="BG163"/>
  <c r="BE163"/>
  <c r="X163"/>
  <c r="V163"/>
  <c r="T163"/>
  <c r="P163"/>
  <c r="BI162"/>
  <c r="BH162"/>
  <c r="BG162"/>
  <c r="BE162"/>
  <c r="X162"/>
  <c r="V162"/>
  <c r="T162"/>
  <c r="P162"/>
  <c r="BI161"/>
  <c r="BH161"/>
  <c r="BG161"/>
  <c r="BE161"/>
  <c r="X161"/>
  <c r="V161"/>
  <c r="T161"/>
  <c r="P161"/>
  <c r="BI160"/>
  <c r="BH160"/>
  <c r="BG160"/>
  <c r="BE160"/>
  <c r="X160"/>
  <c r="V160"/>
  <c r="T160"/>
  <c r="P160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6"/>
  <c r="BH156"/>
  <c r="BG156"/>
  <c r="BE156"/>
  <c r="X156"/>
  <c r="V156"/>
  <c r="T156"/>
  <c r="P156"/>
  <c r="BI155"/>
  <c r="BH155"/>
  <c r="BG155"/>
  <c r="BE155"/>
  <c r="X155"/>
  <c r="V155"/>
  <c r="T155"/>
  <c r="P155"/>
  <c r="BI154"/>
  <c r="BH154"/>
  <c r="BG154"/>
  <c r="BE154"/>
  <c r="X154"/>
  <c r="V154"/>
  <c r="T154"/>
  <c r="P154"/>
  <c r="BI153"/>
  <c r="BH153"/>
  <c r="BG153"/>
  <c r="BE153"/>
  <c r="X153"/>
  <c r="V153"/>
  <c r="T153"/>
  <c r="P153"/>
  <c r="BI151"/>
  <c r="BH151"/>
  <c r="BG151"/>
  <c r="BE151"/>
  <c r="X151"/>
  <c r="V151"/>
  <c r="T151"/>
  <c r="P151"/>
  <c r="BI150"/>
  <c r="BH150"/>
  <c r="BG150"/>
  <c r="BE150"/>
  <c r="X150"/>
  <c r="V150"/>
  <c r="T150"/>
  <c r="P150"/>
  <c r="BI148"/>
  <c r="BH148"/>
  <c r="BG148"/>
  <c r="BE148"/>
  <c r="X148"/>
  <c r="V148"/>
  <c r="T148"/>
  <c r="P148"/>
  <c r="BI147"/>
  <c r="BH147"/>
  <c r="BG147"/>
  <c r="BE147"/>
  <c r="X147"/>
  <c r="V147"/>
  <c r="T147"/>
  <c r="P147"/>
  <c r="BI146"/>
  <c r="BH146"/>
  <c r="BG146"/>
  <c r="BE146"/>
  <c r="X146"/>
  <c r="V146"/>
  <c r="T146"/>
  <c r="P146"/>
  <c r="BI145"/>
  <c r="BH145"/>
  <c r="BG145"/>
  <c r="BE145"/>
  <c r="X145"/>
  <c r="V145"/>
  <c r="T145"/>
  <c r="P145"/>
  <c r="BI144"/>
  <c r="BH144"/>
  <c r="BG144"/>
  <c r="BE144"/>
  <c r="X144"/>
  <c r="V144"/>
  <c r="T144"/>
  <c r="P144"/>
  <c r="BI143"/>
  <c r="BH143"/>
  <c r="BG143"/>
  <c r="BE143"/>
  <c r="X143"/>
  <c r="V143"/>
  <c r="T143"/>
  <c r="P143"/>
  <c r="BI142"/>
  <c r="BH142"/>
  <c r="BG142"/>
  <c r="BE142"/>
  <c r="X142"/>
  <c r="V142"/>
  <c r="T142"/>
  <c r="P142"/>
  <c r="BI141"/>
  <c r="BH141"/>
  <c r="BG141"/>
  <c r="BE141"/>
  <c r="X141"/>
  <c r="V141"/>
  <c r="T141"/>
  <c r="P141"/>
  <c r="BI140"/>
  <c r="BH140"/>
  <c r="BG140"/>
  <c r="BE140"/>
  <c r="X140"/>
  <c r="V140"/>
  <c r="T140"/>
  <c r="P140"/>
  <c r="BI139"/>
  <c r="BH139"/>
  <c r="BG139"/>
  <c r="BE139"/>
  <c r="X139"/>
  <c r="V139"/>
  <c r="T139"/>
  <c r="P139"/>
  <c r="BI138"/>
  <c r="BH138"/>
  <c r="BG138"/>
  <c r="BE138"/>
  <c r="X138"/>
  <c r="V138"/>
  <c r="T138"/>
  <c r="P138"/>
  <c r="BI137"/>
  <c r="BH137"/>
  <c r="BG137"/>
  <c r="BE137"/>
  <c r="X137"/>
  <c r="V137"/>
  <c r="T137"/>
  <c r="P137"/>
  <c r="BI136"/>
  <c r="BH136"/>
  <c r="BG136"/>
  <c r="BE136"/>
  <c r="X136"/>
  <c r="V136"/>
  <c r="T136"/>
  <c r="P136"/>
  <c r="BI135"/>
  <c r="BH135"/>
  <c r="BG135"/>
  <c r="BE135"/>
  <c r="X135"/>
  <c r="V135"/>
  <c r="T135"/>
  <c r="P135"/>
  <c r="BI134"/>
  <c r="BH134"/>
  <c r="BG134"/>
  <c r="BE134"/>
  <c r="X134"/>
  <c r="V134"/>
  <c r="T134"/>
  <c r="P134"/>
  <c r="BI133"/>
  <c r="BH133"/>
  <c r="BG133"/>
  <c r="BE133"/>
  <c r="X133"/>
  <c r="V133"/>
  <c r="T133"/>
  <c r="P133"/>
  <c r="BI132"/>
  <c r="BH132"/>
  <c r="BG132"/>
  <c r="BE132"/>
  <c r="X132"/>
  <c r="V132"/>
  <c r="T132"/>
  <c r="P132"/>
  <c r="BI131"/>
  <c r="BH131"/>
  <c r="BG131"/>
  <c r="BE131"/>
  <c r="X131"/>
  <c r="V131"/>
  <c r="T131"/>
  <c r="P131"/>
  <c r="BI130"/>
  <c r="BH130"/>
  <c r="BG130"/>
  <c r="BE130"/>
  <c r="X130"/>
  <c r="V130"/>
  <c r="T130"/>
  <c r="P130"/>
  <c r="BI129"/>
  <c r="BH129"/>
  <c r="BG129"/>
  <c r="BE129"/>
  <c r="X129"/>
  <c r="V129"/>
  <c r="T129"/>
  <c r="P129"/>
  <c r="BI128"/>
  <c r="BH128"/>
  <c r="BG128"/>
  <c r="BE128"/>
  <c r="X128"/>
  <c r="V128"/>
  <c r="T128"/>
  <c r="P128"/>
  <c r="J121"/>
  <c r="F121"/>
  <c r="F119"/>
  <c r="E117"/>
  <c r="J91"/>
  <c r="F91"/>
  <c r="F89"/>
  <c r="E87"/>
  <c r="J24"/>
  <c r="E24"/>
  <c r="J122"/>
  <c r="J23"/>
  <c r="J18"/>
  <c r="E18"/>
  <c r="F92"/>
  <c r="J17"/>
  <c r="J12"/>
  <c r="J89"/>
  <c r="E7"/>
  <c r="E115"/>
  <c i="1" r="L90"/>
  <c r="AM90"/>
  <c r="AM89"/>
  <c r="L89"/>
  <c r="AM87"/>
  <c r="L87"/>
  <c r="L85"/>
  <c r="L84"/>
  <c i="2" r="Q163"/>
  <c r="R147"/>
  <c r="Q140"/>
  <c r="Q130"/>
  <c r="Q171"/>
  <c r="Q162"/>
  <c r="R154"/>
  <c r="Q146"/>
  <c r="Q137"/>
  <c r="R128"/>
  <c r="R171"/>
  <c r="Q165"/>
  <c r="R160"/>
  <c r="Q151"/>
  <c r="R142"/>
  <c r="R134"/>
  <c r="Q168"/>
  <c r="R158"/>
  <c r="R148"/>
  <c r="Q141"/>
  <c r="R136"/>
  <c r="R130"/>
  <c r="BK166"/>
  <c r="BK154"/>
  <c r="BK132"/>
  <c r="K174"/>
  <c r="BF174"/>
  <c r="BK153"/>
  <c r="K143"/>
  <c r="BF143"/>
  <c r="BK130"/>
  <c r="K157"/>
  <c r="BF157"/>
  <c r="BK128"/>
  <c r="BK133"/>
  <c r="Q169"/>
  <c r="Q145"/>
  <c r="Q136"/>
  <c r="Q176"/>
  <c r="R165"/>
  <c r="Q155"/>
  <c r="Q147"/>
  <c r="R135"/>
  <c r="Q175"/>
  <c r="Q166"/>
  <c r="R162"/>
  <c r="R157"/>
  <c r="R144"/>
  <c r="R169"/>
  <c r="Q160"/>
  <c r="Q154"/>
  <c r="Q144"/>
  <c r="R139"/>
  <c r="R133"/>
  <c r="K168"/>
  <c r="BF168"/>
  <c r="K155"/>
  <c r="BF155"/>
  <c r="BK135"/>
  <c r="BK176"/>
  <c r="BK156"/>
  <c r="BK144"/>
  <c r="BK137"/>
  <c r="K160"/>
  <c r="BF160"/>
  <c r="K140"/>
  <c r="BF140"/>
  <c r="K138"/>
  <c r="BF138"/>
  <c r="Q157"/>
  <c r="R146"/>
  <c r="R138"/>
  <c r="R129"/>
  <c r="R167"/>
  <c r="Q156"/>
  <c r="Q148"/>
  <c r="Q138"/>
  <c r="Q131"/>
  <c r="R174"/>
  <c r="R163"/>
  <c r="R153"/>
  <c r="R145"/>
  <c r="Q135"/>
  <c r="Q128"/>
  <c r="Q167"/>
  <c r="R155"/>
  <c r="R150"/>
  <c r="Q142"/>
  <c r="R137"/>
  <c r="R131"/>
  <c r="BK175"/>
  <c r="BK167"/>
  <c r="K162"/>
  <c r="BF162"/>
  <c r="K134"/>
  <c r="BF134"/>
  <c r="BK158"/>
  <c r="BK150"/>
  <c r="BK141"/>
  <c r="K171"/>
  <c r="BF171"/>
  <c r="BK146"/>
  <c r="BK145"/>
  <c r="BK131"/>
  <c r="Q174"/>
  <c r="R156"/>
  <c r="R143"/>
  <c r="R132"/>
  <c i="1" r="AU94"/>
  <c i="2" r="R166"/>
  <c r="Q158"/>
  <c r="Q153"/>
  <c r="Q139"/>
  <c r="Q133"/>
  <c r="R176"/>
  <c r="R168"/>
  <c r="R161"/>
  <c r="Q150"/>
  <c r="R141"/>
  <c r="Q132"/>
  <c r="R175"/>
  <c r="Q161"/>
  <c r="R151"/>
  <c r="Q143"/>
  <c r="R140"/>
  <c r="Q134"/>
  <c r="Q129"/>
  <c r="BK169"/>
  <c r="BK165"/>
  <c r="K148"/>
  <c r="BF148"/>
  <c r="K129"/>
  <c r="BF129"/>
  <c r="BK161"/>
  <c r="K151"/>
  <c r="BF151"/>
  <c r="BK142"/>
  <c r="K163"/>
  <c r="BF163"/>
  <c r="BK147"/>
  <c r="K139"/>
  <c r="BF139"/>
  <c r="K136"/>
  <c r="BF136"/>
  <c l="1" r="V127"/>
  <c r="X149"/>
  <c r="X127"/>
  <c r="T149"/>
  <c r="X152"/>
  <c r="V159"/>
  <c r="Q159"/>
  <c r="I101"/>
  <c r="T164"/>
  <c r="Q164"/>
  <c r="I102"/>
  <c r="V173"/>
  <c r="Q127"/>
  <c r="V149"/>
  <c r="R149"/>
  <c r="J99"/>
  <c r="V152"/>
  <c r="R152"/>
  <c r="J100"/>
  <c r="X159"/>
  <c r="R159"/>
  <c r="J101"/>
  <c r="X164"/>
  <c r="Q173"/>
  <c r="I105"/>
  <c r="T127"/>
  <c r="R127"/>
  <c r="J98"/>
  <c r="Q149"/>
  <c r="I99"/>
  <c r="T152"/>
  <c r="Q152"/>
  <c r="I100"/>
  <c r="T159"/>
  <c r="V164"/>
  <c r="R164"/>
  <c r="J102"/>
  <c r="T173"/>
  <c r="X173"/>
  <c r="R173"/>
  <c r="J105"/>
  <c r="Q170"/>
  <c r="I103"/>
  <c r="R170"/>
  <c r="J103"/>
  <c r="E85"/>
  <c r="J119"/>
  <c r="F122"/>
  <c r="J92"/>
  <c r="BK136"/>
  <c r="BK157"/>
  <c r="K175"/>
  <c r="BF175"/>
  <c r="BK143"/>
  <c r="K165"/>
  <c r="BF165"/>
  <c r="K133"/>
  <c r="BF133"/>
  <c r="BK139"/>
  <c r="K144"/>
  <c r="BF144"/>
  <c r="K156"/>
  <c r="BF156"/>
  <c r="BK171"/>
  <c r="BK170"/>
  <c r="K170"/>
  <c r="K103"/>
  <c r="BK140"/>
  <c r="K166"/>
  <c r="BF166"/>
  <c r="K176"/>
  <c r="BF176"/>
  <c r="BK129"/>
  <c r="K132"/>
  <c r="BF132"/>
  <c r="K137"/>
  <c r="BF137"/>
  <c r="K147"/>
  <c r="BF147"/>
  <c r="BK138"/>
  <c r="BK155"/>
  <c r="BK163"/>
  <c r="K131"/>
  <c r="BF131"/>
  <c r="K154"/>
  <c r="BF154"/>
  <c r="F35"/>
  <c i="1" r="BB95"/>
  <c r="BB94"/>
  <c r="AX94"/>
  <c r="AK29"/>
  <c i="2" r="K146"/>
  <c r="BF146"/>
  <c r="K130"/>
  <c r="BF130"/>
  <c r="K153"/>
  <c r="BF153"/>
  <c r="BK151"/>
  <c r="BK149"/>
  <c r="K149"/>
  <c r="K99"/>
  <c r="K35"/>
  <c i="1" r="AX95"/>
  <c i="2" r="K142"/>
  <c r="BF142"/>
  <c r="K161"/>
  <c r="BF161"/>
  <c r="BK168"/>
  <c r="BK164"/>
  <c r="K164"/>
  <c r="K102"/>
  <c r="F39"/>
  <c i="1" r="BF95"/>
  <c r="BF94"/>
  <c r="W33"/>
  <c i="2" r="K128"/>
  <c r="BF128"/>
  <c r="K167"/>
  <c r="BF167"/>
  <c r="K135"/>
  <c r="BF135"/>
  <c r="K158"/>
  <c r="BF158"/>
  <c r="F38"/>
  <c i="1" r="BE95"/>
  <c r="BE94"/>
  <c r="BA94"/>
  <c i="2" r="BK148"/>
  <c r="K150"/>
  <c r="BF150"/>
  <c r="BK174"/>
  <c r="BK173"/>
  <c r="K173"/>
  <c r="K105"/>
  <c r="BK162"/>
  <c r="K145"/>
  <c r="BF145"/>
  <c r="K169"/>
  <c r="BF169"/>
  <c r="F37"/>
  <c i="1" r="BD95"/>
  <c r="BD94"/>
  <c r="W31"/>
  <c i="2" r="BK160"/>
  <c r="K141"/>
  <c r="BF141"/>
  <c r="BK134"/>
  <c l="1" r="T126"/>
  <c r="T125"/>
  <c i="1" r="AW95"/>
  <c i="2" r="Q126"/>
  <c r="Q125"/>
  <c r="I96"/>
  <c r="K30"/>
  <c i="1" r="AS95"/>
  <c i="2" r="X126"/>
  <c r="X125"/>
  <c r="V126"/>
  <c r="V125"/>
  <c r="I98"/>
  <c r="R126"/>
  <c r="R125"/>
  <c r="J96"/>
  <c r="K31"/>
  <c i="1" r="AT95"/>
  <c i="2" r="BK152"/>
  <c r="K152"/>
  <c r="K100"/>
  <c r="BK159"/>
  <c r="K159"/>
  <c r="K101"/>
  <c r="BK127"/>
  <c r="K127"/>
  <c r="K98"/>
  <c i="1" r="AW94"/>
  <c r="AT94"/>
  <c r="W32"/>
  <c i="2" r="F36"/>
  <c i="1" r="BC95"/>
  <c r="BC94"/>
  <c r="W30"/>
  <c r="AS94"/>
  <c r="AZ94"/>
  <c r="W29"/>
  <c i="2" r="K36"/>
  <c i="1" r="AY95"/>
  <c r="AV95"/>
  <c i="2" l="1" r="I97"/>
  <c r="J97"/>
  <c r="BK126"/>
  <c r="K126"/>
  <c r="K97"/>
  <c i="1" r="AY94"/>
  <c r="AK30"/>
  <c i="2" l="1" r="BK125"/>
  <c r="K125"/>
  <c r="K96"/>
  <c i="1" r="AV94"/>
  <c i="2" l="1" r="K32"/>
  <c i="1" r="AG95"/>
  <c r="AG94"/>
  <c r="AK26"/>
  <c l="1" r="AN94"/>
  <c i="2" r="K41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<sst xmlns="http://schemas.openxmlformats.org/spreadsheetml/2006/main">
  <si>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</si>
  <si>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</si>
  <si>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</si>
  <si>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</si>
  <si>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True</t>
  </si>
  <si>
    <t>{1b4e6a62-e9ab-4d11-a544-0082cb9dce91}</t>
  </si>
  <si>
    <t xml:space="preserve">&gt;&gt;  skryté stĺpce  &lt;&lt;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</si>
  <si>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</si>
  <si>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</si>
  <si>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</si>
  <si>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</si>
  <si>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</si>
  <si>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</si>
  <si>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2023K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</si>
  <si>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</si>
  <si>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</si>
  <si>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lesných ciest Turany</t>
  </si>
  <si>
    <t>JKSO:</t>
  </si>
  <si>
    <t>KS:</t>
  </si>
  <si>
    <t>Miesto:</t>
  </si>
  <si>
    <t>Turany</t>
  </si>
  <si>
    <t>Dátum:</t>
  </si>
  <si>
    <t>20. 9. 2024</t>
  </si>
  <si>
    <t>Objednávateľ:</t>
  </si>
  <si>
    <t>IČO:</t>
  </si>
  <si>
    <t>Komposesorát , pozemkové spoločenstvo Turany</t>
  </si>
  <si>
    <t>IČ DPH:</t>
  </si>
  <si>
    <t>Zhotoviteľ:</t>
  </si>
  <si>
    <t>Vyplň údaj</t>
  </si>
  <si>
    <t>Projektant:</t>
  </si>
  <si>
    <t>Ing.Ivan Klein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</si>
  <si>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</si>
  <si>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</si>
  <si>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</si>
  <si>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</si>
  <si>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</si>
  <si>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</si>
  <si>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</si>
  <si>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</si>
  <si>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</si>
  <si>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</si>
  <si>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</si>
  <si>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</si>
  <si>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</si>
  <si>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</si>
  <si>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</si>
  <si>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</si>
  <si>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</si>
  <si>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</si>
  <si>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</si>
  <si>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</si>
  <si>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</si>
  <si>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</si>
  <si>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</si>
  <si>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</si>
  <si>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</si>
  <si>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</si>
  <si>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</si>
  <si>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</si>
  <si>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</si>
  <si>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</si>
  <si>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</si>
  <si>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</si>
  <si>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</si>
  <si>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</si>
  <si>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</si>
  <si>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</si>
  <si>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</si>
  <si>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</si>
  <si>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</si>
  <si>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</si>
  <si>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</si>
  <si>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</si>
  <si>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</si>
  <si>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</si>
  <si>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</si>
  <si>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</si>
  <si>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</si>
  <si>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</si>
  <si>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</si>
  <si>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</si>
  <si>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</si>
  <si>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Objekt</t>
  </si>
  <si>
    <t>STA</t>
  </si>
  <si>
    <t>1</t>
  </si>
  <si>
    <t>{ca1dcc22-909c-4231-893b-052414988d74}</t>
  </si>
  <si>
    <t>KRYCÍ LIST ROZPOČTU</t>
  </si>
  <si>
    <t>Objekt:</t>
  </si>
  <si>
    <t>Objekt - Obnova lesných ciest Turany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</si>
  <si>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</si>
  <si>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</si>
  <si>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</si>
  <si>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</si>
  <si>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</si>
  <si>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</si>
  <si>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</si>
  <si>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</si>
  <si>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</si>
  <si>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</si>
  <si>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</si>
  <si>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</si>
  <si>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</si>
  <si>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</si>
  <si>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</si>
  <si>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</si>
  <si>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M - Práce a dodávky M</t>
  </si>
  <si>
    <t>VRN - Investičné náklady neobsiahnuté v cenách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</si>
  <si>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</si>
  <si>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</si>
  <si>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</si>
  <si>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</si>
  <si>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</si>
  <si>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</si>
  <si>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</si>
  <si>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</si>
  <si>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</si>
  <si>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</si>
  <si>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</si>
  <si>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</si>
  <si>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</si>
  <si>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</si>
  <si>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</si>
  <si>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</si>
  <si>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</si>
  <si>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</si>
  <si>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</si>
  <si>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</si>
  <si>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</si>
  <si>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112201102</t>
  </si>
  <si>
    <t>Odstránenie pňov na vzdial. 50 m priemeru nad 300 do 500 mm</t>
  </si>
  <si>
    <t>ks</t>
  </si>
  <si>
    <t>4</t>
  </si>
  <si>
    <t>2</t>
  </si>
  <si>
    <t>113107222</t>
  </si>
  <si>
    <t xml:space="preserve">Odstránenie krytu v ploche nad 200 m2 z kameniva hrubého drveného, hr. 100 do 200 mm,  -0,23500t</t>
  </si>
  <si>
    <t>m2</t>
  </si>
  <si>
    <t>3</t>
  </si>
  <si>
    <t>121101113</t>
  </si>
  <si>
    <t>Odstránenie ornice s premiestn. na hromady, so zložením na vzdialenosť do 100 m a do 10000 m3</t>
  </si>
  <si>
    <t>m3</t>
  </si>
  <si>
    <t>6</t>
  </si>
  <si>
    <t>122202202</t>
  </si>
  <si>
    <t>Odkopávka a prekopávka nezapažená pre cesty, v hornine 3 nad 100 do 1000 m3</t>
  </si>
  <si>
    <t>8</t>
  </si>
  <si>
    <t>5</t>
  </si>
  <si>
    <t>122202209</t>
  </si>
  <si>
    <t>Odkopávky a prekopávky nezapažené pre cesty. Príplatok za lepivosť horniny 3</t>
  </si>
  <si>
    <t>10</t>
  </si>
  <si>
    <t>122302202</t>
  </si>
  <si>
    <t>Odkopávka a prekopávka nezapažená pre cesty, v hornine 4 nad 100 do 1000 m3</t>
  </si>
  <si>
    <t>12</t>
  </si>
  <si>
    <t>7</t>
  </si>
  <si>
    <t>122302209</t>
  </si>
  <si>
    <t>Odkopávky a prekopávky nezapažené pre cesty. Príplatok za lepivosť horniny 4</t>
  </si>
  <si>
    <t>14</t>
  </si>
  <si>
    <t>123202102</t>
  </si>
  <si>
    <t>Výkop zárezov so šikmými stenami, rigol v horninách 3 1000-10000 m3</t>
  </si>
  <si>
    <t>16</t>
  </si>
  <si>
    <t>9</t>
  </si>
  <si>
    <t>123202109</t>
  </si>
  <si>
    <t>Príplatok k cenám za lepivosť vykopávky zárezov so šikmými stenami pre podzemné vedenia v hornine 3</t>
  </si>
  <si>
    <t>18</t>
  </si>
  <si>
    <t>123302102</t>
  </si>
  <si>
    <t>Výkop zárezov so šikmými stenami, rigol v horninách 4 do 10000 m3</t>
  </si>
  <si>
    <t>11</t>
  </si>
  <si>
    <t>123302109</t>
  </si>
  <si>
    <t>Príplatok k cenám za lepivosť vykopávky zárezov so šikmými stenami pre podzemné vedenia v hornine 4</t>
  </si>
  <si>
    <t>22</t>
  </si>
  <si>
    <t>132201202</t>
  </si>
  <si>
    <t>Výkop ryhy šírky 600-2000mm horn.3 od 100 do 1000 m3</t>
  </si>
  <si>
    <t>24</t>
  </si>
  <si>
    <t>13</t>
  </si>
  <si>
    <t>132201209</t>
  </si>
  <si>
    <t>Príplatok k cenám za lepivosť pri hĺbení rýh š. nad 600 do 2 000 mm zapaž. i nezapažených, s urovnaním dna v hornine 3</t>
  </si>
  <si>
    <t>26</t>
  </si>
  <si>
    <t>162501172</t>
  </si>
  <si>
    <t xml:space="preserve">Vodorovné premiestnenie výkopku  po spevnenej ceste z  horniny tr.1-4, na vzdialenosť do 3000 m</t>
  </si>
  <si>
    <t>28</t>
  </si>
  <si>
    <t>15</t>
  </si>
  <si>
    <t>162501173</t>
  </si>
  <si>
    <t xml:space="preserve">Vodorovné premiestnenie výkopku  po spevnenej ceste z  horniny tr.1-4, nad 10000 m3, príplatok k cene za každých ďalšich a začatých 1000 m</t>
  </si>
  <si>
    <t>30</t>
  </si>
  <si>
    <t>M</t>
  </si>
  <si>
    <t>585310000100.DOD</t>
  </si>
  <si>
    <t>Zmesné hydraulické pojivo pre stabilizáciu násypu</t>
  </si>
  <si>
    <t>t</t>
  </si>
  <si>
    <t>-632125717</t>
  </si>
  <si>
    <t>17</t>
  </si>
  <si>
    <t>585360000100.S</t>
  </si>
  <si>
    <t>Hydrát vápenný jemne mletý voľne ložený</t>
  </si>
  <si>
    <t>541390223</t>
  </si>
  <si>
    <t>175101102</t>
  </si>
  <si>
    <t>Obsyp potrubia sypaninou z vhodných hornín 1 až 4 s prehodením sypaniny</t>
  </si>
  <si>
    <t>32</t>
  </si>
  <si>
    <t>19</t>
  </si>
  <si>
    <t>181101102</t>
  </si>
  <si>
    <t>Úprava pláne v zárezoch v hornine 1-4 so zhutnením</t>
  </si>
  <si>
    <t>34</t>
  </si>
  <si>
    <t>182101101</t>
  </si>
  <si>
    <t>Svahovanie trvalých svahov v zárezoch a v násypoch v hor. triedy 1-4</t>
  </si>
  <si>
    <t>36</t>
  </si>
  <si>
    <t>21</t>
  </si>
  <si>
    <t>182301132</t>
  </si>
  <si>
    <t>Rozprestretie ornice na svahu so sklonom nad 1:5, plocha nad 500 m2,hr.nad 100 do 150 mm</t>
  </si>
  <si>
    <t>38</t>
  </si>
  <si>
    <t>Zakladanie</t>
  </si>
  <si>
    <t>271571111</t>
  </si>
  <si>
    <t>Vankúše zhutnené pod základy zo štrkopiesku</t>
  </si>
  <si>
    <t>40</t>
  </si>
  <si>
    <t>23</t>
  </si>
  <si>
    <t>274313611</t>
  </si>
  <si>
    <t>Betón základových pásov, prostý tr.C 16/20</t>
  </si>
  <si>
    <t>42</t>
  </si>
  <si>
    <t>Vodorovné konštrukcie</t>
  </si>
  <si>
    <t>451571112</t>
  </si>
  <si>
    <t>Lôžko pod lomový kameň okolo priepustov - štrkopiesok a zemina hr.vrstvy 200 mm</t>
  </si>
  <si>
    <t>44</t>
  </si>
  <si>
    <t>25</t>
  </si>
  <si>
    <t>452311141</t>
  </si>
  <si>
    <t>Sedlá z betónu v otvorenom výkope tr.C 16/20 pre potrubné vedenia</t>
  </si>
  <si>
    <t>46</t>
  </si>
  <si>
    <t>465511127</t>
  </si>
  <si>
    <t>Úprava rigolu z lomového kameňa okolo priepustov s vyplnením škár a do lôžka z ťaženého kameniva</t>
  </si>
  <si>
    <t>48</t>
  </si>
  <si>
    <t>27</t>
  </si>
  <si>
    <t>467951220</t>
  </si>
  <si>
    <t>Zriadenie drevený odrážok z hranolov a fošien</t>
  </si>
  <si>
    <t>m</t>
  </si>
  <si>
    <t>50</t>
  </si>
  <si>
    <t>605110010100.S</t>
  </si>
  <si>
    <t>Dosky a fošne zo smreku neopracované omietané akosť I hr. 60-100 mm, š. 125-190 mm</t>
  </si>
  <si>
    <t>-1286104034</t>
  </si>
  <si>
    <t>29</t>
  </si>
  <si>
    <t>605120000100.S</t>
  </si>
  <si>
    <t>Hranoly zo smreku neopracované hranené akosť I, prierez 76-100 cm2, dĺ. 4000-6500 mm</t>
  </si>
  <si>
    <t>-2087695990</t>
  </si>
  <si>
    <t>Komunikácie</t>
  </si>
  <si>
    <t>561261111</t>
  </si>
  <si>
    <t>Zhotovenie podkladu zo zeminy vylepšením hydraolického spojiva reprofiláciou recyklačnou frézou hr. vrstvy 400mm</t>
  </si>
  <si>
    <t>52</t>
  </si>
  <si>
    <t>31</t>
  </si>
  <si>
    <t>561511111</t>
  </si>
  <si>
    <t>Reprofilizácia a homogenizácia podkladu komunikácií recyklačnou frezou 200mm</t>
  </si>
  <si>
    <t>54</t>
  </si>
  <si>
    <t>564851111</t>
  </si>
  <si>
    <t>Podklad zo štrkodrviny s rozprestrením a zhutnením po zhutnení hr. 150 mm</t>
  </si>
  <si>
    <t>56</t>
  </si>
  <si>
    <t>33</t>
  </si>
  <si>
    <t>564861111</t>
  </si>
  <si>
    <t>Podklad zo štrkodrviny s rozprestrením a zhutnením po zhutnení hr. 200 mm</t>
  </si>
  <si>
    <t>58</t>
  </si>
  <si>
    <t>Ostatné konštrukcie a práce-búranie</t>
  </si>
  <si>
    <t>35</t>
  </si>
  <si>
    <t>404MAT</t>
  </si>
  <si>
    <t>Dopravná značka, retroreflexia RA1, pozinkovaná</t>
  </si>
  <si>
    <t>351964003</t>
  </si>
  <si>
    <t>404490008400.SA</t>
  </si>
  <si>
    <t>Stĺpik Zn, v=3,5m, pre dopravné značky</t>
  </si>
  <si>
    <t>415883356</t>
  </si>
  <si>
    <t>37</t>
  </si>
  <si>
    <t>914001111.S</t>
  </si>
  <si>
    <t>Osadenie a montáž cestnej zvislej dopravnej značky na stĺpik, stĺp, konzolu alebo objekt</t>
  </si>
  <si>
    <t>-235785785</t>
  </si>
  <si>
    <t>919514112</t>
  </si>
  <si>
    <t>Zhotovenie priepustu z rúr železobetónových</t>
  </si>
  <si>
    <t>60</t>
  </si>
  <si>
    <t>39</t>
  </si>
  <si>
    <t>592210001000.S</t>
  </si>
  <si>
    <t>Rúra železobetónová, dĺ. 1000 mm, zosilená</t>
  </si>
  <si>
    <t>-561814070</t>
  </si>
  <si>
    <t>99</t>
  </si>
  <si>
    <t>Presun hmôt HSV</t>
  </si>
  <si>
    <t>998222011</t>
  </si>
  <si>
    <t>Presun hmôt pre pozemné komunikácie s krytom z kameniva (8222, 8225) akejkoľvek dĺžky objektu</t>
  </si>
  <si>
    <t>62</t>
  </si>
  <si>
    <t>Práce a dodávky M</t>
  </si>
  <si>
    <t>VRN</t>
  </si>
  <si>
    <t>Investičné náklady neobsiahnuté v cenách</t>
  </si>
  <si>
    <t>000300016.S</t>
  </si>
  <si>
    <t>Geodetické práce - vykonávané pred výstavbou určenie vytyčovacej siete, vytýčenie staveniska, staveb. objektu</t>
  </si>
  <si>
    <t>eur</t>
  </si>
  <si>
    <t>1024</t>
  </si>
  <si>
    <t>1165968466</t>
  </si>
  <si>
    <t>43</t>
  </si>
  <si>
    <t>000300031.S</t>
  </si>
  <si>
    <t>Geodetické práce - vykonávané po výstavbe zameranie skutočného vyhotovenia stavby</t>
  </si>
  <si>
    <t>1502392551</t>
  </si>
  <si>
    <t>000400022.S</t>
  </si>
  <si>
    <t>Projektové práce - stavebná časť (stavebné objekty vrátane ich technického vybavenia). náklady na dokumentáciu skutočného zhotovenia stavby</t>
  </si>
  <si>
    <t>-94023218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</si>
</sst>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2" fillId="0" borderId="14" xfId="0" applyNumberFormat="1" applyFont="1" applyBorder="1" applyAlignment="1">
      <alignment horizontal="right" vertical="center"/>
    </xf>
    <xf numFmtId="4" fontId="12" fillId="0" borderId="0" xfId="0" applyNumberFormat="1" applyFont="1" applyBorder="1" applyAlignment="1">
      <alignment horizontal="right"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7" fontId="31" fillId="0" borderId="12" xfId="0" applyNumberFormat="1" applyFont="1" applyBorder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7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7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167" fontId="33" fillId="3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167" fontId="22" fillId="0" borderId="20" xfId="0" applyNumberFormat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5.83203" style="1" hidden="1" customWidth="1"/>
    <col min="49" max="49" width="25.83203" style="1" hidden="1" customWidth="1"/>
    <col min="50" max="50" width="21.66016" style="1" hidden="1" customWidth="1"/>
    <col min="51" max="51" width="21.66016" style="1" hidden="1" customWidth="1"/>
    <col min="52" max="52" width="25" style="1" hidden="1" customWidth="1"/>
    <col min="53" max="53" width="25" style="1" hidden="1" customWidth="1"/>
    <col min="54" max="54" width="21.66016" style="1" hidden="1" customWidth="1"/>
    <col min="55" max="55" width="19.16016" style="1" hidden="1" customWidth="1"/>
    <col min="56" max="56" width="25" style="1" hidden="1" customWidth="1"/>
    <col min="57" max="57" width="21.66016" style="1" hidden="1" customWidth="1"/>
    <col min="58" max="58" width="19.16016" style="1" hidden="1" customWidth="1"/>
    <col min="59" max="59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4</v>
      </c>
      <c r="BV1" s="13" t="s">
        <v>5</v>
      </c>
    </row>
    <row r="2" s="1" customFormat="1" ht="36.96" customHeight="1">
      <c r="AR2" s="14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S2" s="15" t="s">
        <v>7</v>
      </c>
      <c r="BT2" s="15" t="s">
        <v>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8</v>
      </c>
    </row>
    <row r="4" s="1" customFormat="1" ht="24.96" customHeight="1">
      <c r="B4" s="18"/>
      <c r="D4" s="19" t="s">
        <v>9</v>
      </c>
      <c r="AR4" s="18"/>
      <c r="AS4" s="20" t="s">
        <v>10</v>
      </c>
      <c r="BG4" s="21" t="s">
        <v>11</v>
      </c>
      <c r="BS4" s="15" t="s">
        <v>7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18"/>
      <c r="BG5" s="24" t="s">
        <v>14</v>
      </c>
      <c r="BS5" s="15" t="s">
        <v>7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18"/>
      <c r="BG6" s="27"/>
      <c r="BS6" s="15" t="s">
        <v>7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G7" s="27"/>
      <c r="BS7" s="15" t="s">
        <v>7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G8" s="27"/>
      <c r="BS8" s="15" t="s">
        <v>7</v>
      </c>
    </row>
    <row r="9" s="1" customFormat="1" ht="14.4" customHeight="1">
      <c r="B9" s="18"/>
      <c r="AR9" s="18"/>
      <c r="BG9" s="27"/>
      <c r="BS9" s="15" t="s">
        <v>7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G10" s="27"/>
      <c r="BS10" s="15" t="s">
        <v>7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G11" s="27"/>
      <c r="BS11" s="15" t="s">
        <v>7</v>
      </c>
    </row>
    <row r="12" s="1" customFormat="1" ht="6.96" customHeight="1">
      <c r="B12" s="18"/>
      <c r="AR12" s="18"/>
      <c r="BG12" s="27"/>
      <c r="BS12" s="15" t="s">
        <v>7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G13" s="27"/>
      <c r="BS13" s="15" t="s">
        <v>7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G14" s="27"/>
      <c r="BS14" s="15" t="s">
        <v>7</v>
      </c>
    </row>
    <row r="15" s="1" customFormat="1" ht="6.96" customHeight="1">
      <c r="B15" s="18"/>
      <c r="AR15" s="18"/>
      <c r="BG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G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G17" s="27"/>
      <c r="BS17" s="15" t="s">
        <v>4</v>
      </c>
    </row>
    <row r="18" s="1" customFormat="1" ht="6.96" customHeight="1">
      <c r="B18" s="18"/>
      <c r="AR18" s="18"/>
      <c r="BG18" s="27"/>
      <c r="BS18" s="15" t="s">
        <v>31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G19" s="27"/>
      <c r="BS19" s="15" t="s">
        <v>31</v>
      </c>
    </row>
    <row r="20" s="1" customFormat="1" ht="18.48" customHeight="1">
      <c r="B20" s="18"/>
      <c r="E20" s="23" t="s">
        <v>33</v>
      </c>
      <c r="AK20" s="28" t="s">
        <v>26</v>
      </c>
      <c r="AN20" s="23" t="s">
        <v>1</v>
      </c>
      <c r="AR20" s="18"/>
      <c r="BG20" s="27"/>
      <c r="BS20" s="15" t="s">
        <v>4</v>
      </c>
    </row>
    <row r="21" s="1" customFormat="1" ht="6.96" customHeight="1">
      <c r="B21" s="18"/>
      <c r="AR21" s="18"/>
      <c r="BG21" s="27"/>
    </row>
    <row r="22" s="1" customFormat="1" ht="12" customHeight="1">
      <c r="B22" s="18"/>
      <c r="D22" s="28" t="s">
        <v>34</v>
      </c>
      <c r="AR22" s="18"/>
      <c r="BG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G23" s="27"/>
    </row>
    <row r="24" s="1" customFormat="1" ht="6.96" customHeight="1">
      <c r="B24" s="18"/>
      <c r="AR24" s="18"/>
      <c r="BG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G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G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G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G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0.20000000000000001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ROUND(BB94,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ROUND(AX94,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G29" s="46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0.20000000000000001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ROUND(BC94,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ROUND(AY94,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G30" s="46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7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ROUND(BD94,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G31" s="46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7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ROUND(BE94,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G32" s="46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ROUND(BF94,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G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G34" s="27"/>
    </row>
    <row r="35" s="2" customFormat="1" ht="25.92" customHeight="1">
      <c r="A35" s="34"/>
      <c r="B35" s="35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G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G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G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48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49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50</v>
      </c>
      <c r="AI60" s="37"/>
      <c r="AJ60" s="37"/>
      <c r="AK60" s="37"/>
      <c r="AL60" s="37"/>
      <c r="AM60" s="59" t="s">
        <v>51</v>
      </c>
      <c r="AN60" s="37"/>
      <c r="AO60" s="37"/>
      <c r="AP60" s="34"/>
      <c r="AQ60" s="34"/>
      <c r="AR60" s="35"/>
      <c r="BG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52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53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G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50</v>
      </c>
      <c r="AI75" s="37"/>
      <c r="AJ75" s="37"/>
      <c r="AK75" s="37"/>
      <c r="AL75" s="37"/>
      <c r="AM75" s="59" t="s">
        <v>51</v>
      </c>
      <c r="AN75" s="37"/>
      <c r="AO75" s="37"/>
      <c r="AP75" s="34"/>
      <c r="AQ75" s="34"/>
      <c r="AR75" s="35"/>
      <c r="BG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G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G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G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G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G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2023K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G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Obnova lesných ciest Turany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G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G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Turany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20. 9. 2024</v>
      </c>
      <c r="AN87" s="70"/>
      <c r="AO87" s="34"/>
      <c r="AP87" s="34"/>
      <c r="AQ87" s="34"/>
      <c r="AR87" s="35"/>
      <c r="BG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G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Komposesorát , pozemkové spoločenstvo Turany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71" t="str">
        <f>IF(E17="","",E17)</f>
        <v>Ing.Ivan Klein</v>
      </c>
      <c r="AN89" s="4"/>
      <c r="AO89" s="4"/>
      <c r="AP89" s="4"/>
      <c r="AQ89" s="34"/>
      <c r="AR89" s="35"/>
      <c r="AS89" s="72" t="s">
        <v>55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5"/>
      <c r="BG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 xml:space="preserve"> 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9"/>
      <c r="BG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9"/>
      <c r="BG91" s="34"/>
    </row>
    <row r="92" s="2" customFormat="1" ht="29.28" customHeight="1">
      <c r="A92" s="34"/>
      <c r="B92" s="35"/>
      <c r="C92" s="80" t="s">
        <v>56</v>
      </c>
      <c r="D92" s="81"/>
      <c r="E92" s="81"/>
      <c r="F92" s="81"/>
      <c r="G92" s="81"/>
      <c r="H92" s="82"/>
      <c r="I92" s="83" t="s">
        <v>57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58</v>
      </c>
      <c r="AH92" s="81"/>
      <c r="AI92" s="81"/>
      <c r="AJ92" s="81"/>
      <c r="AK92" s="81"/>
      <c r="AL92" s="81"/>
      <c r="AM92" s="81"/>
      <c r="AN92" s="83" t="s">
        <v>59</v>
      </c>
      <c r="AO92" s="81"/>
      <c r="AP92" s="85"/>
      <c r="AQ92" s="86" t="s">
        <v>60</v>
      </c>
      <c r="AR92" s="35"/>
      <c r="AS92" s="87" t="s">
        <v>61</v>
      </c>
      <c r="AT92" s="88" t="s">
        <v>62</v>
      </c>
      <c r="AU92" s="88" t="s">
        <v>63</v>
      </c>
      <c r="AV92" s="88" t="s">
        <v>64</v>
      </c>
      <c r="AW92" s="88" t="s">
        <v>65</v>
      </c>
      <c r="AX92" s="88" t="s">
        <v>66</v>
      </c>
      <c r="AY92" s="88" t="s">
        <v>67</v>
      </c>
      <c r="AZ92" s="88" t="s">
        <v>68</v>
      </c>
      <c r="BA92" s="88" t="s">
        <v>69</v>
      </c>
      <c r="BB92" s="88" t="s">
        <v>70</v>
      </c>
      <c r="BC92" s="88" t="s">
        <v>71</v>
      </c>
      <c r="BD92" s="88" t="s">
        <v>72</v>
      </c>
      <c r="BE92" s="88" t="s">
        <v>73</v>
      </c>
      <c r="BF92" s="89" t="s">
        <v>74</v>
      </c>
      <c r="BG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2"/>
      <c r="BG93" s="34"/>
    </row>
    <row r="94" s="6" customFormat="1" ht="32.4" customHeight="1">
      <c r="A94" s="6"/>
      <c r="B94" s="93"/>
      <c r="C94" s="94" t="s">
        <v>75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ROUND(AG95,2)</f>
        <v>0</v>
      </c>
      <c r="AH94" s="96"/>
      <c r="AI94" s="96"/>
      <c r="AJ94" s="96"/>
      <c r="AK94" s="96"/>
      <c r="AL94" s="96"/>
      <c r="AM94" s="96"/>
      <c r="AN94" s="97">
        <f>SUM(AG94,AV94)</f>
        <v>0</v>
      </c>
      <c r="AO94" s="97"/>
      <c r="AP94" s="97"/>
      <c r="AQ94" s="98" t="s">
        <v>1</v>
      </c>
      <c r="AR94" s="93"/>
      <c r="AS94" s="99">
        <f>ROUND(AS95,2)</f>
        <v>0</v>
      </c>
      <c r="AT94" s="100">
        <f>ROUND(AT95,2)</f>
        <v>0</v>
      </c>
      <c r="AU94" s="101">
        <f>ROUND(AU95,2)</f>
        <v>0</v>
      </c>
      <c r="AV94" s="101">
        <f>ROUND(SUM(AX94:AY94),2)</f>
        <v>0</v>
      </c>
      <c r="AW94" s="102">
        <f>ROUND(AW95,5)</f>
        <v>0</v>
      </c>
      <c r="AX94" s="101">
        <f>ROUND(BB94*L29,2)</f>
        <v>0</v>
      </c>
      <c r="AY94" s="101">
        <f>ROUND(BC94*L30,2)</f>
        <v>0</v>
      </c>
      <c r="AZ94" s="101">
        <f>ROUND(BD94*L29,2)</f>
        <v>0</v>
      </c>
      <c r="BA94" s="101">
        <f>ROUND(BE94*L30,2)</f>
        <v>0</v>
      </c>
      <c r="BB94" s="101">
        <f>ROUND(BB95,2)</f>
        <v>0</v>
      </c>
      <c r="BC94" s="101">
        <f>ROUND(BC95,2)</f>
        <v>0</v>
      </c>
      <c r="BD94" s="101">
        <f>ROUND(BD95,2)</f>
        <v>0</v>
      </c>
      <c r="BE94" s="101">
        <f>ROUND(BE95,2)</f>
        <v>0</v>
      </c>
      <c r="BF94" s="103">
        <f>ROUND(BF95,2)</f>
        <v>0</v>
      </c>
      <c r="BG94" s="6"/>
      <c r="BS94" s="104" t="s">
        <v>76</v>
      </c>
      <c r="BT94" s="104" t="s">
        <v>77</v>
      </c>
      <c r="BU94" s="105" t="s">
        <v>78</v>
      </c>
      <c r="BV94" s="104" t="s">
        <v>79</v>
      </c>
      <c r="BW94" s="104" t="s">
        <v>5</v>
      </c>
      <c r="BX94" s="104" t="s">
        <v>80</v>
      </c>
      <c r="CL94" s="104" t="s">
        <v>1</v>
      </c>
    </row>
    <row r="95" s="7" customFormat="1" ht="16.5" customHeight="1">
      <c r="A95" s="106" t="s">
        <v>81</v>
      </c>
      <c r="B95" s="107"/>
      <c r="C95" s="108"/>
      <c r="D95" s="109" t="s">
        <v>82</v>
      </c>
      <c r="E95" s="109"/>
      <c r="F95" s="109"/>
      <c r="G95" s="109"/>
      <c r="H95" s="109"/>
      <c r="I95" s="110"/>
      <c r="J95" s="109" t="s">
        <v>16</v>
      </c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11">
        <f>'Objekt - Obnova lesných c...'!K32</f>
        <v>0</v>
      </c>
      <c r="AH95" s="110"/>
      <c r="AI95" s="110"/>
      <c r="AJ95" s="110"/>
      <c r="AK95" s="110"/>
      <c r="AL95" s="110"/>
      <c r="AM95" s="110"/>
      <c r="AN95" s="111">
        <f>SUM(AG95,AV95)</f>
        <v>0</v>
      </c>
      <c r="AO95" s="110"/>
      <c r="AP95" s="110"/>
      <c r="AQ95" s="112" t="s">
        <v>83</v>
      </c>
      <c r="AR95" s="107"/>
      <c r="AS95" s="113">
        <f>'Objekt - Obnova lesných c...'!K30</f>
        <v>0</v>
      </c>
      <c r="AT95" s="114">
        <f>'Objekt - Obnova lesných c...'!K31</f>
        <v>0</v>
      </c>
      <c r="AU95" s="114">
        <v>0</v>
      </c>
      <c r="AV95" s="114">
        <f>ROUND(SUM(AX95:AY95),2)</f>
        <v>0</v>
      </c>
      <c r="AW95" s="115">
        <f>'Objekt - Obnova lesných c...'!T125</f>
        <v>0</v>
      </c>
      <c r="AX95" s="114">
        <f>'Objekt - Obnova lesných c...'!K35</f>
        <v>0</v>
      </c>
      <c r="AY95" s="114">
        <f>'Objekt - Obnova lesných c...'!K36</f>
        <v>0</v>
      </c>
      <c r="AZ95" s="114">
        <f>'Objekt - Obnova lesných c...'!K37</f>
        <v>0</v>
      </c>
      <c r="BA95" s="114">
        <f>'Objekt - Obnova lesných c...'!K38</f>
        <v>0</v>
      </c>
      <c r="BB95" s="114">
        <f>'Objekt - Obnova lesných c...'!F35</f>
        <v>0</v>
      </c>
      <c r="BC95" s="114">
        <f>'Objekt - Obnova lesných c...'!F36</f>
        <v>0</v>
      </c>
      <c r="BD95" s="114">
        <f>'Objekt - Obnova lesných c...'!F37</f>
        <v>0</v>
      </c>
      <c r="BE95" s="114">
        <f>'Objekt - Obnova lesných c...'!F38</f>
        <v>0</v>
      </c>
      <c r="BF95" s="116">
        <f>'Objekt - Obnova lesných c...'!F39</f>
        <v>0</v>
      </c>
      <c r="BG95" s="7"/>
      <c r="BT95" s="117" t="s">
        <v>84</v>
      </c>
      <c r="BV95" s="117" t="s">
        <v>79</v>
      </c>
      <c r="BW95" s="117" t="s">
        <v>85</v>
      </c>
      <c r="BX95" s="117" t="s">
        <v>5</v>
      </c>
      <c r="CL95" s="117" t="s">
        <v>1</v>
      </c>
      <c r="CM95" s="117" t="s">
        <v>77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</row>
    <row r="97" s="2" customFormat="1" ht="6.96" customHeight="1">
      <c r="A97" s="34"/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</row>
  </sheetData>
  <mergeCells count="42">
    <mergeCell ref="BG5:BG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G2"/>
  </mergeCells>
  <hyperlinks>
    <hyperlink ref="A95" location="'Objekt - Obnova lesných c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4" t="s">
        <v>6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5" t="s">
        <v>85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AT3" s="15" t="s">
        <v>77</v>
      </c>
    </row>
    <row r="4" s="1" customFormat="1" ht="24.96" customHeight="1">
      <c r="B4" s="18"/>
      <c r="D4" s="19" t="s">
        <v>86</v>
      </c>
      <c r="M4" s="18"/>
      <c r="N4" s="118" t="s">
        <v>10</v>
      </c>
      <c r="AT4" s="15" t="s">
        <v>3</v>
      </c>
    </row>
    <row r="5" s="1" customFormat="1" ht="6.96" customHeight="1">
      <c r="B5" s="18"/>
      <c r="M5" s="18"/>
    </row>
    <row r="6" s="1" customFormat="1" ht="12" customHeight="1">
      <c r="B6" s="18"/>
      <c r="D6" s="28" t="s">
        <v>15</v>
      </c>
      <c r="M6" s="18"/>
    </row>
    <row r="7" s="1" customFormat="1" ht="16.5" customHeight="1">
      <c r="B7" s="18"/>
      <c r="E7" s="119" t="str">
        <f>'Rekapitulácia stavby'!K6</f>
        <v>Obnova lesných ciest Turany</v>
      </c>
      <c r="F7" s="28"/>
      <c r="G7" s="28"/>
      <c r="H7" s="28"/>
      <c r="M7" s="18"/>
    </row>
    <row r="8" s="2" customFormat="1" ht="12" customHeight="1">
      <c r="A8" s="34"/>
      <c r="B8" s="35"/>
      <c r="C8" s="34"/>
      <c r="D8" s="28" t="s">
        <v>87</v>
      </c>
      <c r="E8" s="34"/>
      <c r="F8" s="34"/>
      <c r="G8" s="34"/>
      <c r="H8" s="34"/>
      <c r="I8" s="34"/>
      <c r="J8" s="34"/>
      <c r="K8" s="34"/>
      <c r="L8" s="34"/>
      <c r="M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88</v>
      </c>
      <c r="F9" s="34"/>
      <c r="G9" s="34"/>
      <c r="H9" s="34"/>
      <c r="I9" s="34"/>
      <c r="J9" s="34"/>
      <c r="K9" s="34"/>
      <c r="L9" s="34"/>
      <c r="M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34"/>
      <c r="M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20. 9. 2024</v>
      </c>
      <c r="K12" s="34"/>
      <c r="L12" s="34"/>
      <c r="M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34"/>
      <c r="M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34"/>
      <c r="M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34"/>
      <c r="M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34"/>
      <c r="M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34"/>
      <c r="M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30</v>
      </c>
      <c r="F21" s="34"/>
      <c r="G21" s="34"/>
      <c r="H21" s="34"/>
      <c r="I21" s="28" t="s">
        <v>26</v>
      </c>
      <c r="J21" s="23" t="s">
        <v>1</v>
      </c>
      <c r="K21" s="34"/>
      <c r="L21" s="34"/>
      <c r="M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34"/>
      <c r="M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34"/>
      <c r="M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34"/>
      <c r="M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0"/>
      <c r="B27" s="121"/>
      <c r="C27" s="120"/>
      <c r="D27" s="120"/>
      <c r="E27" s="32" t="s">
        <v>1</v>
      </c>
      <c r="F27" s="32"/>
      <c r="G27" s="32"/>
      <c r="H27" s="32"/>
      <c r="I27" s="120"/>
      <c r="J27" s="120"/>
      <c r="K27" s="120"/>
      <c r="L27" s="120"/>
      <c r="M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91"/>
      <c r="M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>
      <c r="A30" s="34"/>
      <c r="B30" s="35"/>
      <c r="C30" s="34"/>
      <c r="D30" s="34"/>
      <c r="E30" s="28" t="s">
        <v>89</v>
      </c>
      <c r="F30" s="34"/>
      <c r="G30" s="34"/>
      <c r="H30" s="34"/>
      <c r="I30" s="34"/>
      <c r="J30" s="34"/>
      <c r="K30" s="123">
        <f>I96</f>
        <v>0</v>
      </c>
      <c r="L30" s="34"/>
      <c r="M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>
      <c r="A31" s="34"/>
      <c r="B31" s="35"/>
      <c r="C31" s="34"/>
      <c r="D31" s="34"/>
      <c r="E31" s="28" t="s">
        <v>90</v>
      </c>
      <c r="F31" s="34"/>
      <c r="G31" s="34"/>
      <c r="H31" s="34"/>
      <c r="I31" s="34"/>
      <c r="J31" s="34"/>
      <c r="K31" s="123">
        <f>J96</f>
        <v>0</v>
      </c>
      <c r="L31" s="34"/>
      <c r="M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24" t="s">
        <v>35</v>
      </c>
      <c r="E32" s="34"/>
      <c r="F32" s="34"/>
      <c r="G32" s="34"/>
      <c r="H32" s="34"/>
      <c r="I32" s="34"/>
      <c r="J32" s="34"/>
      <c r="K32" s="97">
        <f>ROUND(K125, 2)</f>
        <v>0</v>
      </c>
      <c r="L32" s="34"/>
      <c r="M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91"/>
      <c r="M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4"/>
      <c r="K34" s="39" t="s">
        <v>38</v>
      </c>
      <c r="L34" s="34"/>
      <c r="M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25" t="s">
        <v>39</v>
      </c>
      <c r="E35" s="41" t="s">
        <v>40</v>
      </c>
      <c r="F35" s="126">
        <f>ROUND((SUM(BE125:BE176)),  2)</f>
        <v>0</v>
      </c>
      <c r="G35" s="127"/>
      <c r="H35" s="127"/>
      <c r="I35" s="128">
        <v>0.20000000000000001</v>
      </c>
      <c r="J35" s="127"/>
      <c r="K35" s="126">
        <f>ROUND(((SUM(BE125:BE176))*I35),  2)</f>
        <v>0</v>
      </c>
      <c r="L35" s="34"/>
      <c r="M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26">
        <f>ROUND((SUM(BF125:BF176)),  2)</f>
        <v>0</v>
      </c>
      <c r="G36" s="127"/>
      <c r="H36" s="127"/>
      <c r="I36" s="128">
        <v>0.20000000000000001</v>
      </c>
      <c r="J36" s="127"/>
      <c r="K36" s="126">
        <f>ROUND(((SUM(BF125:BF176))*I36),  2)</f>
        <v>0</v>
      </c>
      <c r="L36" s="34"/>
      <c r="M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23">
        <f>ROUND((SUM(BG125:BG176)),  2)</f>
        <v>0</v>
      </c>
      <c r="G37" s="34"/>
      <c r="H37" s="34"/>
      <c r="I37" s="129">
        <v>0.20000000000000001</v>
      </c>
      <c r="J37" s="34"/>
      <c r="K37" s="123">
        <f>0</f>
        <v>0</v>
      </c>
      <c r="L37" s="34"/>
      <c r="M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23">
        <f>ROUND((SUM(BH125:BH176)),  2)</f>
        <v>0</v>
      </c>
      <c r="G38" s="34"/>
      <c r="H38" s="34"/>
      <c r="I38" s="129">
        <v>0.20000000000000001</v>
      </c>
      <c r="J38" s="34"/>
      <c r="K38" s="123">
        <f>0</f>
        <v>0</v>
      </c>
      <c r="L38" s="34"/>
      <c r="M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26">
        <f>ROUND((SUM(BI125:BI176)),  2)</f>
        <v>0</v>
      </c>
      <c r="G39" s="127"/>
      <c r="H39" s="127"/>
      <c r="I39" s="128">
        <v>0</v>
      </c>
      <c r="J39" s="127"/>
      <c r="K39" s="126">
        <f>0</f>
        <v>0</v>
      </c>
      <c r="L39" s="34"/>
      <c r="M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30"/>
      <c r="D41" s="131" t="s">
        <v>45</v>
      </c>
      <c r="E41" s="82"/>
      <c r="F41" s="82"/>
      <c r="G41" s="132" t="s">
        <v>46</v>
      </c>
      <c r="H41" s="133" t="s">
        <v>47</v>
      </c>
      <c r="I41" s="82"/>
      <c r="J41" s="82"/>
      <c r="K41" s="134">
        <f>SUM(K32:K39)</f>
        <v>0</v>
      </c>
      <c r="L41" s="135"/>
      <c r="M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M43" s="18"/>
    </row>
    <row r="44" s="1" customFormat="1" ht="14.4" customHeight="1">
      <c r="B44" s="18"/>
      <c r="M44" s="18"/>
    </row>
    <row r="45" s="1" customFormat="1" ht="14.4" customHeight="1">
      <c r="B45" s="18"/>
      <c r="M45" s="18"/>
    </row>
    <row r="46" s="1" customFormat="1" ht="14.4" customHeight="1">
      <c r="B46" s="18"/>
      <c r="M46" s="18"/>
    </row>
    <row r="47" s="1" customFormat="1" ht="14.4" customHeight="1">
      <c r="B47" s="18"/>
      <c r="M47" s="18"/>
    </row>
    <row r="48" s="1" customFormat="1" ht="14.4" customHeight="1">
      <c r="B48" s="18"/>
      <c r="M48" s="18"/>
    </row>
    <row r="49" s="1" customFormat="1" ht="14.4" customHeight="1">
      <c r="B49" s="18"/>
      <c r="M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8"/>
      <c r="M50" s="56"/>
    </row>
    <row r="51">
      <c r="B51" s="18"/>
      <c r="M51" s="18"/>
    </row>
    <row r="52">
      <c r="B52" s="18"/>
      <c r="M52" s="18"/>
    </row>
    <row r="53">
      <c r="B53" s="18"/>
      <c r="M53" s="18"/>
    </row>
    <row r="54">
      <c r="B54" s="18"/>
      <c r="M54" s="18"/>
    </row>
    <row r="55">
      <c r="B55" s="18"/>
      <c r="M55" s="18"/>
    </row>
    <row r="56">
      <c r="B56" s="18"/>
      <c r="M56" s="18"/>
    </row>
    <row r="57">
      <c r="B57" s="18"/>
      <c r="M57" s="18"/>
    </row>
    <row r="58">
      <c r="B58" s="18"/>
      <c r="M58" s="18"/>
    </row>
    <row r="59">
      <c r="B59" s="18"/>
      <c r="M59" s="18"/>
    </row>
    <row r="60">
      <c r="B60" s="18"/>
      <c r="M60" s="18"/>
    </row>
    <row r="61" s="2" customFormat="1">
      <c r="A61" s="34"/>
      <c r="B61" s="35"/>
      <c r="C61" s="34"/>
      <c r="D61" s="59" t="s">
        <v>50</v>
      </c>
      <c r="E61" s="37"/>
      <c r="F61" s="136" t="s">
        <v>51</v>
      </c>
      <c r="G61" s="59" t="s">
        <v>50</v>
      </c>
      <c r="H61" s="37"/>
      <c r="I61" s="37"/>
      <c r="J61" s="137" t="s">
        <v>51</v>
      </c>
      <c r="K61" s="37"/>
      <c r="L61" s="37"/>
      <c r="M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M62" s="18"/>
    </row>
    <row r="63">
      <c r="B63" s="18"/>
      <c r="M63" s="18"/>
    </row>
    <row r="64">
      <c r="B64" s="18"/>
      <c r="M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60"/>
      <c r="M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M66" s="18"/>
    </row>
    <row r="67">
      <c r="B67" s="18"/>
      <c r="M67" s="18"/>
    </row>
    <row r="68">
      <c r="B68" s="18"/>
      <c r="M68" s="18"/>
    </row>
    <row r="69">
      <c r="B69" s="18"/>
      <c r="M69" s="18"/>
    </row>
    <row r="70">
      <c r="B70" s="18"/>
      <c r="M70" s="18"/>
    </row>
    <row r="71">
      <c r="B71" s="18"/>
      <c r="M71" s="18"/>
    </row>
    <row r="72">
      <c r="B72" s="18"/>
      <c r="M72" s="18"/>
    </row>
    <row r="73">
      <c r="B73" s="18"/>
      <c r="M73" s="18"/>
    </row>
    <row r="74">
      <c r="B74" s="18"/>
      <c r="M74" s="18"/>
    </row>
    <row r="75">
      <c r="B75" s="18"/>
      <c r="M75" s="18"/>
    </row>
    <row r="76" s="2" customFormat="1">
      <c r="A76" s="34"/>
      <c r="B76" s="35"/>
      <c r="C76" s="34"/>
      <c r="D76" s="59" t="s">
        <v>50</v>
      </c>
      <c r="E76" s="37"/>
      <c r="F76" s="136" t="s">
        <v>51</v>
      </c>
      <c r="G76" s="59" t="s">
        <v>50</v>
      </c>
      <c r="H76" s="37"/>
      <c r="I76" s="37"/>
      <c r="J76" s="137" t="s">
        <v>51</v>
      </c>
      <c r="K76" s="37"/>
      <c r="L76" s="37"/>
      <c r="M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91</v>
      </c>
      <c r="D82" s="34"/>
      <c r="E82" s="34"/>
      <c r="F82" s="34"/>
      <c r="G82" s="34"/>
      <c r="H82" s="34"/>
      <c r="I82" s="34"/>
      <c r="J82" s="34"/>
      <c r="K82" s="34"/>
      <c r="L82" s="34"/>
      <c r="M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34"/>
      <c r="M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19" t="str">
        <f>E7</f>
        <v>Obnova lesných ciest Turany</v>
      </c>
      <c r="F85" s="28"/>
      <c r="G85" s="28"/>
      <c r="H85" s="28"/>
      <c r="I85" s="34"/>
      <c r="J85" s="34"/>
      <c r="K85" s="34"/>
      <c r="L85" s="34"/>
      <c r="M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87</v>
      </c>
      <c r="D86" s="34"/>
      <c r="E86" s="34"/>
      <c r="F86" s="34"/>
      <c r="G86" s="34"/>
      <c r="H86" s="34"/>
      <c r="I86" s="34"/>
      <c r="J86" s="34"/>
      <c r="K86" s="34"/>
      <c r="L86" s="34"/>
      <c r="M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6.5" customHeight="1">
      <c r="A87" s="34"/>
      <c r="B87" s="35"/>
      <c r="C87" s="34"/>
      <c r="D87" s="34"/>
      <c r="E87" s="68" t="str">
        <f>E9</f>
        <v>Objekt - Obnova lesných ciest Turany</v>
      </c>
      <c r="F87" s="34"/>
      <c r="G87" s="34"/>
      <c r="H87" s="34"/>
      <c r="I87" s="34"/>
      <c r="J87" s="34"/>
      <c r="K87" s="34"/>
      <c r="L87" s="34"/>
      <c r="M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>Turany</v>
      </c>
      <c r="G89" s="34"/>
      <c r="H89" s="34"/>
      <c r="I89" s="28" t="s">
        <v>21</v>
      </c>
      <c r="J89" s="70" t="str">
        <f>IF(J12="","",J12)</f>
        <v>20. 9. 2024</v>
      </c>
      <c r="K89" s="34"/>
      <c r="L89" s="34"/>
      <c r="M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Komposesorát , pozemkové spoločenstvo Turany</v>
      </c>
      <c r="G91" s="34"/>
      <c r="H91" s="34"/>
      <c r="I91" s="28" t="s">
        <v>29</v>
      </c>
      <c r="J91" s="32" t="str">
        <f>E21</f>
        <v>Ing.Ivan Klein</v>
      </c>
      <c r="K91" s="34"/>
      <c r="L91" s="34"/>
      <c r="M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34"/>
      <c r="M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38" t="s">
        <v>92</v>
      </c>
      <c r="D94" s="130"/>
      <c r="E94" s="130"/>
      <c r="F94" s="130"/>
      <c r="G94" s="130"/>
      <c r="H94" s="130"/>
      <c r="I94" s="139" t="s">
        <v>93</v>
      </c>
      <c r="J94" s="139" t="s">
        <v>94</v>
      </c>
      <c r="K94" s="139" t="s">
        <v>95</v>
      </c>
      <c r="L94" s="130"/>
      <c r="M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40" t="s">
        <v>96</v>
      </c>
      <c r="D96" s="34"/>
      <c r="E96" s="34"/>
      <c r="F96" s="34"/>
      <c r="G96" s="34"/>
      <c r="H96" s="34"/>
      <c r="I96" s="97">
        <f>Q125</f>
        <v>0</v>
      </c>
      <c r="J96" s="97">
        <f>R125</f>
        <v>0</v>
      </c>
      <c r="K96" s="97">
        <f>K125</f>
        <v>0</v>
      </c>
      <c r="L96" s="34"/>
      <c r="M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97</v>
      </c>
    </row>
    <row r="97" hidden="1" s="9" customFormat="1" ht="24.96" customHeight="1">
      <c r="A97" s="9"/>
      <c r="B97" s="141"/>
      <c r="C97" s="9"/>
      <c r="D97" s="142" t="s">
        <v>98</v>
      </c>
      <c r="E97" s="143"/>
      <c r="F97" s="143"/>
      <c r="G97" s="143"/>
      <c r="H97" s="143"/>
      <c r="I97" s="144">
        <f>Q126</f>
        <v>0</v>
      </c>
      <c r="J97" s="144">
        <f>R126</f>
        <v>0</v>
      </c>
      <c r="K97" s="144">
        <f>K126</f>
        <v>0</v>
      </c>
      <c r="L97" s="9"/>
      <c r="M97" s="14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5"/>
      <c r="C98" s="10"/>
      <c r="D98" s="146" t="s">
        <v>99</v>
      </c>
      <c r="E98" s="147"/>
      <c r="F98" s="147"/>
      <c r="G98" s="147"/>
      <c r="H98" s="147"/>
      <c r="I98" s="148">
        <f>Q127</f>
        <v>0</v>
      </c>
      <c r="J98" s="148">
        <f>R127</f>
        <v>0</v>
      </c>
      <c r="K98" s="148">
        <f>K127</f>
        <v>0</v>
      </c>
      <c r="L98" s="10"/>
      <c r="M98" s="14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5"/>
      <c r="C99" s="10"/>
      <c r="D99" s="146" t="s">
        <v>100</v>
      </c>
      <c r="E99" s="147"/>
      <c r="F99" s="147"/>
      <c r="G99" s="147"/>
      <c r="H99" s="147"/>
      <c r="I99" s="148">
        <f>Q149</f>
        <v>0</v>
      </c>
      <c r="J99" s="148">
        <f>R149</f>
        <v>0</v>
      </c>
      <c r="K99" s="148">
        <f>K149</f>
        <v>0</v>
      </c>
      <c r="L99" s="10"/>
      <c r="M99" s="14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45"/>
      <c r="C100" s="10"/>
      <c r="D100" s="146" t="s">
        <v>101</v>
      </c>
      <c r="E100" s="147"/>
      <c r="F100" s="147"/>
      <c r="G100" s="147"/>
      <c r="H100" s="147"/>
      <c r="I100" s="148">
        <f>Q152</f>
        <v>0</v>
      </c>
      <c r="J100" s="148">
        <f>R152</f>
        <v>0</v>
      </c>
      <c r="K100" s="148">
        <f>K152</f>
        <v>0</v>
      </c>
      <c r="L100" s="10"/>
      <c r="M100" s="14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45"/>
      <c r="C101" s="10"/>
      <c r="D101" s="146" t="s">
        <v>102</v>
      </c>
      <c r="E101" s="147"/>
      <c r="F101" s="147"/>
      <c r="G101" s="147"/>
      <c r="H101" s="147"/>
      <c r="I101" s="148">
        <f>Q159</f>
        <v>0</v>
      </c>
      <c r="J101" s="148">
        <f>R159</f>
        <v>0</v>
      </c>
      <c r="K101" s="148">
        <f>K159</f>
        <v>0</v>
      </c>
      <c r="L101" s="10"/>
      <c r="M101" s="14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45"/>
      <c r="C102" s="10"/>
      <c r="D102" s="146" t="s">
        <v>103</v>
      </c>
      <c r="E102" s="147"/>
      <c r="F102" s="147"/>
      <c r="G102" s="147"/>
      <c r="H102" s="147"/>
      <c r="I102" s="148">
        <f>Q164</f>
        <v>0</v>
      </c>
      <c r="J102" s="148">
        <f>R164</f>
        <v>0</v>
      </c>
      <c r="K102" s="148">
        <f>K164</f>
        <v>0</v>
      </c>
      <c r="L102" s="10"/>
      <c r="M102" s="14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45"/>
      <c r="C103" s="10"/>
      <c r="D103" s="146" t="s">
        <v>104</v>
      </c>
      <c r="E103" s="147"/>
      <c r="F103" s="147"/>
      <c r="G103" s="147"/>
      <c r="H103" s="147"/>
      <c r="I103" s="148">
        <f>Q170</f>
        <v>0</v>
      </c>
      <c r="J103" s="148">
        <f>R170</f>
        <v>0</v>
      </c>
      <c r="K103" s="148">
        <f>K170</f>
        <v>0</v>
      </c>
      <c r="L103" s="10"/>
      <c r="M103" s="14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9" customFormat="1" ht="24.96" customHeight="1">
      <c r="A104" s="9"/>
      <c r="B104" s="141"/>
      <c r="C104" s="9"/>
      <c r="D104" s="142" t="s">
        <v>105</v>
      </c>
      <c r="E104" s="143"/>
      <c r="F104" s="143"/>
      <c r="G104" s="143"/>
      <c r="H104" s="143"/>
      <c r="I104" s="144">
        <f>Q172</f>
        <v>0</v>
      </c>
      <c r="J104" s="144">
        <f>R172</f>
        <v>0</v>
      </c>
      <c r="K104" s="144">
        <f>K172</f>
        <v>0</v>
      </c>
      <c r="L104" s="9"/>
      <c r="M104" s="141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9" customFormat="1" ht="24.96" customHeight="1">
      <c r="A105" s="9"/>
      <c r="B105" s="141"/>
      <c r="C105" s="9"/>
      <c r="D105" s="142" t="s">
        <v>106</v>
      </c>
      <c r="E105" s="143"/>
      <c r="F105" s="143"/>
      <c r="G105" s="143"/>
      <c r="H105" s="143"/>
      <c r="I105" s="144">
        <f>Q173</f>
        <v>0</v>
      </c>
      <c r="J105" s="144">
        <f>R173</f>
        <v>0</v>
      </c>
      <c r="K105" s="144">
        <f>K173</f>
        <v>0</v>
      </c>
      <c r="L105" s="9"/>
      <c r="M105" s="141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2" customFormat="1" ht="21.84" customHeight="1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hidden="1" s="2" customFormat="1" ht="6.96" customHeight="1">
      <c r="A107" s="34"/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hidden="1"/>
    <row r="109" hidden="1"/>
    <row r="110" hidden="1"/>
    <row r="111" s="2" customFormat="1" ht="6.96" customHeight="1">
      <c r="A111" s="34"/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4.96" customHeight="1">
      <c r="A112" s="34"/>
      <c r="B112" s="35"/>
      <c r="C112" s="19" t="s">
        <v>107</v>
      </c>
      <c r="D112" s="34"/>
      <c r="E112" s="34"/>
      <c r="F112" s="34"/>
      <c r="G112" s="34"/>
      <c r="H112" s="34"/>
      <c r="I112" s="34"/>
      <c r="J112" s="34"/>
      <c r="K112" s="34"/>
      <c r="L112" s="34"/>
      <c r="M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15</v>
      </c>
      <c r="D114" s="34"/>
      <c r="E114" s="34"/>
      <c r="F114" s="34"/>
      <c r="G114" s="34"/>
      <c r="H114" s="34"/>
      <c r="I114" s="34"/>
      <c r="J114" s="34"/>
      <c r="K114" s="34"/>
      <c r="L114" s="34"/>
      <c r="M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119" t="str">
        <f>E7</f>
        <v>Obnova lesných ciest Turany</v>
      </c>
      <c r="F115" s="28"/>
      <c r="G115" s="28"/>
      <c r="H115" s="28"/>
      <c r="I115" s="34"/>
      <c r="J115" s="34"/>
      <c r="K115" s="34"/>
      <c r="L115" s="34"/>
      <c r="M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87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6.5" customHeight="1">
      <c r="A117" s="34"/>
      <c r="B117" s="35"/>
      <c r="C117" s="34"/>
      <c r="D117" s="34"/>
      <c r="E117" s="68" t="str">
        <f>E9</f>
        <v>Objekt - Obnova lesných ciest Turany</v>
      </c>
      <c r="F117" s="34"/>
      <c r="G117" s="34"/>
      <c r="H117" s="34"/>
      <c r="I117" s="34"/>
      <c r="J117" s="34"/>
      <c r="K117" s="34"/>
      <c r="L117" s="34"/>
      <c r="M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19</v>
      </c>
      <c r="D119" s="34"/>
      <c r="E119" s="34"/>
      <c r="F119" s="23" t="str">
        <f>F12</f>
        <v>Turany</v>
      </c>
      <c r="G119" s="34"/>
      <c r="H119" s="34"/>
      <c r="I119" s="28" t="s">
        <v>21</v>
      </c>
      <c r="J119" s="70" t="str">
        <f>IF(J12="","",J12)</f>
        <v>20. 9. 2024</v>
      </c>
      <c r="K119" s="34"/>
      <c r="L119" s="34"/>
      <c r="M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5.15" customHeight="1">
      <c r="A121" s="34"/>
      <c r="B121" s="35"/>
      <c r="C121" s="28" t="s">
        <v>23</v>
      </c>
      <c r="D121" s="34"/>
      <c r="E121" s="34"/>
      <c r="F121" s="23" t="str">
        <f>E15</f>
        <v>Komposesorát , pozemkové spoločenstvo Turany</v>
      </c>
      <c r="G121" s="34"/>
      <c r="H121" s="34"/>
      <c r="I121" s="28" t="s">
        <v>29</v>
      </c>
      <c r="J121" s="32" t="str">
        <f>E21</f>
        <v>Ing.Ivan Klein</v>
      </c>
      <c r="K121" s="34"/>
      <c r="L121" s="34"/>
      <c r="M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5.15" customHeight="1">
      <c r="A122" s="34"/>
      <c r="B122" s="35"/>
      <c r="C122" s="28" t="s">
        <v>27</v>
      </c>
      <c r="D122" s="34"/>
      <c r="E122" s="34"/>
      <c r="F122" s="23" t="str">
        <f>IF(E18="","",E18)</f>
        <v>Vyplň údaj</v>
      </c>
      <c r="G122" s="34"/>
      <c r="H122" s="34"/>
      <c r="I122" s="28" t="s">
        <v>32</v>
      </c>
      <c r="J122" s="32" t="str">
        <f>E24</f>
        <v xml:space="preserve"> </v>
      </c>
      <c r="K122" s="34"/>
      <c r="L122" s="34"/>
      <c r="M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0.32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11" customFormat="1" ht="29.28" customHeight="1">
      <c r="A124" s="149"/>
      <c r="B124" s="150"/>
      <c r="C124" s="151" t="s">
        <v>108</v>
      </c>
      <c r="D124" s="152" t="s">
        <v>60</v>
      </c>
      <c r="E124" s="152" t="s">
        <v>56</v>
      </c>
      <c r="F124" s="152" t="s">
        <v>57</v>
      </c>
      <c r="G124" s="152" t="s">
        <v>109</v>
      </c>
      <c r="H124" s="152" t="s">
        <v>110</v>
      </c>
      <c r="I124" s="152" t="s">
        <v>111</v>
      </c>
      <c r="J124" s="152" t="s">
        <v>112</v>
      </c>
      <c r="K124" s="153" t="s">
        <v>95</v>
      </c>
      <c r="L124" s="154" t="s">
        <v>113</v>
      </c>
      <c r="M124" s="155"/>
      <c r="N124" s="87" t="s">
        <v>1</v>
      </c>
      <c r="O124" s="88" t="s">
        <v>39</v>
      </c>
      <c r="P124" s="88" t="s">
        <v>114</v>
      </c>
      <c r="Q124" s="88" t="s">
        <v>115</v>
      </c>
      <c r="R124" s="88" t="s">
        <v>116</v>
      </c>
      <c r="S124" s="88" t="s">
        <v>117</v>
      </c>
      <c r="T124" s="88" t="s">
        <v>118</v>
      </c>
      <c r="U124" s="88" t="s">
        <v>119</v>
      </c>
      <c r="V124" s="88" t="s">
        <v>120</v>
      </c>
      <c r="W124" s="88" t="s">
        <v>121</v>
      </c>
      <c r="X124" s="89" t="s">
        <v>122</v>
      </c>
      <c r="Y124" s="149"/>
      <c r="Z124" s="149"/>
      <c r="AA124" s="149"/>
      <c r="AB124" s="149"/>
      <c r="AC124" s="149"/>
      <c r="AD124" s="149"/>
      <c r="AE124" s="149"/>
    </row>
    <row r="125" s="2" customFormat="1" ht="22.8" customHeight="1">
      <c r="A125" s="34"/>
      <c r="B125" s="35"/>
      <c r="C125" s="94" t="s">
        <v>96</v>
      </c>
      <c r="D125" s="34"/>
      <c r="E125" s="34"/>
      <c r="F125" s="34"/>
      <c r="G125" s="34"/>
      <c r="H125" s="34"/>
      <c r="I125" s="34"/>
      <c r="J125" s="34"/>
      <c r="K125" s="156">
        <f>BK125</f>
        <v>0</v>
      </c>
      <c r="L125" s="34"/>
      <c r="M125" s="35"/>
      <c r="N125" s="90"/>
      <c r="O125" s="74"/>
      <c r="P125" s="91"/>
      <c r="Q125" s="157">
        <f>Q126+Q172+Q173</f>
        <v>0</v>
      </c>
      <c r="R125" s="157">
        <f>R126+R172+R173</f>
        <v>0</v>
      </c>
      <c r="S125" s="91"/>
      <c r="T125" s="158">
        <f>T126+T172+T173</f>
        <v>0</v>
      </c>
      <c r="U125" s="91"/>
      <c r="V125" s="158">
        <f>V126+V172+V173</f>
        <v>12412.070279999998</v>
      </c>
      <c r="W125" s="91"/>
      <c r="X125" s="159">
        <f>X126+X172+X173</f>
        <v>0</v>
      </c>
      <c r="Y125" s="34"/>
      <c r="Z125" s="34"/>
      <c r="AA125" s="34"/>
      <c r="AB125" s="34"/>
      <c r="AC125" s="34"/>
      <c r="AD125" s="34"/>
      <c r="AE125" s="34"/>
      <c r="AT125" s="15" t="s">
        <v>76</v>
      </c>
      <c r="AU125" s="15" t="s">
        <v>97</v>
      </c>
      <c r="BK125" s="160">
        <f>BK126+BK172+BK173</f>
        <v>0</v>
      </c>
    </row>
    <row r="126" s="12" customFormat="1" ht="25.92" customHeight="1">
      <c r="A126" s="12"/>
      <c r="B126" s="161"/>
      <c r="C126" s="12"/>
      <c r="D126" s="162" t="s">
        <v>76</v>
      </c>
      <c r="E126" s="163" t="s">
        <v>123</v>
      </c>
      <c r="F126" s="163" t="s">
        <v>124</v>
      </c>
      <c r="G126" s="12"/>
      <c r="H126" s="12"/>
      <c r="I126" s="164"/>
      <c r="J126" s="164"/>
      <c r="K126" s="165">
        <f>BK126</f>
        <v>0</v>
      </c>
      <c r="L126" s="12"/>
      <c r="M126" s="161"/>
      <c r="N126" s="166"/>
      <c r="O126" s="167"/>
      <c r="P126" s="167"/>
      <c r="Q126" s="168">
        <f>Q127+Q149+Q152+Q159+Q164+Q170</f>
        <v>0</v>
      </c>
      <c r="R126" s="168">
        <f>R127+R149+R152+R159+R164+R170</f>
        <v>0</v>
      </c>
      <c r="S126" s="167"/>
      <c r="T126" s="169">
        <f>T127+T149+T152+T159+T164+T170</f>
        <v>0</v>
      </c>
      <c r="U126" s="167"/>
      <c r="V126" s="169">
        <f>V127+V149+V152+V159+V164+V170</f>
        <v>12412.070279999998</v>
      </c>
      <c r="W126" s="167"/>
      <c r="X126" s="170">
        <f>X127+X149+X152+X159+X164+X170</f>
        <v>0</v>
      </c>
      <c r="Y126" s="12"/>
      <c r="Z126" s="12"/>
      <c r="AA126" s="12"/>
      <c r="AB126" s="12"/>
      <c r="AC126" s="12"/>
      <c r="AD126" s="12"/>
      <c r="AE126" s="12"/>
      <c r="AR126" s="162" t="s">
        <v>84</v>
      </c>
      <c r="AT126" s="171" t="s">
        <v>76</v>
      </c>
      <c r="AU126" s="171" t="s">
        <v>77</v>
      </c>
      <c r="AY126" s="162" t="s">
        <v>125</v>
      </c>
      <c r="BK126" s="172">
        <f>BK127+BK149+BK152+BK159+BK164+BK170</f>
        <v>0</v>
      </c>
    </row>
    <row r="127" s="12" customFormat="1" ht="22.8" customHeight="1">
      <c r="A127" s="12"/>
      <c r="B127" s="161"/>
      <c r="C127" s="12"/>
      <c r="D127" s="162" t="s">
        <v>76</v>
      </c>
      <c r="E127" s="173" t="s">
        <v>84</v>
      </c>
      <c r="F127" s="173" t="s">
        <v>126</v>
      </c>
      <c r="G127" s="12"/>
      <c r="H127" s="12"/>
      <c r="I127" s="164"/>
      <c r="J127" s="164"/>
      <c r="K127" s="174">
        <f>BK127</f>
        <v>0</v>
      </c>
      <c r="L127" s="12"/>
      <c r="M127" s="161"/>
      <c r="N127" s="166"/>
      <c r="O127" s="167"/>
      <c r="P127" s="167"/>
      <c r="Q127" s="168">
        <f>SUM(Q128:Q148)</f>
        <v>0</v>
      </c>
      <c r="R127" s="168">
        <f>SUM(R128:R148)</f>
        <v>0</v>
      </c>
      <c r="S127" s="167"/>
      <c r="T127" s="169">
        <f>SUM(T128:T148)</f>
        <v>0</v>
      </c>
      <c r="U127" s="167"/>
      <c r="V127" s="169">
        <f>SUM(V128:V148)</f>
        <v>970.20260000000007</v>
      </c>
      <c r="W127" s="167"/>
      <c r="X127" s="170">
        <f>SUM(X128:X148)</f>
        <v>0</v>
      </c>
      <c r="Y127" s="12"/>
      <c r="Z127" s="12"/>
      <c r="AA127" s="12"/>
      <c r="AB127" s="12"/>
      <c r="AC127" s="12"/>
      <c r="AD127" s="12"/>
      <c r="AE127" s="12"/>
      <c r="AR127" s="162" t="s">
        <v>84</v>
      </c>
      <c r="AT127" s="171" t="s">
        <v>76</v>
      </c>
      <c r="AU127" s="171" t="s">
        <v>84</v>
      </c>
      <c r="AY127" s="162" t="s">
        <v>125</v>
      </c>
      <c r="BK127" s="172">
        <f>SUM(BK128:BK148)</f>
        <v>0</v>
      </c>
    </row>
    <row r="128" s="2" customFormat="1" ht="24.15" customHeight="1">
      <c r="A128" s="34"/>
      <c r="B128" s="175"/>
      <c r="C128" s="176" t="s">
        <v>84</v>
      </c>
      <c r="D128" s="176" t="s">
        <v>127</v>
      </c>
      <c r="E128" s="177" t="s">
        <v>128</v>
      </c>
      <c r="F128" s="178" t="s">
        <v>129</v>
      </c>
      <c r="G128" s="179" t="s">
        <v>130</v>
      </c>
      <c r="H128" s="180">
        <v>50</v>
      </c>
      <c r="I128" s="181"/>
      <c r="J128" s="181"/>
      <c r="K128" s="180">
        <f>ROUND(P128*H128,3)</f>
        <v>0</v>
      </c>
      <c r="L128" s="182"/>
      <c r="M128" s="35"/>
      <c r="N128" s="183" t="s">
        <v>1</v>
      </c>
      <c r="O128" s="184" t="s">
        <v>41</v>
      </c>
      <c r="P128" s="185">
        <f>I128+J128</f>
        <v>0</v>
      </c>
      <c r="Q128" s="185">
        <f>ROUND(I128*H128,3)</f>
        <v>0</v>
      </c>
      <c r="R128" s="185">
        <f>ROUND(J128*H128,3)</f>
        <v>0</v>
      </c>
      <c r="S128" s="78"/>
      <c r="T128" s="186">
        <f>S128*H128</f>
        <v>0</v>
      </c>
      <c r="U128" s="186">
        <v>5.1999999999999997E-05</v>
      </c>
      <c r="V128" s="186">
        <f>U128*H128</f>
        <v>0.0025999999999999999</v>
      </c>
      <c r="W128" s="186">
        <v>0</v>
      </c>
      <c r="X128" s="187">
        <f>W128*H128</f>
        <v>0</v>
      </c>
      <c r="Y128" s="34"/>
      <c r="Z128" s="34"/>
      <c r="AA128" s="34"/>
      <c r="AB128" s="34"/>
      <c r="AC128" s="34"/>
      <c r="AD128" s="34"/>
      <c r="AE128" s="34"/>
      <c r="AR128" s="188" t="s">
        <v>131</v>
      </c>
      <c r="AT128" s="188" t="s">
        <v>127</v>
      </c>
      <c r="AU128" s="188" t="s">
        <v>132</v>
      </c>
      <c r="AY128" s="15" t="s">
        <v>125</v>
      </c>
      <c r="BE128" s="189">
        <f>IF(O128="základná",K128,0)</f>
        <v>0</v>
      </c>
      <c r="BF128" s="189">
        <f>IF(O128="znížená",K128,0)</f>
        <v>0</v>
      </c>
      <c r="BG128" s="189">
        <f>IF(O128="zákl. prenesená",K128,0)</f>
        <v>0</v>
      </c>
      <c r="BH128" s="189">
        <f>IF(O128="zníž. prenesená",K128,0)</f>
        <v>0</v>
      </c>
      <c r="BI128" s="189">
        <f>IF(O128="nulová",K128,0)</f>
        <v>0</v>
      </c>
      <c r="BJ128" s="15" t="s">
        <v>132</v>
      </c>
      <c r="BK128" s="190">
        <f>ROUND(P128*H128,3)</f>
        <v>0</v>
      </c>
      <c r="BL128" s="15" t="s">
        <v>131</v>
      </c>
      <c r="BM128" s="188" t="s">
        <v>132</v>
      </c>
    </row>
    <row r="129" s="2" customFormat="1" ht="33" customHeight="1">
      <c r="A129" s="34"/>
      <c r="B129" s="175"/>
      <c r="C129" s="176" t="s">
        <v>132</v>
      </c>
      <c r="D129" s="176" t="s">
        <v>127</v>
      </c>
      <c r="E129" s="177" t="s">
        <v>133</v>
      </c>
      <c r="F129" s="178" t="s">
        <v>134</v>
      </c>
      <c r="G129" s="179" t="s">
        <v>135</v>
      </c>
      <c r="H129" s="180">
        <v>10535</v>
      </c>
      <c r="I129" s="181"/>
      <c r="J129" s="181"/>
      <c r="K129" s="180">
        <f>ROUND(P129*H129,3)</f>
        <v>0</v>
      </c>
      <c r="L129" s="182"/>
      <c r="M129" s="35"/>
      <c r="N129" s="183" t="s">
        <v>1</v>
      </c>
      <c r="O129" s="184" t="s">
        <v>41</v>
      </c>
      <c r="P129" s="185">
        <f>I129+J129</f>
        <v>0</v>
      </c>
      <c r="Q129" s="185">
        <f>ROUND(I129*H129,3)</f>
        <v>0</v>
      </c>
      <c r="R129" s="185">
        <f>ROUND(J129*H129,3)</f>
        <v>0</v>
      </c>
      <c r="S129" s="78"/>
      <c r="T129" s="186">
        <f>S129*H129</f>
        <v>0</v>
      </c>
      <c r="U129" s="186">
        <v>0</v>
      </c>
      <c r="V129" s="186">
        <f>U129*H129</f>
        <v>0</v>
      </c>
      <c r="W129" s="186">
        <v>0</v>
      </c>
      <c r="X129" s="187">
        <f>W129*H129</f>
        <v>0</v>
      </c>
      <c r="Y129" s="34"/>
      <c r="Z129" s="34"/>
      <c r="AA129" s="34"/>
      <c r="AB129" s="34"/>
      <c r="AC129" s="34"/>
      <c r="AD129" s="34"/>
      <c r="AE129" s="34"/>
      <c r="AR129" s="188" t="s">
        <v>131</v>
      </c>
      <c r="AT129" s="188" t="s">
        <v>127</v>
      </c>
      <c r="AU129" s="188" t="s">
        <v>132</v>
      </c>
      <c r="AY129" s="15" t="s">
        <v>125</v>
      </c>
      <c r="BE129" s="189">
        <f>IF(O129="základná",K129,0)</f>
        <v>0</v>
      </c>
      <c r="BF129" s="189">
        <f>IF(O129="znížená",K129,0)</f>
        <v>0</v>
      </c>
      <c r="BG129" s="189">
        <f>IF(O129="zákl. prenesená",K129,0)</f>
        <v>0</v>
      </c>
      <c r="BH129" s="189">
        <f>IF(O129="zníž. prenesená",K129,0)</f>
        <v>0</v>
      </c>
      <c r="BI129" s="189">
        <f>IF(O129="nulová",K129,0)</f>
        <v>0</v>
      </c>
      <c r="BJ129" s="15" t="s">
        <v>132</v>
      </c>
      <c r="BK129" s="190">
        <f>ROUND(P129*H129,3)</f>
        <v>0</v>
      </c>
      <c r="BL129" s="15" t="s">
        <v>131</v>
      </c>
      <c r="BM129" s="188" t="s">
        <v>131</v>
      </c>
    </row>
    <row r="130" s="2" customFormat="1" ht="33" customHeight="1">
      <c r="A130" s="34"/>
      <c r="B130" s="175"/>
      <c r="C130" s="176" t="s">
        <v>136</v>
      </c>
      <c r="D130" s="176" t="s">
        <v>127</v>
      </c>
      <c r="E130" s="177" t="s">
        <v>137</v>
      </c>
      <c r="F130" s="178" t="s">
        <v>138</v>
      </c>
      <c r="G130" s="179" t="s">
        <v>139</v>
      </c>
      <c r="H130" s="180">
        <v>0</v>
      </c>
      <c r="I130" s="181"/>
      <c r="J130" s="181"/>
      <c r="K130" s="180">
        <f>ROUND(P130*H130,3)</f>
        <v>0</v>
      </c>
      <c r="L130" s="182"/>
      <c r="M130" s="35"/>
      <c r="N130" s="183" t="s">
        <v>1</v>
      </c>
      <c r="O130" s="184" t="s">
        <v>41</v>
      </c>
      <c r="P130" s="185">
        <f>I130+J130</f>
        <v>0</v>
      </c>
      <c r="Q130" s="185">
        <f>ROUND(I130*H130,3)</f>
        <v>0</v>
      </c>
      <c r="R130" s="185">
        <f>ROUND(J130*H130,3)</f>
        <v>0</v>
      </c>
      <c r="S130" s="78"/>
      <c r="T130" s="186">
        <f>S130*H130</f>
        <v>0</v>
      </c>
      <c r="U130" s="186">
        <v>0</v>
      </c>
      <c r="V130" s="186">
        <f>U130*H130</f>
        <v>0</v>
      </c>
      <c r="W130" s="186">
        <v>0</v>
      </c>
      <c r="X130" s="187">
        <f>W130*H130</f>
        <v>0</v>
      </c>
      <c r="Y130" s="34"/>
      <c r="Z130" s="34"/>
      <c r="AA130" s="34"/>
      <c r="AB130" s="34"/>
      <c r="AC130" s="34"/>
      <c r="AD130" s="34"/>
      <c r="AE130" s="34"/>
      <c r="AR130" s="188" t="s">
        <v>131</v>
      </c>
      <c r="AT130" s="188" t="s">
        <v>127</v>
      </c>
      <c r="AU130" s="188" t="s">
        <v>132</v>
      </c>
      <c r="AY130" s="15" t="s">
        <v>125</v>
      </c>
      <c r="BE130" s="189">
        <f>IF(O130="základná",K130,0)</f>
        <v>0</v>
      </c>
      <c r="BF130" s="189">
        <f>IF(O130="znížená",K130,0)</f>
        <v>0</v>
      </c>
      <c r="BG130" s="189">
        <f>IF(O130="zákl. prenesená",K130,0)</f>
        <v>0</v>
      </c>
      <c r="BH130" s="189">
        <f>IF(O130="zníž. prenesená",K130,0)</f>
        <v>0</v>
      </c>
      <c r="BI130" s="189">
        <f>IF(O130="nulová",K130,0)</f>
        <v>0</v>
      </c>
      <c r="BJ130" s="15" t="s">
        <v>132</v>
      </c>
      <c r="BK130" s="190">
        <f>ROUND(P130*H130,3)</f>
        <v>0</v>
      </c>
      <c r="BL130" s="15" t="s">
        <v>131</v>
      </c>
      <c r="BM130" s="188" t="s">
        <v>140</v>
      </c>
    </row>
    <row r="131" s="2" customFormat="1" ht="24.15" customHeight="1">
      <c r="A131" s="34"/>
      <c r="B131" s="175"/>
      <c r="C131" s="176" t="s">
        <v>131</v>
      </c>
      <c r="D131" s="176" t="s">
        <v>127</v>
      </c>
      <c r="E131" s="177" t="s">
        <v>141</v>
      </c>
      <c r="F131" s="178" t="s">
        <v>142</v>
      </c>
      <c r="G131" s="179" t="s">
        <v>139</v>
      </c>
      <c r="H131" s="180">
        <v>21185.150000000001</v>
      </c>
      <c r="I131" s="181"/>
      <c r="J131" s="181"/>
      <c r="K131" s="180">
        <f>ROUND(P131*H131,3)</f>
        <v>0</v>
      </c>
      <c r="L131" s="182"/>
      <c r="M131" s="35"/>
      <c r="N131" s="183" t="s">
        <v>1</v>
      </c>
      <c r="O131" s="184" t="s">
        <v>41</v>
      </c>
      <c r="P131" s="185">
        <f>I131+J131</f>
        <v>0</v>
      </c>
      <c r="Q131" s="185">
        <f>ROUND(I131*H131,3)</f>
        <v>0</v>
      </c>
      <c r="R131" s="185">
        <f>ROUND(J131*H131,3)</f>
        <v>0</v>
      </c>
      <c r="S131" s="78"/>
      <c r="T131" s="186">
        <f>S131*H131</f>
        <v>0</v>
      </c>
      <c r="U131" s="186">
        <v>0</v>
      </c>
      <c r="V131" s="186">
        <f>U131*H131</f>
        <v>0</v>
      </c>
      <c r="W131" s="186">
        <v>0</v>
      </c>
      <c r="X131" s="187">
        <f>W131*H131</f>
        <v>0</v>
      </c>
      <c r="Y131" s="34"/>
      <c r="Z131" s="34"/>
      <c r="AA131" s="34"/>
      <c r="AB131" s="34"/>
      <c r="AC131" s="34"/>
      <c r="AD131" s="34"/>
      <c r="AE131" s="34"/>
      <c r="AR131" s="188" t="s">
        <v>131</v>
      </c>
      <c r="AT131" s="188" t="s">
        <v>127</v>
      </c>
      <c r="AU131" s="188" t="s">
        <v>132</v>
      </c>
      <c r="AY131" s="15" t="s">
        <v>125</v>
      </c>
      <c r="BE131" s="189">
        <f>IF(O131="základná",K131,0)</f>
        <v>0</v>
      </c>
      <c r="BF131" s="189">
        <f>IF(O131="znížená",K131,0)</f>
        <v>0</v>
      </c>
      <c r="BG131" s="189">
        <f>IF(O131="zákl. prenesená",K131,0)</f>
        <v>0</v>
      </c>
      <c r="BH131" s="189">
        <f>IF(O131="zníž. prenesená",K131,0)</f>
        <v>0</v>
      </c>
      <c r="BI131" s="189">
        <f>IF(O131="nulová",K131,0)</f>
        <v>0</v>
      </c>
      <c r="BJ131" s="15" t="s">
        <v>132</v>
      </c>
      <c r="BK131" s="190">
        <f>ROUND(P131*H131,3)</f>
        <v>0</v>
      </c>
      <c r="BL131" s="15" t="s">
        <v>131</v>
      </c>
      <c r="BM131" s="188" t="s">
        <v>143</v>
      </c>
    </row>
    <row r="132" s="2" customFormat="1" ht="24.15" customHeight="1">
      <c r="A132" s="34"/>
      <c r="B132" s="175"/>
      <c r="C132" s="176" t="s">
        <v>144</v>
      </c>
      <c r="D132" s="176" t="s">
        <v>127</v>
      </c>
      <c r="E132" s="177" t="s">
        <v>145</v>
      </c>
      <c r="F132" s="178" t="s">
        <v>146</v>
      </c>
      <c r="G132" s="179" t="s">
        <v>139</v>
      </c>
      <c r="H132" s="180">
        <v>21185.150000000001</v>
      </c>
      <c r="I132" s="181"/>
      <c r="J132" s="181"/>
      <c r="K132" s="180">
        <f>ROUND(P132*H132,3)</f>
        <v>0</v>
      </c>
      <c r="L132" s="182"/>
      <c r="M132" s="35"/>
      <c r="N132" s="183" t="s">
        <v>1</v>
      </c>
      <c r="O132" s="184" t="s">
        <v>41</v>
      </c>
      <c r="P132" s="185">
        <f>I132+J132</f>
        <v>0</v>
      </c>
      <c r="Q132" s="185">
        <f>ROUND(I132*H132,3)</f>
        <v>0</v>
      </c>
      <c r="R132" s="185">
        <f>ROUND(J132*H132,3)</f>
        <v>0</v>
      </c>
      <c r="S132" s="78"/>
      <c r="T132" s="186">
        <f>S132*H132</f>
        <v>0</v>
      </c>
      <c r="U132" s="186">
        <v>0</v>
      </c>
      <c r="V132" s="186">
        <f>U132*H132</f>
        <v>0</v>
      </c>
      <c r="W132" s="186">
        <v>0</v>
      </c>
      <c r="X132" s="187">
        <f>W132*H132</f>
        <v>0</v>
      </c>
      <c r="Y132" s="34"/>
      <c r="Z132" s="34"/>
      <c r="AA132" s="34"/>
      <c r="AB132" s="34"/>
      <c r="AC132" s="34"/>
      <c r="AD132" s="34"/>
      <c r="AE132" s="34"/>
      <c r="AR132" s="188" t="s">
        <v>131</v>
      </c>
      <c r="AT132" s="188" t="s">
        <v>127</v>
      </c>
      <c r="AU132" s="188" t="s">
        <v>132</v>
      </c>
      <c r="AY132" s="15" t="s">
        <v>125</v>
      </c>
      <c r="BE132" s="189">
        <f>IF(O132="základná",K132,0)</f>
        <v>0</v>
      </c>
      <c r="BF132" s="189">
        <f>IF(O132="znížená",K132,0)</f>
        <v>0</v>
      </c>
      <c r="BG132" s="189">
        <f>IF(O132="zákl. prenesená",K132,0)</f>
        <v>0</v>
      </c>
      <c r="BH132" s="189">
        <f>IF(O132="zníž. prenesená",K132,0)</f>
        <v>0</v>
      </c>
      <c r="BI132" s="189">
        <f>IF(O132="nulová",K132,0)</f>
        <v>0</v>
      </c>
      <c r="BJ132" s="15" t="s">
        <v>132</v>
      </c>
      <c r="BK132" s="190">
        <f>ROUND(P132*H132,3)</f>
        <v>0</v>
      </c>
      <c r="BL132" s="15" t="s">
        <v>131</v>
      </c>
      <c r="BM132" s="188" t="s">
        <v>147</v>
      </c>
    </row>
    <row r="133" s="2" customFormat="1" ht="24.15" customHeight="1">
      <c r="A133" s="34"/>
      <c r="B133" s="175"/>
      <c r="C133" s="176" t="s">
        <v>140</v>
      </c>
      <c r="D133" s="176" t="s">
        <v>127</v>
      </c>
      <c r="E133" s="177" t="s">
        <v>148</v>
      </c>
      <c r="F133" s="178" t="s">
        <v>149</v>
      </c>
      <c r="G133" s="179" t="s">
        <v>139</v>
      </c>
      <c r="H133" s="180">
        <v>10592.575000000001</v>
      </c>
      <c r="I133" s="181"/>
      <c r="J133" s="181"/>
      <c r="K133" s="180">
        <f>ROUND(P133*H133,3)</f>
        <v>0</v>
      </c>
      <c r="L133" s="182"/>
      <c r="M133" s="35"/>
      <c r="N133" s="183" t="s">
        <v>1</v>
      </c>
      <c r="O133" s="184" t="s">
        <v>41</v>
      </c>
      <c r="P133" s="185">
        <f>I133+J133</f>
        <v>0</v>
      </c>
      <c r="Q133" s="185">
        <f>ROUND(I133*H133,3)</f>
        <v>0</v>
      </c>
      <c r="R133" s="185">
        <f>ROUND(J133*H133,3)</f>
        <v>0</v>
      </c>
      <c r="S133" s="78"/>
      <c r="T133" s="186">
        <f>S133*H133</f>
        <v>0</v>
      </c>
      <c r="U133" s="186">
        <v>0</v>
      </c>
      <c r="V133" s="186">
        <f>U133*H133</f>
        <v>0</v>
      </c>
      <c r="W133" s="186">
        <v>0</v>
      </c>
      <c r="X133" s="187">
        <f>W133*H133</f>
        <v>0</v>
      </c>
      <c r="Y133" s="34"/>
      <c r="Z133" s="34"/>
      <c r="AA133" s="34"/>
      <c r="AB133" s="34"/>
      <c r="AC133" s="34"/>
      <c r="AD133" s="34"/>
      <c r="AE133" s="34"/>
      <c r="AR133" s="188" t="s">
        <v>131</v>
      </c>
      <c r="AT133" s="188" t="s">
        <v>127</v>
      </c>
      <c r="AU133" s="188" t="s">
        <v>132</v>
      </c>
      <c r="AY133" s="15" t="s">
        <v>125</v>
      </c>
      <c r="BE133" s="189">
        <f>IF(O133="základná",K133,0)</f>
        <v>0</v>
      </c>
      <c r="BF133" s="189">
        <f>IF(O133="znížená",K133,0)</f>
        <v>0</v>
      </c>
      <c r="BG133" s="189">
        <f>IF(O133="zákl. prenesená",K133,0)</f>
        <v>0</v>
      </c>
      <c r="BH133" s="189">
        <f>IF(O133="zníž. prenesená",K133,0)</f>
        <v>0</v>
      </c>
      <c r="BI133" s="189">
        <f>IF(O133="nulová",K133,0)</f>
        <v>0</v>
      </c>
      <c r="BJ133" s="15" t="s">
        <v>132</v>
      </c>
      <c r="BK133" s="190">
        <f>ROUND(P133*H133,3)</f>
        <v>0</v>
      </c>
      <c r="BL133" s="15" t="s">
        <v>131</v>
      </c>
      <c r="BM133" s="188" t="s">
        <v>150</v>
      </c>
    </row>
    <row r="134" s="2" customFormat="1" ht="24.15" customHeight="1">
      <c r="A134" s="34"/>
      <c r="B134" s="175"/>
      <c r="C134" s="176" t="s">
        <v>151</v>
      </c>
      <c r="D134" s="176" t="s">
        <v>127</v>
      </c>
      <c r="E134" s="177" t="s">
        <v>152</v>
      </c>
      <c r="F134" s="178" t="s">
        <v>153</v>
      </c>
      <c r="G134" s="179" t="s">
        <v>139</v>
      </c>
      <c r="H134" s="180">
        <v>10592.575000000001</v>
      </c>
      <c r="I134" s="181"/>
      <c r="J134" s="181"/>
      <c r="K134" s="180">
        <f>ROUND(P134*H134,3)</f>
        <v>0</v>
      </c>
      <c r="L134" s="182"/>
      <c r="M134" s="35"/>
      <c r="N134" s="183" t="s">
        <v>1</v>
      </c>
      <c r="O134" s="184" t="s">
        <v>41</v>
      </c>
      <c r="P134" s="185">
        <f>I134+J134</f>
        <v>0</v>
      </c>
      <c r="Q134" s="185">
        <f>ROUND(I134*H134,3)</f>
        <v>0</v>
      </c>
      <c r="R134" s="185">
        <f>ROUND(J134*H134,3)</f>
        <v>0</v>
      </c>
      <c r="S134" s="78"/>
      <c r="T134" s="186">
        <f>S134*H134</f>
        <v>0</v>
      </c>
      <c r="U134" s="186">
        <v>0</v>
      </c>
      <c r="V134" s="186">
        <f>U134*H134</f>
        <v>0</v>
      </c>
      <c r="W134" s="186">
        <v>0</v>
      </c>
      <c r="X134" s="187">
        <f>W134*H134</f>
        <v>0</v>
      </c>
      <c r="Y134" s="34"/>
      <c r="Z134" s="34"/>
      <c r="AA134" s="34"/>
      <c r="AB134" s="34"/>
      <c r="AC134" s="34"/>
      <c r="AD134" s="34"/>
      <c r="AE134" s="34"/>
      <c r="AR134" s="188" t="s">
        <v>131</v>
      </c>
      <c r="AT134" s="188" t="s">
        <v>127</v>
      </c>
      <c r="AU134" s="188" t="s">
        <v>132</v>
      </c>
      <c r="AY134" s="15" t="s">
        <v>125</v>
      </c>
      <c r="BE134" s="189">
        <f>IF(O134="základná",K134,0)</f>
        <v>0</v>
      </c>
      <c r="BF134" s="189">
        <f>IF(O134="znížená",K134,0)</f>
        <v>0</v>
      </c>
      <c r="BG134" s="189">
        <f>IF(O134="zákl. prenesená",K134,0)</f>
        <v>0</v>
      </c>
      <c r="BH134" s="189">
        <f>IF(O134="zníž. prenesená",K134,0)</f>
        <v>0</v>
      </c>
      <c r="BI134" s="189">
        <f>IF(O134="nulová",K134,0)</f>
        <v>0</v>
      </c>
      <c r="BJ134" s="15" t="s">
        <v>132</v>
      </c>
      <c r="BK134" s="190">
        <f>ROUND(P134*H134,3)</f>
        <v>0</v>
      </c>
      <c r="BL134" s="15" t="s">
        <v>131</v>
      </c>
      <c r="BM134" s="188" t="s">
        <v>154</v>
      </c>
    </row>
    <row r="135" s="2" customFormat="1" ht="24.15" customHeight="1">
      <c r="A135" s="34"/>
      <c r="B135" s="175"/>
      <c r="C135" s="176" t="s">
        <v>143</v>
      </c>
      <c r="D135" s="176" t="s">
        <v>127</v>
      </c>
      <c r="E135" s="177" t="s">
        <v>155</v>
      </c>
      <c r="F135" s="178" t="s">
        <v>156</v>
      </c>
      <c r="G135" s="179" t="s">
        <v>139</v>
      </c>
      <c r="H135" s="180">
        <v>913.67999999999995</v>
      </c>
      <c r="I135" s="181"/>
      <c r="J135" s="181"/>
      <c r="K135" s="180">
        <f>ROUND(P135*H135,3)</f>
        <v>0</v>
      </c>
      <c r="L135" s="182"/>
      <c r="M135" s="35"/>
      <c r="N135" s="183" t="s">
        <v>1</v>
      </c>
      <c r="O135" s="184" t="s">
        <v>41</v>
      </c>
      <c r="P135" s="185">
        <f>I135+J135</f>
        <v>0</v>
      </c>
      <c r="Q135" s="185">
        <f>ROUND(I135*H135,3)</f>
        <v>0</v>
      </c>
      <c r="R135" s="185">
        <f>ROUND(J135*H135,3)</f>
        <v>0</v>
      </c>
      <c r="S135" s="78"/>
      <c r="T135" s="186">
        <f>S135*H135</f>
        <v>0</v>
      </c>
      <c r="U135" s="186">
        <v>0</v>
      </c>
      <c r="V135" s="186">
        <f>U135*H135</f>
        <v>0</v>
      </c>
      <c r="W135" s="186">
        <v>0</v>
      </c>
      <c r="X135" s="187">
        <f>W135*H135</f>
        <v>0</v>
      </c>
      <c r="Y135" s="34"/>
      <c r="Z135" s="34"/>
      <c r="AA135" s="34"/>
      <c r="AB135" s="34"/>
      <c r="AC135" s="34"/>
      <c r="AD135" s="34"/>
      <c r="AE135" s="34"/>
      <c r="AR135" s="188" t="s">
        <v>131</v>
      </c>
      <c r="AT135" s="188" t="s">
        <v>127</v>
      </c>
      <c r="AU135" s="188" t="s">
        <v>132</v>
      </c>
      <c r="AY135" s="15" t="s">
        <v>125</v>
      </c>
      <c r="BE135" s="189">
        <f>IF(O135="základná",K135,0)</f>
        <v>0</v>
      </c>
      <c r="BF135" s="189">
        <f>IF(O135="znížená",K135,0)</f>
        <v>0</v>
      </c>
      <c r="BG135" s="189">
        <f>IF(O135="zákl. prenesená",K135,0)</f>
        <v>0</v>
      </c>
      <c r="BH135" s="189">
        <f>IF(O135="zníž. prenesená",K135,0)</f>
        <v>0</v>
      </c>
      <c r="BI135" s="189">
        <f>IF(O135="nulová",K135,0)</f>
        <v>0</v>
      </c>
      <c r="BJ135" s="15" t="s">
        <v>132</v>
      </c>
      <c r="BK135" s="190">
        <f>ROUND(P135*H135,3)</f>
        <v>0</v>
      </c>
      <c r="BL135" s="15" t="s">
        <v>131</v>
      </c>
      <c r="BM135" s="188" t="s">
        <v>157</v>
      </c>
    </row>
    <row r="136" s="2" customFormat="1" ht="33" customHeight="1">
      <c r="A136" s="34"/>
      <c r="B136" s="175"/>
      <c r="C136" s="176" t="s">
        <v>158</v>
      </c>
      <c r="D136" s="176" t="s">
        <v>127</v>
      </c>
      <c r="E136" s="177" t="s">
        <v>159</v>
      </c>
      <c r="F136" s="178" t="s">
        <v>160</v>
      </c>
      <c r="G136" s="179" t="s">
        <v>139</v>
      </c>
      <c r="H136" s="180">
        <v>913.67999999999995</v>
      </c>
      <c r="I136" s="181"/>
      <c r="J136" s="181"/>
      <c r="K136" s="180">
        <f>ROUND(P136*H136,3)</f>
        <v>0</v>
      </c>
      <c r="L136" s="182"/>
      <c r="M136" s="35"/>
      <c r="N136" s="183" t="s">
        <v>1</v>
      </c>
      <c r="O136" s="184" t="s">
        <v>41</v>
      </c>
      <c r="P136" s="185">
        <f>I136+J136</f>
        <v>0</v>
      </c>
      <c r="Q136" s="185">
        <f>ROUND(I136*H136,3)</f>
        <v>0</v>
      </c>
      <c r="R136" s="185">
        <f>ROUND(J136*H136,3)</f>
        <v>0</v>
      </c>
      <c r="S136" s="78"/>
      <c r="T136" s="186">
        <f>S136*H136</f>
        <v>0</v>
      </c>
      <c r="U136" s="186">
        <v>0</v>
      </c>
      <c r="V136" s="186">
        <f>U136*H136</f>
        <v>0</v>
      </c>
      <c r="W136" s="186">
        <v>0</v>
      </c>
      <c r="X136" s="187">
        <f>W136*H136</f>
        <v>0</v>
      </c>
      <c r="Y136" s="34"/>
      <c r="Z136" s="34"/>
      <c r="AA136" s="34"/>
      <c r="AB136" s="34"/>
      <c r="AC136" s="34"/>
      <c r="AD136" s="34"/>
      <c r="AE136" s="34"/>
      <c r="AR136" s="188" t="s">
        <v>131</v>
      </c>
      <c r="AT136" s="188" t="s">
        <v>127</v>
      </c>
      <c r="AU136" s="188" t="s">
        <v>132</v>
      </c>
      <c r="AY136" s="15" t="s">
        <v>125</v>
      </c>
      <c r="BE136" s="189">
        <f>IF(O136="základná",K136,0)</f>
        <v>0</v>
      </c>
      <c r="BF136" s="189">
        <f>IF(O136="znížená",K136,0)</f>
        <v>0</v>
      </c>
      <c r="BG136" s="189">
        <f>IF(O136="zákl. prenesená",K136,0)</f>
        <v>0</v>
      </c>
      <c r="BH136" s="189">
        <f>IF(O136="zníž. prenesená",K136,0)</f>
        <v>0</v>
      </c>
      <c r="BI136" s="189">
        <f>IF(O136="nulová",K136,0)</f>
        <v>0</v>
      </c>
      <c r="BJ136" s="15" t="s">
        <v>132</v>
      </c>
      <c r="BK136" s="190">
        <f>ROUND(P136*H136,3)</f>
        <v>0</v>
      </c>
      <c r="BL136" s="15" t="s">
        <v>131</v>
      </c>
      <c r="BM136" s="188" t="s">
        <v>161</v>
      </c>
    </row>
    <row r="137" s="2" customFormat="1" ht="24.15" customHeight="1">
      <c r="A137" s="34"/>
      <c r="B137" s="175"/>
      <c r="C137" s="176" t="s">
        <v>147</v>
      </c>
      <c r="D137" s="176" t="s">
        <v>127</v>
      </c>
      <c r="E137" s="177" t="s">
        <v>162</v>
      </c>
      <c r="F137" s="178" t="s">
        <v>163</v>
      </c>
      <c r="G137" s="179" t="s">
        <v>139</v>
      </c>
      <c r="H137" s="180">
        <v>456.83999999999998</v>
      </c>
      <c r="I137" s="181"/>
      <c r="J137" s="181"/>
      <c r="K137" s="180">
        <f>ROUND(P137*H137,3)</f>
        <v>0</v>
      </c>
      <c r="L137" s="182"/>
      <c r="M137" s="35"/>
      <c r="N137" s="183" t="s">
        <v>1</v>
      </c>
      <c r="O137" s="184" t="s">
        <v>41</v>
      </c>
      <c r="P137" s="185">
        <f>I137+J137</f>
        <v>0</v>
      </c>
      <c r="Q137" s="185">
        <f>ROUND(I137*H137,3)</f>
        <v>0</v>
      </c>
      <c r="R137" s="185">
        <f>ROUND(J137*H137,3)</f>
        <v>0</v>
      </c>
      <c r="S137" s="78"/>
      <c r="T137" s="186">
        <f>S137*H137</f>
        <v>0</v>
      </c>
      <c r="U137" s="186">
        <v>0</v>
      </c>
      <c r="V137" s="186">
        <f>U137*H137</f>
        <v>0</v>
      </c>
      <c r="W137" s="186">
        <v>0</v>
      </c>
      <c r="X137" s="187">
        <f>W137*H137</f>
        <v>0</v>
      </c>
      <c r="Y137" s="34"/>
      <c r="Z137" s="34"/>
      <c r="AA137" s="34"/>
      <c r="AB137" s="34"/>
      <c r="AC137" s="34"/>
      <c r="AD137" s="34"/>
      <c r="AE137" s="34"/>
      <c r="AR137" s="188" t="s">
        <v>131</v>
      </c>
      <c r="AT137" s="188" t="s">
        <v>127</v>
      </c>
      <c r="AU137" s="188" t="s">
        <v>132</v>
      </c>
      <c r="AY137" s="15" t="s">
        <v>125</v>
      </c>
      <c r="BE137" s="189">
        <f>IF(O137="základná",K137,0)</f>
        <v>0</v>
      </c>
      <c r="BF137" s="189">
        <f>IF(O137="znížená",K137,0)</f>
        <v>0</v>
      </c>
      <c r="BG137" s="189">
        <f>IF(O137="zákl. prenesená",K137,0)</f>
        <v>0</v>
      </c>
      <c r="BH137" s="189">
        <f>IF(O137="zníž. prenesená",K137,0)</f>
        <v>0</v>
      </c>
      <c r="BI137" s="189">
        <f>IF(O137="nulová",K137,0)</f>
        <v>0</v>
      </c>
      <c r="BJ137" s="15" t="s">
        <v>132</v>
      </c>
      <c r="BK137" s="190">
        <f>ROUND(P137*H137,3)</f>
        <v>0</v>
      </c>
      <c r="BL137" s="15" t="s">
        <v>131</v>
      </c>
      <c r="BM137" s="188" t="s">
        <v>8</v>
      </c>
    </row>
    <row r="138" s="2" customFormat="1" ht="33" customHeight="1">
      <c r="A138" s="34"/>
      <c r="B138" s="175"/>
      <c r="C138" s="176" t="s">
        <v>164</v>
      </c>
      <c r="D138" s="176" t="s">
        <v>127</v>
      </c>
      <c r="E138" s="177" t="s">
        <v>165</v>
      </c>
      <c r="F138" s="178" t="s">
        <v>166</v>
      </c>
      <c r="G138" s="179" t="s">
        <v>139</v>
      </c>
      <c r="H138" s="180">
        <v>456.83999999999998</v>
      </c>
      <c r="I138" s="181"/>
      <c r="J138" s="181"/>
      <c r="K138" s="180">
        <f>ROUND(P138*H138,3)</f>
        <v>0</v>
      </c>
      <c r="L138" s="182"/>
      <c r="M138" s="35"/>
      <c r="N138" s="183" t="s">
        <v>1</v>
      </c>
      <c r="O138" s="184" t="s">
        <v>41</v>
      </c>
      <c r="P138" s="185">
        <f>I138+J138</f>
        <v>0</v>
      </c>
      <c r="Q138" s="185">
        <f>ROUND(I138*H138,3)</f>
        <v>0</v>
      </c>
      <c r="R138" s="185">
        <f>ROUND(J138*H138,3)</f>
        <v>0</v>
      </c>
      <c r="S138" s="78"/>
      <c r="T138" s="186">
        <f>S138*H138</f>
        <v>0</v>
      </c>
      <c r="U138" s="186">
        <v>0</v>
      </c>
      <c r="V138" s="186">
        <f>U138*H138</f>
        <v>0</v>
      </c>
      <c r="W138" s="186">
        <v>0</v>
      </c>
      <c r="X138" s="187">
        <f>W138*H138</f>
        <v>0</v>
      </c>
      <c r="Y138" s="34"/>
      <c r="Z138" s="34"/>
      <c r="AA138" s="34"/>
      <c r="AB138" s="34"/>
      <c r="AC138" s="34"/>
      <c r="AD138" s="34"/>
      <c r="AE138" s="34"/>
      <c r="AR138" s="188" t="s">
        <v>131</v>
      </c>
      <c r="AT138" s="188" t="s">
        <v>127</v>
      </c>
      <c r="AU138" s="188" t="s">
        <v>132</v>
      </c>
      <c r="AY138" s="15" t="s">
        <v>125</v>
      </c>
      <c r="BE138" s="189">
        <f>IF(O138="základná",K138,0)</f>
        <v>0</v>
      </c>
      <c r="BF138" s="189">
        <f>IF(O138="znížená",K138,0)</f>
        <v>0</v>
      </c>
      <c r="BG138" s="189">
        <f>IF(O138="zákl. prenesená",K138,0)</f>
        <v>0</v>
      </c>
      <c r="BH138" s="189">
        <f>IF(O138="zníž. prenesená",K138,0)</f>
        <v>0</v>
      </c>
      <c r="BI138" s="189">
        <f>IF(O138="nulová",K138,0)</f>
        <v>0</v>
      </c>
      <c r="BJ138" s="15" t="s">
        <v>132</v>
      </c>
      <c r="BK138" s="190">
        <f>ROUND(P138*H138,3)</f>
        <v>0</v>
      </c>
      <c r="BL138" s="15" t="s">
        <v>131</v>
      </c>
      <c r="BM138" s="188" t="s">
        <v>167</v>
      </c>
    </row>
    <row r="139" s="2" customFormat="1" ht="24.15" customHeight="1">
      <c r="A139" s="34"/>
      <c r="B139" s="175"/>
      <c r="C139" s="176" t="s">
        <v>150</v>
      </c>
      <c r="D139" s="176" t="s">
        <v>127</v>
      </c>
      <c r="E139" s="177" t="s">
        <v>168</v>
      </c>
      <c r="F139" s="178" t="s">
        <v>169</v>
      </c>
      <c r="G139" s="179" t="s">
        <v>139</v>
      </c>
      <c r="H139" s="180">
        <v>96</v>
      </c>
      <c r="I139" s="181"/>
      <c r="J139" s="181"/>
      <c r="K139" s="180">
        <f>ROUND(P139*H139,3)</f>
        <v>0</v>
      </c>
      <c r="L139" s="182"/>
      <c r="M139" s="35"/>
      <c r="N139" s="183" t="s">
        <v>1</v>
      </c>
      <c r="O139" s="184" t="s">
        <v>41</v>
      </c>
      <c r="P139" s="185">
        <f>I139+J139</f>
        <v>0</v>
      </c>
      <c r="Q139" s="185">
        <f>ROUND(I139*H139,3)</f>
        <v>0</v>
      </c>
      <c r="R139" s="185">
        <f>ROUND(J139*H139,3)</f>
        <v>0</v>
      </c>
      <c r="S139" s="78"/>
      <c r="T139" s="186">
        <f>S139*H139</f>
        <v>0</v>
      </c>
      <c r="U139" s="186">
        <v>0</v>
      </c>
      <c r="V139" s="186">
        <f>U139*H139</f>
        <v>0</v>
      </c>
      <c r="W139" s="186">
        <v>0</v>
      </c>
      <c r="X139" s="187">
        <f>W139*H139</f>
        <v>0</v>
      </c>
      <c r="Y139" s="34"/>
      <c r="Z139" s="34"/>
      <c r="AA139" s="34"/>
      <c r="AB139" s="34"/>
      <c r="AC139" s="34"/>
      <c r="AD139" s="34"/>
      <c r="AE139" s="34"/>
      <c r="AR139" s="188" t="s">
        <v>131</v>
      </c>
      <c r="AT139" s="188" t="s">
        <v>127</v>
      </c>
      <c r="AU139" s="188" t="s">
        <v>132</v>
      </c>
      <c r="AY139" s="15" t="s">
        <v>125</v>
      </c>
      <c r="BE139" s="189">
        <f>IF(O139="základná",K139,0)</f>
        <v>0</v>
      </c>
      <c r="BF139" s="189">
        <f>IF(O139="znížená",K139,0)</f>
        <v>0</v>
      </c>
      <c r="BG139" s="189">
        <f>IF(O139="zákl. prenesená",K139,0)</f>
        <v>0</v>
      </c>
      <c r="BH139" s="189">
        <f>IF(O139="zníž. prenesená",K139,0)</f>
        <v>0</v>
      </c>
      <c r="BI139" s="189">
        <f>IF(O139="nulová",K139,0)</f>
        <v>0</v>
      </c>
      <c r="BJ139" s="15" t="s">
        <v>132</v>
      </c>
      <c r="BK139" s="190">
        <f>ROUND(P139*H139,3)</f>
        <v>0</v>
      </c>
      <c r="BL139" s="15" t="s">
        <v>131</v>
      </c>
      <c r="BM139" s="188" t="s">
        <v>170</v>
      </c>
    </row>
    <row r="140" s="2" customFormat="1" ht="37.8" customHeight="1">
      <c r="A140" s="34"/>
      <c r="B140" s="175"/>
      <c r="C140" s="176" t="s">
        <v>171</v>
      </c>
      <c r="D140" s="176" t="s">
        <v>127</v>
      </c>
      <c r="E140" s="177" t="s">
        <v>172</v>
      </c>
      <c r="F140" s="178" t="s">
        <v>173</v>
      </c>
      <c r="G140" s="179" t="s">
        <v>139</v>
      </c>
      <c r="H140" s="180">
        <v>96</v>
      </c>
      <c r="I140" s="181"/>
      <c r="J140" s="181"/>
      <c r="K140" s="180">
        <f>ROUND(P140*H140,3)</f>
        <v>0</v>
      </c>
      <c r="L140" s="182"/>
      <c r="M140" s="35"/>
      <c r="N140" s="183" t="s">
        <v>1</v>
      </c>
      <c r="O140" s="184" t="s">
        <v>41</v>
      </c>
      <c r="P140" s="185">
        <f>I140+J140</f>
        <v>0</v>
      </c>
      <c r="Q140" s="185">
        <f>ROUND(I140*H140,3)</f>
        <v>0</v>
      </c>
      <c r="R140" s="185">
        <f>ROUND(J140*H140,3)</f>
        <v>0</v>
      </c>
      <c r="S140" s="78"/>
      <c r="T140" s="186">
        <f>S140*H140</f>
        <v>0</v>
      </c>
      <c r="U140" s="186">
        <v>0</v>
      </c>
      <c r="V140" s="186">
        <f>U140*H140</f>
        <v>0</v>
      </c>
      <c r="W140" s="186">
        <v>0</v>
      </c>
      <c r="X140" s="187">
        <f>W140*H140</f>
        <v>0</v>
      </c>
      <c r="Y140" s="34"/>
      <c r="Z140" s="34"/>
      <c r="AA140" s="34"/>
      <c r="AB140" s="34"/>
      <c r="AC140" s="34"/>
      <c r="AD140" s="34"/>
      <c r="AE140" s="34"/>
      <c r="AR140" s="188" t="s">
        <v>131</v>
      </c>
      <c r="AT140" s="188" t="s">
        <v>127</v>
      </c>
      <c r="AU140" s="188" t="s">
        <v>132</v>
      </c>
      <c r="AY140" s="15" t="s">
        <v>125</v>
      </c>
      <c r="BE140" s="189">
        <f>IF(O140="základná",K140,0)</f>
        <v>0</v>
      </c>
      <c r="BF140" s="189">
        <f>IF(O140="znížená",K140,0)</f>
        <v>0</v>
      </c>
      <c r="BG140" s="189">
        <f>IF(O140="zákl. prenesená",K140,0)</f>
        <v>0</v>
      </c>
      <c r="BH140" s="189">
        <f>IF(O140="zníž. prenesená",K140,0)</f>
        <v>0</v>
      </c>
      <c r="BI140" s="189">
        <f>IF(O140="nulová",K140,0)</f>
        <v>0</v>
      </c>
      <c r="BJ140" s="15" t="s">
        <v>132</v>
      </c>
      <c r="BK140" s="190">
        <f>ROUND(P140*H140,3)</f>
        <v>0</v>
      </c>
      <c r="BL140" s="15" t="s">
        <v>131</v>
      </c>
      <c r="BM140" s="188" t="s">
        <v>174</v>
      </c>
    </row>
    <row r="141" s="2" customFormat="1" ht="33" customHeight="1">
      <c r="A141" s="34"/>
      <c r="B141" s="175"/>
      <c r="C141" s="176" t="s">
        <v>154</v>
      </c>
      <c r="D141" s="176" t="s">
        <v>127</v>
      </c>
      <c r="E141" s="177" t="s">
        <v>175</v>
      </c>
      <c r="F141" s="178" t="s">
        <v>176</v>
      </c>
      <c r="G141" s="179" t="s">
        <v>139</v>
      </c>
      <c r="H141" s="180">
        <v>35660.434999999998</v>
      </c>
      <c r="I141" s="181"/>
      <c r="J141" s="181"/>
      <c r="K141" s="180">
        <f>ROUND(P141*H141,3)</f>
        <v>0</v>
      </c>
      <c r="L141" s="182"/>
      <c r="M141" s="35"/>
      <c r="N141" s="183" t="s">
        <v>1</v>
      </c>
      <c r="O141" s="184" t="s">
        <v>41</v>
      </c>
      <c r="P141" s="185">
        <f>I141+J141</f>
        <v>0</v>
      </c>
      <c r="Q141" s="185">
        <f>ROUND(I141*H141,3)</f>
        <v>0</v>
      </c>
      <c r="R141" s="185">
        <f>ROUND(J141*H141,3)</f>
        <v>0</v>
      </c>
      <c r="S141" s="78"/>
      <c r="T141" s="186">
        <f>S141*H141</f>
        <v>0</v>
      </c>
      <c r="U141" s="186">
        <v>0</v>
      </c>
      <c r="V141" s="186">
        <f>U141*H141</f>
        <v>0</v>
      </c>
      <c r="W141" s="186">
        <v>0</v>
      </c>
      <c r="X141" s="187">
        <f>W141*H141</f>
        <v>0</v>
      </c>
      <c r="Y141" s="34"/>
      <c r="Z141" s="34"/>
      <c r="AA141" s="34"/>
      <c r="AB141" s="34"/>
      <c r="AC141" s="34"/>
      <c r="AD141" s="34"/>
      <c r="AE141" s="34"/>
      <c r="AR141" s="188" t="s">
        <v>131</v>
      </c>
      <c r="AT141" s="188" t="s">
        <v>127</v>
      </c>
      <c r="AU141" s="188" t="s">
        <v>132</v>
      </c>
      <c r="AY141" s="15" t="s">
        <v>125</v>
      </c>
      <c r="BE141" s="189">
        <f>IF(O141="základná",K141,0)</f>
        <v>0</v>
      </c>
      <c r="BF141" s="189">
        <f>IF(O141="znížená",K141,0)</f>
        <v>0</v>
      </c>
      <c r="BG141" s="189">
        <f>IF(O141="zákl. prenesená",K141,0)</f>
        <v>0</v>
      </c>
      <c r="BH141" s="189">
        <f>IF(O141="zníž. prenesená",K141,0)</f>
        <v>0</v>
      </c>
      <c r="BI141" s="189">
        <f>IF(O141="nulová",K141,0)</f>
        <v>0</v>
      </c>
      <c r="BJ141" s="15" t="s">
        <v>132</v>
      </c>
      <c r="BK141" s="190">
        <f>ROUND(P141*H141,3)</f>
        <v>0</v>
      </c>
      <c r="BL141" s="15" t="s">
        <v>131</v>
      </c>
      <c r="BM141" s="188" t="s">
        <v>177</v>
      </c>
    </row>
    <row r="142" s="2" customFormat="1" ht="44.25" customHeight="1">
      <c r="A142" s="34"/>
      <c r="B142" s="175"/>
      <c r="C142" s="176" t="s">
        <v>178</v>
      </c>
      <c r="D142" s="176" t="s">
        <v>127</v>
      </c>
      <c r="E142" s="177" t="s">
        <v>179</v>
      </c>
      <c r="F142" s="178" t="s">
        <v>180</v>
      </c>
      <c r="G142" s="179" t="s">
        <v>139</v>
      </c>
      <c r="H142" s="180">
        <v>71320.869999999995</v>
      </c>
      <c r="I142" s="181"/>
      <c r="J142" s="181"/>
      <c r="K142" s="180">
        <f>ROUND(P142*H142,3)</f>
        <v>0</v>
      </c>
      <c r="L142" s="182"/>
      <c r="M142" s="35"/>
      <c r="N142" s="183" t="s">
        <v>1</v>
      </c>
      <c r="O142" s="184" t="s">
        <v>41</v>
      </c>
      <c r="P142" s="185">
        <f>I142+J142</f>
        <v>0</v>
      </c>
      <c r="Q142" s="185">
        <f>ROUND(I142*H142,3)</f>
        <v>0</v>
      </c>
      <c r="R142" s="185">
        <f>ROUND(J142*H142,3)</f>
        <v>0</v>
      </c>
      <c r="S142" s="78"/>
      <c r="T142" s="186">
        <f>S142*H142</f>
        <v>0</v>
      </c>
      <c r="U142" s="186">
        <v>0</v>
      </c>
      <c r="V142" s="186">
        <f>U142*H142</f>
        <v>0</v>
      </c>
      <c r="W142" s="186">
        <v>0</v>
      </c>
      <c r="X142" s="187">
        <f>W142*H142</f>
        <v>0</v>
      </c>
      <c r="Y142" s="34"/>
      <c r="Z142" s="34"/>
      <c r="AA142" s="34"/>
      <c r="AB142" s="34"/>
      <c r="AC142" s="34"/>
      <c r="AD142" s="34"/>
      <c r="AE142" s="34"/>
      <c r="AR142" s="188" t="s">
        <v>131</v>
      </c>
      <c r="AT142" s="188" t="s">
        <v>127</v>
      </c>
      <c r="AU142" s="188" t="s">
        <v>132</v>
      </c>
      <c r="AY142" s="15" t="s">
        <v>125</v>
      </c>
      <c r="BE142" s="189">
        <f>IF(O142="základná",K142,0)</f>
        <v>0</v>
      </c>
      <c r="BF142" s="189">
        <f>IF(O142="znížená",K142,0)</f>
        <v>0</v>
      </c>
      <c r="BG142" s="189">
        <f>IF(O142="zákl. prenesená",K142,0)</f>
        <v>0</v>
      </c>
      <c r="BH142" s="189">
        <f>IF(O142="zníž. prenesená",K142,0)</f>
        <v>0</v>
      </c>
      <c r="BI142" s="189">
        <f>IF(O142="nulová",K142,0)</f>
        <v>0</v>
      </c>
      <c r="BJ142" s="15" t="s">
        <v>132</v>
      </c>
      <c r="BK142" s="190">
        <f>ROUND(P142*H142,3)</f>
        <v>0</v>
      </c>
      <c r="BL142" s="15" t="s">
        <v>131</v>
      </c>
      <c r="BM142" s="188" t="s">
        <v>181</v>
      </c>
    </row>
    <row r="143" s="2" customFormat="1" ht="24.15" customHeight="1">
      <c r="A143" s="34"/>
      <c r="B143" s="175"/>
      <c r="C143" s="191" t="s">
        <v>157</v>
      </c>
      <c r="D143" s="191" t="s">
        <v>182</v>
      </c>
      <c r="E143" s="192" t="s">
        <v>183</v>
      </c>
      <c r="F143" s="193" t="s">
        <v>184</v>
      </c>
      <c r="G143" s="194" t="s">
        <v>185</v>
      </c>
      <c r="H143" s="195">
        <v>882</v>
      </c>
      <c r="I143" s="196"/>
      <c r="J143" s="197"/>
      <c r="K143" s="195">
        <f>ROUND(P143*H143,3)</f>
        <v>0</v>
      </c>
      <c r="L143" s="197"/>
      <c r="M143" s="198"/>
      <c r="N143" s="199" t="s">
        <v>1</v>
      </c>
      <c r="O143" s="184" t="s">
        <v>41</v>
      </c>
      <c r="P143" s="185">
        <f>I143+J143</f>
        <v>0</v>
      </c>
      <c r="Q143" s="185">
        <f>ROUND(I143*H143,3)</f>
        <v>0</v>
      </c>
      <c r="R143" s="185">
        <f>ROUND(J143*H143,3)</f>
        <v>0</v>
      </c>
      <c r="S143" s="78"/>
      <c r="T143" s="186">
        <f>S143*H143</f>
        <v>0</v>
      </c>
      <c r="U143" s="186">
        <v>1</v>
      </c>
      <c r="V143" s="186">
        <f>U143*H143</f>
        <v>882</v>
      </c>
      <c r="W143" s="186">
        <v>0</v>
      </c>
      <c r="X143" s="187">
        <f>W143*H143</f>
        <v>0</v>
      </c>
      <c r="Y143" s="34"/>
      <c r="Z143" s="34"/>
      <c r="AA143" s="34"/>
      <c r="AB143" s="34"/>
      <c r="AC143" s="34"/>
      <c r="AD143" s="34"/>
      <c r="AE143" s="34"/>
      <c r="AR143" s="188" t="s">
        <v>143</v>
      </c>
      <c r="AT143" s="188" t="s">
        <v>182</v>
      </c>
      <c r="AU143" s="188" t="s">
        <v>132</v>
      </c>
      <c r="AY143" s="15" t="s">
        <v>125</v>
      </c>
      <c r="BE143" s="189">
        <f>IF(O143="základná",K143,0)</f>
        <v>0</v>
      </c>
      <c r="BF143" s="189">
        <f>IF(O143="znížená",K143,0)</f>
        <v>0</v>
      </c>
      <c r="BG143" s="189">
        <f>IF(O143="zákl. prenesená",K143,0)</f>
        <v>0</v>
      </c>
      <c r="BH143" s="189">
        <f>IF(O143="zníž. prenesená",K143,0)</f>
        <v>0</v>
      </c>
      <c r="BI143" s="189">
        <f>IF(O143="nulová",K143,0)</f>
        <v>0</v>
      </c>
      <c r="BJ143" s="15" t="s">
        <v>132</v>
      </c>
      <c r="BK143" s="190">
        <f>ROUND(P143*H143,3)</f>
        <v>0</v>
      </c>
      <c r="BL143" s="15" t="s">
        <v>131</v>
      </c>
      <c r="BM143" s="188" t="s">
        <v>186</v>
      </c>
    </row>
    <row r="144" s="2" customFormat="1" ht="16.5" customHeight="1">
      <c r="A144" s="34"/>
      <c r="B144" s="175"/>
      <c r="C144" s="191" t="s">
        <v>187</v>
      </c>
      <c r="D144" s="191" t="s">
        <v>182</v>
      </c>
      <c r="E144" s="192" t="s">
        <v>188</v>
      </c>
      <c r="F144" s="193" t="s">
        <v>189</v>
      </c>
      <c r="G144" s="194" t="s">
        <v>185</v>
      </c>
      <c r="H144" s="195">
        <v>88.200000000000003</v>
      </c>
      <c r="I144" s="196"/>
      <c r="J144" s="197"/>
      <c r="K144" s="195">
        <f>ROUND(P144*H144,3)</f>
        <v>0</v>
      </c>
      <c r="L144" s="197"/>
      <c r="M144" s="198"/>
      <c r="N144" s="199" t="s">
        <v>1</v>
      </c>
      <c r="O144" s="184" t="s">
        <v>41</v>
      </c>
      <c r="P144" s="185">
        <f>I144+J144</f>
        <v>0</v>
      </c>
      <c r="Q144" s="185">
        <f>ROUND(I144*H144,3)</f>
        <v>0</v>
      </c>
      <c r="R144" s="185">
        <f>ROUND(J144*H144,3)</f>
        <v>0</v>
      </c>
      <c r="S144" s="78"/>
      <c r="T144" s="186">
        <f>S144*H144</f>
        <v>0</v>
      </c>
      <c r="U144" s="186">
        <v>1</v>
      </c>
      <c r="V144" s="186">
        <f>U144*H144</f>
        <v>88.200000000000003</v>
      </c>
      <c r="W144" s="186">
        <v>0</v>
      </c>
      <c r="X144" s="187">
        <f>W144*H144</f>
        <v>0</v>
      </c>
      <c r="Y144" s="34"/>
      <c r="Z144" s="34"/>
      <c r="AA144" s="34"/>
      <c r="AB144" s="34"/>
      <c r="AC144" s="34"/>
      <c r="AD144" s="34"/>
      <c r="AE144" s="34"/>
      <c r="AR144" s="188" t="s">
        <v>143</v>
      </c>
      <c r="AT144" s="188" t="s">
        <v>182</v>
      </c>
      <c r="AU144" s="188" t="s">
        <v>132</v>
      </c>
      <c r="AY144" s="15" t="s">
        <v>125</v>
      </c>
      <c r="BE144" s="189">
        <f>IF(O144="základná",K144,0)</f>
        <v>0</v>
      </c>
      <c r="BF144" s="189">
        <f>IF(O144="znížená",K144,0)</f>
        <v>0</v>
      </c>
      <c r="BG144" s="189">
        <f>IF(O144="zákl. prenesená",K144,0)</f>
        <v>0</v>
      </c>
      <c r="BH144" s="189">
        <f>IF(O144="zníž. prenesená",K144,0)</f>
        <v>0</v>
      </c>
      <c r="BI144" s="189">
        <f>IF(O144="nulová",K144,0)</f>
        <v>0</v>
      </c>
      <c r="BJ144" s="15" t="s">
        <v>132</v>
      </c>
      <c r="BK144" s="190">
        <f>ROUND(P144*H144,3)</f>
        <v>0</v>
      </c>
      <c r="BL144" s="15" t="s">
        <v>131</v>
      </c>
      <c r="BM144" s="188" t="s">
        <v>190</v>
      </c>
    </row>
    <row r="145" s="2" customFormat="1" ht="24.15" customHeight="1">
      <c r="A145" s="34"/>
      <c r="B145" s="175"/>
      <c r="C145" s="176" t="s">
        <v>161</v>
      </c>
      <c r="D145" s="176" t="s">
        <v>127</v>
      </c>
      <c r="E145" s="177" t="s">
        <v>191</v>
      </c>
      <c r="F145" s="178" t="s">
        <v>192</v>
      </c>
      <c r="G145" s="179" t="s">
        <v>139</v>
      </c>
      <c r="H145" s="180">
        <v>96</v>
      </c>
      <c r="I145" s="181"/>
      <c r="J145" s="181"/>
      <c r="K145" s="180">
        <f>ROUND(P145*H145,3)</f>
        <v>0</v>
      </c>
      <c r="L145" s="182"/>
      <c r="M145" s="35"/>
      <c r="N145" s="183" t="s">
        <v>1</v>
      </c>
      <c r="O145" s="184" t="s">
        <v>41</v>
      </c>
      <c r="P145" s="185">
        <f>I145+J145</f>
        <v>0</v>
      </c>
      <c r="Q145" s="185">
        <f>ROUND(I145*H145,3)</f>
        <v>0</v>
      </c>
      <c r="R145" s="185">
        <f>ROUND(J145*H145,3)</f>
        <v>0</v>
      </c>
      <c r="S145" s="78"/>
      <c r="T145" s="186">
        <f>S145*H145</f>
        <v>0</v>
      </c>
      <c r="U145" s="186">
        <v>0</v>
      </c>
      <c r="V145" s="186">
        <f>U145*H145</f>
        <v>0</v>
      </c>
      <c r="W145" s="186">
        <v>0</v>
      </c>
      <c r="X145" s="187">
        <f>W145*H145</f>
        <v>0</v>
      </c>
      <c r="Y145" s="34"/>
      <c r="Z145" s="34"/>
      <c r="AA145" s="34"/>
      <c r="AB145" s="34"/>
      <c r="AC145" s="34"/>
      <c r="AD145" s="34"/>
      <c r="AE145" s="34"/>
      <c r="AR145" s="188" t="s">
        <v>131</v>
      </c>
      <c r="AT145" s="188" t="s">
        <v>127</v>
      </c>
      <c r="AU145" s="188" t="s">
        <v>132</v>
      </c>
      <c r="AY145" s="15" t="s">
        <v>125</v>
      </c>
      <c r="BE145" s="189">
        <f>IF(O145="základná",K145,0)</f>
        <v>0</v>
      </c>
      <c r="BF145" s="189">
        <f>IF(O145="znížená",K145,0)</f>
        <v>0</v>
      </c>
      <c r="BG145" s="189">
        <f>IF(O145="zákl. prenesená",K145,0)</f>
        <v>0</v>
      </c>
      <c r="BH145" s="189">
        <f>IF(O145="zníž. prenesená",K145,0)</f>
        <v>0</v>
      </c>
      <c r="BI145" s="189">
        <f>IF(O145="nulová",K145,0)</f>
        <v>0</v>
      </c>
      <c r="BJ145" s="15" t="s">
        <v>132</v>
      </c>
      <c r="BK145" s="190">
        <f>ROUND(P145*H145,3)</f>
        <v>0</v>
      </c>
      <c r="BL145" s="15" t="s">
        <v>131</v>
      </c>
      <c r="BM145" s="188" t="s">
        <v>193</v>
      </c>
    </row>
    <row r="146" s="2" customFormat="1" ht="21.75" customHeight="1">
      <c r="A146" s="34"/>
      <c r="B146" s="175"/>
      <c r="C146" s="176" t="s">
        <v>194</v>
      </c>
      <c r="D146" s="176" t="s">
        <v>127</v>
      </c>
      <c r="E146" s="177" t="s">
        <v>195</v>
      </c>
      <c r="F146" s="178" t="s">
        <v>196</v>
      </c>
      <c r="G146" s="179" t="s">
        <v>135</v>
      </c>
      <c r="H146" s="180">
        <v>15791.799999999999</v>
      </c>
      <c r="I146" s="181"/>
      <c r="J146" s="181"/>
      <c r="K146" s="180">
        <f>ROUND(P146*H146,3)</f>
        <v>0</v>
      </c>
      <c r="L146" s="182"/>
      <c r="M146" s="35"/>
      <c r="N146" s="183" t="s">
        <v>1</v>
      </c>
      <c r="O146" s="184" t="s">
        <v>41</v>
      </c>
      <c r="P146" s="185">
        <f>I146+J146</f>
        <v>0</v>
      </c>
      <c r="Q146" s="185">
        <f>ROUND(I146*H146,3)</f>
        <v>0</v>
      </c>
      <c r="R146" s="185">
        <f>ROUND(J146*H146,3)</f>
        <v>0</v>
      </c>
      <c r="S146" s="78"/>
      <c r="T146" s="186">
        <f>S146*H146</f>
        <v>0</v>
      </c>
      <c r="U146" s="186">
        <v>0</v>
      </c>
      <c r="V146" s="186">
        <f>U146*H146</f>
        <v>0</v>
      </c>
      <c r="W146" s="186">
        <v>0</v>
      </c>
      <c r="X146" s="187">
        <f>W146*H146</f>
        <v>0</v>
      </c>
      <c r="Y146" s="34"/>
      <c r="Z146" s="34"/>
      <c r="AA146" s="34"/>
      <c r="AB146" s="34"/>
      <c r="AC146" s="34"/>
      <c r="AD146" s="34"/>
      <c r="AE146" s="34"/>
      <c r="AR146" s="188" t="s">
        <v>131</v>
      </c>
      <c r="AT146" s="188" t="s">
        <v>127</v>
      </c>
      <c r="AU146" s="188" t="s">
        <v>132</v>
      </c>
      <c r="AY146" s="15" t="s">
        <v>125</v>
      </c>
      <c r="BE146" s="189">
        <f>IF(O146="základná",K146,0)</f>
        <v>0</v>
      </c>
      <c r="BF146" s="189">
        <f>IF(O146="znížená",K146,0)</f>
        <v>0</v>
      </c>
      <c r="BG146" s="189">
        <f>IF(O146="zákl. prenesená",K146,0)</f>
        <v>0</v>
      </c>
      <c r="BH146" s="189">
        <f>IF(O146="zníž. prenesená",K146,0)</f>
        <v>0</v>
      </c>
      <c r="BI146" s="189">
        <f>IF(O146="nulová",K146,0)</f>
        <v>0</v>
      </c>
      <c r="BJ146" s="15" t="s">
        <v>132</v>
      </c>
      <c r="BK146" s="190">
        <f>ROUND(P146*H146,3)</f>
        <v>0</v>
      </c>
      <c r="BL146" s="15" t="s">
        <v>131</v>
      </c>
      <c r="BM146" s="188" t="s">
        <v>197</v>
      </c>
    </row>
    <row r="147" s="2" customFormat="1" ht="24.15" customHeight="1">
      <c r="A147" s="34"/>
      <c r="B147" s="175"/>
      <c r="C147" s="176" t="s">
        <v>8</v>
      </c>
      <c r="D147" s="176" t="s">
        <v>127</v>
      </c>
      <c r="E147" s="177" t="s">
        <v>198</v>
      </c>
      <c r="F147" s="178" t="s">
        <v>199</v>
      </c>
      <c r="G147" s="179" t="s">
        <v>135</v>
      </c>
      <c r="H147" s="180">
        <v>15835</v>
      </c>
      <c r="I147" s="181"/>
      <c r="J147" s="181"/>
      <c r="K147" s="180">
        <f>ROUND(P147*H147,3)</f>
        <v>0</v>
      </c>
      <c r="L147" s="182"/>
      <c r="M147" s="35"/>
      <c r="N147" s="183" t="s">
        <v>1</v>
      </c>
      <c r="O147" s="184" t="s">
        <v>41</v>
      </c>
      <c r="P147" s="185">
        <f>I147+J147</f>
        <v>0</v>
      </c>
      <c r="Q147" s="185">
        <f>ROUND(I147*H147,3)</f>
        <v>0</v>
      </c>
      <c r="R147" s="185">
        <f>ROUND(J147*H147,3)</f>
        <v>0</v>
      </c>
      <c r="S147" s="78"/>
      <c r="T147" s="186">
        <f>S147*H147</f>
        <v>0</v>
      </c>
      <c r="U147" s="186">
        <v>0</v>
      </c>
      <c r="V147" s="186">
        <f>U147*H147</f>
        <v>0</v>
      </c>
      <c r="W147" s="186">
        <v>0</v>
      </c>
      <c r="X147" s="187">
        <f>W147*H147</f>
        <v>0</v>
      </c>
      <c r="Y147" s="34"/>
      <c r="Z147" s="34"/>
      <c r="AA147" s="34"/>
      <c r="AB147" s="34"/>
      <c r="AC147" s="34"/>
      <c r="AD147" s="34"/>
      <c r="AE147" s="34"/>
      <c r="AR147" s="188" t="s">
        <v>131</v>
      </c>
      <c r="AT147" s="188" t="s">
        <v>127</v>
      </c>
      <c r="AU147" s="188" t="s">
        <v>132</v>
      </c>
      <c r="AY147" s="15" t="s">
        <v>125</v>
      </c>
      <c r="BE147" s="189">
        <f>IF(O147="základná",K147,0)</f>
        <v>0</v>
      </c>
      <c r="BF147" s="189">
        <f>IF(O147="znížená",K147,0)</f>
        <v>0</v>
      </c>
      <c r="BG147" s="189">
        <f>IF(O147="zákl. prenesená",K147,0)</f>
        <v>0</v>
      </c>
      <c r="BH147" s="189">
        <f>IF(O147="zníž. prenesená",K147,0)</f>
        <v>0</v>
      </c>
      <c r="BI147" s="189">
        <f>IF(O147="nulová",K147,0)</f>
        <v>0</v>
      </c>
      <c r="BJ147" s="15" t="s">
        <v>132</v>
      </c>
      <c r="BK147" s="190">
        <f>ROUND(P147*H147,3)</f>
        <v>0</v>
      </c>
      <c r="BL147" s="15" t="s">
        <v>131</v>
      </c>
      <c r="BM147" s="188" t="s">
        <v>200</v>
      </c>
    </row>
    <row r="148" s="2" customFormat="1" ht="33" customHeight="1">
      <c r="A148" s="34"/>
      <c r="B148" s="175"/>
      <c r="C148" s="176" t="s">
        <v>201</v>
      </c>
      <c r="D148" s="176" t="s">
        <v>127</v>
      </c>
      <c r="E148" s="177" t="s">
        <v>202</v>
      </c>
      <c r="F148" s="178" t="s">
        <v>203</v>
      </c>
      <c r="G148" s="179" t="s">
        <v>135</v>
      </c>
      <c r="H148" s="180">
        <v>15835</v>
      </c>
      <c r="I148" s="181"/>
      <c r="J148" s="181"/>
      <c r="K148" s="180">
        <f>ROUND(P148*H148,3)</f>
        <v>0</v>
      </c>
      <c r="L148" s="182"/>
      <c r="M148" s="35"/>
      <c r="N148" s="183" t="s">
        <v>1</v>
      </c>
      <c r="O148" s="184" t="s">
        <v>41</v>
      </c>
      <c r="P148" s="185">
        <f>I148+J148</f>
        <v>0</v>
      </c>
      <c r="Q148" s="185">
        <f>ROUND(I148*H148,3)</f>
        <v>0</v>
      </c>
      <c r="R148" s="185">
        <f>ROUND(J148*H148,3)</f>
        <v>0</v>
      </c>
      <c r="S148" s="78"/>
      <c r="T148" s="186">
        <f>S148*H148</f>
        <v>0</v>
      </c>
      <c r="U148" s="186">
        <v>0</v>
      </c>
      <c r="V148" s="186">
        <f>U148*H148</f>
        <v>0</v>
      </c>
      <c r="W148" s="186">
        <v>0</v>
      </c>
      <c r="X148" s="187">
        <f>W148*H148</f>
        <v>0</v>
      </c>
      <c r="Y148" s="34"/>
      <c r="Z148" s="34"/>
      <c r="AA148" s="34"/>
      <c r="AB148" s="34"/>
      <c r="AC148" s="34"/>
      <c r="AD148" s="34"/>
      <c r="AE148" s="34"/>
      <c r="AR148" s="188" t="s">
        <v>131</v>
      </c>
      <c r="AT148" s="188" t="s">
        <v>127</v>
      </c>
      <c r="AU148" s="188" t="s">
        <v>132</v>
      </c>
      <c r="AY148" s="15" t="s">
        <v>125</v>
      </c>
      <c r="BE148" s="189">
        <f>IF(O148="základná",K148,0)</f>
        <v>0</v>
      </c>
      <c r="BF148" s="189">
        <f>IF(O148="znížená",K148,0)</f>
        <v>0</v>
      </c>
      <c r="BG148" s="189">
        <f>IF(O148="zákl. prenesená",K148,0)</f>
        <v>0</v>
      </c>
      <c r="BH148" s="189">
        <f>IF(O148="zníž. prenesená",K148,0)</f>
        <v>0</v>
      </c>
      <c r="BI148" s="189">
        <f>IF(O148="nulová",K148,0)</f>
        <v>0</v>
      </c>
      <c r="BJ148" s="15" t="s">
        <v>132</v>
      </c>
      <c r="BK148" s="190">
        <f>ROUND(P148*H148,3)</f>
        <v>0</v>
      </c>
      <c r="BL148" s="15" t="s">
        <v>131</v>
      </c>
      <c r="BM148" s="188" t="s">
        <v>204</v>
      </c>
    </row>
    <row r="149" s="12" customFormat="1" ht="22.8" customHeight="1">
      <c r="A149" s="12"/>
      <c r="B149" s="161"/>
      <c r="C149" s="12"/>
      <c r="D149" s="162" t="s">
        <v>76</v>
      </c>
      <c r="E149" s="173" t="s">
        <v>132</v>
      </c>
      <c r="F149" s="173" t="s">
        <v>205</v>
      </c>
      <c r="G149" s="12"/>
      <c r="H149" s="12"/>
      <c r="I149" s="164"/>
      <c r="J149" s="164"/>
      <c r="K149" s="174">
        <f>BK149</f>
        <v>0</v>
      </c>
      <c r="L149" s="12"/>
      <c r="M149" s="161"/>
      <c r="N149" s="166"/>
      <c r="O149" s="167"/>
      <c r="P149" s="167"/>
      <c r="Q149" s="168">
        <f>SUM(Q150:Q151)</f>
        <v>0</v>
      </c>
      <c r="R149" s="168">
        <f>SUM(R150:R151)</f>
        <v>0</v>
      </c>
      <c r="S149" s="167"/>
      <c r="T149" s="169">
        <f>SUM(T150:T151)</f>
        <v>0</v>
      </c>
      <c r="U149" s="167"/>
      <c r="V149" s="169">
        <f>SUM(V150:V151)</f>
        <v>168.22156999999987</v>
      </c>
      <c r="W149" s="167"/>
      <c r="X149" s="170">
        <f>SUM(X150:X151)</f>
        <v>0</v>
      </c>
      <c r="Y149" s="12"/>
      <c r="Z149" s="12"/>
      <c r="AA149" s="12"/>
      <c r="AB149" s="12"/>
      <c r="AC149" s="12"/>
      <c r="AD149" s="12"/>
      <c r="AE149" s="12"/>
      <c r="AR149" s="162" t="s">
        <v>84</v>
      </c>
      <c r="AT149" s="171" t="s">
        <v>76</v>
      </c>
      <c r="AU149" s="171" t="s">
        <v>84</v>
      </c>
      <c r="AY149" s="162" t="s">
        <v>125</v>
      </c>
      <c r="BK149" s="172">
        <f>SUM(BK150:BK151)</f>
        <v>0</v>
      </c>
    </row>
    <row r="150" s="2" customFormat="1" ht="16.5" customHeight="1">
      <c r="A150" s="34"/>
      <c r="B150" s="175"/>
      <c r="C150" s="176" t="s">
        <v>167</v>
      </c>
      <c r="D150" s="176" t="s">
        <v>127</v>
      </c>
      <c r="E150" s="177" t="s">
        <v>206</v>
      </c>
      <c r="F150" s="178" t="s">
        <v>207</v>
      </c>
      <c r="G150" s="179" t="s">
        <v>139</v>
      </c>
      <c r="H150" s="180">
        <v>38.399999999999999</v>
      </c>
      <c r="I150" s="181"/>
      <c r="J150" s="181"/>
      <c r="K150" s="180">
        <f>ROUND(P150*H150,3)</f>
        <v>0</v>
      </c>
      <c r="L150" s="182"/>
      <c r="M150" s="35"/>
      <c r="N150" s="183" t="s">
        <v>1</v>
      </c>
      <c r="O150" s="184" t="s">
        <v>41</v>
      </c>
      <c r="P150" s="185">
        <f>I150+J150</f>
        <v>0</v>
      </c>
      <c r="Q150" s="185">
        <f>ROUND(I150*H150,3)</f>
        <v>0</v>
      </c>
      <c r="R150" s="185">
        <f>ROUND(J150*H150,3)</f>
        <v>0</v>
      </c>
      <c r="S150" s="78"/>
      <c r="T150" s="186">
        <f>S150*H150</f>
        <v>0</v>
      </c>
      <c r="U150" s="186">
        <v>2.0663999999999998</v>
      </c>
      <c r="V150" s="186">
        <f>U150*H150</f>
        <v>79.349759999999989</v>
      </c>
      <c r="W150" s="186">
        <v>0</v>
      </c>
      <c r="X150" s="187">
        <f>W150*H150</f>
        <v>0</v>
      </c>
      <c r="Y150" s="34"/>
      <c r="Z150" s="34"/>
      <c r="AA150" s="34"/>
      <c r="AB150" s="34"/>
      <c r="AC150" s="34"/>
      <c r="AD150" s="34"/>
      <c r="AE150" s="34"/>
      <c r="AR150" s="188" t="s">
        <v>131</v>
      </c>
      <c r="AT150" s="188" t="s">
        <v>127</v>
      </c>
      <c r="AU150" s="188" t="s">
        <v>132</v>
      </c>
      <c r="AY150" s="15" t="s">
        <v>125</v>
      </c>
      <c r="BE150" s="189">
        <f>IF(O150="základná",K150,0)</f>
        <v>0</v>
      </c>
      <c r="BF150" s="189">
        <f>IF(O150="znížená",K150,0)</f>
        <v>0</v>
      </c>
      <c r="BG150" s="189">
        <f>IF(O150="zákl. prenesená",K150,0)</f>
        <v>0</v>
      </c>
      <c r="BH150" s="189">
        <f>IF(O150="zníž. prenesená",K150,0)</f>
        <v>0</v>
      </c>
      <c r="BI150" s="189">
        <f>IF(O150="nulová",K150,0)</f>
        <v>0</v>
      </c>
      <c r="BJ150" s="15" t="s">
        <v>132</v>
      </c>
      <c r="BK150" s="190">
        <f>ROUND(P150*H150,3)</f>
        <v>0</v>
      </c>
      <c r="BL150" s="15" t="s">
        <v>131</v>
      </c>
      <c r="BM150" s="188" t="s">
        <v>208</v>
      </c>
    </row>
    <row r="151" s="2" customFormat="1" ht="16.5" customHeight="1">
      <c r="A151" s="34"/>
      <c r="B151" s="175"/>
      <c r="C151" s="176" t="s">
        <v>209</v>
      </c>
      <c r="D151" s="176" t="s">
        <v>127</v>
      </c>
      <c r="E151" s="177" t="s">
        <v>210</v>
      </c>
      <c r="F151" s="178" t="s">
        <v>211</v>
      </c>
      <c r="G151" s="179" t="s">
        <v>139</v>
      </c>
      <c r="H151" s="180">
        <v>38.399999999999999</v>
      </c>
      <c r="I151" s="181"/>
      <c r="J151" s="181"/>
      <c r="K151" s="180">
        <f>ROUND(P151*H151,3)</f>
        <v>0</v>
      </c>
      <c r="L151" s="182"/>
      <c r="M151" s="35"/>
      <c r="N151" s="183" t="s">
        <v>1</v>
      </c>
      <c r="O151" s="184" t="s">
        <v>41</v>
      </c>
      <c r="P151" s="185">
        <f>I151+J151</f>
        <v>0</v>
      </c>
      <c r="Q151" s="185">
        <f>ROUND(I151*H151,3)</f>
        <v>0</v>
      </c>
      <c r="R151" s="185">
        <f>ROUND(J151*H151,3)</f>
        <v>0</v>
      </c>
      <c r="S151" s="78"/>
      <c r="T151" s="186">
        <f>S151*H151</f>
        <v>0</v>
      </c>
      <c r="U151" s="186">
        <v>2.3143700520833299</v>
      </c>
      <c r="V151" s="186">
        <f>U151*H151</f>
        <v>88.871809999999869</v>
      </c>
      <c r="W151" s="186">
        <v>0</v>
      </c>
      <c r="X151" s="187">
        <f>W151*H151</f>
        <v>0</v>
      </c>
      <c r="Y151" s="34"/>
      <c r="Z151" s="34"/>
      <c r="AA151" s="34"/>
      <c r="AB151" s="34"/>
      <c r="AC151" s="34"/>
      <c r="AD151" s="34"/>
      <c r="AE151" s="34"/>
      <c r="AR151" s="188" t="s">
        <v>131</v>
      </c>
      <c r="AT151" s="188" t="s">
        <v>127</v>
      </c>
      <c r="AU151" s="188" t="s">
        <v>132</v>
      </c>
      <c r="AY151" s="15" t="s">
        <v>125</v>
      </c>
      <c r="BE151" s="189">
        <f>IF(O151="základná",K151,0)</f>
        <v>0</v>
      </c>
      <c r="BF151" s="189">
        <f>IF(O151="znížená",K151,0)</f>
        <v>0</v>
      </c>
      <c r="BG151" s="189">
        <f>IF(O151="zákl. prenesená",K151,0)</f>
        <v>0</v>
      </c>
      <c r="BH151" s="189">
        <f>IF(O151="zníž. prenesená",K151,0)</f>
        <v>0</v>
      </c>
      <c r="BI151" s="189">
        <f>IF(O151="nulová",K151,0)</f>
        <v>0</v>
      </c>
      <c r="BJ151" s="15" t="s">
        <v>132</v>
      </c>
      <c r="BK151" s="190">
        <f>ROUND(P151*H151,3)</f>
        <v>0</v>
      </c>
      <c r="BL151" s="15" t="s">
        <v>131</v>
      </c>
      <c r="BM151" s="188" t="s">
        <v>212</v>
      </c>
    </row>
    <row r="152" s="12" customFormat="1" ht="22.8" customHeight="1">
      <c r="A152" s="12"/>
      <c r="B152" s="161"/>
      <c r="C152" s="12"/>
      <c r="D152" s="162" t="s">
        <v>76</v>
      </c>
      <c r="E152" s="173" t="s">
        <v>131</v>
      </c>
      <c r="F152" s="173" t="s">
        <v>213</v>
      </c>
      <c r="G152" s="12"/>
      <c r="H152" s="12"/>
      <c r="I152" s="164"/>
      <c r="J152" s="164"/>
      <c r="K152" s="174">
        <f>BK152</f>
        <v>0</v>
      </c>
      <c r="L152" s="12"/>
      <c r="M152" s="161"/>
      <c r="N152" s="166"/>
      <c r="O152" s="167"/>
      <c r="P152" s="167"/>
      <c r="Q152" s="168">
        <f>SUM(Q153:Q158)</f>
        <v>0</v>
      </c>
      <c r="R152" s="168">
        <f>SUM(R153:R158)</f>
        <v>0</v>
      </c>
      <c r="S152" s="167"/>
      <c r="T152" s="169">
        <f>SUM(T153:T158)</f>
        <v>0</v>
      </c>
      <c r="U152" s="167"/>
      <c r="V152" s="169">
        <f>SUM(V153:V158)</f>
        <v>182.29224000000002</v>
      </c>
      <c r="W152" s="167"/>
      <c r="X152" s="170">
        <f>SUM(X153:X158)</f>
        <v>0</v>
      </c>
      <c r="Y152" s="12"/>
      <c r="Z152" s="12"/>
      <c r="AA152" s="12"/>
      <c r="AB152" s="12"/>
      <c r="AC152" s="12"/>
      <c r="AD152" s="12"/>
      <c r="AE152" s="12"/>
      <c r="AR152" s="162" t="s">
        <v>84</v>
      </c>
      <c r="AT152" s="171" t="s">
        <v>76</v>
      </c>
      <c r="AU152" s="171" t="s">
        <v>84</v>
      </c>
      <c r="AY152" s="162" t="s">
        <v>125</v>
      </c>
      <c r="BK152" s="172">
        <f>SUM(BK153:BK158)</f>
        <v>0</v>
      </c>
    </row>
    <row r="153" s="2" customFormat="1" ht="24.15" customHeight="1">
      <c r="A153" s="34"/>
      <c r="B153" s="175"/>
      <c r="C153" s="176" t="s">
        <v>170</v>
      </c>
      <c r="D153" s="176" t="s">
        <v>127</v>
      </c>
      <c r="E153" s="177" t="s">
        <v>214</v>
      </c>
      <c r="F153" s="178" t="s">
        <v>215</v>
      </c>
      <c r="G153" s="179" t="s">
        <v>135</v>
      </c>
      <c r="H153" s="180">
        <v>96</v>
      </c>
      <c r="I153" s="181"/>
      <c r="J153" s="181"/>
      <c r="K153" s="180">
        <f>ROUND(P153*H153,3)</f>
        <v>0</v>
      </c>
      <c r="L153" s="182"/>
      <c r="M153" s="35"/>
      <c r="N153" s="183" t="s">
        <v>1</v>
      </c>
      <c r="O153" s="184" t="s">
        <v>41</v>
      </c>
      <c r="P153" s="185">
        <f>I153+J153</f>
        <v>0</v>
      </c>
      <c r="Q153" s="185">
        <f>ROUND(I153*H153,3)</f>
        <v>0</v>
      </c>
      <c r="R153" s="185">
        <f>ROUND(J153*H153,3)</f>
        <v>0</v>
      </c>
      <c r="S153" s="78"/>
      <c r="T153" s="186">
        <f>S153*H153</f>
        <v>0</v>
      </c>
      <c r="U153" s="186">
        <v>0.31879000000000002</v>
      </c>
      <c r="V153" s="186">
        <f>U153*H153</f>
        <v>30.603840000000002</v>
      </c>
      <c r="W153" s="186">
        <v>0</v>
      </c>
      <c r="X153" s="187">
        <f>W153*H153</f>
        <v>0</v>
      </c>
      <c r="Y153" s="34"/>
      <c r="Z153" s="34"/>
      <c r="AA153" s="34"/>
      <c r="AB153" s="34"/>
      <c r="AC153" s="34"/>
      <c r="AD153" s="34"/>
      <c r="AE153" s="34"/>
      <c r="AR153" s="188" t="s">
        <v>131</v>
      </c>
      <c r="AT153" s="188" t="s">
        <v>127</v>
      </c>
      <c r="AU153" s="188" t="s">
        <v>132</v>
      </c>
      <c r="AY153" s="15" t="s">
        <v>125</v>
      </c>
      <c r="BE153" s="189">
        <f>IF(O153="základná",K153,0)</f>
        <v>0</v>
      </c>
      <c r="BF153" s="189">
        <f>IF(O153="znížená",K153,0)</f>
        <v>0</v>
      </c>
      <c r="BG153" s="189">
        <f>IF(O153="zákl. prenesená",K153,0)</f>
        <v>0</v>
      </c>
      <c r="BH153" s="189">
        <f>IF(O153="zníž. prenesená",K153,0)</f>
        <v>0</v>
      </c>
      <c r="BI153" s="189">
        <f>IF(O153="nulová",K153,0)</f>
        <v>0</v>
      </c>
      <c r="BJ153" s="15" t="s">
        <v>132</v>
      </c>
      <c r="BK153" s="190">
        <f>ROUND(P153*H153,3)</f>
        <v>0</v>
      </c>
      <c r="BL153" s="15" t="s">
        <v>131</v>
      </c>
      <c r="BM153" s="188" t="s">
        <v>216</v>
      </c>
    </row>
    <row r="154" s="2" customFormat="1" ht="24.15" customHeight="1">
      <c r="A154" s="34"/>
      <c r="B154" s="175"/>
      <c r="C154" s="176" t="s">
        <v>217</v>
      </c>
      <c r="D154" s="176" t="s">
        <v>127</v>
      </c>
      <c r="E154" s="177" t="s">
        <v>218</v>
      </c>
      <c r="F154" s="178" t="s">
        <v>219</v>
      </c>
      <c r="G154" s="179" t="s">
        <v>139</v>
      </c>
      <c r="H154" s="180">
        <v>38.399999999999999</v>
      </c>
      <c r="I154" s="181"/>
      <c r="J154" s="181"/>
      <c r="K154" s="180">
        <f>ROUND(P154*H154,3)</f>
        <v>0</v>
      </c>
      <c r="L154" s="182"/>
      <c r="M154" s="35"/>
      <c r="N154" s="183" t="s">
        <v>1</v>
      </c>
      <c r="O154" s="184" t="s">
        <v>41</v>
      </c>
      <c r="P154" s="185">
        <f>I154+J154</f>
        <v>0</v>
      </c>
      <c r="Q154" s="185">
        <f>ROUND(I154*H154,3)</f>
        <v>0</v>
      </c>
      <c r="R154" s="185">
        <f>ROUND(J154*H154,3)</f>
        <v>0</v>
      </c>
      <c r="S154" s="78"/>
      <c r="T154" s="186">
        <f>S154*H154</f>
        <v>0</v>
      </c>
      <c r="U154" s="186">
        <v>2.2000000000000002</v>
      </c>
      <c r="V154" s="186">
        <f>U154*H154</f>
        <v>84.480000000000004</v>
      </c>
      <c r="W154" s="186">
        <v>0</v>
      </c>
      <c r="X154" s="187">
        <f>W154*H154</f>
        <v>0</v>
      </c>
      <c r="Y154" s="34"/>
      <c r="Z154" s="34"/>
      <c r="AA154" s="34"/>
      <c r="AB154" s="34"/>
      <c r="AC154" s="34"/>
      <c r="AD154" s="34"/>
      <c r="AE154" s="34"/>
      <c r="AR154" s="188" t="s">
        <v>131</v>
      </c>
      <c r="AT154" s="188" t="s">
        <v>127</v>
      </c>
      <c r="AU154" s="188" t="s">
        <v>132</v>
      </c>
      <c r="AY154" s="15" t="s">
        <v>125</v>
      </c>
      <c r="BE154" s="189">
        <f>IF(O154="základná",K154,0)</f>
        <v>0</v>
      </c>
      <c r="BF154" s="189">
        <f>IF(O154="znížená",K154,0)</f>
        <v>0</v>
      </c>
      <c r="BG154" s="189">
        <f>IF(O154="zákl. prenesená",K154,0)</f>
        <v>0</v>
      </c>
      <c r="BH154" s="189">
        <f>IF(O154="zníž. prenesená",K154,0)</f>
        <v>0</v>
      </c>
      <c r="BI154" s="189">
        <f>IF(O154="nulová",K154,0)</f>
        <v>0</v>
      </c>
      <c r="BJ154" s="15" t="s">
        <v>132</v>
      </c>
      <c r="BK154" s="190">
        <f>ROUND(P154*H154,3)</f>
        <v>0</v>
      </c>
      <c r="BL154" s="15" t="s">
        <v>131</v>
      </c>
      <c r="BM154" s="188" t="s">
        <v>220</v>
      </c>
    </row>
    <row r="155" s="2" customFormat="1" ht="33" customHeight="1">
      <c r="A155" s="34"/>
      <c r="B155" s="175"/>
      <c r="C155" s="176" t="s">
        <v>174</v>
      </c>
      <c r="D155" s="176" t="s">
        <v>127</v>
      </c>
      <c r="E155" s="177" t="s">
        <v>221</v>
      </c>
      <c r="F155" s="178" t="s">
        <v>222</v>
      </c>
      <c r="G155" s="179" t="s">
        <v>135</v>
      </c>
      <c r="H155" s="180">
        <v>96</v>
      </c>
      <c r="I155" s="181"/>
      <c r="J155" s="181"/>
      <c r="K155" s="180">
        <f>ROUND(P155*H155,3)</f>
        <v>0</v>
      </c>
      <c r="L155" s="182"/>
      <c r="M155" s="35"/>
      <c r="N155" s="183" t="s">
        <v>1</v>
      </c>
      <c r="O155" s="184" t="s">
        <v>41</v>
      </c>
      <c r="P155" s="185">
        <f>I155+J155</f>
        <v>0</v>
      </c>
      <c r="Q155" s="185">
        <f>ROUND(I155*H155,3)</f>
        <v>0</v>
      </c>
      <c r="R155" s="185">
        <f>ROUND(J155*H155,3)</f>
        <v>0</v>
      </c>
      <c r="S155" s="78"/>
      <c r="T155" s="186">
        <f>S155*H155</f>
        <v>0</v>
      </c>
      <c r="U155" s="186">
        <v>0.43340000000000001</v>
      </c>
      <c r="V155" s="186">
        <f>U155*H155</f>
        <v>41.606400000000001</v>
      </c>
      <c r="W155" s="186">
        <v>0</v>
      </c>
      <c r="X155" s="187">
        <f>W155*H155</f>
        <v>0</v>
      </c>
      <c r="Y155" s="34"/>
      <c r="Z155" s="34"/>
      <c r="AA155" s="34"/>
      <c r="AB155" s="34"/>
      <c r="AC155" s="34"/>
      <c r="AD155" s="34"/>
      <c r="AE155" s="34"/>
      <c r="AR155" s="188" t="s">
        <v>131</v>
      </c>
      <c r="AT155" s="188" t="s">
        <v>127</v>
      </c>
      <c r="AU155" s="188" t="s">
        <v>132</v>
      </c>
      <c r="AY155" s="15" t="s">
        <v>125</v>
      </c>
      <c r="BE155" s="189">
        <f>IF(O155="základná",K155,0)</f>
        <v>0</v>
      </c>
      <c r="BF155" s="189">
        <f>IF(O155="znížená",K155,0)</f>
        <v>0</v>
      </c>
      <c r="BG155" s="189">
        <f>IF(O155="zákl. prenesená",K155,0)</f>
        <v>0</v>
      </c>
      <c r="BH155" s="189">
        <f>IF(O155="zníž. prenesená",K155,0)</f>
        <v>0</v>
      </c>
      <c r="BI155" s="189">
        <f>IF(O155="nulová",K155,0)</f>
        <v>0</v>
      </c>
      <c r="BJ155" s="15" t="s">
        <v>132</v>
      </c>
      <c r="BK155" s="190">
        <f>ROUND(P155*H155,3)</f>
        <v>0</v>
      </c>
      <c r="BL155" s="15" t="s">
        <v>131</v>
      </c>
      <c r="BM155" s="188" t="s">
        <v>223</v>
      </c>
    </row>
    <row r="156" s="2" customFormat="1" ht="16.5" customHeight="1">
      <c r="A156" s="34"/>
      <c r="B156" s="175"/>
      <c r="C156" s="176" t="s">
        <v>224</v>
      </c>
      <c r="D156" s="176" t="s">
        <v>127</v>
      </c>
      <c r="E156" s="177" t="s">
        <v>225</v>
      </c>
      <c r="F156" s="178" t="s">
        <v>226</v>
      </c>
      <c r="G156" s="179" t="s">
        <v>227</v>
      </c>
      <c r="H156" s="180">
        <v>200</v>
      </c>
      <c r="I156" s="181"/>
      <c r="J156" s="181"/>
      <c r="K156" s="180">
        <f>ROUND(P156*H156,3)</f>
        <v>0</v>
      </c>
      <c r="L156" s="182"/>
      <c r="M156" s="35"/>
      <c r="N156" s="183" t="s">
        <v>1</v>
      </c>
      <c r="O156" s="184" t="s">
        <v>41</v>
      </c>
      <c r="P156" s="185">
        <f>I156+J156</f>
        <v>0</v>
      </c>
      <c r="Q156" s="185">
        <f>ROUND(I156*H156,3)</f>
        <v>0</v>
      </c>
      <c r="R156" s="185">
        <f>ROUND(J156*H156,3)</f>
        <v>0</v>
      </c>
      <c r="S156" s="78"/>
      <c r="T156" s="186">
        <f>S156*H156</f>
        <v>0</v>
      </c>
      <c r="U156" s="186">
        <v>0.086870000000000003</v>
      </c>
      <c r="V156" s="186">
        <f>U156*H156</f>
        <v>17.374000000000002</v>
      </c>
      <c r="W156" s="186">
        <v>0</v>
      </c>
      <c r="X156" s="187">
        <f>W156*H156</f>
        <v>0</v>
      </c>
      <c r="Y156" s="34"/>
      <c r="Z156" s="34"/>
      <c r="AA156" s="34"/>
      <c r="AB156" s="34"/>
      <c r="AC156" s="34"/>
      <c r="AD156" s="34"/>
      <c r="AE156" s="34"/>
      <c r="AR156" s="188" t="s">
        <v>131</v>
      </c>
      <c r="AT156" s="188" t="s">
        <v>127</v>
      </c>
      <c r="AU156" s="188" t="s">
        <v>132</v>
      </c>
      <c r="AY156" s="15" t="s">
        <v>125</v>
      </c>
      <c r="BE156" s="189">
        <f>IF(O156="základná",K156,0)</f>
        <v>0</v>
      </c>
      <c r="BF156" s="189">
        <f>IF(O156="znížená",K156,0)</f>
        <v>0</v>
      </c>
      <c r="BG156" s="189">
        <f>IF(O156="zákl. prenesená",K156,0)</f>
        <v>0</v>
      </c>
      <c r="BH156" s="189">
        <f>IF(O156="zníž. prenesená",K156,0)</f>
        <v>0</v>
      </c>
      <c r="BI156" s="189">
        <f>IF(O156="nulová",K156,0)</f>
        <v>0</v>
      </c>
      <c r="BJ156" s="15" t="s">
        <v>132</v>
      </c>
      <c r="BK156" s="190">
        <f>ROUND(P156*H156,3)</f>
        <v>0</v>
      </c>
      <c r="BL156" s="15" t="s">
        <v>131</v>
      </c>
      <c r="BM156" s="188" t="s">
        <v>228</v>
      </c>
    </row>
    <row r="157" s="2" customFormat="1" ht="33" customHeight="1">
      <c r="A157" s="34"/>
      <c r="B157" s="175"/>
      <c r="C157" s="191" t="s">
        <v>177</v>
      </c>
      <c r="D157" s="191" t="s">
        <v>182</v>
      </c>
      <c r="E157" s="192" t="s">
        <v>229</v>
      </c>
      <c r="F157" s="193" t="s">
        <v>230</v>
      </c>
      <c r="G157" s="194" t="s">
        <v>139</v>
      </c>
      <c r="H157" s="195">
        <v>6.7999999999999998</v>
      </c>
      <c r="I157" s="196"/>
      <c r="J157" s="197"/>
      <c r="K157" s="195">
        <f>ROUND(P157*H157,3)</f>
        <v>0</v>
      </c>
      <c r="L157" s="197"/>
      <c r="M157" s="198"/>
      <c r="N157" s="199" t="s">
        <v>1</v>
      </c>
      <c r="O157" s="184" t="s">
        <v>41</v>
      </c>
      <c r="P157" s="185">
        <f>I157+J157</f>
        <v>0</v>
      </c>
      <c r="Q157" s="185">
        <f>ROUND(I157*H157,3)</f>
        <v>0</v>
      </c>
      <c r="R157" s="185">
        <f>ROUND(J157*H157,3)</f>
        <v>0</v>
      </c>
      <c r="S157" s="78"/>
      <c r="T157" s="186">
        <f>S157*H157</f>
        <v>0</v>
      </c>
      <c r="U157" s="186">
        <v>0.55000000000000004</v>
      </c>
      <c r="V157" s="186">
        <f>U157*H157</f>
        <v>3.7400000000000002</v>
      </c>
      <c r="W157" s="186">
        <v>0</v>
      </c>
      <c r="X157" s="187">
        <f>W157*H157</f>
        <v>0</v>
      </c>
      <c r="Y157" s="34"/>
      <c r="Z157" s="34"/>
      <c r="AA157" s="34"/>
      <c r="AB157" s="34"/>
      <c r="AC157" s="34"/>
      <c r="AD157" s="34"/>
      <c r="AE157" s="34"/>
      <c r="AR157" s="188" t="s">
        <v>143</v>
      </c>
      <c r="AT157" s="188" t="s">
        <v>182</v>
      </c>
      <c r="AU157" s="188" t="s">
        <v>132</v>
      </c>
      <c r="AY157" s="15" t="s">
        <v>125</v>
      </c>
      <c r="BE157" s="189">
        <f>IF(O157="základná",K157,0)</f>
        <v>0</v>
      </c>
      <c r="BF157" s="189">
        <f>IF(O157="znížená",K157,0)</f>
        <v>0</v>
      </c>
      <c r="BG157" s="189">
        <f>IF(O157="zákl. prenesená",K157,0)</f>
        <v>0</v>
      </c>
      <c r="BH157" s="189">
        <f>IF(O157="zníž. prenesená",K157,0)</f>
        <v>0</v>
      </c>
      <c r="BI157" s="189">
        <f>IF(O157="nulová",K157,0)</f>
        <v>0</v>
      </c>
      <c r="BJ157" s="15" t="s">
        <v>132</v>
      </c>
      <c r="BK157" s="190">
        <f>ROUND(P157*H157,3)</f>
        <v>0</v>
      </c>
      <c r="BL157" s="15" t="s">
        <v>131</v>
      </c>
      <c r="BM157" s="188" t="s">
        <v>231</v>
      </c>
    </row>
    <row r="158" s="2" customFormat="1" ht="24.15" customHeight="1">
      <c r="A158" s="34"/>
      <c r="B158" s="175"/>
      <c r="C158" s="191" t="s">
        <v>232</v>
      </c>
      <c r="D158" s="191" t="s">
        <v>182</v>
      </c>
      <c r="E158" s="192" t="s">
        <v>233</v>
      </c>
      <c r="F158" s="193" t="s">
        <v>234</v>
      </c>
      <c r="G158" s="194" t="s">
        <v>139</v>
      </c>
      <c r="H158" s="195">
        <v>8.1600000000000001</v>
      </c>
      <c r="I158" s="196"/>
      <c r="J158" s="197"/>
      <c r="K158" s="195">
        <f>ROUND(P158*H158,3)</f>
        <v>0</v>
      </c>
      <c r="L158" s="197"/>
      <c r="M158" s="198"/>
      <c r="N158" s="199" t="s">
        <v>1</v>
      </c>
      <c r="O158" s="184" t="s">
        <v>41</v>
      </c>
      <c r="P158" s="185">
        <f>I158+J158</f>
        <v>0</v>
      </c>
      <c r="Q158" s="185">
        <f>ROUND(I158*H158,3)</f>
        <v>0</v>
      </c>
      <c r="R158" s="185">
        <f>ROUND(J158*H158,3)</f>
        <v>0</v>
      </c>
      <c r="S158" s="78"/>
      <c r="T158" s="186">
        <f>S158*H158</f>
        <v>0</v>
      </c>
      <c r="U158" s="186">
        <v>0.55000000000000004</v>
      </c>
      <c r="V158" s="186">
        <f>U158*H158</f>
        <v>4.4880000000000004</v>
      </c>
      <c r="W158" s="186">
        <v>0</v>
      </c>
      <c r="X158" s="187">
        <f>W158*H158</f>
        <v>0</v>
      </c>
      <c r="Y158" s="34"/>
      <c r="Z158" s="34"/>
      <c r="AA158" s="34"/>
      <c r="AB158" s="34"/>
      <c r="AC158" s="34"/>
      <c r="AD158" s="34"/>
      <c r="AE158" s="34"/>
      <c r="AR158" s="188" t="s">
        <v>143</v>
      </c>
      <c r="AT158" s="188" t="s">
        <v>182</v>
      </c>
      <c r="AU158" s="188" t="s">
        <v>132</v>
      </c>
      <c r="AY158" s="15" t="s">
        <v>125</v>
      </c>
      <c r="BE158" s="189">
        <f>IF(O158="základná",K158,0)</f>
        <v>0</v>
      </c>
      <c r="BF158" s="189">
        <f>IF(O158="znížená",K158,0)</f>
        <v>0</v>
      </c>
      <c r="BG158" s="189">
        <f>IF(O158="zákl. prenesená",K158,0)</f>
        <v>0</v>
      </c>
      <c r="BH158" s="189">
        <f>IF(O158="zníž. prenesená",K158,0)</f>
        <v>0</v>
      </c>
      <c r="BI158" s="189">
        <f>IF(O158="nulová",K158,0)</f>
        <v>0</v>
      </c>
      <c r="BJ158" s="15" t="s">
        <v>132</v>
      </c>
      <c r="BK158" s="190">
        <f>ROUND(P158*H158,3)</f>
        <v>0</v>
      </c>
      <c r="BL158" s="15" t="s">
        <v>131</v>
      </c>
      <c r="BM158" s="188" t="s">
        <v>235</v>
      </c>
    </row>
    <row r="159" s="12" customFormat="1" ht="22.8" customHeight="1">
      <c r="A159" s="12"/>
      <c r="B159" s="161"/>
      <c r="C159" s="12"/>
      <c r="D159" s="162" t="s">
        <v>76</v>
      </c>
      <c r="E159" s="173" t="s">
        <v>144</v>
      </c>
      <c r="F159" s="173" t="s">
        <v>236</v>
      </c>
      <c r="G159" s="12"/>
      <c r="H159" s="12"/>
      <c r="I159" s="164"/>
      <c r="J159" s="164"/>
      <c r="K159" s="174">
        <f>BK159</f>
        <v>0</v>
      </c>
      <c r="L159" s="12"/>
      <c r="M159" s="161"/>
      <c r="N159" s="166"/>
      <c r="O159" s="167"/>
      <c r="P159" s="167"/>
      <c r="Q159" s="168">
        <f>SUM(Q160:Q163)</f>
        <v>0</v>
      </c>
      <c r="R159" s="168">
        <f>SUM(R160:R163)</f>
        <v>0</v>
      </c>
      <c r="S159" s="167"/>
      <c r="T159" s="169">
        <f>SUM(T160:T163)</f>
        <v>0</v>
      </c>
      <c r="U159" s="167"/>
      <c r="V159" s="169">
        <f>SUM(V160:V163)</f>
        <v>10812.262349999999</v>
      </c>
      <c r="W159" s="167"/>
      <c r="X159" s="170">
        <f>SUM(X160:X163)</f>
        <v>0</v>
      </c>
      <c r="Y159" s="12"/>
      <c r="Z159" s="12"/>
      <c r="AA159" s="12"/>
      <c r="AB159" s="12"/>
      <c r="AC159" s="12"/>
      <c r="AD159" s="12"/>
      <c r="AE159" s="12"/>
      <c r="AR159" s="162" t="s">
        <v>84</v>
      </c>
      <c r="AT159" s="171" t="s">
        <v>76</v>
      </c>
      <c r="AU159" s="171" t="s">
        <v>84</v>
      </c>
      <c r="AY159" s="162" t="s">
        <v>125</v>
      </c>
      <c r="BK159" s="172">
        <f>SUM(BK160:BK163)</f>
        <v>0</v>
      </c>
    </row>
    <row r="160" s="2" customFormat="1" ht="37.8" customHeight="1">
      <c r="A160" s="34"/>
      <c r="B160" s="175"/>
      <c r="C160" s="176" t="s">
        <v>181</v>
      </c>
      <c r="D160" s="176" t="s">
        <v>127</v>
      </c>
      <c r="E160" s="177" t="s">
        <v>237</v>
      </c>
      <c r="F160" s="178" t="s">
        <v>238</v>
      </c>
      <c r="G160" s="179" t="s">
        <v>135</v>
      </c>
      <c r="H160" s="180">
        <v>15791.799999999999</v>
      </c>
      <c r="I160" s="181"/>
      <c r="J160" s="181"/>
      <c r="K160" s="180">
        <f>ROUND(P160*H160,3)</f>
        <v>0</v>
      </c>
      <c r="L160" s="182"/>
      <c r="M160" s="35"/>
      <c r="N160" s="183" t="s">
        <v>1</v>
      </c>
      <c r="O160" s="184" t="s">
        <v>41</v>
      </c>
      <c r="P160" s="185">
        <f>I160+J160</f>
        <v>0</v>
      </c>
      <c r="Q160" s="185">
        <f>ROUND(I160*H160,3)</f>
        <v>0</v>
      </c>
      <c r="R160" s="185">
        <f>ROUND(J160*H160,3)</f>
        <v>0</v>
      </c>
      <c r="S160" s="78"/>
      <c r="T160" s="186">
        <f>S160*H160</f>
        <v>0</v>
      </c>
      <c r="U160" s="186">
        <v>0.023060000126647998</v>
      </c>
      <c r="V160" s="186">
        <f>U160*H160</f>
        <v>364.15890999999982</v>
      </c>
      <c r="W160" s="186">
        <v>0</v>
      </c>
      <c r="X160" s="187">
        <f>W160*H160</f>
        <v>0</v>
      </c>
      <c r="Y160" s="34"/>
      <c r="Z160" s="34"/>
      <c r="AA160" s="34"/>
      <c r="AB160" s="34"/>
      <c r="AC160" s="34"/>
      <c r="AD160" s="34"/>
      <c r="AE160" s="34"/>
      <c r="AR160" s="188" t="s">
        <v>131</v>
      </c>
      <c r="AT160" s="188" t="s">
        <v>127</v>
      </c>
      <c r="AU160" s="188" t="s">
        <v>132</v>
      </c>
      <c r="AY160" s="15" t="s">
        <v>125</v>
      </c>
      <c r="BE160" s="189">
        <f>IF(O160="základná",K160,0)</f>
        <v>0</v>
      </c>
      <c r="BF160" s="189">
        <f>IF(O160="znížená",K160,0)</f>
        <v>0</v>
      </c>
      <c r="BG160" s="189">
        <f>IF(O160="zákl. prenesená",K160,0)</f>
        <v>0</v>
      </c>
      <c r="BH160" s="189">
        <f>IF(O160="zníž. prenesená",K160,0)</f>
        <v>0</v>
      </c>
      <c r="BI160" s="189">
        <f>IF(O160="nulová",K160,0)</f>
        <v>0</v>
      </c>
      <c r="BJ160" s="15" t="s">
        <v>132</v>
      </c>
      <c r="BK160" s="190">
        <f>ROUND(P160*H160,3)</f>
        <v>0</v>
      </c>
      <c r="BL160" s="15" t="s">
        <v>131</v>
      </c>
      <c r="BM160" s="188" t="s">
        <v>239</v>
      </c>
    </row>
    <row r="161" s="2" customFormat="1" ht="24.15" customHeight="1">
      <c r="A161" s="34"/>
      <c r="B161" s="175"/>
      <c r="C161" s="176" t="s">
        <v>240</v>
      </c>
      <c r="D161" s="176" t="s">
        <v>127</v>
      </c>
      <c r="E161" s="177" t="s">
        <v>241</v>
      </c>
      <c r="F161" s="178" t="s">
        <v>242</v>
      </c>
      <c r="G161" s="179" t="s">
        <v>135</v>
      </c>
      <c r="H161" s="180">
        <v>63167.199999999997</v>
      </c>
      <c r="I161" s="181"/>
      <c r="J161" s="181"/>
      <c r="K161" s="180">
        <f>ROUND(P161*H161,3)</f>
        <v>0</v>
      </c>
      <c r="L161" s="182"/>
      <c r="M161" s="35"/>
      <c r="N161" s="183" t="s">
        <v>1</v>
      </c>
      <c r="O161" s="184" t="s">
        <v>41</v>
      </c>
      <c r="P161" s="185">
        <f>I161+J161</f>
        <v>0</v>
      </c>
      <c r="Q161" s="185">
        <f>ROUND(I161*H161,3)</f>
        <v>0</v>
      </c>
      <c r="R161" s="185">
        <f>ROUND(J161*H161,3)</f>
        <v>0</v>
      </c>
      <c r="S161" s="78"/>
      <c r="T161" s="186">
        <f>S161*H161</f>
        <v>0</v>
      </c>
      <c r="U161" s="186">
        <v>0</v>
      </c>
      <c r="V161" s="186">
        <f>U161*H161</f>
        <v>0</v>
      </c>
      <c r="W161" s="186">
        <v>0</v>
      </c>
      <c r="X161" s="187">
        <f>W161*H161</f>
        <v>0</v>
      </c>
      <c r="Y161" s="34"/>
      <c r="Z161" s="34"/>
      <c r="AA161" s="34"/>
      <c r="AB161" s="34"/>
      <c r="AC161" s="34"/>
      <c r="AD161" s="34"/>
      <c r="AE161" s="34"/>
      <c r="AR161" s="188" t="s">
        <v>131</v>
      </c>
      <c r="AT161" s="188" t="s">
        <v>127</v>
      </c>
      <c r="AU161" s="188" t="s">
        <v>132</v>
      </c>
      <c r="AY161" s="15" t="s">
        <v>125</v>
      </c>
      <c r="BE161" s="189">
        <f>IF(O161="základná",K161,0)</f>
        <v>0</v>
      </c>
      <c r="BF161" s="189">
        <f>IF(O161="znížená",K161,0)</f>
        <v>0</v>
      </c>
      <c r="BG161" s="189">
        <f>IF(O161="zákl. prenesená",K161,0)</f>
        <v>0</v>
      </c>
      <c r="BH161" s="189">
        <f>IF(O161="zníž. prenesená",K161,0)</f>
        <v>0</v>
      </c>
      <c r="BI161" s="189">
        <f>IF(O161="nulová",K161,0)</f>
        <v>0</v>
      </c>
      <c r="BJ161" s="15" t="s">
        <v>132</v>
      </c>
      <c r="BK161" s="190">
        <f>ROUND(P161*H161,3)</f>
        <v>0</v>
      </c>
      <c r="BL161" s="15" t="s">
        <v>131</v>
      </c>
      <c r="BM161" s="188" t="s">
        <v>243</v>
      </c>
    </row>
    <row r="162" s="2" customFormat="1" ht="24.15" customHeight="1">
      <c r="A162" s="34"/>
      <c r="B162" s="175"/>
      <c r="C162" s="176" t="s">
        <v>193</v>
      </c>
      <c r="D162" s="176" t="s">
        <v>127</v>
      </c>
      <c r="E162" s="177" t="s">
        <v>244</v>
      </c>
      <c r="F162" s="178" t="s">
        <v>245</v>
      </c>
      <c r="G162" s="179" t="s">
        <v>135</v>
      </c>
      <c r="H162" s="180">
        <v>12800</v>
      </c>
      <c r="I162" s="181"/>
      <c r="J162" s="181"/>
      <c r="K162" s="180">
        <f>ROUND(P162*H162,3)</f>
        <v>0</v>
      </c>
      <c r="L162" s="182"/>
      <c r="M162" s="35"/>
      <c r="N162" s="183" t="s">
        <v>1</v>
      </c>
      <c r="O162" s="184" t="s">
        <v>41</v>
      </c>
      <c r="P162" s="185">
        <f>I162+J162</f>
        <v>0</v>
      </c>
      <c r="Q162" s="185">
        <f>ROUND(I162*H162,3)</f>
        <v>0</v>
      </c>
      <c r="R162" s="185">
        <f>ROUND(J162*H162,3)</f>
        <v>0</v>
      </c>
      <c r="S162" s="78"/>
      <c r="T162" s="186">
        <f>S162*H162</f>
        <v>0</v>
      </c>
      <c r="U162" s="186">
        <v>0.30943999999999999</v>
      </c>
      <c r="V162" s="186">
        <f>U162*H162</f>
        <v>3960.8319999999999</v>
      </c>
      <c r="W162" s="186">
        <v>0</v>
      </c>
      <c r="X162" s="187">
        <f>W162*H162</f>
        <v>0</v>
      </c>
      <c r="Y162" s="34"/>
      <c r="Z162" s="34"/>
      <c r="AA162" s="34"/>
      <c r="AB162" s="34"/>
      <c r="AC162" s="34"/>
      <c r="AD162" s="34"/>
      <c r="AE162" s="34"/>
      <c r="AR162" s="188" t="s">
        <v>131</v>
      </c>
      <c r="AT162" s="188" t="s">
        <v>127</v>
      </c>
      <c r="AU162" s="188" t="s">
        <v>132</v>
      </c>
      <c r="AY162" s="15" t="s">
        <v>125</v>
      </c>
      <c r="BE162" s="189">
        <f>IF(O162="základná",K162,0)</f>
        <v>0</v>
      </c>
      <c r="BF162" s="189">
        <f>IF(O162="znížená",K162,0)</f>
        <v>0</v>
      </c>
      <c r="BG162" s="189">
        <f>IF(O162="zákl. prenesená",K162,0)</f>
        <v>0</v>
      </c>
      <c r="BH162" s="189">
        <f>IF(O162="zníž. prenesená",K162,0)</f>
        <v>0</v>
      </c>
      <c r="BI162" s="189">
        <f>IF(O162="nulová",K162,0)</f>
        <v>0</v>
      </c>
      <c r="BJ162" s="15" t="s">
        <v>132</v>
      </c>
      <c r="BK162" s="190">
        <f>ROUND(P162*H162,3)</f>
        <v>0</v>
      </c>
      <c r="BL162" s="15" t="s">
        <v>131</v>
      </c>
      <c r="BM162" s="188" t="s">
        <v>246</v>
      </c>
    </row>
    <row r="163" s="2" customFormat="1" ht="24.15" customHeight="1">
      <c r="A163" s="34"/>
      <c r="B163" s="175"/>
      <c r="C163" s="176" t="s">
        <v>247</v>
      </c>
      <c r="D163" s="176" t="s">
        <v>127</v>
      </c>
      <c r="E163" s="177" t="s">
        <v>248</v>
      </c>
      <c r="F163" s="178" t="s">
        <v>249</v>
      </c>
      <c r="G163" s="179" t="s">
        <v>135</v>
      </c>
      <c r="H163" s="180">
        <v>15791.799999999999</v>
      </c>
      <c r="I163" s="181"/>
      <c r="J163" s="181"/>
      <c r="K163" s="180">
        <f>ROUND(P163*H163,3)</f>
        <v>0</v>
      </c>
      <c r="L163" s="182"/>
      <c r="M163" s="35"/>
      <c r="N163" s="183" t="s">
        <v>1</v>
      </c>
      <c r="O163" s="184" t="s">
        <v>41</v>
      </c>
      <c r="P163" s="185">
        <f>I163+J163</f>
        <v>0</v>
      </c>
      <c r="Q163" s="185">
        <f>ROUND(I163*H163,3)</f>
        <v>0</v>
      </c>
      <c r="R163" s="185">
        <f>ROUND(J163*H163,3)</f>
        <v>0</v>
      </c>
      <c r="S163" s="78"/>
      <c r="T163" s="186">
        <f>S163*H163</f>
        <v>0</v>
      </c>
      <c r="U163" s="186">
        <v>0.4108</v>
      </c>
      <c r="V163" s="186">
        <f>U163*H163</f>
        <v>6487.2714399999995</v>
      </c>
      <c r="W163" s="186">
        <v>0</v>
      </c>
      <c r="X163" s="187">
        <f>W163*H163</f>
        <v>0</v>
      </c>
      <c r="Y163" s="34"/>
      <c r="Z163" s="34"/>
      <c r="AA163" s="34"/>
      <c r="AB163" s="34"/>
      <c r="AC163" s="34"/>
      <c r="AD163" s="34"/>
      <c r="AE163" s="34"/>
      <c r="AR163" s="188" t="s">
        <v>131</v>
      </c>
      <c r="AT163" s="188" t="s">
        <v>127</v>
      </c>
      <c r="AU163" s="188" t="s">
        <v>132</v>
      </c>
      <c r="AY163" s="15" t="s">
        <v>125</v>
      </c>
      <c r="BE163" s="189">
        <f>IF(O163="základná",K163,0)</f>
        <v>0</v>
      </c>
      <c r="BF163" s="189">
        <f>IF(O163="znížená",K163,0)</f>
        <v>0</v>
      </c>
      <c r="BG163" s="189">
        <f>IF(O163="zákl. prenesená",K163,0)</f>
        <v>0</v>
      </c>
      <c r="BH163" s="189">
        <f>IF(O163="zníž. prenesená",K163,0)</f>
        <v>0</v>
      </c>
      <c r="BI163" s="189">
        <f>IF(O163="nulová",K163,0)</f>
        <v>0</v>
      </c>
      <c r="BJ163" s="15" t="s">
        <v>132</v>
      </c>
      <c r="BK163" s="190">
        <f>ROUND(P163*H163,3)</f>
        <v>0</v>
      </c>
      <c r="BL163" s="15" t="s">
        <v>131</v>
      </c>
      <c r="BM163" s="188" t="s">
        <v>250</v>
      </c>
    </row>
    <row r="164" s="12" customFormat="1" ht="22.8" customHeight="1">
      <c r="A164" s="12"/>
      <c r="B164" s="161"/>
      <c r="C164" s="12"/>
      <c r="D164" s="162" t="s">
        <v>76</v>
      </c>
      <c r="E164" s="173" t="s">
        <v>158</v>
      </c>
      <c r="F164" s="173" t="s">
        <v>251</v>
      </c>
      <c r="G164" s="12"/>
      <c r="H164" s="12"/>
      <c r="I164" s="164"/>
      <c r="J164" s="164"/>
      <c r="K164" s="174">
        <f>BK164</f>
        <v>0</v>
      </c>
      <c r="L164" s="12"/>
      <c r="M164" s="161"/>
      <c r="N164" s="166"/>
      <c r="O164" s="167"/>
      <c r="P164" s="167"/>
      <c r="Q164" s="168">
        <f>SUM(Q165:Q169)</f>
        <v>0</v>
      </c>
      <c r="R164" s="168">
        <f>SUM(R165:R169)</f>
        <v>0</v>
      </c>
      <c r="S164" s="167"/>
      <c r="T164" s="169">
        <f>SUM(T165:T169)</f>
        <v>0</v>
      </c>
      <c r="U164" s="167"/>
      <c r="V164" s="169">
        <f>SUM(V165:V169)</f>
        <v>279.09152000000006</v>
      </c>
      <c r="W164" s="167"/>
      <c r="X164" s="170">
        <f>SUM(X165:X169)</f>
        <v>0</v>
      </c>
      <c r="Y164" s="12"/>
      <c r="Z164" s="12"/>
      <c r="AA164" s="12"/>
      <c r="AB164" s="12"/>
      <c r="AC164" s="12"/>
      <c r="AD164" s="12"/>
      <c r="AE164" s="12"/>
      <c r="AR164" s="162" t="s">
        <v>84</v>
      </c>
      <c r="AT164" s="171" t="s">
        <v>76</v>
      </c>
      <c r="AU164" s="171" t="s">
        <v>84</v>
      </c>
      <c r="AY164" s="162" t="s">
        <v>125</v>
      </c>
      <c r="BK164" s="172">
        <f>SUM(BK165:BK169)</f>
        <v>0</v>
      </c>
    </row>
    <row r="165" s="2" customFormat="1" ht="16.5" customHeight="1">
      <c r="A165" s="34"/>
      <c r="B165" s="175"/>
      <c r="C165" s="191" t="s">
        <v>252</v>
      </c>
      <c r="D165" s="191" t="s">
        <v>182</v>
      </c>
      <c r="E165" s="192" t="s">
        <v>253</v>
      </c>
      <c r="F165" s="193" t="s">
        <v>254</v>
      </c>
      <c r="G165" s="194" t="s">
        <v>130</v>
      </c>
      <c r="H165" s="195">
        <v>8</v>
      </c>
      <c r="I165" s="196"/>
      <c r="J165" s="197"/>
      <c r="K165" s="195">
        <f>ROUND(P165*H165,3)</f>
        <v>0</v>
      </c>
      <c r="L165" s="197"/>
      <c r="M165" s="198"/>
      <c r="N165" s="199" t="s">
        <v>1</v>
      </c>
      <c r="O165" s="184" t="s">
        <v>41</v>
      </c>
      <c r="P165" s="185">
        <f>I165+J165</f>
        <v>0</v>
      </c>
      <c r="Q165" s="185">
        <f>ROUND(I165*H165,3)</f>
        <v>0</v>
      </c>
      <c r="R165" s="185">
        <f>ROUND(J165*H165,3)</f>
        <v>0</v>
      </c>
      <c r="S165" s="78"/>
      <c r="T165" s="186">
        <f>S165*H165</f>
        <v>0</v>
      </c>
      <c r="U165" s="186">
        <v>0.002</v>
      </c>
      <c r="V165" s="186">
        <f>U165*H165</f>
        <v>0.016</v>
      </c>
      <c r="W165" s="186">
        <v>0</v>
      </c>
      <c r="X165" s="187">
        <f>W165*H165</f>
        <v>0</v>
      </c>
      <c r="Y165" s="34"/>
      <c r="Z165" s="34"/>
      <c r="AA165" s="34"/>
      <c r="AB165" s="34"/>
      <c r="AC165" s="34"/>
      <c r="AD165" s="34"/>
      <c r="AE165" s="34"/>
      <c r="AR165" s="188" t="s">
        <v>143</v>
      </c>
      <c r="AT165" s="188" t="s">
        <v>182</v>
      </c>
      <c r="AU165" s="188" t="s">
        <v>132</v>
      </c>
      <c r="AY165" s="15" t="s">
        <v>125</v>
      </c>
      <c r="BE165" s="189">
        <f>IF(O165="základná",K165,0)</f>
        <v>0</v>
      </c>
      <c r="BF165" s="189">
        <f>IF(O165="znížená",K165,0)</f>
        <v>0</v>
      </c>
      <c r="BG165" s="189">
        <f>IF(O165="zákl. prenesená",K165,0)</f>
        <v>0</v>
      </c>
      <c r="BH165" s="189">
        <f>IF(O165="zníž. prenesená",K165,0)</f>
        <v>0</v>
      </c>
      <c r="BI165" s="189">
        <f>IF(O165="nulová",K165,0)</f>
        <v>0</v>
      </c>
      <c r="BJ165" s="15" t="s">
        <v>132</v>
      </c>
      <c r="BK165" s="190">
        <f>ROUND(P165*H165,3)</f>
        <v>0</v>
      </c>
      <c r="BL165" s="15" t="s">
        <v>131</v>
      </c>
      <c r="BM165" s="188" t="s">
        <v>255</v>
      </c>
    </row>
    <row r="166" s="2" customFormat="1" ht="24.15" customHeight="1">
      <c r="A166" s="34"/>
      <c r="B166" s="175"/>
      <c r="C166" s="191" t="s">
        <v>200</v>
      </c>
      <c r="D166" s="191" t="s">
        <v>182</v>
      </c>
      <c r="E166" s="192" t="s">
        <v>256</v>
      </c>
      <c r="F166" s="193" t="s">
        <v>257</v>
      </c>
      <c r="G166" s="194" t="s">
        <v>130</v>
      </c>
      <c r="H166" s="195">
        <v>2</v>
      </c>
      <c r="I166" s="196"/>
      <c r="J166" s="197"/>
      <c r="K166" s="195">
        <f>ROUND(P166*H166,3)</f>
        <v>0</v>
      </c>
      <c r="L166" s="197"/>
      <c r="M166" s="198"/>
      <c r="N166" s="199" t="s">
        <v>1</v>
      </c>
      <c r="O166" s="184" t="s">
        <v>41</v>
      </c>
      <c r="P166" s="185">
        <f>I166+J166</f>
        <v>0</v>
      </c>
      <c r="Q166" s="185">
        <f>ROUND(I166*H166,3)</f>
        <v>0</v>
      </c>
      <c r="R166" s="185">
        <f>ROUND(J166*H166,3)</f>
        <v>0</v>
      </c>
      <c r="S166" s="78"/>
      <c r="T166" s="186">
        <f>S166*H166</f>
        <v>0</v>
      </c>
      <c r="U166" s="186">
        <v>0.0014</v>
      </c>
      <c r="V166" s="186">
        <f>U166*H166</f>
        <v>0.0028</v>
      </c>
      <c r="W166" s="186">
        <v>0</v>
      </c>
      <c r="X166" s="187">
        <f>W166*H166</f>
        <v>0</v>
      </c>
      <c r="Y166" s="34"/>
      <c r="Z166" s="34"/>
      <c r="AA166" s="34"/>
      <c r="AB166" s="34"/>
      <c r="AC166" s="34"/>
      <c r="AD166" s="34"/>
      <c r="AE166" s="34"/>
      <c r="AR166" s="188" t="s">
        <v>143</v>
      </c>
      <c r="AT166" s="188" t="s">
        <v>182</v>
      </c>
      <c r="AU166" s="188" t="s">
        <v>132</v>
      </c>
      <c r="AY166" s="15" t="s">
        <v>125</v>
      </c>
      <c r="BE166" s="189">
        <f>IF(O166="základná",K166,0)</f>
        <v>0</v>
      </c>
      <c r="BF166" s="189">
        <f>IF(O166="znížená",K166,0)</f>
        <v>0</v>
      </c>
      <c r="BG166" s="189">
        <f>IF(O166="zákl. prenesená",K166,0)</f>
        <v>0</v>
      </c>
      <c r="BH166" s="189">
        <f>IF(O166="zníž. prenesená",K166,0)</f>
        <v>0</v>
      </c>
      <c r="BI166" s="189">
        <f>IF(O166="nulová",K166,0)</f>
        <v>0</v>
      </c>
      <c r="BJ166" s="15" t="s">
        <v>132</v>
      </c>
      <c r="BK166" s="190">
        <f>ROUND(P166*H166,3)</f>
        <v>0</v>
      </c>
      <c r="BL166" s="15" t="s">
        <v>131</v>
      </c>
      <c r="BM166" s="188" t="s">
        <v>258</v>
      </c>
    </row>
    <row r="167" s="2" customFormat="1" ht="24.15" customHeight="1">
      <c r="A167" s="34"/>
      <c r="B167" s="175"/>
      <c r="C167" s="176" t="s">
        <v>259</v>
      </c>
      <c r="D167" s="176" t="s">
        <v>127</v>
      </c>
      <c r="E167" s="177" t="s">
        <v>260</v>
      </c>
      <c r="F167" s="178" t="s">
        <v>261</v>
      </c>
      <c r="G167" s="179" t="s">
        <v>130</v>
      </c>
      <c r="H167" s="180">
        <v>8</v>
      </c>
      <c r="I167" s="181"/>
      <c r="J167" s="181"/>
      <c r="K167" s="180">
        <f>ROUND(P167*H167,3)</f>
        <v>0</v>
      </c>
      <c r="L167" s="182"/>
      <c r="M167" s="35"/>
      <c r="N167" s="183" t="s">
        <v>1</v>
      </c>
      <c r="O167" s="184" t="s">
        <v>41</v>
      </c>
      <c r="P167" s="185">
        <f>I167+J167</f>
        <v>0</v>
      </c>
      <c r="Q167" s="185">
        <f>ROUND(I167*H167,3)</f>
        <v>0</v>
      </c>
      <c r="R167" s="185">
        <f>ROUND(J167*H167,3)</f>
        <v>0</v>
      </c>
      <c r="S167" s="78"/>
      <c r="T167" s="186">
        <f>S167*H167</f>
        <v>0</v>
      </c>
      <c r="U167" s="186">
        <v>0.22133</v>
      </c>
      <c r="V167" s="186">
        <f>U167*H167</f>
        <v>1.77064</v>
      </c>
      <c r="W167" s="186">
        <v>0</v>
      </c>
      <c r="X167" s="187">
        <f>W167*H167</f>
        <v>0</v>
      </c>
      <c r="Y167" s="34"/>
      <c r="Z167" s="34"/>
      <c r="AA167" s="34"/>
      <c r="AB167" s="34"/>
      <c r="AC167" s="34"/>
      <c r="AD167" s="34"/>
      <c r="AE167" s="34"/>
      <c r="AR167" s="188" t="s">
        <v>131</v>
      </c>
      <c r="AT167" s="188" t="s">
        <v>127</v>
      </c>
      <c r="AU167" s="188" t="s">
        <v>132</v>
      </c>
      <c r="AY167" s="15" t="s">
        <v>125</v>
      </c>
      <c r="BE167" s="189">
        <f>IF(O167="základná",K167,0)</f>
        <v>0</v>
      </c>
      <c r="BF167" s="189">
        <f>IF(O167="znížená",K167,0)</f>
        <v>0</v>
      </c>
      <c r="BG167" s="189">
        <f>IF(O167="zákl. prenesená",K167,0)</f>
        <v>0</v>
      </c>
      <c r="BH167" s="189">
        <f>IF(O167="zníž. prenesená",K167,0)</f>
        <v>0</v>
      </c>
      <c r="BI167" s="189">
        <f>IF(O167="nulová",K167,0)</f>
        <v>0</v>
      </c>
      <c r="BJ167" s="15" t="s">
        <v>132</v>
      </c>
      <c r="BK167" s="190">
        <f>ROUND(P167*H167,3)</f>
        <v>0</v>
      </c>
      <c r="BL167" s="15" t="s">
        <v>131</v>
      </c>
      <c r="BM167" s="188" t="s">
        <v>262</v>
      </c>
    </row>
    <row r="168" s="2" customFormat="1" ht="16.5" customHeight="1">
      <c r="A168" s="34"/>
      <c r="B168" s="175"/>
      <c r="C168" s="176" t="s">
        <v>204</v>
      </c>
      <c r="D168" s="176" t="s">
        <v>127</v>
      </c>
      <c r="E168" s="177" t="s">
        <v>263</v>
      </c>
      <c r="F168" s="178" t="s">
        <v>264</v>
      </c>
      <c r="G168" s="179" t="s">
        <v>227</v>
      </c>
      <c r="H168" s="180">
        <v>88</v>
      </c>
      <c r="I168" s="181"/>
      <c r="J168" s="181"/>
      <c r="K168" s="180">
        <f>ROUND(P168*H168,3)</f>
        <v>0</v>
      </c>
      <c r="L168" s="182"/>
      <c r="M168" s="35"/>
      <c r="N168" s="183" t="s">
        <v>1</v>
      </c>
      <c r="O168" s="184" t="s">
        <v>41</v>
      </c>
      <c r="P168" s="185">
        <f>I168+J168</f>
        <v>0</v>
      </c>
      <c r="Q168" s="185">
        <f>ROUND(I168*H168,3)</f>
        <v>0</v>
      </c>
      <c r="R168" s="185">
        <f>ROUND(J168*H168,3)</f>
        <v>0</v>
      </c>
      <c r="S168" s="78"/>
      <c r="T168" s="186">
        <f>S168*H168</f>
        <v>0</v>
      </c>
      <c r="U168" s="186">
        <v>1.9261600000000001</v>
      </c>
      <c r="V168" s="186">
        <f>U168*H168</f>
        <v>169.50208000000001</v>
      </c>
      <c r="W168" s="186">
        <v>0</v>
      </c>
      <c r="X168" s="187">
        <f>W168*H168</f>
        <v>0</v>
      </c>
      <c r="Y168" s="34"/>
      <c r="Z168" s="34"/>
      <c r="AA168" s="34"/>
      <c r="AB168" s="34"/>
      <c r="AC168" s="34"/>
      <c r="AD168" s="34"/>
      <c r="AE168" s="34"/>
      <c r="AR168" s="188" t="s">
        <v>131</v>
      </c>
      <c r="AT168" s="188" t="s">
        <v>127</v>
      </c>
      <c r="AU168" s="188" t="s">
        <v>132</v>
      </c>
      <c r="AY168" s="15" t="s">
        <v>125</v>
      </c>
      <c r="BE168" s="189">
        <f>IF(O168="základná",K168,0)</f>
        <v>0</v>
      </c>
      <c r="BF168" s="189">
        <f>IF(O168="znížená",K168,0)</f>
        <v>0</v>
      </c>
      <c r="BG168" s="189">
        <f>IF(O168="zákl. prenesená",K168,0)</f>
        <v>0</v>
      </c>
      <c r="BH168" s="189">
        <f>IF(O168="zníž. prenesená",K168,0)</f>
        <v>0</v>
      </c>
      <c r="BI168" s="189">
        <f>IF(O168="nulová",K168,0)</f>
        <v>0</v>
      </c>
      <c r="BJ168" s="15" t="s">
        <v>132</v>
      </c>
      <c r="BK168" s="190">
        <f>ROUND(P168*H168,3)</f>
        <v>0</v>
      </c>
      <c r="BL168" s="15" t="s">
        <v>131</v>
      </c>
      <c r="BM168" s="188" t="s">
        <v>265</v>
      </c>
    </row>
    <row r="169" s="2" customFormat="1" ht="16.5" customHeight="1">
      <c r="A169" s="34"/>
      <c r="B169" s="175"/>
      <c r="C169" s="191" t="s">
        <v>266</v>
      </c>
      <c r="D169" s="191" t="s">
        <v>182</v>
      </c>
      <c r="E169" s="192" t="s">
        <v>267</v>
      </c>
      <c r="F169" s="193" t="s">
        <v>268</v>
      </c>
      <c r="G169" s="194" t="s">
        <v>130</v>
      </c>
      <c r="H169" s="195">
        <v>88</v>
      </c>
      <c r="I169" s="196"/>
      <c r="J169" s="197"/>
      <c r="K169" s="195">
        <f>ROUND(P169*H169,3)</f>
        <v>0</v>
      </c>
      <c r="L169" s="197"/>
      <c r="M169" s="198"/>
      <c r="N169" s="199" t="s">
        <v>1</v>
      </c>
      <c r="O169" s="184" t="s">
        <v>41</v>
      </c>
      <c r="P169" s="185">
        <f>I169+J169</f>
        <v>0</v>
      </c>
      <c r="Q169" s="185">
        <f>ROUND(I169*H169,3)</f>
        <v>0</v>
      </c>
      <c r="R169" s="185">
        <f>ROUND(J169*H169,3)</f>
        <v>0</v>
      </c>
      <c r="S169" s="78"/>
      <c r="T169" s="186">
        <f>S169*H169</f>
        <v>0</v>
      </c>
      <c r="U169" s="186">
        <v>1.2250000000000001</v>
      </c>
      <c r="V169" s="186">
        <f>U169*H169</f>
        <v>107.80000000000001</v>
      </c>
      <c r="W169" s="186">
        <v>0</v>
      </c>
      <c r="X169" s="187">
        <f>W169*H169</f>
        <v>0</v>
      </c>
      <c r="Y169" s="34"/>
      <c r="Z169" s="34"/>
      <c r="AA169" s="34"/>
      <c r="AB169" s="34"/>
      <c r="AC169" s="34"/>
      <c r="AD169" s="34"/>
      <c r="AE169" s="34"/>
      <c r="AR169" s="188" t="s">
        <v>143</v>
      </c>
      <c r="AT169" s="188" t="s">
        <v>182</v>
      </c>
      <c r="AU169" s="188" t="s">
        <v>132</v>
      </c>
      <c r="AY169" s="15" t="s">
        <v>125</v>
      </c>
      <c r="BE169" s="189">
        <f>IF(O169="základná",K169,0)</f>
        <v>0</v>
      </c>
      <c r="BF169" s="189">
        <f>IF(O169="znížená",K169,0)</f>
        <v>0</v>
      </c>
      <c r="BG169" s="189">
        <f>IF(O169="zákl. prenesená",K169,0)</f>
        <v>0</v>
      </c>
      <c r="BH169" s="189">
        <f>IF(O169="zníž. prenesená",K169,0)</f>
        <v>0</v>
      </c>
      <c r="BI169" s="189">
        <f>IF(O169="nulová",K169,0)</f>
        <v>0</v>
      </c>
      <c r="BJ169" s="15" t="s">
        <v>132</v>
      </c>
      <c r="BK169" s="190">
        <f>ROUND(P169*H169,3)</f>
        <v>0</v>
      </c>
      <c r="BL169" s="15" t="s">
        <v>131</v>
      </c>
      <c r="BM169" s="188" t="s">
        <v>269</v>
      </c>
    </row>
    <row r="170" s="12" customFormat="1" ht="22.8" customHeight="1">
      <c r="A170" s="12"/>
      <c r="B170" s="161"/>
      <c r="C170" s="12"/>
      <c r="D170" s="162" t="s">
        <v>76</v>
      </c>
      <c r="E170" s="173" t="s">
        <v>270</v>
      </c>
      <c r="F170" s="173" t="s">
        <v>271</v>
      </c>
      <c r="G170" s="12"/>
      <c r="H170" s="12"/>
      <c r="I170" s="164"/>
      <c r="J170" s="164"/>
      <c r="K170" s="174">
        <f>BK170</f>
        <v>0</v>
      </c>
      <c r="L170" s="12"/>
      <c r="M170" s="161"/>
      <c r="N170" s="166"/>
      <c r="O170" s="167"/>
      <c r="P170" s="167"/>
      <c r="Q170" s="168">
        <f>Q171</f>
        <v>0</v>
      </c>
      <c r="R170" s="168">
        <f>R171</f>
        <v>0</v>
      </c>
      <c r="S170" s="167"/>
      <c r="T170" s="169">
        <f>T171</f>
        <v>0</v>
      </c>
      <c r="U170" s="167"/>
      <c r="V170" s="169">
        <f>V171</f>
        <v>0</v>
      </c>
      <c r="W170" s="167"/>
      <c r="X170" s="170">
        <f>X171</f>
        <v>0</v>
      </c>
      <c r="Y170" s="12"/>
      <c r="Z170" s="12"/>
      <c r="AA170" s="12"/>
      <c r="AB170" s="12"/>
      <c r="AC170" s="12"/>
      <c r="AD170" s="12"/>
      <c r="AE170" s="12"/>
      <c r="AR170" s="162" t="s">
        <v>84</v>
      </c>
      <c r="AT170" s="171" t="s">
        <v>76</v>
      </c>
      <c r="AU170" s="171" t="s">
        <v>84</v>
      </c>
      <c r="AY170" s="162" t="s">
        <v>125</v>
      </c>
      <c r="BK170" s="172">
        <f>BK171</f>
        <v>0</v>
      </c>
    </row>
    <row r="171" s="2" customFormat="1" ht="33" customHeight="1">
      <c r="A171" s="34"/>
      <c r="B171" s="175"/>
      <c r="C171" s="176" t="s">
        <v>208</v>
      </c>
      <c r="D171" s="176" t="s">
        <v>127</v>
      </c>
      <c r="E171" s="177" t="s">
        <v>272</v>
      </c>
      <c r="F171" s="178" t="s">
        <v>273</v>
      </c>
      <c r="G171" s="179" t="s">
        <v>185</v>
      </c>
      <c r="H171" s="180">
        <v>13186.138000000001</v>
      </c>
      <c r="I171" s="181"/>
      <c r="J171" s="181"/>
      <c r="K171" s="180">
        <f>ROUND(P171*H171,3)</f>
        <v>0</v>
      </c>
      <c r="L171" s="182"/>
      <c r="M171" s="35"/>
      <c r="N171" s="183" t="s">
        <v>1</v>
      </c>
      <c r="O171" s="184" t="s">
        <v>41</v>
      </c>
      <c r="P171" s="185">
        <f>I171+J171</f>
        <v>0</v>
      </c>
      <c r="Q171" s="185">
        <f>ROUND(I171*H171,3)</f>
        <v>0</v>
      </c>
      <c r="R171" s="185">
        <f>ROUND(J171*H171,3)</f>
        <v>0</v>
      </c>
      <c r="S171" s="78"/>
      <c r="T171" s="186">
        <f>S171*H171</f>
        <v>0</v>
      </c>
      <c r="U171" s="186">
        <v>0</v>
      </c>
      <c r="V171" s="186">
        <f>U171*H171</f>
        <v>0</v>
      </c>
      <c r="W171" s="186">
        <v>0</v>
      </c>
      <c r="X171" s="187">
        <f>W171*H171</f>
        <v>0</v>
      </c>
      <c r="Y171" s="34"/>
      <c r="Z171" s="34"/>
      <c r="AA171" s="34"/>
      <c r="AB171" s="34"/>
      <c r="AC171" s="34"/>
      <c r="AD171" s="34"/>
      <c r="AE171" s="34"/>
      <c r="AR171" s="188" t="s">
        <v>131</v>
      </c>
      <c r="AT171" s="188" t="s">
        <v>127</v>
      </c>
      <c r="AU171" s="188" t="s">
        <v>132</v>
      </c>
      <c r="AY171" s="15" t="s">
        <v>125</v>
      </c>
      <c r="BE171" s="189">
        <f>IF(O171="základná",K171,0)</f>
        <v>0</v>
      </c>
      <c r="BF171" s="189">
        <f>IF(O171="znížená",K171,0)</f>
        <v>0</v>
      </c>
      <c r="BG171" s="189">
        <f>IF(O171="zákl. prenesená",K171,0)</f>
        <v>0</v>
      </c>
      <c r="BH171" s="189">
        <f>IF(O171="zníž. prenesená",K171,0)</f>
        <v>0</v>
      </c>
      <c r="BI171" s="189">
        <f>IF(O171="nulová",K171,0)</f>
        <v>0</v>
      </c>
      <c r="BJ171" s="15" t="s">
        <v>132</v>
      </c>
      <c r="BK171" s="190">
        <f>ROUND(P171*H171,3)</f>
        <v>0</v>
      </c>
      <c r="BL171" s="15" t="s">
        <v>131</v>
      </c>
      <c r="BM171" s="188" t="s">
        <v>274</v>
      </c>
    </row>
    <row r="172" s="12" customFormat="1" ht="25.92" customHeight="1">
      <c r="A172" s="12"/>
      <c r="B172" s="161"/>
      <c r="C172" s="12"/>
      <c r="D172" s="162" t="s">
        <v>76</v>
      </c>
      <c r="E172" s="163" t="s">
        <v>182</v>
      </c>
      <c r="F172" s="163" t="s">
        <v>275</v>
      </c>
      <c r="G172" s="12"/>
      <c r="H172" s="12"/>
      <c r="I172" s="164"/>
      <c r="J172" s="164"/>
      <c r="K172" s="165">
        <f>BK172</f>
        <v>0</v>
      </c>
      <c r="L172" s="12"/>
      <c r="M172" s="161"/>
      <c r="N172" s="166"/>
      <c r="O172" s="167"/>
      <c r="P172" s="167"/>
      <c r="Q172" s="168">
        <v>0</v>
      </c>
      <c r="R172" s="168">
        <v>0</v>
      </c>
      <c r="S172" s="167"/>
      <c r="T172" s="169">
        <v>0</v>
      </c>
      <c r="U172" s="167"/>
      <c r="V172" s="169">
        <v>0</v>
      </c>
      <c r="W172" s="167"/>
      <c r="X172" s="170">
        <v>0</v>
      </c>
      <c r="Y172" s="12"/>
      <c r="Z172" s="12"/>
      <c r="AA172" s="12"/>
      <c r="AB172" s="12"/>
      <c r="AC172" s="12"/>
      <c r="AD172" s="12"/>
      <c r="AE172" s="12"/>
      <c r="AR172" s="162" t="s">
        <v>136</v>
      </c>
      <c r="AT172" s="171" t="s">
        <v>76</v>
      </c>
      <c r="AU172" s="171" t="s">
        <v>77</v>
      </c>
      <c r="AY172" s="162" t="s">
        <v>125</v>
      </c>
      <c r="BK172" s="172">
        <v>0</v>
      </c>
    </row>
    <row r="173" s="12" customFormat="1" ht="25.92" customHeight="1">
      <c r="A173" s="12"/>
      <c r="B173" s="161"/>
      <c r="C173" s="12"/>
      <c r="D173" s="162" t="s">
        <v>76</v>
      </c>
      <c r="E173" s="163" t="s">
        <v>276</v>
      </c>
      <c r="F173" s="163" t="s">
        <v>277</v>
      </c>
      <c r="G173" s="12"/>
      <c r="H173" s="12"/>
      <c r="I173" s="164"/>
      <c r="J173" s="164"/>
      <c r="K173" s="165">
        <f>BK173</f>
        <v>0</v>
      </c>
      <c r="L173" s="12"/>
      <c r="M173" s="161"/>
      <c r="N173" s="166"/>
      <c r="O173" s="167"/>
      <c r="P173" s="167"/>
      <c r="Q173" s="168">
        <f>SUM(Q174:Q176)</f>
        <v>0</v>
      </c>
      <c r="R173" s="168">
        <f>SUM(R174:R176)</f>
        <v>0</v>
      </c>
      <c r="S173" s="167"/>
      <c r="T173" s="169">
        <f>SUM(T174:T176)</f>
        <v>0</v>
      </c>
      <c r="U173" s="167"/>
      <c r="V173" s="169">
        <f>SUM(V174:V176)</f>
        <v>0</v>
      </c>
      <c r="W173" s="167"/>
      <c r="X173" s="170">
        <f>SUM(X174:X176)</f>
        <v>0</v>
      </c>
      <c r="Y173" s="12"/>
      <c r="Z173" s="12"/>
      <c r="AA173" s="12"/>
      <c r="AB173" s="12"/>
      <c r="AC173" s="12"/>
      <c r="AD173" s="12"/>
      <c r="AE173" s="12"/>
      <c r="AR173" s="162" t="s">
        <v>144</v>
      </c>
      <c r="AT173" s="171" t="s">
        <v>76</v>
      </c>
      <c r="AU173" s="171" t="s">
        <v>77</v>
      </c>
      <c r="AY173" s="162" t="s">
        <v>125</v>
      </c>
      <c r="BK173" s="172">
        <f>SUM(BK174:BK176)</f>
        <v>0</v>
      </c>
    </row>
    <row r="174" s="2" customFormat="1" ht="33" customHeight="1">
      <c r="A174" s="34"/>
      <c r="B174" s="175"/>
      <c r="C174" s="176" t="s">
        <v>212</v>
      </c>
      <c r="D174" s="176" t="s">
        <v>127</v>
      </c>
      <c r="E174" s="177" t="s">
        <v>278</v>
      </c>
      <c r="F174" s="178" t="s">
        <v>279</v>
      </c>
      <c r="G174" s="179" t="s">
        <v>280</v>
      </c>
      <c r="H174" s="180">
        <v>0</v>
      </c>
      <c r="I174" s="181"/>
      <c r="J174" s="181"/>
      <c r="K174" s="180">
        <f>ROUND(P174*H174,3)</f>
        <v>0</v>
      </c>
      <c r="L174" s="182"/>
      <c r="M174" s="35"/>
      <c r="N174" s="183" t="s">
        <v>1</v>
      </c>
      <c r="O174" s="184" t="s">
        <v>41</v>
      </c>
      <c r="P174" s="185">
        <f>I174+J174</f>
        <v>0</v>
      </c>
      <c r="Q174" s="185">
        <f>ROUND(I174*H174,3)</f>
        <v>0</v>
      </c>
      <c r="R174" s="185">
        <f>ROUND(J174*H174,3)</f>
        <v>0</v>
      </c>
      <c r="S174" s="78"/>
      <c r="T174" s="186">
        <f>S174*H174</f>
        <v>0</v>
      </c>
      <c r="U174" s="186">
        <v>0</v>
      </c>
      <c r="V174" s="186">
        <f>U174*H174</f>
        <v>0</v>
      </c>
      <c r="W174" s="186">
        <v>0</v>
      </c>
      <c r="X174" s="187">
        <f>W174*H174</f>
        <v>0</v>
      </c>
      <c r="Y174" s="34"/>
      <c r="Z174" s="34"/>
      <c r="AA174" s="34"/>
      <c r="AB174" s="34"/>
      <c r="AC174" s="34"/>
      <c r="AD174" s="34"/>
      <c r="AE174" s="34"/>
      <c r="AR174" s="188" t="s">
        <v>281</v>
      </c>
      <c r="AT174" s="188" t="s">
        <v>127</v>
      </c>
      <c r="AU174" s="188" t="s">
        <v>84</v>
      </c>
      <c r="AY174" s="15" t="s">
        <v>125</v>
      </c>
      <c r="BE174" s="189">
        <f>IF(O174="základná",K174,0)</f>
        <v>0</v>
      </c>
      <c r="BF174" s="189">
        <f>IF(O174="znížená",K174,0)</f>
        <v>0</v>
      </c>
      <c r="BG174" s="189">
        <f>IF(O174="zákl. prenesená",K174,0)</f>
        <v>0</v>
      </c>
      <c r="BH174" s="189">
        <f>IF(O174="zníž. prenesená",K174,0)</f>
        <v>0</v>
      </c>
      <c r="BI174" s="189">
        <f>IF(O174="nulová",K174,0)</f>
        <v>0</v>
      </c>
      <c r="BJ174" s="15" t="s">
        <v>132</v>
      </c>
      <c r="BK174" s="190">
        <f>ROUND(P174*H174,3)</f>
        <v>0</v>
      </c>
      <c r="BL174" s="15" t="s">
        <v>281</v>
      </c>
      <c r="BM174" s="188" t="s">
        <v>282</v>
      </c>
    </row>
    <row r="175" s="2" customFormat="1" ht="24.15" customHeight="1">
      <c r="A175" s="34"/>
      <c r="B175" s="175"/>
      <c r="C175" s="176" t="s">
        <v>283</v>
      </c>
      <c r="D175" s="176" t="s">
        <v>127</v>
      </c>
      <c r="E175" s="177" t="s">
        <v>284</v>
      </c>
      <c r="F175" s="178" t="s">
        <v>285</v>
      </c>
      <c r="G175" s="179" t="s">
        <v>280</v>
      </c>
      <c r="H175" s="180">
        <v>0</v>
      </c>
      <c r="I175" s="181"/>
      <c r="J175" s="181"/>
      <c r="K175" s="180">
        <f>ROUND(P175*H175,3)</f>
        <v>0</v>
      </c>
      <c r="L175" s="182"/>
      <c r="M175" s="35"/>
      <c r="N175" s="183" t="s">
        <v>1</v>
      </c>
      <c r="O175" s="184" t="s">
        <v>41</v>
      </c>
      <c r="P175" s="185">
        <f>I175+J175</f>
        <v>0</v>
      </c>
      <c r="Q175" s="185">
        <f>ROUND(I175*H175,3)</f>
        <v>0</v>
      </c>
      <c r="R175" s="185">
        <f>ROUND(J175*H175,3)</f>
        <v>0</v>
      </c>
      <c r="S175" s="78"/>
      <c r="T175" s="186">
        <f>S175*H175</f>
        <v>0</v>
      </c>
      <c r="U175" s="186">
        <v>0</v>
      </c>
      <c r="V175" s="186">
        <f>U175*H175</f>
        <v>0</v>
      </c>
      <c r="W175" s="186">
        <v>0</v>
      </c>
      <c r="X175" s="187">
        <f>W175*H175</f>
        <v>0</v>
      </c>
      <c r="Y175" s="34"/>
      <c r="Z175" s="34"/>
      <c r="AA175" s="34"/>
      <c r="AB175" s="34"/>
      <c r="AC175" s="34"/>
      <c r="AD175" s="34"/>
      <c r="AE175" s="34"/>
      <c r="AR175" s="188" t="s">
        <v>281</v>
      </c>
      <c r="AT175" s="188" t="s">
        <v>127</v>
      </c>
      <c r="AU175" s="188" t="s">
        <v>84</v>
      </c>
      <c r="AY175" s="15" t="s">
        <v>125</v>
      </c>
      <c r="BE175" s="189">
        <f>IF(O175="základná",K175,0)</f>
        <v>0</v>
      </c>
      <c r="BF175" s="189">
        <f>IF(O175="znížená",K175,0)</f>
        <v>0</v>
      </c>
      <c r="BG175" s="189">
        <f>IF(O175="zákl. prenesená",K175,0)</f>
        <v>0</v>
      </c>
      <c r="BH175" s="189">
        <f>IF(O175="zníž. prenesená",K175,0)</f>
        <v>0</v>
      </c>
      <c r="BI175" s="189">
        <f>IF(O175="nulová",K175,0)</f>
        <v>0</v>
      </c>
      <c r="BJ175" s="15" t="s">
        <v>132</v>
      </c>
      <c r="BK175" s="190">
        <f>ROUND(P175*H175,3)</f>
        <v>0</v>
      </c>
      <c r="BL175" s="15" t="s">
        <v>281</v>
      </c>
      <c r="BM175" s="188" t="s">
        <v>286</v>
      </c>
    </row>
    <row r="176" s="2" customFormat="1" ht="44.25" customHeight="1">
      <c r="A176" s="34"/>
      <c r="B176" s="175"/>
      <c r="C176" s="176" t="s">
        <v>216</v>
      </c>
      <c r="D176" s="176" t="s">
        <v>127</v>
      </c>
      <c r="E176" s="177" t="s">
        <v>287</v>
      </c>
      <c r="F176" s="178" t="s">
        <v>288</v>
      </c>
      <c r="G176" s="179" t="s">
        <v>280</v>
      </c>
      <c r="H176" s="180">
        <v>0</v>
      </c>
      <c r="I176" s="181"/>
      <c r="J176" s="181"/>
      <c r="K176" s="180">
        <f>ROUND(P176*H176,3)</f>
        <v>0</v>
      </c>
      <c r="L176" s="182"/>
      <c r="M176" s="35"/>
      <c r="N176" s="200" t="s">
        <v>1</v>
      </c>
      <c r="O176" s="201" t="s">
        <v>41</v>
      </c>
      <c r="P176" s="202">
        <f>I176+J176</f>
        <v>0</v>
      </c>
      <c r="Q176" s="202">
        <f>ROUND(I176*H176,3)</f>
        <v>0</v>
      </c>
      <c r="R176" s="202">
        <f>ROUND(J176*H176,3)</f>
        <v>0</v>
      </c>
      <c r="S176" s="203"/>
      <c r="T176" s="204">
        <f>S176*H176</f>
        <v>0</v>
      </c>
      <c r="U176" s="204">
        <v>0</v>
      </c>
      <c r="V176" s="204">
        <f>U176*H176</f>
        <v>0</v>
      </c>
      <c r="W176" s="204">
        <v>0</v>
      </c>
      <c r="X176" s="205">
        <f>W176*H176</f>
        <v>0</v>
      </c>
      <c r="Y176" s="34"/>
      <c r="Z176" s="34"/>
      <c r="AA176" s="34"/>
      <c r="AB176" s="34"/>
      <c r="AC176" s="34"/>
      <c r="AD176" s="34"/>
      <c r="AE176" s="34"/>
      <c r="AR176" s="188" t="s">
        <v>281</v>
      </c>
      <c r="AT176" s="188" t="s">
        <v>127</v>
      </c>
      <c r="AU176" s="188" t="s">
        <v>84</v>
      </c>
      <c r="AY176" s="15" t="s">
        <v>125</v>
      </c>
      <c r="BE176" s="189">
        <f>IF(O176="základná",K176,0)</f>
        <v>0</v>
      </c>
      <c r="BF176" s="189">
        <f>IF(O176="znížená",K176,0)</f>
        <v>0</v>
      </c>
      <c r="BG176" s="189">
        <f>IF(O176="zákl. prenesená",K176,0)</f>
        <v>0</v>
      </c>
      <c r="BH176" s="189">
        <f>IF(O176="zníž. prenesená",K176,0)</f>
        <v>0</v>
      </c>
      <c r="BI176" s="189">
        <f>IF(O176="nulová",K176,0)</f>
        <v>0</v>
      </c>
      <c r="BJ176" s="15" t="s">
        <v>132</v>
      </c>
      <c r="BK176" s="190">
        <f>ROUND(P176*H176,3)</f>
        <v>0</v>
      </c>
      <c r="BL176" s="15" t="s">
        <v>281</v>
      </c>
      <c r="BM176" s="188" t="s">
        <v>289</v>
      </c>
    </row>
    <row r="177" s="2" customFormat="1" ht="6.96" customHeight="1">
      <c r="A177" s="34"/>
      <c r="B177" s="61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35"/>
      <c r="N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</row>
  </sheetData>
  <autoFilter ref="C124:L176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M2:Z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DESKTOP-NH569FJ\PC</dc:creator>
  <cp:lastModifiedBy>DESKTOP-NH569FJ\PC</cp:lastModifiedBy>
  <dcterms:created xsi:type="dcterms:W3CDTF">2024-09-22T08:26:47Z</dcterms:created>
  <dcterms:modified xsi:type="dcterms:W3CDTF">2024-09-22T08:26:48Z</dcterms:modified>
</cp:coreProperties>
</file>