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3_24\DEBARIERIZACIA\Požiadavka na VO - BBSK\hotovo\"/>
    </mc:Choice>
  </mc:AlternateContent>
  <xr:revisionPtr revIDLastSave="0" documentId="13_ncr:1_{26CCA289-40CE-42A5-BD61-369411972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2024-018 - Debarierizácia..." sheetId="2" r:id="rId2"/>
  </sheets>
  <definedNames>
    <definedName name="_xlnm._FilterDatabase" localSheetId="1" hidden="1">'2024-018 - Debarierizácia...'!$C$134:$J$311</definedName>
    <definedName name="_xlnm.Print_Titles" localSheetId="1">'2024-018 - Debarierizácia...'!$134:$134</definedName>
    <definedName name="_xlnm.Print_Titles" localSheetId="0">'Rekapitulácia stavby'!$92:$92</definedName>
    <definedName name="_xlnm.Print_Area" localSheetId="1">'2024-018 - Debarierizácia...'!$C$4:$J$76,'2024-018 - Debarierizácia...'!$C$82:$J$118,'2024-018 - Debarierizácia...'!$C$124:$J$311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5" i="1" l="1"/>
  <c r="AK30" i="1"/>
  <c r="W30" i="1"/>
  <c r="J307" i="2" l="1"/>
  <c r="J305" i="2"/>
  <c r="J242" i="2"/>
  <c r="J247" i="2"/>
  <c r="J248" i="2"/>
  <c r="J249" i="2"/>
  <c r="J250" i="2"/>
  <c r="J251" i="2"/>
  <c r="J246" i="2"/>
  <c r="J35" i="2"/>
  <c r="J34" i="2"/>
  <c r="J33" i="2"/>
  <c r="F131" i="2"/>
  <c r="F129" i="2"/>
  <c r="E127" i="2"/>
  <c r="F89" i="2"/>
  <c r="F87" i="2"/>
  <c r="E85" i="2"/>
  <c r="J22" i="2"/>
  <c r="E22" i="2"/>
  <c r="J132" i="2" s="1"/>
  <c r="J21" i="2"/>
  <c r="J19" i="2"/>
  <c r="E19" i="2"/>
  <c r="J131" i="2" s="1"/>
  <c r="J18" i="2"/>
  <c r="J16" i="2"/>
  <c r="E16" i="2"/>
  <c r="F90" i="2" s="1"/>
  <c r="J15" i="2"/>
  <c r="J87" i="2"/>
  <c r="L90" i="1"/>
  <c r="AM90" i="1"/>
  <c r="AM89" i="1"/>
  <c r="L89" i="1"/>
  <c r="L87" i="1"/>
  <c r="L85" i="1"/>
  <c r="L84" i="1"/>
  <c r="J297" i="2"/>
  <c r="J276" i="2"/>
  <c r="J245" i="2"/>
  <c r="J236" i="2"/>
  <c r="J228" i="2"/>
  <c r="J211" i="2"/>
  <c r="J189" i="2"/>
  <c r="J184" i="2"/>
  <c r="J163" i="2"/>
  <c r="J154" i="2"/>
  <c r="J145" i="2"/>
  <c r="J287" i="2"/>
  <c r="J277" i="2"/>
  <c r="J269" i="2"/>
  <c r="J268" i="2" s="1"/>
  <c r="J260" i="2"/>
  <c r="J254" i="2"/>
  <c r="J187" i="2"/>
  <c r="J168" i="2"/>
  <c r="J310" i="2"/>
  <c r="J294" i="2"/>
  <c r="J274" i="2"/>
  <c r="J264" i="2"/>
  <c r="J230" i="2"/>
  <c r="J219" i="2"/>
  <c r="J217" i="2"/>
  <c r="J210" i="2"/>
  <c r="J205" i="2"/>
  <c r="J193" i="2"/>
  <c r="J188" i="2"/>
  <c r="J180" i="2"/>
  <c r="J161" i="2"/>
  <c r="J147" i="2"/>
  <c r="J143" i="2"/>
  <c r="J293" i="2"/>
  <c r="J233" i="2"/>
  <c r="J153" i="2"/>
  <c r="J299" i="2"/>
  <c r="J292" i="2"/>
  <c r="J284" i="2"/>
  <c r="J252" i="2"/>
  <c r="J227" i="2"/>
  <c r="J199" i="2"/>
  <c r="J194" i="2"/>
  <c r="J162" i="2"/>
  <c r="J146" i="2"/>
  <c r="J302" i="2"/>
  <c r="J272" i="2"/>
  <c r="J256" i="2"/>
  <c r="J295" i="2"/>
  <c r="J267" i="2"/>
  <c r="J234" i="2"/>
  <c r="J220" i="2"/>
  <c r="J218" i="2"/>
  <c r="J216" i="2"/>
  <c r="J204" i="2"/>
  <c r="J200" i="2"/>
  <c r="J195" i="2"/>
  <c r="J175" i="2"/>
  <c r="J167" i="2"/>
  <c r="J158" i="2"/>
  <c r="J148" i="2"/>
  <c r="J304" i="2"/>
  <c r="J281" i="2"/>
  <c r="J266" i="2"/>
  <c r="J240" i="2"/>
  <c r="J232" i="2"/>
  <c r="J226" i="2"/>
  <c r="J222" i="2"/>
  <c r="J209" i="2"/>
  <c r="J170" i="2"/>
  <c r="J152" i="2"/>
  <c r="J141" i="2"/>
  <c r="J308" i="2"/>
  <c r="J279" i="2"/>
  <c r="J273" i="2"/>
  <c r="J255" i="2"/>
  <c r="J235" i="2"/>
  <c r="J207" i="2"/>
  <c r="J177" i="2"/>
  <c r="J173" i="2"/>
  <c r="J165" i="2"/>
  <c r="J159" i="2"/>
  <c r="J150" i="2"/>
  <c r="J289" i="2"/>
  <c r="J288" i="2" s="1"/>
  <c r="J280" i="2"/>
  <c r="J259" i="2"/>
  <c r="J253" i="2"/>
  <c r="J183" i="2"/>
  <c r="J303" i="2"/>
  <c r="J258" i="2"/>
  <c r="J196" i="2"/>
  <c r="J192" i="2"/>
  <c r="J186" i="2"/>
  <c r="J171" i="2"/>
  <c r="J140" i="2"/>
  <c r="J286" i="2"/>
  <c r="J263" i="2"/>
  <c r="J244" i="2"/>
  <c r="J239" i="2"/>
  <c r="J231" i="2"/>
  <c r="J213" i="2"/>
  <c r="J212" i="2" s="1"/>
  <c r="J202" i="2"/>
  <c r="J191" i="2"/>
  <c r="J178" i="2"/>
  <c r="J164" i="2"/>
  <c r="J149" i="2"/>
  <c r="J142" i="2"/>
  <c r="J311" i="2"/>
  <c r="J283" i="2"/>
  <c r="J241" i="2"/>
  <c r="J206" i="2"/>
  <c r="J201" i="2"/>
  <c r="J197" i="2"/>
  <c r="J182" i="2"/>
  <c r="J174" i="2"/>
  <c r="J157" i="2"/>
  <c r="J298" i="2"/>
  <c r="J271" i="2"/>
  <c r="J261" i="2"/>
  <c r="J243" i="2"/>
  <c r="J224" i="2"/>
  <c r="J172" i="2"/>
  <c r="J291" i="2"/>
  <c r="J257" i="2"/>
  <c r="J238" i="2"/>
  <c r="J229" i="2"/>
  <c r="J208" i="2"/>
  <c r="J203" i="2"/>
  <c r="J198" i="2"/>
  <c r="J190" i="2"/>
  <c r="J181" i="2"/>
  <c r="J176" i="2"/>
  <c r="J160" i="2"/>
  <c r="J155" i="2"/>
  <c r="J139" i="2"/>
  <c r="J306" i="2"/>
  <c r="J285" i="2"/>
  <c r="J275" i="2"/>
  <c r="J262" i="2"/>
  <c r="J237" i="2"/>
  <c r="J223" i="2"/>
  <c r="J179" i="2"/>
  <c r="J144" i="2"/>
  <c r="J138" i="2"/>
  <c r="J215" i="2" l="1"/>
  <c r="J104" i="2" s="1"/>
  <c r="J309" i="2"/>
  <c r="J117" i="2" s="1"/>
  <c r="J301" i="2"/>
  <c r="J300" i="2" s="1"/>
  <c r="J137" i="2"/>
  <c r="J96" i="2" s="1"/>
  <c r="J290" i="2"/>
  <c r="J113" i="2" s="1"/>
  <c r="J282" i="2"/>
  <c r="J151" i="2"/>
  <c r="J225" i="2"/>
  <c r="J106" i="2" s="1"/>
  <c r="J270" i="2"/>
  <c r="J109" i="2" s="1"/>
  <c r="J156" i="2"/>
  <c r="J98" i="2" s="1"/>
  <c r="J278" i="2"/>
  <c r="J169" i="2"/>
  <c r="J166" i="2"/>
  <c r="J185" i="2"/>
  <c r="J101" i="2" s="1"/>
  <c r="J265" i="2"/>
  <c r="J107" i="2" s="1"/>
  <c r="J221" i="2"/>
  <c r="J105" i="2" s="1"/>
  <c r="J296" i="2"/>
  <c r="J102" i="2"/>
  <c r="J108" i="2"/>
  <c r="J112" i="2"/>
  <c r="F132" i="2"/>
  <c r="J89" i="2"/>
  <c r="J90" i="2"/>
  <c r="J129" i="2"/>
  <c r="F34" i="2"/>
  <c r="W32" i="1" s="1"/>
  <c r="F31" i="2"/>
  <c r="W29" i="1" s="1"/>
  <c r="J31" i="2"/>
  <c r="F33" i="2"/>
  <c r="W31" i="1" s="1"/>
  <c r="F35" i="2"/>
  <c r="W33" i="1" s="1"/>
  <c r="J116" i="2" l="1"/>
  <c r="J214" i="2"/>
  <c r="J103" i="2" s="1"/>
  <c r="J99" i="2"/>
  <c r="J136" i="2"/>
  <c r="J97" i="2"/>
  <c r="J110" i="2"/>
  <c r="J114" i="2"/>
  <c r="J100" i="2"/>
  <c r="J111" i="2"/>
  <c r="J115" i="2"/>
  <c r="AK29" i="1"/>
  <c r="J135" i="2" l="1"/>
  <c r="J94" i="2" s="1"/>
  <c r="J95" i="2"/>
  <c r="J28" i="2" l="1"/>
  <c r="AG95" i="1" l="1"/>
  <c r="F32" i="2"/>
  <c r="AG94" i="1" l="1"/>
  <c r="AN95" i="1"/>
  <c r="J32" i="2"/>
  <c r="J37" i="2" s="1"/>
  <c r="AK26" i="1" l="1"/>
  <c r="AN94" i="1"/>
</calcChain>
</file>

<file path=xl/sharedStrings.xml><?xml version="1.0" encoding="utf-8"?>
<sst xmlns="http://schemas.openxmlformats.org/spreadsheetml/2006/main" count="941" uniqueCount="522">
  <si>
    <t>Export Komplet</t>
  </si>
  <si>
    <t/>
  </si>
  <si>
    <t>20</t>
  </si>
  <si>
    <t>REKAPITULÁCIA STAVBY</t>
  </si>
  <si>
    <t>Kód:</t>
  </si>
  <si>
    <t>2024/018</t>
  </si>
  <si>
    <t>Stavba:</t>
  </si>
  <si>
    <t>Debarierizácia Gymnázia Milana Rúfusa v Žiari nad Hronom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</si>
  <si>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</si>
  <si>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</si>
  <si>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</si>
  <si>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</si>
  <si>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</si>
  <si>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</si>
  <si>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</si>
  <si>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Gymnázium M. Rúfusa, Žiar nad Hronom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</si>
  <si>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</si>
  <si>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</si>
  <si>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</si>
  <si>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</si>
  <si>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</si>
  <si>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</si>
  <si>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</si>
  <si>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</si>
  <si>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</si>
  <si>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</si>
  <si>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</si>
  <si>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</si>
  <si>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</si>
  <si>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</si>
  <si>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</si>
  <si>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</si>
  <si>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</si>
  <si>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</si>
  <si>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</si>
  <si>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</si>
  <si>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</si>
  <si>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</si>
  <si>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</si>
  <si>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</si>
  <si>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</si>
  <si>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</si>
  <si>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</si>
  <si>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</si>
  <si>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</si>
  <si>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</si>
  <si>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</si>
  <si>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</si>
  <si>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/</t>
  </si>
  <si>
    <t>STA</t>
  </si>
  <si>
    <t>1</t>
  </si>
  <si>
    <t>2</t>
  </si>
  <si>
    <t>m2</t>
  </si>
  <si>
    <t>KRYCÍ LIST ROZPOČTU</t>
  </si>
  <si>
    <t>55</t>
  </si>
  <si>
    <t>REKAPITULÁCIA ROZPOČTU</t>
  </si>
  <si>
    <t>Kód dielu - Popis</t>
  </si>
  <si>
    <t>Cena celkom [EUR]</t>
  </si>
  <si>
    <t>Náklady z rozpočtu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</si>
  <si>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</si>
  <si>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</si>
  <si>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</si>
  <si>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</si>
  <si>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</si>
  <si>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</si>
  <si>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</si>
  <si>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</si>
  <si>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</si>
  <si>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</si>
  <si>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</si>
  <si>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725 - Zdravotechnika - zariaďovacie predmety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</si>
  <si>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</si>
  <si>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</si>
  <si>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</si>
  <si>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</si>
  <si>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</si>
  <si>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</si>
  <si>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</si>
  <si>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784 - Dokončovacie práce - maľby</t>
  </si>
  <si>
    <t>M - Práce a dodávky M</t>
  </si>
  <si>
    <t xml:space="preserve">    33-M - Montáže dopravných zariadení, skladových zariadení a váh</t>
  </si>
  <si>
    <t>HZS - Hodinové zúčtovacie sadzby</t>
  </si>
  <si>
    <t>ROZPOČET</t>
  </si>
  <si>
    <t>PČ</t>
  </si>
  <si>
    <t>MJ</t>
  </si>
  <si>
    <t>Množstvo</t>
  </si>
  <si>
    <t>HSV</t>
  </si>
  <si>
    <t>Práce a dodávky HSV</t>
  </si>
  <si>
    <t>Zemné práce</t>
  </si>
  <si>
    <t>K</t>
  </si>
  <si>
    <t>113106611.S</t>
  </si>
  <si>
    <t>Rozoberanie zámkovej dlažby všetkých druhov v ploche do 20 m2,  -0,2600 t</t>
  </si>
  <si>
    <t>4</t>
  </si>
  <si>
    <t>113107122.S</t>
  </si>
  <si>
    <t>Odstránenie krytu v ploche do 200 m2 z kameniva hrubého drveného, hr.100 do 200 mm,  -0,23500t</t>
  </si>
  <si>
    <t>3</t>
  </si>
  <si>
    <t>113307131.S</t>
  </si>
  <si>
    <t>Odstránenie podkladu v ploche do 200 m2 z betónu prostého, hr. vrstvy do 150 mm,  -0,22500t</t>
  </si>
  <si>
    <t>131211101.S</t>
  </si>
  <si>
    <t>Hĺbenie jám v  hornine tr.3 súdržných - ručným náradím</t>
  </si>
  <si>
    <t>m3</t>
  </si>
  <si>
    <t>5</t>
  </si>
  <si>
    <t>131211119.S</t>
  </si>
  <si>
    <t>Príplatok za lepivosť pri hĺbení jám ručným náradím v hornine tr. 3</t>
  </si>
  <si>
    <t>6</t>
  </si>
  <si>
    <t>162201211.S</t>
  </si>
  <si>
    <t>Vodorovné premiestnenie výkopku horniny tr. 1 až 4 stavebným fúrikom do 10 m v rovine alebo vo svahu do 1:5</t>
  </si>
  <si>
    <t>7</t>
  </si>
  <si>
    <t>162201219.S</t>
  </si>
  <si>
    <t>Príplatok za k.ď. 10m v rovine alebo vo svahu do 1:5 k vodorov. premiestneniu výkopku stavebným fúrikom horn. tr.1 až 4</t>
  </si>
  <si>
    <t>8</t>
  </si>
  <si>
    <t>162501102.S</t>
  </si>
  <si>
    <t>Vodorovné premiestnenie výkopku po spevnenej ceste z horniny tr.1-4, do 100 m3 na vzdialenosť do 3000 m</t>
  </si>
  <si>
    <t>9</t>
  </si>
  <si>
    <t>162501105.S</t>
  </si>
  <si>
    <t>Vodorovné premiestnenie výkopku po spevnenej ceste z horniny tr.1-4, do 100 m3, príplatok k cene za každých ďalšich a začatých 1000 m</t>
  </si>
  <si>
    <t>10</t>
  </si>
  <si>
    <t>167101100.S</t>
  </si>
  <si>
    <t>Nakladanie výkopku tr.1-4 ručne</t>
  </si>
  <si>
    <t>11</t>
  </si>
  <si>
    <t>171201201.S</t>
  </si>
  <si>
    <t>Uloženie sypaniny na skládky do 100 m3</t>
  </si>
  <si>
    <t>12</t>
  </si>
  <si>
    <t>171209002.S</t>
  </si>
  <si>
    <t>Poplatok za skládku - zemina a kamenivo (17 05) ostatné</t>
  </si>
  <si>
    <t>t</t>
  </si>
  <si>
    <t>13</t>
  </si>
  <si>
    <t>181101102.S</t>
  </si>
  <si>
    <t>Úprava pláne v zárezoch v hornine 1-4 so zhutnením</t>
  </si>
  <si>
    <t>Zakladanie</t>
  </si>
  <si>
    <t>14</t>
  </si>
  <si>
    <t>271533001.S</t>
  </si>
  <si>
    <t>Násyp pod základové konštrukcie so zhutnením z  kameniva hrubého drveného fr.32-63 mm</t>
  </si>
  <si>
    <t>15</t>
  </si>
  <si>
    <t>271563001.S</t>
  </si>
  <si>
    <t>Násyp pod základové konštrukcie so zhutnením z kameniva drobného ťaženého 0-4 mm</t>
  </si>
  <si>
    <t>16</t>
  </si>
  <si>
    <t>273326242.S</t>
  </si>
  <si>
    <t>Základové dosky z betónu železového vodostavebného C 30/37 (bez výstuže)</t>
  </si>
  <si>
    <t>17</t>
  </si>
  <si>
    <t>273361821.S</t>
  </si>
  <si>
    <t>Výstuž základových dosiek z ocele B500 (10505)</t>
  </si>
  <si>
    <t>Zvislé a kompletné konštrukcie</t>
  </si>
  <si>
    <t>18</t>
  </si>
  <si>
    <t>317161312.S</t>
  </si>
  <si>
    <t>Pórobetónový preklad nenosný šírky 100 mm, výšky 249 mm, dĺžky 1250 mm</t>
  </si>
  <si>
    <t>ks</t>
  </si>
  <si>
    <t>19</t>
  </si>
  <si>
    <t>317161533.S</t>
  </si>
  <si>
    <t>Pórobetónový preklad nosný šírky 250 mm, výšky 249 mm, dĺžky 1750 mm</t>
  </si>
  <si>
    <t>340238240.S</t>
  </si>
  <si>
    <t>Zamurovanie otvorov plochy od 0,25 do 1 m2 z pórobetónových tvárnic hladkých hrúbky 450mm</t>
  </si>
  <si>
    <t>21</t>
  </si>
  <si>
    <t>340239240.S</t>
  </si>
  <si>
    <t>Zamurovanie otvorov plochy nad 1 do 4 m2 z pórobetónových tvárnic hladkých hrúbky 450 mm</t>
  </si>
  <si>
    <t>22</t>
  </si>
  <si>
    <t>341322811.S</t>
  </si>
  <si>
    <t>Steny z betónu železového vodostavebného deliacich priečok, stieny plášťa C 25/30</t>
  </si>
  <si>
    <t>23</t>
  </si>
  <si>
    <t>341351103.S</t>
  </si>
  <si>
    <t>Debnenie stien a priečok jednostranné zhotovenie-tradičné</t>
  </si>
  <si>
    <t>24</t>
  </si>
  <si>
    <t>341351104.S</t>
  </si>
  <si>
    <t>Debnenie stien a priečok jednostranné odstránenie-tradičné</t>
  </si>
  <si>
    <t>25</t>
  </si>
  <si>
    <t>341361821.S</t>
  </si>
  <si>
    <t>Výstuž stien a priečok B500 (10505)</t>
  </si>
  <si>
    <t>26</t>
  </si>
  <si>
    <t>342272031.S</t>
  </si>
  <si>
    <t>Priečky z pórobetónových tvárnic hladkých s objemovou hmotnosťou do 600 kg/m3 hrúbky 100 mm</t>
  </si>
  <si>
    <t>Komunikácie</t>
  </si>
  <si>
    <t>27</t>
  </si>
  <si>
    <t>596911141.S</t>
  </si>
  <si>
    <t>28</t>
  </si>
  <si>
    <t>M</t>
  </si>
  <si>
    <t>592460007400.S</t>
  </si>
  <si>
    <t>Dlažba betónová bezškárová, rozmer 200x165x60 mm, farebná</t>
  </si>
  <si>
    <t>Úpravy povrchov, podlahy, osadenie</t>
  </si>
  <si>
    <t>29</t>
  </si>
  <si>
    <t>612460121.S</t>
  </si>
  <si>
    <t>Príprava vnútorného podkladu stien penetráciou základnou</t>
  </si>
  <si>
    <t>30</t>
  </si>
  <si>
    <t>612460124.S</t>
  </si>
  <si>
    <t>Príprava vnútorného podkladu stien penetráciou pod omietky a nátery</t>
  </si>
  <si>
    <t>31</t>
  </si>
  <si>
    <t>612460242.S</t>
  </si>
  <si>
    <t>Vnútorná omietka stien vápennocementová jadrová (hrubá), hr. 15 mm</t>
  </si>
  <si>
    <t>32</t>
  </si>
  <si>
    <t>612460372.S</t>
  </si>
  <si>
    <t>Vnútorná omietka stien vápennocementová tenkovrstvová, hr. 6 mm</t>
  </si>
  <si>
    <t>33</t>
  </si>
  <si>
    <t>612481119.S</t>
  </si>
  <si>
    <t>Potiahnutie vnútorných stien sklotextilnou mriežkou s celoplošným prilepením</t>
  </si>
  <si>
    <t>34</t>
  </si>
  <si>
    <t>622460121.S</t>
  </si>
  <si>
    <t>Príprava vonkajšieho podkladu stien penetráciou základnou</t>
  </si>
  <si>
    <t>35</t>
  </si>
  <si>
    <t>622460124.S</t>
  </si>
  <si>
    <t>Príprava vonkajšieho podkladu stien penetráciou pod omietky a nátery</t>
  </si>
  <si>
    <t>36</t>
  </si>
  <si>
    <t>622461033.S</t>
  </si>
  <si>
    <t>Vonkajšia omietka stien pastovitá silikátová roztieraná, hr. 2 mm</t>
  </si>
  <si>
    <t>37</t>
  </si>
  <si>
    <t>622481119.S</t>
  </si>
  <si>
    <t>Potiahnutie vonkajších stien sklotextilnou mriežkou s celoplošným prilepením</t>
  </si>
  <si>
    <t>38</t>
  </si>
  <si>
    <t>625250706.S</t>
  </si>
  <si>
    <t>Kontaktný zatepľovací systém z minerálnej vlny hr. 80 mm, skrutkovacie kotvy</t>
  </si>
  <si>
    <t>39</t>
  </si>
  <si>
    <t>632001051.S</t>
  </si>
  <si>
    <t>Zhotovenie jednonásobného penetračného náteru pre potery a stierky</t>
  </si>
  <si>
    <t>40</t>
  </si>
  <si>
    <t>585520008700.S</t>
  </si>
  <si>
    <t>Penetračný náter na nasiakavé podklady pod potery, samonivelizačné hmoty a stavebné lepidlá</t>
  </si>
  <si>
    <t>kg</t>
  </si>
  <si>
    <t>41</t>
  </si>
  <si>
    <t>632452221.S</t>
  </si>
  <si>
    <t>Cementový poter, pevnosti v tlaku 20 MPa, hr. 60 mm</t>
  </si>
  <si>
    <t>42</t>
  </si>
  <si>
    <t>642944121.S</t>
  </si>
  <si>
    <t>Dodatočná montáž oceľovej dverovej zárubne, plochy otvoru do 2,5 m2</t>
  </si>
  <si>
    <t>43</t>
  </si>
  <si>
    <t>553310009000.S</t>
  </si>
  <si>
    <t xml:space="preserve">Zárubňa oceľová šxvxhr 900x1970 mm </t>
  </si>
  <si>
    <t>Ostatné konštrukcie a práce-búranie</t>
  </si>
  <si>
    <t>44</t>
  </si>
  <si>
    <t>916561111.S</t>
  </si>
  <si>
    <t>Osadenie záhonového alebo parkového obrubníka betón., do lôžka z bet. pros. tr. C 12/15 s bočnou oporou</t>
  </si>
  <si>
    <t>m</t>
  </si>
  <si>
    <t>45</t>
  </si>
  <si>
    <t>592170001500.S</t>
  </si>
  <si>
    <t>Obrubník parkový, lxšxv 1000x50x200 mm, farebný</t>
  </si>
  <si>
    <t>46</t>
  </si>
  <si>
    <t>941941041.S</t>
  </si>
  <si>
    <t>Montáž lešenia ľahkého pracovného radového s podlahami šírky nad 1,00 do 1,20 m, výšky do 10 m</t>
  </si>
  <si>
    <t>47</t>
  </si>
  <si>
    <t>941941291.S</t>
  </si>
  <si>
    <t>Príplatok za prvý a každý ďalší i začatý mesiac použitia lešenia ľahkého pracovného radového s podlahami šírky nad 1,00 do 1,20 m, výšky do 10 m</t>
  </si>
  <si>
    <t>48</t>
  </si>
  <si>
    <t>941941841.S</t>
  </si>
  <si>
    <t>Demontáž lešenia ľahkého pracovného radového s podlahami šírky nad 1,00 do 1,20 m, výšky do 10 m</t>
  </si>
  <si>
    <t>49</t>
  </si>
  <si>
    <t>962031132.S</t>
  </si>
  <si>
    <t>Búranie priečok alebo vybúranie otvorov plochy nad 4 m2 z tehál pálených, plných alebo dutých hr. do 150 mm,  -0,19600t</t>
  </si>
  <si>
    <t>50</t>
  </si>
  <si>
    <t>962032231.S</t>
  </si>
  <si>
    <t>Búranie muriva alebo vybúranie otvorov plochy nad 4 m2 nadzákladového z tehál pálených, vápenopieskových, cementových na maltu,  -1,90500t</t>
  </si>
  <si>
    <t>51</t>
  </si>
  <si>
    <t>965043331.S</t>
  </si>
  <si>
    <t>Búranie podkladov pod dlažby, liatych dlažieb a mazanín,betón s poterom,teracom hr.do 100 mm, plochy do 4 m2 -2,20000t</t>
  </si>
  <si>
    <t>52</t>
  </si>
  <si>
    <t>965044201.S</t>
  </si>
  <si>
    <t>Brúsenie existujúcich betónových podláh, zbrúsenie hrúbky do 3 mm -0,00600t</t>
  </si>
  <si>
    <t>53</t>
  </si>
  <si>
    <t>965081712.S</t>
  </si>
  <si>
    <t>Búranie dlažieb, bez podklad. lôžka z xylolit., alebo keramických dlaždíc hr. do 10 mm,  -0,02000t</t>
  </si>
  <si>
    <t>54</t>
  </si>
  <si>
    <t>968061125.S</t>
  </si>
  <si>
    <t>Vyvesenie dreveného dverného krídla do suti plochy do 2 m2, -0,02400t</t>
  </si>
  <si>
    <t>968072455.S</t>
  </si>
  <si>
    <t>Vybúranie kovových dverových zárubní plochy do 2 m2,  -0,07600t</t>
  </si>
  <si>
    <t>56</t>
  </si>
  <si>
    <t>968082354.S</t>
  </si>
  <si>
    <t>Vybúranie plastových rámov okien dvojitých, plochy do 1 m2,  -0,07400t</t>
  </si>
  <si>
    <t>57</t>
  </si>
  <si>
    <t>968082357.S</t>
  </si>
  <si>
    <t>Vybúranie plastových rámov okien dvojitých, plochy cez 4 m2,  -0,04400t</t>
  </si>
  <si>
    <t>58</t>
  </si>
  <si>
    <t>968082558.S</t>
  </si>
  <si>
    <t>Vybúranie plastových zasklenných stien,  -0,08000t</t>
  </si>
  <si>
    <t>59</t>
  </si>
  <si>
    <t>971033531.S</t>
  </si>
  <si>
    <t>Vybúranie otvorov v murive tehl. plochy do 1 m2 hr. do 150 mm,  -0,28100t</t>
  </si>
  <si>
    <t>60</t>
  </si>
  <si>
    <t>971033651.S</t>
  </si>
  <si>
    <t>Vybúranie otvorov v murive tehl. plochy do 4 m2 hr. do 600 mm,  -1,87500t</t>
  </si>
  <si>
    <t>61</t>
  </si>
  <si>
    <t>978013191.S</t>
  </si>
  <si>
    <t>Otlčenie omietok stien vnútorných vápenných alebo vápennocementových v rozsahu do 100 %,  -0,04600t</t>
  </si>
  <si>
    <t>62</t>
  </si>
  <si>
    <t>978059531.S</t>
  </si>
  <si>
    <t>Odsekanie a odobratie obkladov stien z obkladačiek vnútorných vrátane podkladovej omietky nad 2 m2,  -0,06800t</t>
  </si>
  <si>
    <t>63</t>
  </si>
  <si>
    <t>979011131.S</t>
  </si>
  <si>
    <t>Zvislá doprava sutiny po schodoch ručne do 3,5 m</t>
  </si>
  <si>
    <t>64</t>
  </si>
  <si>
    <t>979011141.S</t>
  </si>
  <si>
    <t>Zvislá doprava sutiny po schodoch ručne, príplatok za každých ďalších 3,5 m</t>
  </si>
  <si>
    <t>65</t>
  </si>
  <si>
    <t>979081111.S</t>
  </si>
  <si>
    <t>Odvoz sutiny a vybúraných hmôt na skládku do 1 km</t>
  </si>
  <si>
    <t>66</t>
  </si>
  <si>
    <t>979081121.S</t>
  </si>
  <si>
    <t>Odvoz sutiny a vybúraných hmôt na skládku za každý ďalší 1 km</t>
  </si>
  <si>
    <t>67</t>
  </si>
  <si>
    <t>979082111.S</t>
  </si>
  <si>
    <t>Vnútrostavenisková doprava sutiny a vybúraných hmôt do 10 m</t>
  </si>
  <si>
    <t>68</t>
  </si>
  <si>
    <t>979082121.S</t>
  </si>
  <si>
    <t>Vnútrostavenisková doprava sutiny a vybúraných hmôt za každých ďalších 5 m</t>
  </si>
  <si>
    <t>69</t>
  </si>
  <si>
    <t>979089012.S</t>
  </si>
  <si>
    <t>Poplatok za skládku - betón, tehly, dlaždice (17 01) ostatné</t>
  </si>
  <si>
    <t>99</t>
  </si>
  <si>
    <t>Presun hmôt HSV</t>
  </si>
  <si>
    <t>70</t>
  </si>
  <si>
    <t>999281111.S</t>
  </si>
  <si>
    <t>Presun hmôt pre opravy a údržbu objektov vrátane vonkajších plášťov výšky do 25 m</t>
  </si>
  <si>
    <t>PSV</t>
  </si>
  <si>
    <t>Práce a dodávky PSV</t>
  </si>
  <si>
    <t>711</t>
  </si>
  <si>
    <t>Izolácie proti vode a vlhkosti</t>
  </si>
  <si>
    <t>71</t>
  </si>
  <si>
    <t>711210120.S</t>
  </si>
  <si>
    <t>Zhotovenie dvojnásobného izol. náteru pod keramické obklady v interiéri na ploche vodorovnej</t>
  </si>
  <si>
    <t>72</t>
  </si>
  <si>
    <t>245660000550.S</t>
  </si>
  <si>
    <t>Náter hydroizolačný tekutá vodonepriepustná membrána na báze živice</t>
  </si>
  <si>
    <t>73</t>
  </si>
  <si>
    <t>711210125.S</t>
  </si>
  <si>
    <t>Zhotovenie dvojnásobného izol. náteru pod keramické obklady v interiéri na ploche zvislej</t>
  </si>
  <si>
    <t>74</t>
  </si>
  <si>
    <t>75</t>
  </si>
  <si>
    <t>998711201.S</t>
  </si>
  <si>
    <t>Presun hmôt pre izoláciu proti vode v objektoch výšky do 6 m</t>
  </si>
  <si>
    <t>%</t>
  </si>
  <si>
    <t>721</t>
  </si>
  <si>
    <t>Zdravotechnika - vnútorná kanalizácia</t>
  </si>
  <si>
    <t>76</t>
  </si>
  <si>
    <t>721229023.S</t>
  </si>
  <si>
    <t>Montáž podlahového odtokového žlabu dĺžky 1000 mm pre montáž k stene</t>
  </si>
  <si>
    <t>77</t>
  </si>
  <si>
    <t>552240011600.S</t>
  </si>
  <si>
    <t>Žľab sprchový bez krytu nerezový DN 50, zvislý odtok, dĺ. 1000 mm, montáž k stene</t>
  </si>
  <si>
    <t>78</t>
  </si>
  <si>
    <t>998721202.S</t>
  </si>
  <si>
    <t>Presun hmôt pre vnútornú kanalizáciu v objektoch výšky nad 6 do 12 m</t>
  </si>
  <si>
    <t>725</t>
  </si>
  <si>
    <t>Zdravotechnika - zariaďovacie predmety</t>
  </si>
  <si>
    <t>79</t>
  </si>
  <si>
    <t>725110811.S</t>
  </si>
  <si>
    <t>Demontáž záchoda splachovacieho s nádržou alebo s tlakovým splachovačom,  -0,01933t</t>
  </si>
  <si>
    <t>súb.</t>
  </si>
  <si>
    <t>80</t>
  </si>
  <si>
    <t>725119109.S</t>
  </si>
  <si>
    <t>Montáž tlakového tlačidlového splachovača</t>
  </si>
  <si>
    <t>81</t>
  </si>
  <si>
    <t>552380001300.S</t>
  </si>
  <si>
    <t>Ovládacie tlačidlo podomietkové pre dvojité splachovanie</t>
  </si>
  <si>
    <t>82</t>
  </si>
  <si>
    <t>725119415.S</t>
  </si>
  <si>
    <t>Montáž záchodovej misy keramickej bezbariérovej</t>
  </si>
  <si>
    <t>83</t>
  </si>
  <si>
    <t>642360004900.S</t>
  </si>
  <si>
    <t>Misa záchodová keramická závesná bezbariérová, bez splachovacieho okruhu</t>
  </si>
  <si>
    <t>84</t>
  </si>
  <si>
    <t>725149701.S</t>
  </si>
  <si>
    <t>Montáž predstenového systému záchodov do masívnej murovanej konštrukcie</t>
  </si>
  <si>
    <t>85</t>
  </si>
  <si>
    <t>552370001600.S</t>
  </si>
  <si>
    <t>Predstenový systém pre závesné WC s podomietkovou nádržou do murovaných alebo betónových konštrukcií</t>
  </si>
  <si>
    <t>86</t>
  </si>
  <si>
    <t>725210821.S</t>
  </si>
  <si>
    <t>Demontáž umývadiel alebo umývadielok bez výtokovej armatúry,  -0,01946t</t>
  </si>
  <si>
    <t>87</t>
  </si>
  <si>
    <t>725219201.S</t>
  </si>
  <si>
    <t>Montáž umývadla keramického na konzoly, bez výtokovej armatúry</t>
  </si>
  <si>
    <t>88</t>
  </si>
  <si>
    <t>642110004300.S</t>
  </si>
  <si>
    <t>Umývadlo keramické bežný typ - pre imobilných</t>
  </si>
  <si>
    <t>89</t>
  </si>
  <si>
    <t>725219601.S</t>
  </si>
  <si>
    <t>Montáž stĺpa umývadla</t>
  </si>
  <si>
    <t>90</t>
  </si>
  <si>
    <t>642910000150.S</t>
  </si>
  <si>
    <t>Stĺp pre umývadla 50, 55, 60 cm, biela</t>
  </si>
  <si>
    <t>91</t>
  </si>
  <si>
    <t>725291112.S</t>
  </si>
  <si>
    <t>Montáž záchodového sedadla s poklopom</t>
  </si>
  <si>
    <t>92</t>
  </si>
  <si>
    <t>554330000300.S</t>
  </si>
  <si>
    <t>Záchodové sedadlo plastové s poklopom</t>
  </si>
  <si>
    <t>93</t>
  </si>
  <si>
    <t>725291114.S</t>
  </si>
  <si>
    <t>Montáž doplnkov zariadení kúpeľní a záchodov, madlá</t>
  </si>
  <si>
    <t>94</t>
  </si>
  <si>
    <t>552380012400.R</t>
  </si>
  <si>
    <t>Madlo nerezové univerzálne pevné - sprcha</t>
  </si>
  <si>
    <t>95</t>
  </si>
  <si>
    <t>49160</t>
  </si>
  <si>
    <t>SLZM 16 Nerezové madlo sklopné, dĺžka 800 mm, povrch lesklý</t>
  </si>
  <si>
    <t>725291115.S</t>
  </si>
  <si>
    <t>552260002600.S</t>
  </si>
  <si>
    <t>Sprchová sedačka nástenná sklápacia, nerez/plast</t>
  </si>
  <si>
    <t>725820810.S</t>
  </si>
  <si>
    <t>Demontáž batérie drezovej, umývadlovej nástennej,  -0,0026t</t>
  </si>
  <si>
    <t>725829201.S</t>
  </si>
  <si>
    <t>Montáž batérie umývadlovej a drezovej nástennej pákovej alebo klasickej s mechanickým ovládaním</t>
  </si>
  <si>
    <t>551450000200.S</t>
  </si>
  <si>
    <t>Batéria drezová nástenná jednopáková, chróm</t>
  </si>
  <si>
    <t>725849201.S</t>
  </si>
  <si>
    <t>Montáž batérie sprchovej nástennej pákovej, klasickej</t>
  </si>
  <si>
    <t>551450002600.S</t>
  </si>
  <si>
    <t>Batéria sprchová nástenná páková</t>
  </si>
  <si>
    <t>725849205.S</t>
  </si>
  <si>
    <t>Montáž batérie sprchovej nástennej, držiak sprchy s nastaviteľnou výškou sprchy</t>
  </si>
  <si>
    <t>551450003300.S</t>
  </si>
  <si>
    <t>Teleskopický sprchový stĺp s nástennou batériou a prepínačom</t>
  </si>
  <si>
    <t>725860820.S</t>
  </si>
  <si>
    <t>Demontáž jednoduchej zápachovej uzávierky pre zariaďovacie predmety, umývadlá, drezy, práčky  -0,00085t</t>
  </si>
  <si>
    <t>725869301.S</t>
  </si>
  <si>
    <t>Montáž zápachovej uzávierky pre zariaďovacie predmety, umývadlovej do D 40 mm</t>
  </si>
  <si>
    <t>551620006400.S</t>
  </si>
  <si>
    <t>Zápachová uzávierka - sifón pre umývadlá DN 40</t>
  </si>
  <si>
    <t>725869340.S</t>
  </si>
  <si>
    <t>Montáž zápachovej uzávierky pre zariaďovacie predmety, sprchovej do D 50 mm</t>
  </si>
  <si>
    <t>551620003400.S</t>
  </si>
  <si>
    <t>Zápachová uzávierka sprchových vaničiek DN 40/50</t>
  </si>
  <si>
    <t>998725202.S</t>
  </si>
  <si>
    <t>Presun hmôt pre zariaďovacie predmety v objektoch výšky nad 6 do 12 m</t>
  </si>
  <si>
    <t>763</t>
  </si>
  <si>
    <t>Konštrukcie - drevostavby</t>
  </si>
  <si>
    <t>763120010.S</t>
  </si>
  <si>
    <t>Sadrokartónová inštalačná predstena pre sanitárne zariadenia, kca CD+UD, jednoducho opláštená doskou impregnovanou H2 12,5 mm</t>
  </si>
  <si>
    <t>998763201.S</t>
  </si>
  <si>
    <t>Presun hmôt pre drevostavby v objektoch výšky do 12 m</t>
  </si>
  <si>
    <t>764</t>
  </si>
  <si>
    <t>Konštrukcie klampiarske</t>
  </si>
  <si>
    <t>764410850.S</t>
  </si>
  <si>
    <t>Demontáž oplechovania parapetov rš od 100 do 330 mm,  -0,00135t</t>
  </si>
  <si>
    <t>766</t>
  </si>
  <si>
    <t>Konštrukcie stolárske</t>
  </si>
  <si>
    <t>766662112.S</t>
  </si>
  <si>
    <t>Montáž dverového krídla otočného jednokrídlového poldrážkového, do existujúcej zárubne, vrátane kovania</t>
  </si>
  <si>
    <t>549150000600.S</t>
  </si>
  <si>
    <t>Kľučka dverová a rozeta 2x, nehrdzavejúca oceľ, povrch nerez brúsený</t>
  </si>
  <si>
    <t>611610000400.S</t>
  </si>
  <si>
    <t>Dvere vnútorné jednokrídlové, šírka 600-900 mm, výplň papierová voština, povrch fólia, plné</t>
  </si>
  <si>
    <t>766662811.S</t>
  </si>
  <si>
    <t>Demontáž dverného krídla, dokovanie prahu dverí jednokrídlových,  -0,00100t</t>
  </si>
  <si>
    <t>766662812.S</t>
  </si>
  <si>
    <t>Demontáž dverného krídla, dokovanie prahu dverí dvojkrídlových,  -0,00200t</t>
  </si>
  <si>
    <t>766695233.R</t>
  </si>
  <si>
    <t>Montáž a dodávka prahovej rampy</t>
  </si>
  <si>
    <t>998766202.S</t>
  </si>
  <si>
    <t>Presun hmot pre konštrukcie stolárske v objektoch výšky nad 6 do 12 m</t>
  </si>
  <si>
    <t>767</t>
  </si>
  <si>
    <t>Konštrukcie doplnkové kovové</t>
  </si>
  <si>
    <t>767646520.R</t>
  </si>
  <si>
    <t>767646521.R</t>
  </si>
  <si>
    <t>998767202.S</t>
  </si>
  <si>
    <t>Presun hmôt pre kovové stavebné doplnkové konštrukcie v objektoch výšky nad 6 do 12 m</t>
  </si>
  <si>
    <t>771</t>
  </si>
  <si>
    <t>Podlahy z dlaždíc</t>
  </si>
  <si>
    <t>771575109</t>
  </si>
  <si>
    <t>Montáž podláh z dlaždíc keramických do tmelu vr. soklíkov</t>
  </si>
  <si>
    <t>5976455002</t>
  </si>
  <si>
    <t>Dlaždice keramické s protišmykovým povrchom líca úprava - podľa účelu</t>
  </si>
  <si>
    <t>5856111950</t>
  </si>
  <si>
    <t>Škárovacia hmota</t>
  </si>
  <si>
    <t>5859482693</t>
  </si>
  <si>
    <t xml:space="preserve">Lepidlo na obklady a dlažby </t>
  </si>
  <si>
    <t>998771202.S</t>
  </si>
  <si>
    <t>Presun hmôt pre podlahy z dlaždíc v objektoch výšky nad 6 do 12 m</t>
  </si>
  <si>
    <t>776</t>
  </si>
  <si>
    <t>Podlahy povlakové</t>
  </si>
  <si>
    <t>776990105.S</t>
  </si>
  <si>
    <t>Vysávanie podkladu</t>
  </si>
  <si>
    <t>781</t>
  </si>
  <si>
    <t>Dokončovacie práce a obklady</t>
  </si>
  <si>
    <t>781445062</t>
  </si>
  <si>
    <t>Montáž obkladov stien z obkladačiek hutných, keramických do tmelu vr. doplnkov</t>
  </si>
  <si>
    <t>5976559000</t>
  </si>
  <si>
    <t xml:space="preserve">Obkladačky keramické </t>
  </si>
  <si>
    <t>5856111950.1</t>
  </si>
  <si>
    <t>CERESIT škárovacia hmota CE 33</t>
  </si>
  <si>
    <t>5858400020</t>
  </si>
  <si>
    <t>Lepidlo na obklady a dlažby</t>
  </si>
  <si>
    <t>998781201</t>
  </si>
  <si>
    <t>Presun hmôt pre obklady keramické v objektoch výšky do 6 m</t>
  </si>
  <si>
    <t>784</t>
  </si>
  <si>
    <t>Dokončovacie práce - maľby</t>
  </si>
  <si>
    <t>784410100</t>
  </si>
  <si>
    <t>Penetrovanie jednonásobné jemnozrnných podkladov výšky do 3, 80 m</t>
  </si>
  <si>
    <t>784418012.S</t>
  </si>
  <si>
    <t>Zakrývanie podláh a zariadení papierom v miestnostiach alebo na schodisku</t>
  </si>
  <si>
    <t>784452472</t>
  </si>
  <si>
    <t>Práce a dodávky M</t>
  </si>
  <si>
    <t>33-M</t>
  </si>
  <si>
    <t>Montáže dopravných zariadení, skladových zariadení a váh</t>
  </si>
  <si>
    <t>330030301.R</t>
  </si>
  <si>
    <t>330030330.S</t>
  </si>
  <si>
    <t>330001</t>
  </si>
  <si>
    <t>330002</t>
  </si>
  <si>
    <t>330003</t>
  </si>
  <si>
    <t>HZS</t>
  </si>
  <si>
    <t>Hodinové zúčtovacie sadzby</t>
  </si>
  <si>
    <t>HZS000111.S</t>
  </si>
  <si>
    <t>Búracie práce - demontáž technického vybavenia, rozvodov ELI, ZTI, UK</t>
  </si>
  <si>
    <t>hod</t>
  </si>
  <si>
    <t>HZS000112.S</t>
  </si>
  <si>
    <t>Stavebno montážne práce náročnejšie, ucelené, obtiažne, rutinné (Tr. 2) v rozsahu viac ako 8 hodín náročnejšie - úprava kanalizácie a vodovodu a elektorinštalácie</t>
  </si>
  <si>
    <t>Montáž doplnkov zariadení kúpeľní a záchodov - sedačka do sprchy alebo vane</t>
  </si>
  <si>
    <t>Montáž doplnkov zariadení kúpeľní a záchodov - zrkadlo</t>
  </si>
  <si>
    <t>Montáž doplnkov zariadení kúpeľní a záchodov - tlačidlo na privolanie pomoci</t>
  </si>
  <si>
    <t>Madlo nerezové univerzálne pevné - dvere (400 mm)</t>
  </si>
  <si>
    <t>Montáž šikmej schodiskovej plošiny - exteriérová, vrátane zaškolenia obsluhy</t>
  </si>
  <si>
    <t>Montáž šikmej schodiskovej plošiny - 1.PP, vrátane zaškolenia obsluhy</t>
  </si>
  <si>
    <t>Montáž šikmej schodiskovej plošiny - 1.NP, vrátane zaškolenia obsluhy</t>
  </si>
  <si>
    <t>Dodávka a montáž výťahu vr. výťahovej šachty, napojenia a revízie, špecifikácia v súlade s projektovou dokumentáciou</t>
  </si>
  <si>
    <t>Hliníkové dvojkrídlové dvere presklenné 1400x2150mm automatické, posuvné, systémový výplňový panel min. do výšky 400 mm, označenie sklenenej výplne kontrastným pásom, vrátane mechanického otvárania v prípade mimoriadnych udalostí, biela farba - dodávka a montáž</t>
  </si>
  <si>
    <t>Hliníkové jednokrídlové dvere plné 900x2000mm automatické s otváravým krídlom, systémový výplňový panel min. do výšky 400 mm, označenie sklenenej výplne kontrastným pásom, vrátane mechanického otvárania v prípade mimoriadnych udalostí, biela farba - dodávka a montáž</t>
  </si>
  <si>
    <t xml:space="preserve">55234-34 </t>
  </si>
  <si>
    <t>Tlačidlo na privolanie pomoci pre imobilných (bezdrôtové, zvukový a svetelný signál)</t>
  </si>
  <si>
    <t>Kladenie betónovej zámkovej dlažby komunikácií pre peších hr. 60 mm do 50 m2 so zriadením lôžka z kameniva fr. 4-8 mm, hr. 30 mm, podklad z drvéneho kameniva fr. 8-16 mm hr. 300 mm a z drveného kameniva fr. 0-63 mm hr. 500 mm a zhutnenie podkladu</t>
  </si>
  <si>
    <r>
      <t xml:space="preserve">Šikmá schodisková plošina </t>
    </r>
    <r>
      <rPr>
        <i/>
        <sz val="8"/>
        <color rgb="FF0000FF"/>
        <rFont val="Arial CE"/>
        <charset val="238"/>
      </rPr>
      <t>- exteriérová (zdvih cca 2100 mm, dĺžka dráhy cca 5200 mm, plocha plošiny min. 800 mm x 1000 mm (optim. 850 mm x 1250 mm), 2 zastávky, nosnosť min. 250 kg (optim. 300 kg), ovládanie tlačidlové odnímateľné a rádiové prenosné, montáž na stĺpiky, priamy nástup, automatické sklápanie podlahy, citlivé dno na nájazdové hrany, signalizácia preťaženia, napájanie 230 V + akumulátorová batéria)</t>
    </r>
    <r>
      <rPr>
        <i/>
        <sz val="9"/>
        <color rgb="FF0000FF"/>
        <rFont val="Arial CE"/>
      </rPr>
      <t xml:space="preserve"> -</t>
    </r>
    <r>
      <rPr>
        <i/>
        <sz val="8"/>
        <color rgb="FF0000FF"/>
        <rFont val="Arial CE"/>
        <charset val="238"/>
      </rPr>
      <t xml:space="preserve"> nutné zameranie pred nacenením</t>
    </r>
  </si>
  <si>
    <r>
      <t xml:space="preserve">Šikmá schodisková plošina 1. PP </t>
    </r>
    <r>
      <rPr>
        <i/>
        <sz val="8"/>
        <color rgb="FF0000FF"/>
        <rFont val="Arial CE"/>
        <charset val="238"/>
      </rPr>
      <t xml:space="preserve"> (zdvih cca 1600 mm, dĺžka dráhy cca 4200 mm, plocha plošiny min. 800 mm x 1000 mm (optim. 850 mm x 1250 mm), 2 zastávky, nosnosť min. 250 kg (optim. 300 kg), ovládanie tlačidlové odnímateľné a rádiové prenosné, montáž na stenu, bočný nástup, automatické sklápanie podlahy, citlivé dno na nájazdové hrany, signalizácia preťaženia, napájanie 230 V + akumulátorová batéria) - nutné zameranie pred nacenením</t>
    </r>
  </si>
  <si>
    <t>Šikmá schodisková plošina 1. NP   (zdvih cca 2000 mm, dĺžka dráhy cca 5000 mm, plocha plošiny min. 800 mm x 1000 mm (optim. 850 mm x 1250 mm), 2 zastávky, nosnosť min. 250 kg (optim. 300 kg), ovládanie tlačidlové odnímateľné a rádiové prenosné, montáž na stenu, bočný nástup, automatické sklápanie podlahy, citlivé dno na nájazdové hrany, signalizácia preťaženia, napájanie 230 V + akumulátorová batéria) - nutné zameranie pred nacenením</t>
  </si>
  <si>
    <t xml:space="preserve">Maľby z maliarskych zmesí,  ručne nanášané tónované s bielym stropom dvojnásobné na jemnozrnný podklad výšky do 3,80 m   </t>
  </si>
  <si>
    <t>Sklopná odkladacia plocha/lavička na prezliekanie (min. 60 cm x 30 cm, nosnosť 40 kg, nerez/plast)</t>
  </si>
  <si>
    <t>Montáž doplnkov zariadení kúpeľní a záchodov - sklopná odkladacia plocha/lavička na prezliekanie</t>
  </si>
  <si>
    <t>Zrkadlo sklopné pre imobilných (min. 60 cm x min. 40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</si>
</sst>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"/>
  </numFmts>
  <fonts count="30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b/>
      <sz val="12"/>
      <color rgb="FF800000"/>
      <name val="Arial CE"/>
    </font>
    <font>
      <i/>
      <sz val="9"/>
      <color rgb="FF0000FF"/>
      <name val="Arial CE"/>
    </font>
    <font>
      <u/>
      <sz val="11"/>
      <color theme="10"/>
      <name val="Calibri"/>
      <scheme val="minor"/>
    </font>
    <font>
      <sz val="9"/>
      <color theme="1"/>
      <name val="Arial CE"/>
      <charset val="238"/>
    </font>
    <font>
      <i/>
      <sz val="8"/>
      <color rgb="FF0000FF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5">
    <xf numFmtId="0" fontId="0" fillId="0" borderId="0"/>
    <xf numFmtId="0" fontId="26" fillId="0" borderId="0" applyNumberFormat="0" applyFill="0" applyBorder="0" applyAlignment="0" applyProtection="0"/>
    <xf numFmtId="0" fontId="2" fillId="0" borderId="0"/>
    <xf numFmtId="0" fontId="29" fillId="0" borderId="0"/>
    <xf numFmtId="0" fontId="1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0" fillId="0" borderId="11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4" fontId="20" fillId="0" borderId="0" xfId="0" applyNumberFormat="1" applyFont="1"/>
    <xf numFmtId="0" fontId="10" fillId="0" borderId="3" xfId="0" applyFont="1" applyBorder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166" fontId="19" fillId="0" borderId="16" xfId="0" applyNumberFormat="1" applyFont="1" applyBorder="1" applyAlignment="1" applyProtection="1">
      <alignment vertical="center"/>
      <protection locked="0"/>
    </xf>
    <xf numFmtId="4" fontId="19" fillId="0" borderId="16" xfId="0" applyNumberFormat="1" applyFont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49" fontId="25" fillId="0" borderId="16" xfId="0" applyNumberFormat="1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166" fontId="25" fillId="0" borderId="16" xfId="0" applyNumberFormat="1" applyFont="1" applyBorder="1" applyAlignment="1" applyProtection="1">
      <alignment vertical="center"/>
      <protection locked="0"/>
    </xf>
    <xf numFmtId="4" fontId="25" fillId="0" borderId="16" xfId="0" applyNumberFormat="1" applyFont="1" applyBorder="1" applyAlignment="1" applyProtection="1">
      <alignment vertical="center"/>
      <protection locked="0"/>
    </xf>
    <xf numFmtId="14" fontId="4" fillId="0" borderId="0" xfId="0" applyNumberFormat="1" applyFont="1" applyAlignment="1">
      <alignment horizontal="left" vertical="center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5">
    <cellStyle name="Hypertextové prepojenie" xfId="1" builtinId="8"/>
    <cellStyle name="Normálna" xfId="0" builtinId="0" customBuiltin="1"/>
    <cellStyle name="Normálna 2" xfId="3" xr:uid="{88C02688-4A63-4EBA-BE1C-D3E47B2D0F22}"/>
    <cellStyle name="Normálna 3" xfId="2" xr:uid="{E394189D-47BC-4B7D-9700-919688FA27AE}"/>
    <cellStyle name="Normálna 3 2" xfId="4" xr:uid="{E911F275-1BDE-4F4E-8CB1-3A75D7782A44}"/>
  </cellStyles>
  <dxfs count="0"/>
  <tableStyles count="0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7"/>
  <sheetViews>
    <sheetView showGridLines="0" tabSelected="1" topLeftCell="A76" zoomScaleNormal="100" workbookViewId="0">
      <selection activeCell="AM87" sqref="AM87:AN87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6" bestFit="1" customWidth="1"/>
  </cols>
  <sheetData>
    <row r="1" spans="1:43">
      <c r="A1" s="12" t="s">
        <v>0</v>
      </c>
    </row>
    <row r="2" spans="1:43" ht="36.9" customHeight="1"/>
    <row r="3" spans="1:43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ht="24.9" customHeight="1">
      <c r="B4" s="15"/>
      <c r="D4" s="16" t="s">
        <v>3</v>
      </c>
    </row>
    <row r="5" spans="1:43" ht="12" customHeight="1">
      <c r="B5" s="15"/>
      <c r="D5" s="17" t="s">
        <v>4</v>
      </c>
      <c r="K5" s="137" t="s">
        <v>5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</row>
    <row r="6" spans="1:43" ht="36.9" customHeight="1">
      <c r="B6" s="15"/>
      <c r="D6" s="19" t="s">
        <v>6</v>
      </c>
      <c r="K6" s="139" t="s">
        <v>7</v>
      </c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</row>
    <row r="7" spans="1:43" ht="12" customHeight="1">
      <c r="B7" s="15"/>
      <c r="D7" s="20" t="s">
        <v>8</v>
      </c>
      <c r="K7" s="18" t="s">
        <v>1</v>
      </c>
      <c r="AK7" s="20" t="s">
        <v>9</v>
      </c>
      <c r="AN7" s="18" t="s">
        <v>1</v>
      </c>
    </row>
    <row r="8" spans="1:43" ht="12" customHeight="1">
      <c r="B8" s="15"/>
      <c r="D8" s="20" t="s">
        <v>10</v>
      </c>
      <c r="K8" s="18" t="s">
        <v>11</v>
      </c>
      <c r="AK8" s="20" t="s">
        <v>12</v>
      </c>
      <c r="AN8" s="109"/>
    </row>
    <row r="9" spans="1:43" ht="14.4" customHeight="1">
      <c r="B9" s="15"/>
    </row>
    <row r="10" spans="1:43" ht="12" customHeight="1">
      <c r="B10" s="15"/>
      <c r="D10" s="20" t="s">
        <v>13</v>
      </c>
      <c r="AK10" s="20" t="s">
        <v>14</v>
      </c>
      <c r="AN10" s="18" t="s">
        <v>1</v>
      </c>
    </row>
    <row r="11" spans="1:43" ht="18.45" customHeight="1">
      <c r="B11" s="15"/>
      <c r="E11" s="18" t="s">
        <v>15</v>
      </c>
      <c r="AK11" s="20" t="s">
        <v>16</v>
      </c>
      <c r="AN11" s="18" t="s">
        <v>1</v>
      </c>
    </row>
    <row r="12" spans="1:43" ht="6.9" customHeight="1">
      <c r="B12" s="15"/>
    </row>
    <row r="13" spans="1:43" ht="12" customHeight="1">
      <c r="B13" s="15"/>
      <c r="D13" s="20" t="s">
        <v>17</v>
      </c>
      <c r="AK13" s="20" t="s">
        <v>14</v>
      </c>
      <c r="AN13" s="18" t="s">
        <v>1</v>
      </c>
    </row>
    <row r="14" spans="1:43" ht="13.2">
      <c r="B14" s="15"/>
      <c r="E14" s="18" t="s">
        <v>11</v>
      </c>
      <c r="AK14" s="20" t="s">
        <v>16</v>
      </c>
      <c r="AN14" s="18" t="s">
        <v>1</v>
      </c>
    </row>
    <row r="15" spans="1:43" ht="6.9" customHeight="1">
      <c r="B15" s="15"/>
    </row>
    <row r="16" spans="1:43" ht="12" customHeight="1">
      <c r="B16" s="15"/>
      <c r="D16" s="20" t="s">
        <v>18</v>
      </c>
      <c r="AK16" s="20" t="s">
        <v>14</v>
      </c>
      <c r="AN16" s="18" t="s">
        <v>1</v>
      </c>
    </row>
    <row r="17" spans="2:43" ht="18.45" customHeight="1">
      <c r="B17" s="15"/>
      <c r="E17" s="18" t="s">
        <v>11</v>
      </c>
      <c r="AK17" s="20" t="s">
        <v>16</v>
      </c>
      <c r="AN17" s="18" t="s">
        <v>1</v>
      </c>
    </row>
    <row r="18" spans="2:43" ht="6.9" customHeight="1">
      <c r="B18" s="15"/>
    </row>
    <row r="19" spans="2:43" ht="12" customHeight="1">
      <c r="B19" s="15"/>
      <c r="D19" s="20" t="s">
        <v>19</v>
      </c>
      <c r="AK19" s="20" t="s">
        <v>14</v>
      </c>
      <c r="AN19" s="18" t="s">
        <v>1</v>
      </c>
    </row>
    <row r="20" spans="2:43" ht="18.45" customHeight="1">
      <c r="B20" s="15"/>
      <c r="E20" s="18" t="s">
        <v>11</v>
      </c>
      <c r="AK20" s="20" t="s">
        <v>16</v>
      </c>
      <c r="AN20" s="18" t="s">
        <v>1</v>
      </c>
    </row>
    <row r="21" spans="2:43" ht="6.9" customHeight="1">
      <c r="B21" s="15"/>
    </row>
    <row r="22" spans="2:43" ht="12" customHeight="1">
      <c r="B22" s="15"/>
      <c r="D22" s="20" t="s">
        <v>20</v>
      </c>
    </row>
    <row r="23" spans="2:43" ht="16.5" customHeight="1">
      <c r="B23" s="15"/>
      <c r="E23" s="140" t="s">
        <v>1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</row>
    <row r="24" spans="2:43" ht="6.9" customHeight="1">
      <c r="B24" s="15"/>
    </row>
    <row r="25" spans="2:43" ht="6.9" customHeight="1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2:43" s="1" customFormat="1" ht="25.95" customHeight="1">
      <c r="B26" s="23"/>
      <c r="D26" s="24" t="s">
        <v>21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41">
        <f>ROUND(AG94,2)</f>
        <v>0</v>
      </c>
      <c r="AL26" s="142"/>
      <c r="AM26" s="142"/>
      <c r="AN26" s="142"/>
      <c r="AO26" s="142"/>
    </row>
    <row r="27" spans="2:43" s="1" customFormat="1" ht="6.9" customHeight="1">
      <c r="B27" s="23"/>
    </row>
    <row r="28" spans="2:43" s="1" customFormat="1" ht="13.2">
      <c r="B28" s="23"/>
      <c r="L28" s="143" t="s">
        <v>22</v>
      </c>
      <c r="M28" s="143"/>
      <c r="N28" s="143"/>
      <c r="O28" s="143"/>
      <c r="P28" s="143"/>
      <c r="W28" s="143" t="s">
        <v>23</v>
      </c>
      <c r="X28" s="143"/>
      <c r="Y28" s="143"/>
      <c r="Z28" s="143"/>
      <c r="AA28" s="143"/>
      <c r="AB28" s="143"/>
      <c r="AC28" s="143"/>
      <c r="AD28" s="143"/>
      <c r="AE28" s="143"/>
      <c r="AK28" s="143" t="s">
        <v>24</v>
      </c>
      <c r="AL28" s="143"/>
      <c r="AM28" s="143"/>
      <c r="AN28" s="143"/>
      <c r="AO28" s="143"/>
    </row>
    <row r="29" spans="2:43" s="2" customFormat="1" ht="14.4" customHeight="1">
      <c r="B29" s="27"/>
      <c r="D29" s="20" t="s">
        <v>25</v>
      </c>
      <c r="F29" s="28" t="s">
        <v>26</v>
      </c>
      <c r="L29" s="124">
        <v>0.2</v>
      </c>
      <c r="M29" s="123"/>
      <c r="N29" s="123"/>
      <c r="O29" s="123"/>
      <c r="P29" s="123"/>
      <c r="Q29" s="29"/>
      <c r="R29" s="29"/>
      <c r="S29" s="29"/>
      <c r="T29" s="29"/>
      <c r="U29" s="29"/>
      <c r="V29" s="29"/>
      <c r="W29" s="122" t="e">
        <f>ROUND(#REF!, 2)</f>
        <v>#REF!</v>
      </c>
      <c r="X29" s="123"/>
      <c r="Y29" s="123"/>
      <c r="Z29" s="123"/>
      <c r="AA29" s="123"/>
      <c r="AB29" s="123"/>
      <c r="AC29" s="123"/>
      <c r="AD29" s="123"/>
      <c r="AE29" s="123"/>
      <c r="AF29" s="29"/>
      <c r="AG29" s="29"/>
      <c r="AH29" s="29"/>
      <c r="AI29" s="29"/>
      <c r="AJ29" s="29"/>
      <c r="AK29" s="122" t="e">
        <f>ROUND(#REF!, 2)</f>
        <v>#REF!</v>
      </c>
      <c r="AL29" s="123"/>
      <c r="AM29" s="123"/>
      <c r="AN29" s="123"/>
      <c r="AO29" s="123"/>
      <c r="AP29" s="29"/>
      <c r="AQ29" s="29"/>
    </row>
    <row r="30" spans="2:43" s="2" customFormat="1" ht="14.4" customHeight="1">
      <c r="B30" s="27"/>
      <c r="F30" s="28" t="s">
        <v>27</v>
      </c>
      <c r="L30" s="136">
        <v>0.2</v>
      </c>
      <c r="M30" s="130"/>
      <c r="N30" s="130"/>
      <c r="O30" s="130"/>
      <c r="P30" s="130"/>
      <c r="W30" s="129">
        <f>AG94</f>
        <v>0</v>
      </c>
      <c r="X30" s="130"/>
      <c r="Y30" s="130"/>
      <c r="Z30" s="130"/>
      <c r="AA30" s="130"/>
      <c r="AB30" s="130"/>
      <c r="AC30" s="130"/>
      <c r="AD30" s="130"/>
      <c r="AE30" s="130"/>
      <c r="AK30" s="129">
        <f>L30*W30</f>
        <v>0</v>
      </c>
      <c r="AL30" s="130"/>
      <c r="AM30" s="130"/>
      <c r="AN30" s="130"/>
      <c r="AO30" s="130"/>
    </row>
    <row r="31" spans="2:43" s="2" customFormat="1" ht="14.4" hidden="1" customHeight="1">
      <c r="B31" s="27"/>
      <c r="F31" s="20" t="s">
        <v>28</v>
      </c>
      <c r="L31" s="136">
        <v>0.2</v>
      </c>
      <c r="M31" s="130"/>
      <c r="N31" s="130"/>
      <c r="O31" s="130"/>
      <c r="P31" s="130"/>
      <c r="W31" s="129" t="e">
        <f>ROUND(#REF!, 2)</f>
        <v>#REF!</v>
      </c>
      <c r="X31" s="130"/>
      <c r="Y31" s="130"/>
      <c r="Z31" s="130"/>
      <c r="AA31" s="130"/>
      <c r="AB31" s="130"/>
      <c r="AC31" s="130"/>
      <c r="AD31" s="130"/>
      <c r="AE31" s="130"/>
      <c r="AK31" s="129">
        <v>0</v>
      </c>
      <c r="AL31" s="130"/>
      <c r="AM31" s="130"/>
      <c r="AN31" s="130"/>
      <c r="AO31" s="130"/>
    </row>
    <row r="32" spans="2:43" s="2" customFormat="1" ht="14.4" hidden="1" customHeight="1">
      <c r="B32" s="27"/>
      <c r="F32" s="20" t="s">
        <v>29</v>
      </c>
      <c r="L32" s="136">
        <v>0.2</v>
      </c>
      <c r="M32" s="130"/>
      <c r="N32" s="130"/>
      <c r="O32" s="130"/>
      <c r="P32" s="130"/>
      <c r="W32" s="129" t="e">
        <f>ROUND(#REF!, 2)</f>
        <v>#REF!</v>
      </c>
      <c r="X32" s="130"/>
      <c r="Y32" s="130"/>
      <c r="Z32" s="130"/>
      <c r="AA32" s="130"/>
      <c r="AB32" s="130"/>
      <c r="AC32" s="130"/>
      <c r="AD32" s="130"/>
      <c r="AE32" s="130"/>
      <c r="AK32" s="129">
        <v>0</v>
      </c>
      <c r="AL32" s="130"/>
      <c r="AM32" s="130"/>
      <c r="AN32" s="130"/>
      <c r="AO32" s="130"/>
    </row>
    <row r="33" spans="2:43" s="2" customFormat="1" ht="14.4" hidden="1" customHeight="1">
      <c r="B33" s="27"/>
      <c r="F33" s="28" t="s">
        <v>30</v>
      </c>
      <c r="L33" s="124">
        <v>0</v>
      </c>
      <c r="M33" s="123"/>
      <c r="N33" s="123"/>
      <c r="O33" s="123"/>
      <c r="P33" s="123"/>
      <c r="Q33" s="29"/>
      <c r="R33" s="29"/>
      <c r="S33" s="29"/>
      <c r="T33" s="29"/>
      <c r="U33" s="29"/>
      <c r="V33" s="29"/>
      <c r="W33" s="122" t="e">
        <f>ROUND(#REF!, 2)</f>
        <v>#REF!</v>
      </c>
      <c r="X33" s="123"/>
      <c r="Y33" s="123"/>
      <c r="Z33" s="123"/>
      <c r="AA33" s="123"/>
      <c r="AB33" s="123"/>
      <c r="AC33" s="123"/>
      <c r="AD33" s="123"/>
      <c r="AE33" s="123"/>
      <c r="AF33" s="29"/>
      <c r="AG33" s="29"/>
      <c r="AH33" s="29"/>
      <c r="AI33" s="29"/>
      <c r="AJ33" s="29"/>
      <c r="AK33" s="122">
        <v>0</v>
      </c>
      <c r="AL33" s="123"/>
      <c r="AM33" s="123"/>
      <c r="AN33" s="123"/>
      <c r="AO33" s="123"/>
      <c r="AP33" s="29"/>
      <c r="AQ33" s="29"/>
    </row>
    <row r="34" spans="2:43" s="1" customFormat="1" ht="6.9" customHeight="1">
      <c r="B34" s="23"/>
    </row>
    <row r="35" spans="2:43" s="1" customFormat="1" ht="25.95" customHeight="1">
      <c r="B35" s="23"/>
      <c r="C35" s="30"/>
      <c r="D35" s="31" t="s">
        <v>31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32</v>
      </c>
      <c r="U35" s="32"/>
      <c r="V35" s="32"/>
      <c r="W35" s="32"/>
      <c r="X35" s="125" t="s">
        <v>33</v>
      </c>
      <c r="Y35" s="126"/>
      <c r="Z35" s="126"/>
      <c r="AA35" s="126"/>
      <c r="AB35" s="126"/>
      <c r="AC35" s="32"/>
      <c r="AD35" s="32"/>
      <c r="AE35" s="32"/>
      <c r="AF35" s="32"/>
      <c r="AG35" s="32"/>
      <c r="AH35" s="32"/>
      <c r="AI35" s="32"/>
      <c r="AJ35" s="32"/>
      <c r="AK35" s="127">
        <f>W30+AK30</f>
        <v>0</v>
      </c>
      <c r="AL35" s="126"/>
      <c r="AM35" s="126"/>
      <c r="AN35" s="126"/>
      <c r="AO35" s="128"/>
      <c r="AP35" s="30"/>
      <c r="AQ35" s="30"/>
    </row>
    <row r="36" spans="2:43" s="1" customFormat="1" ht="6.9" customHeight="1">
      <c r="B36" s="23"/>
    </row>
    <row r="37" spans="2:43" s="1" customFormat="1" ht="14.4" customHeight="1">
      <c r="B37" s="23"/>
    </row>
    <row r="38" spans="2:43" ht="14.4" customHeight="1">
      <c r="B38" s="15"/>
    </row>
    <row r="39" spans="2:43" ht="14.4" customHeight="1">
      <c r="B39" s="15"/>
    </row>
    <row r="40" spans="2:43" ht="14.4" customHeight="1">
      <c r="B40" s="15"/>
    </row>
    <row r="41" spans="2:43" ht="14.4" customHeight="1">
      <c r="B41" s="15"/>
    </row>
    <row r="42" spans="2:43" ht="14.4" customHeight="1">
      <c r="B42" s="15"/>
    </row>
    <row r="43" spans="2:43" ht="14.4" customHeight="1">
      <c r="B43" s="15"/>
    </row>
    <row r="44" spans="2:43" ht="14.4" customHeight="1">
      <c r="B44" s="15"/>
    </row>
    <row r="45" spans="2:43" ht="14.4" customHeight="1">
      <c r="B45" s="15"/>
    </row>
    <row r="46" spans="2:43" ht="14.4" customHeight="1">
      <c r="B46" s="15"/>
    </row>
    <row r="47" spans="2:43" ht="14.4" customHeight="1">
      <c r="B47" s="15"/>
    </row>
    <row r="48" spans="2:43" ht="14.4" customHeight="1">
      <c r="B48" s="15"/>
    </row>
    <row r="49" spans="2:41" s="1" customFormat="1" ht="14.4" customHeight="1">
      <c r="B49" s="23"/>
      <c r="D49" s="34" t="s">
        <v>34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35</v>
      </c>
      <c r="AI49" s="35"/>
      <c r="AJ49" s="35"/>
      <c r="AK49" s="35"/>
      <c r="AL49" s="35"/>
      <c r="AM49" s="35"/>
      <c r="AN49" s="35"/>
      <c r="AO49" s="35"/>
    </row>
    <row r="50" spans="2:41">
      <c r="B50" s="15"/>
    </row>
    <row r="51" spans="2:41">
      <c r="B51" s="15"/>
    </row>
    <row r="52" spans="2:41">
      <c r="B52" s="15"/>
    </row>
    <row r="53" spans="2:41">
      <c r="B53" s="15"/>
    </row>
    <row r="54" spans="2:41">
      <c r="B54" s="15"/>
    </row>
    <row r="55" spans="2:41">
      <c r="B55" s="15"/>
    </row>
    <row r="56" spans="2:41">
      <c r="B56" s="15"/>
    </row>
    <row r="57" spans="2:41">
      <c r="B57" s="15"/>
    </row>
    <row r="58" spans="2:41">
      <c r="B58" s="15"/>
    </row>
    <row r="59" spans="2:41">
      <c r="B59" s="15"/>
    </row>
    <row r="60" spans="2:41" s="1" customFormat="1" ht="13.2">
      <c r="B60" s="23"/>
      <c r="D60" s="36" t="s">
        <v>36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6" t="s">
        <v>37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36" t="s">
        <v>36</v>
      </c>
      <c r="AI60" s="25"/>
      <c r="AJ60" s="25"/>
      <c r="AK60" s="25"/>
      <c r="AL60" s="25"/>
      <c r="AM60" s="36" t="s">
        <v>37</v>
      </c>
      <c r="AN60" s="25"/>
      <c r="AO60" s="25"/>
    </row>
    <row r="61" spans="2:41">
      <c r="B61" s="15"/>
    </row>
    <row r="62" spans="2:41">
      <c r="B62" s="15"/>
    </row>
    <row r="63" spans="2:41">
      <c r="B63" s="15"/>
    </row>
    <row r="64" spans="2:41" s="1" customFormat="1" ht="13.2">
      <c r="B64" s="23"/>
      <c r="D64" s="34" t="s">
        <v>38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39</v>
      </c>
      <c r="AI64" s="35"/>
      <c r="AJ64" s="35"/>
      <c r="AK64" s="35"/>
      <c r="AL64" s="35"/>
      <c r="AM64" s="35"/>
      <c r="AN64" s="35"/>
      <c r="AO64" s="35"/>
    </row>
    <row r="65" spans="2:43">
      <c r="B65" s="15"/>
    </row>
    <row r="66" spans="2:43">
      <c r="B66" s="15"/>
    </row>
    <row r="67" spans="2:43">
      <c r="B67" s="15"/>
    </row>
    <row r="68" spans="2:43">
      <c r="B68" s="15"/>
    </row>
    <row r="69" spans="2:43">
      <c r="B69" s="15"/>
    </row>
    <row r="70" spans="2:43">
      <c r="B70" s="15"/>
    </row>
    <row r="71" spans="2:43">
      <c r="B71" s="15"/>
    </row>
    <row r="72" spans="2:43">
      <c r="B72" s="15"/>
    </row>
    <row r="73" spans="2:43">
      <c r="B73" s="15"/>
    </row>
    <row r="74" spans="2:43">
      <c r="B74" s="15"/>
    </row>
    <row r="75" spans="2:43" s="1" customFormat="1" ht="13.2">
      <c r="B75" s="23"/>
      <c r="D75" s="36" t="s">
        <v>36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36" t="s">
        <v>37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36" t="s">
        <v>36</v>
      </c>
      <c r="AI75" s="25"/>
      <c r="AJ75" s="25"/>
      <c r="AK75" s="25"/>
      <c r="AL75" s="25"/>
      <c r="AM75" s="36" t="s">
        <v>37</v>
      </c>
      <c r="AN75" s="25"/>
      <c r="AO75" s="25"/>
    </row>
    <row r="76" spans="2:43" s="1" customFormat="1">
      <c r="B76" s="23"/>
    </row>
    <row r="77" spans="2:43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</row>
    <row r="81" spans="1:43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</row>
    <row r="82" spans="1:43" s="1" customFormat="1" ht="24.9" customHeight="1">
      <c r="B82" s="23"/>
      <c r="C82" s="16" t="s">
        <v>40</v>
      </c>
    </row>
    <row r="83" spans="1:43" s="1" customFormat="1" ht="6.9" customHeight="1">
      <c r="B83" s="23"/>
    </row>
    <row r="84" spans="1:43" s="3" customFormat="1" ht="12" customHeight="1">
      <c r="B84" s="41"/>
      <c r="C84" s="20" t="s">
        <v>4</v>
      </c>
      <c r="L84" s="3" t="str">
        <f>K5</f>
        <v>2024/018</v>
      </c>
    </row>
    <row r="85" spans="1:43" s="4" customFormat="1" ht="36.9" customHeight="1">
      <c r="B85" s="42"/>
      <c r="C85" s="43" t="s">
        <v>6</v>
      </c>
      <c r="L85" s="117" t="str">
        <f>K6</f>
        <v>Debarierizácia Gymnázia Milana Rúfusa v Žiari nad Hronom</v>
      </c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</row>
    <row r="86" spans="1:43" s="1" customFormat="1" ht="6.9" customHeight="1">
      <c r="B86" s="23"/>
    </row>
    <row r="87" spans="1:43" s="1" customFormat="1" ht="12" customHeight="1">
      <c r="B87" s="23"/>
      <c r="C87" s="20" t="s">
        <v>10</v>
      </c>
      <c r="L87" s="44" t="str">
        <f>IF(K8="","",K8)</f>
        <v xml:space="preserve"> </v>
      </c>
      <c r="AI87" s="20" t="s">
        <v>12</v>
      </c>
      <c r="AM87" s="119"/>
      <c r="AN87" s="119"/>
    </row>
    <row r="88" spans="1:43" s="1" customFormat="1" ht="6.9" customHeight="1">
      <c r="B88" s="23"/>
    </row>
    <row r="89" spans="1:43" s="1" customFormat="1" ht="15.15" customHeight="1">
      <c r="B89" s="23"/>
      <c r="C89" s="20" t="s">
        <v>13</v>
      </c>
      <c r="L89" s="3" t="str">
        <f>IF(E11= "","",E11)</f>
        <v>Gymnázium M. Rúfusa, Žiar nad Hronom</v>
      </c>
      <c r="AI89" s="20" t="s">
        <v>18</v>
      </c>
      <c r="AM89" s="120" t="str">
        <f>IF(E17="","",E17)</f>
        <v xml:space="preserve"> </v>
      </c>
      <c r="AN89" s="121"/>
      <c r="AO89" s="121"/>
      <c r="AP89" s="121"/>
    </row>
    <row r="90" spans="1:43" s="1" customFormat="1" ht="15.15" customHeight="1">
      <c r="B90" s="23"/>
      <c r="C90" s="20" t="s">
        <v>17</v>
      </c>
      <c r="L90" s="3" t="str">
        <f>IF(E14="","",E14)</f>
        <v xml:space="preserve"> </v>
      </c>
      <c r="AI90" s="20" t="s">
        <v>19</v>
      </c>
      <c r="AM90" s="120" t="str">
        <f>IF(E20="","",E20)</f>
        <v xml:space="preserve"> </v>
      </c>
      <c r="AN90" s="121"/>
      <c r="AO90" s="121"/>
      <c r="AP90" s="121"/>
    </row>
    <row r="91" spans="1:43" s="1" customFormat="1" ht="10.95" customHeight="1">
      <c r="B91" s="23"/>
    </row>
    <row r="92" spans="1:43" s="1" customFormat="1" ht="29.25" customHeight="1">
      <c r="B92" s="23"/>
      <c r="C92" s="112" t="s">
        <v>41</v>
      </c>
      <c r="D92" s="113"/>
      <c r="E92" s="113"/>
      <c r="F92" s="113"/>
      <c r="G92" s="113"/>
      <c r="H92" s="48"/>
      <c r="I92" s="114" t="s">
        <v>42</v>
      </c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5" t="s">
        <v>43</v>
      </c>
      <c r="AH92" s="113"/>
      <c r="AI92" s="113"/>
      <c r="AJ92" s="113"/>
      <c r="AK92" s="113"/>
      <c r="AL92" s="113"/>
      <c r="AM92" s="113"/>
      <c r="AN92" s="114" t="s">
        <v>44</v>
      </c>
      <c r="AO92" s="113"/>
      <c r="AP92" s="116"/>
      <c r="AQ92" s="49" t="s">
        <v>45</v>
      </c>
    </row>
    <row r="93" spans="1:43" s="1" customFormat="1" ht="10.95" customHeight="1">
      <c r="B93" s="23"/>
    </row>
    <row r="94" spans="1:43" s="5" customFormat="1" ht="32.4" customHeight="1">
      <c r="B94" s="50"/>
      <c r="C94" s="51" t="s">
        <v>46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34">
        <f>ROUND(AG95,2)</f>
        <v>0</v>
      </c>
      <c r="AH94" s="134"/>
      <c r="AI94" s="134"/>
      <c r="AJ94" s="134"/>
      <c r="AK94" s="134"/>
      <c r="AL94" s="134"/>
      <c r="AM94" s="134"/>
      <c r="AN94" s="135">
        <f>AG94*1.2</f>
        <v>0</v>
      </c>
      <c r="AO94" s="135"/>
      <c r="AP94" s="135"/>
      <c r="AQ94" s="54" t="s">
        <v>1</v>
      </c>
    </row>
    <row r="95" spans="1:43" s="6" customFormat="1" ht="24.75" customHeight="1">
      <c r="A95" s="55" t="s">
        <v>48</v>
      </c>
      <c r="B95" s="56"/>
      <c r="C95" s="57"/>
      <c r="D95" s="133" t="s">
        <v>5</v>
      </c>
      <c r="E95" s="133"/>
      <c r="F95" s="133"/>
      <c r="G95" s="133"/>
      <c r="H95" s="133"/>
      <c r="I95" s="58"/>
      <c r="J95" s="133" t="s">
        <v>7</v>
      </c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1">
        <f>'2024-018 - Debarierizácia...'!J28</f>
        <v>0</v>
      </c>
      <c r="AH95" s="132"/>
      <c r="AI95" s="132"/>
      <c r="AJ95" s="132"/>
      <c r="AK95" s="132"/>
      <c r="AL95" s="132"/>
      <c r="AM95" s="132"/>
      <c r="AN95" s="131">
        <f>AG95*1.2</f>
        <v>0</v>
      </c>
      <c r="AO95" s="132"/>
      <c r="AP95" s="132"/>
      <c r="AQ95" s="59" t="s">
        <v>49</v>
      </c>
    </row>
    <row r="96" spans="1:43" s="1" customFormat="1" ht="30" customHeight="1">
      <c r="B96" s="23"/>
    </row>
    <row r="97" spans="2:43" s="1" customFormat="1" ht="6.9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</row>
  </sheetData>
  <mergeCells count="3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C92:G92"/>
    <mergeCell ref="I92:AF92"/>
    <mergeCell ref="AG92:AM92"/>
    <mergeCell ref="AN92:AP92"/>
    <mergeCell ref="L85:AO85"/>
    <mergeCell ref="AM87:AN87"/>
    <mergeCell ref="AM89:AP89"/>
    <mergeCell ref="AM90:AP90"/>
  </mergeCells>
  <hyperlinks>
    <hyperlink ref="A95" location="'2024-018 - Debarierizácia...'!C2" display="/" xr:uid="{00000000-0004-0000-0000-000000000000}"/>
  </hyperlinks>
  <pageMargins left="0.39374999999999999" right="0.39374999999999999" top="0.39374999999999999" bottom="0.39374999999999999" header="0" footer="0"/>
  <pageSetup paperSize="9" scale="72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311"/>
  <sheetViews>
    <sheetView showGridLines="0" view="pageBreakPreview" topLeftCell="A307" zoomScale="115" zoomScaleNormal="100" zoomScaleSheetLayoutView="115" workbookViewId="0">
      <selection activeCell="E320" sqref="E320"/>
    </sheetView>
  </sheetViews>
  <sheetFormatPr defaultRowHeight="10.199999999999999"/>
  <cols>
    <col min="1" max="1" width="8.28515625" customWidth="1"/>
    <col min="2" max="2" width="1.140625" customWidth="1"/>
    <col min="3" max="3" width="6.28515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3.28515625" customWidth="1"/>
  </cols>
  <sheetData>
    <row r="2" spans="2:10" ht="36.9" customHeight="1"/>
    <row r="3" spans="2:10" ht="6.9" customHeight="1">
      <c r="B3" s="13"/>
      <c r="C3" s="14"/>
      <c r="D3" s="14"/>
      <c r="E3" s="14"/>
      <c r="F3" s="14"/>
      <c r="G3" s="14"/>
      <c r="H3" s="14"/>
      <c r="I3" s="14"/>
      <c r="J3" s="14"/>
    </row>
    <row r="4" spans="2:10" ht="24.9" customHeight="1">
      <c r="B4" s="15"/>
      <c r="D4" s="16" t="s">
        <v>53</v>
      </c>
    </row>
    <row r="5" spans="2:10" ht="6.9" customHeight="1">
      <c r="B5" s="15"/>
    </row>
    <row r="6" spans="2:10" s="1" customFormat="1" ht="12" customHeight="1">
      <c r="B6" s="23"/>
      <c r="D6" s="20" t="s">
        <v>6</v>
      </c>
    </row>
    <row r="7" spans="2:10" s="1" customFormat="1" ht="16.5" customHeight="1">
      <c r="B7" s="23"/>
      <c r="E7" s="117" t="s">
        <v>7</v>
      </c>
      <c r="F7" s="144"/>
      <c r="G7" s="144"/>
      <c r="H7" s="144"/>
    </row>
    <row r="8" spans="2:10" s="1" customFormat="1">
      <c r="B8" s="23"/>
    </row>
    <row r="9" spans="2:10" s="1" customFormat="1" ht="12" customHeight="1">
      <c r="B9" s="23"/>
      <c r="D9" s="20" t="s">
        <v>8</v>
      </c>
      <c r="F9" s="18" t="s">
        <v>1</v>
      </c>
      <c r="I9" s="20"/>
      <c r="J9" s="18" t="s">
        <v>1</v>
      </c>
    </row>
    <row r="10" spans="2:10" s="1" customFormat="1" ht="12" customHeight="1">
      <c r="B10" s="23"/>
      <c r="D10" s="20" t="s">
        <v>10</v>
      </c>
      <c r="F10" s="18" t="s">
        <v>11</v>
      </c>
      <c r="I10" s="20"/>
      <c r="J10" s="45"/>
    </row>
    <row r="11" spans="2:10" s="1" customFormat="1" ht="10.95" customHeight="1">
      <c r="B11" s="23"/>
    </row>
    <row r="12" spans="2:10" s="1" customFormat="1" ht="12" customHeight="1">
      <c r="B12" s="23"/>
      <c r="D12" s="20" t="s">
        <v>13</v>
      </c>
      <c r="I12" s="20"/>
      <c r="J12" s="18" t="s">
        <v>1</v>
      </c>
    </row>
    <row r="13" spans="2:10" s="1" customFormat="1" ht="18" customHeight="1">
      <c r="B13" s="23"/>
      <c r="E13" s="18" t="s">
        <v>15</v>
      </c>
      <c r="I13" s="20"/>
      <c r="J13" s="18" t="s">
        <v>1</v>
      </c>
    </row>
    <row r="14" spans="2:10" s="1" customFormat="1" ht="6.9" customHeight="1">
      <c r="B14" s="23"/>
    </row>
    <row r="15" spans="2:10" s="1" customFormat="1" ht="12" customHeight="1">
      <c r="B15" s="23"/>
      <c r="D15" s="20" t="s">
        <v>17</v>
      </c>
      <c r="I15" s="20"/>
      <c r="J15" s="18" t="str">
        <f>'Rekapitulácia stavby'!AN13</f>
        <v/>
      </c>
    </row>
    <row r="16" spans="2:10" s="1" customFormat="1" ht="18" customHeight="1">
      <c r="B16" s="23"/>
      <c r="E16" s="137" t="str">
        <f>'Rekapitulácia stavby'!E14</f>
        <v xml:space="preserve"> </v>
      </c>
      <c r="F16" s="137"/>
      <c r="G16" s="137"/>
      <c r="H16" s="137"/>
      <c r="I16" s="20"/>
      <c r="J16" s="18" t="str">
        <f>'Rekapitulácia stavby'!AN14</f>
        <v/>
      </c>
    </row>
    <row r="17" spans="2:10" s="1" customFormat="1" ht="6.9" customHeight="1">
      <c r="B17" s="23"/>
    </row>
    <row r="18" spans="2:10" s="1" customFormat="1" ht="12" customHeight="1">
      <c r="B18" s="23"/>
      <c r="D18" s="20" t="s">
        <v>18</v>
      </c>
      <c r="I18" s="20"/>
      <c r="J18" s="18" t="str">
        <f>IF('Rekapitulácia stavby'!AN16="","",'Rekapitulácia stavby'!AN16)</f>
        <v/>
      </c>
    </row>
    <row r="19" spans="2:10" s="1" customFormat="1" ht="18" customHeight="1">
      <c r="B19" s="23"/>
      <c r="E19" s="18" t="str">
        <f>IF('Rekapitulácia stavby'!E17="","",'Rekapitulácia stavby'!E17)</f>
        <v xml:space="preserve"> </v>
      </c>
      <c r="I19" s="20"/>
      <c r="J19" s="18" t="str">
        <f>IF('Rekapitulácia stavby'!AN17="","",'Rekapitulácia stavby'!AN17)</f>
        <v/>
      </c>
    </row>
    <row r="20" spans="2:10" s="1" customFormat="1" ht="6.9" customHeight="1">
      <c r="B20" s="23"/>
    </row>
    <row r="21" spans="2:10" s="1" customFormat="1" ht="12" customHeight="1">
      <c r="B21" s="23"/>
      <c r="D21" s="20" t="s">
        <v>19</v>
      </c>
      <c r="I21" s="20"/>
      <c r="J21" s="18" t="str">
        <f>IF('Rekapitulácia stavby'!AN19="","",'Rekapitulácia stavby'!AN19)</f>
        <v/>
      </c>
    </row>
    <row r="22" spans="2:10" s="1" customFormat="1" ht="18" customHeight="1">
      <c r="B22" s="23"/>
      <c r="E22" s="18" t="str">
        <f>IF('Rekapitulácia stavby'!E20="","",'Rekapitulácia stavby'!E20)</f>
        <v xml:space="preserve"> </v>
      </c>
      <c r="I22" s="20"/>
      <c r="J22" s="18" t="str">
        <f>IF('Rekapitulácia stavby'!AN20="","",'Rekapitulácia stavby'!AN20)</f>
        <v/>
      </c>
    </row>
    <row r="23" spans="2:10" s="1" customFormat="1" ht="6.9" customHeight="1">
      <c r="B23" s="23"/>
    </row>
    <row r="24" spans="2:10" s="1" customFormat="1" ht="12" customHeight="1">
      <c r="B24" s="23"/>
      <c r="D24" s="20" t="s">
        <v>20</v>
      </c>
    </row>
    <row r="25" spans="2:10" s="7" customFormat="1" ht="16.5" customHeight="1">
      <c r="B25" s="60"/>
      <c r="E25" s="140" t="s">
        <v>1</v>
      </c>
      <c r="F25" s="140"/>
      <c r="G25" s="140"/>
      <c r="H25" s="140"/>
    </row>
    <row r="26" spans="2:10" s="1" customFormat="1" ht="6.9" customHeight="1">
      <c r="B26" s="23"/>
    </row>
    <row r="27" spans="2:10" s="1" customFormat="1" ht="6.9" customHeight="1">
      <c r="B27" s="23"/>
      <c r="D27" s="46"/>
      <c r="E27" s="46"/>
      <c r="F27" s="46"/>
      <c r="G27" s="46"/>
      <c r="H27" s="46"/>
      <c r="I27" s="46"/>
      <c r="J27" s="46"/>
    </row>
    <row r="28" spans="2:10" s="1" customFormat="1" ht="25.35" customHeight="1">
      <c r="B28" s="23"/>
      <c r="D28" s="61" t="s">
        <v>21</v>
      </c>
      <c r="J28" s="53">
        <f>ROUND(J135, 2)</f>
        <v>0</v>
      </c>
    </row>
    <row r="29" spans="2:10" s="1" customFormat="1" ht="6.9" customHeight="1">
      <c r="B29" s="23"/>
      <c r="D29" s="46"/>
      <c r="E29" s="46"/>
      <c r="F29" s="46"/>
      <c r="G29" s="46"/>
      <c r="H29" s="46"/>
      <c r="I29" s="46"/>
      <c r="J29" s="46"/>
    </row>
    <row r="30" spans="2:10" s="1" customFormat="1" ht="14.4" customHeight="1">
      <c r="B30" s="23"/>
      <c r="F30" s="26" t="s">
        <v>23</v>
      </c>
      <c r="I30" s="26"/>
      <c r="J30" s="26" t="s">
        <v>24</v>
      </c>
    </row>
    <row r="31" spans="2:10" s="1" customFormat="1" ht="14.4" customHeight="1">
      <c r="B31" s="23"/>
      <c r="D31" s="47" t="s">
        <v>25</v>
      </c>
      <c r="E31" s="28" t="s">
        <v>26</v>
      </c>
      <c r="F31" s="62" t="e">
        <f>ROUND((SUM(#REF!)),  2)</f>
        <v>#REF!</v>
      </c>
      <c r="G31" s="63"/>
      <c r="H31" s="63"/>
      <c r="I31" s="64"/>
      <c r="J31" s="62" t="e">
        <f>ROUND(((SUM(#REF!))*I31),  2)</f>
        <v>#REF!</v>
      </c>
    </row>
    <row r="32" spans="2:10" s="1" customFormat="1" ht="14.4" customHeight="1">
      <c r="B32" s="23"/>
      <c r="E32" s="28" t="s">
        <v>27</v>
      </c>
      <c r="F32" s="65">
        <f>J28</f>
        <v>0</v>
      </c>
      <c r="I32" s="66"/>
      <c r="J32" s="65">
        <f>F32*I32</f>
        <v>0</v>
      </c>
    </row>
    <row r="33" spans="2:10" s="1" customFormat="1" ht="14.4" hidden="1" customHeight="1">
      <c r="B33" s="23"/>
      <c r="E33" s="20" t="s">
        <v>28</v>
      </c>
      <c r="F33" s="65" t="e">
        <f>ROUND((SUM(#REF!)),  2)</f>
        <v>#REF!</v>
      </c>
      <c r="I33" s="66"/>
      <c r="J33" s="65">
        <f>0</f>
        <v>0</v>
      </c>
    </row>
    <row r="34" spans="2:10" s="1" customFormat="1" ht="14.4" hidden="1" customHeight="1">
      <c r="B34" s="23"/>
      <c r="E34" s="20" t="s">
        <v>29</v>
      </c>
      <c r="F34" s="65" t="e">
        <f>ROUND((SUM(#REF!)),  2)</f>
        <v>#REF!</v>
      </c>
      <c r="I34" s="66"/>
      <c r="J34" s="65">
        <f>0</f>
        <v>0</v>
      </c>
    </row>
    <row r="35" spans="2:10" s="1" customFormat="1" ht="14.4" hidden="1" customHeight="1">
      <c r="B35" s="23"/>
      <c r="E35" s="28" t="s">
        <v>30</v>
      </c>
      <c r="F35" s="62" t="e">
        <f>ROUND((SUM(#REF!)),  2)</f>
        <v>#REF!</v>
      </c>
      <c r="G35" s="63"/>
      <c r="H35" s="63"/>
      <c r="I35" s="64"/>
      <c r="J35" s="62">
        <f>0</f>
        <v>0</v>
      </c>
    </row>
    <row r="36" spans="2:10" s="1" customFormat="1" ht="6.9" customHeight="1">
      <c r="B36" s="23"/>
    </row>
    <row r="37" spans="2:10" s="1" customFormat="1" ht="25.35" customHeight="1">
      <c r="B37" s="23"/>
      <c r="C37" s="67"/>
      <c r="D37" s="68" t="s">
        <v>31</v>
      </c>
      <c r="E37" s="48"/>
      <c r="F37" s="48"/>
      <c r="G37" s="69" t="s">
        <v>32</v>
      </c>
      <c r="H37" s="70" t="s">
        <v>33</v>
      </c>
      <c r="I37" s="48"/>
      <c r="J37" s="71">
        <f>F32+J32</f>
        <v>0</v>
      </c>
    </row>
    <row r="38" spans="2:10" s="1" customFormat="1" ht="14.4" customHeight="1">
      <c r="B38" s="23"/>
    </row>
    <row r="39" spans="2:10" ht="14.4" customHeight="1">
      <c r="B39" s="15"/>
    </row>
    <row r="40" spans="2:10" ht="14.4" customHeight="1">
      <c r="B40" s="15"/>
    </row>
    <row r="41" spans="2:10" ht="14.4" customHeight="1">
      <c r="B41" s="15"/>
    </row>
    <row r="42" spans="2:10" ht="14.4" customHeight="1">
      <c r="B42" s="15"/>
    </row>
    <row r="43" spans="2:10" ht="14.4" customHeight="1">
      <c r="B43" s="15"/>
    </row>
    <row r="44" spans="2:10" ht="14.4" customHeight="1">
      <c r="B44" s="15"/>
    </row>
    <row r="45" spans="2:10" ht="14.4" customHeight="1">
      <c r="B45" s="15"/>
    </row>
    <row r="46" spans="2:10" ht="14.4" customHeight="1">
      <c r="B46" s="15"/>
    </row>
    <row r="47" spans="2:10" ht="14.4" customHeight="1">
      <c r="B47" s="15"/>
    </row>
    <row r="48" spans="2:10" ht="14.4" customHeight="1">
      <c r="B48" s="15"/>
    </row>
    <row r="49" spans="2:10" ht="14.4" customHeight="1">
      <c r="B49" s="15"/>
    </row>
    <row r="50" spans="2:10" s="1" customFormat="1" ht="14.4" customHeight="1">
      <c r="B50" s="23"/>
      <c r="D50" s="34" t="s">
        <v>34</v>
      </c>
      <c r="E50" s="35"/>
      <c r="F50" s="35"/>
      <c r="G50" s="34" t="s">
        <v>35</v>
      </c>
      <c r="H50" s="35"/>
      <c r="I50" s="35"/>
      <c r="J50" s="35"/>
    </row>
    <row r="51" spans="2:10">
      <c r="B51" s="15"/>
    </row>
    <row r="52" spans="2:10">
      <c r="B52" s="15"/>
    </row>
    <row r="53" spans="2:10">
      <c r="B53" s="15"/>
    </row>
    <row r="54" spans="2:10">
      <c r="B54" s="15"/>
    </row>
    <row r="55" spans="2:10">
      <c r="B55" s="15"/>
    </row>
    <row r="56" spans="2:10">
      <c r="B56" s="15"/>
    </row>
    <row r="57" spans="2:10">
      <c r="B57" s="15"/>
    </row>
    <row r="58" spans="2:10">
      <c r="B58" s="15"/>
    </row>
    <row r="59" spans="2:10">
      <c r="B59" s="15"/>
    </row>
    <row r="60" spans="2:10">
      <c r="B60" s="15"/>
    </row>
    <row r="61" spans="2:10" s="1" customFormat="1" ht="13.2">
      <c r="B61" s="23"/>
      <c r="D61" s="36" t="s">
        <v>36</v>
      </c>
      <c r="E61" s="25"/>
      <c r="F61" s="72" t="s">
        <v>37</v>
      </c>
      <c r="G61" s="36" t="s">
        <v>36</v>
      </c>
      <c r="H61" s="25"/>
      <c r="I61" s="25"/>
      <c r="J61" s="73" t="s">
        <v>37</v>
      </c>
    </row>
    <row r="62" spans="2:10">
      <c r="B62" s="15"/>
    </row>
    <row r="63" spans="2:10">
      <c r="B63" s="15"/>
    </row>
    <row r="64" spans="2:10">
      <c r="B64" s="15"/>
    </row>
    <row r="65" spans="2:10" s="1" customFormat="1" ht="13.2">
      <c r="B65" s="23"/>
      <c r="D65" s="34" t="s">
        <v>38</v>
      </c>
      <c r="E65" s="35"/>
      <c r="F65" s="35"/>
      <c r="G65" s="34" t="s">
        <v>39</v>
      </c>
      <c r="H65" s="35"/>
      <c r="I65" s="35"/>
      <c r="J65" s="35"/>
    </row>
    <row r="66" spans="2:10">
      <c r="B66" s="15"/>
    </row>
    <row r="67" spans="2:10">
      <c r="B67" s="15"/>
    </row>
    <row r="68" spans="2:10">
      <c r="B68" s="15"/>
    </row>
    <row r="69" spans="2:10">
      <c r="B69" s="15"/>
    </row>
    <row r="70" spans="2:10">
      <c r="B70" s="15"/>
    </row>
    <row r="71" spans="2:10">
      <c r="B71" s="15"/>
    </row>
    <row r="72" spans="2:10">
      <c r="B72" s="15"/>
    </row>
    <row r="73" spans="2:10">
      <c r="B73" s="15"/>
    </row>
    <row r="74" spans="2:10">
      <c r="B74" s="15"/>
    </row>
    <row r="75" spans="2:10">
      <c r="B75" s="15"/>
    </row>
    <row r="76" spans="2:10" s="1" customFormat="1" ht="13.2">
      <c r="B76" s="23"/>
      <c r="D76" s="36" t="s">
        <v>36</v>
      </c>
      <c r="E76" s="25"/>
      <c r="F76" s="72" t="s">
        <v>37</v>
      </c>
      <c r="G76" s="36" t="s">
        <v>36</v>
      </c>
      <c r="H76" s="25"/>
      <c r="I76" s="25"/>
      <c r="J76" s="73" t="s">
        <v>37</v>
      </c>
    </row>
    <row r="77" spans="2:10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</row>
    <row r="81" spans="2:10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</row>
    <row r="82" spans="2:10" s="1" customFormat="1" ht="24.9" customHeight="1">
      <c r="B82" s="23"/>
      <c r="C82" s="16" t="s">
        <v>55</v>
      </c>
    </row>
    <row r="83" spans="2:10" s="1" customFormat="1" ht="6.9" customHeight="1">
      <c r="B83" s="23"/>
    </row>
    <row r="84" spans="2:10" s="1" customFormat="1" ht="12" customHeight="1">
      <c r="B84" s="23"/>
      <c r="C84" s="20" t="s">
        <v>6</v>
      </c>
    </row>
    <row r="85" spans="2:10" s="1" customFormat="1" ht="16.5" customHeight="1">
      <c r="B85" s="23"/>
      <c r="E85" s="117" t="str">
        <f>E7</f>
        <v>Debarierizácia Gymnázia Milana Rúfusa v Žiari nad Hronom</v>
      </c>
      <c r="F85" s="144"/>
      <c r="G85" s="144"/>
      <c r="H85" s="144"/>
    </row>
    <row r="86" spans="2:10" s="1" customFormat="1" ht="6.9" customHeight="1">
      <c r="B86" s="23"/>
    </row>
    <row r="87" spans="2:10" s="1" customFormat="1" ht="12" customHeight="1">
      <c r="B87" s="23"/>
      <c r="C87" s="20" t="s">
        <v>10</v>
      </c>
      <c r="F87" s="18" t="str">
        <f>F10</f>
        <v xml:space="preserve"> </v>
      </c>
      <c r="I87" s="20"/>
      <c r="J87" s="45" t="str">
        <f>IF(J10="","",J10)</f>
        <v/>
      </c>
    </row>
    <row r="88" spans="2:10" s="1" customFormat="1" ht="6.9" customHeight="1">
      <c r="B88" s="23"/>
    </row>
    <row r="89" spans="2:10" s="1" customFormat="1" ht="15.15" customHeight="1">
      <c r="B89" s="23"/>
      <c r="C89" s="20" t="s">
        <v>13</v>
      </c>
      <c r="F89" s="18" t="str">
        <f>E13</f>
        <v>Gymnázium M. Rúfusa, Žiar nad Hronom</v>
      </c>
      <c r="I89" s="20"/>
      <c r="J89" s="21" t="str">
        <f>E19</f>
        <v xml:space="preserve"> </v>
      </c>
    </row>
    <row r="90" spans="2:10" s="1" customFormat="1" ht="15.15" customHeight="1">
      <c r="B90" s="23"/>
      <c r="C90" s="20" t="s">
        <v>17</v>
      </c>
      <c r="F90" s="18" t="str">
        <f>IF(E16="","",E16)</f>
        <v xml:space="preserve"> </v>
      </c>
      <c r="I90" s="20"/>
      <c r="J90" s="21" t="str">
        <f>E22</f>
        <v xml:space="preserve"> </v>
      </c>
    </row>
    <row r="91" spans="2:10" s="1" customFormat="1" ht="10.35" customHeight="1">
      <c r="B91" s="23"/>
    </row>
    <row r="92" spans="2:10" s="1" customFormat="1" ht="29.25" customHeight="1">
      <c r="B92" s="23"/>
      <c r="C92" s="74" t="s">
        <v>56</v>
      </c>
      <c r="D92" s="67"/>
      <c r="E92" s="67"/>
      <c r="F92" s="67"/>
      <c r="G92" s="67"/>
      <c r="H92" s="67"/>
      <c r="I92" s="67"/>
      <c r="J92" s="75" t="s">
        <v>57</v>
      </c>
    </row>
    <row r="93" spans="2:10" s="1" customFormat="1" ht="10.35" customHeight="1">
      <c r="B93" s="23"/>
    </row>
    <row r="94" spans="2:10" s="1" customFormat="1" ht="22.95" customHeight="1">
      <c r="B94" s="23"/>
      <c r="C94" s="76" t="s">
        <v>58</v>
      </c>
      <c r="J94" s="53">
        <f>J135</f>
        <v>0</v>
      </c>
    </row>
    <row r="95" spans="2:10" s="8" customFormat="1" ht="24.9" customHeight="1">
      <c r="B95" s="77"/>
      <c r="D95" s="78" t="s">
        <v>59</v>
      </c>
      <c r="E95" s="79"/>
      <c r="F95" s="79"/>
      <c r="G95" s="79"/>
      <c r="H95" s="79"/>
      <c r="I95" s="79"/>
      <c r="J95" s="80">
        <f>J136</f>
        <v>0</v>
      </c>
    </row>
    <row r="96" spans="2:10" s="9" customFormat="1" ht="19.95" customHeight="1">
      <c r="B96" s="81"/>
      <c r="D96" s="82" t="s">
        <v>60</v>
      </c>
      <c r="E96" s="83"/>
      <c r="F96" s="83"/>
      <c r="G96" s="83"/>
      <c r="H96" s="83"/>
      <c r="I96" s="83"/>
      <c r="J96" s="84">
        <f>J137</f>
        <v>0</v>
      </c>
    </row>
    <row r="97" spans="2:10" s="9" customFormat="1" ht="19.95" customHeight="1">
      <c r="B97" s="81"/>
      <c r="D97" s="82" t="s">
        <v>61</v>
      </c>
      <c r="E97" s="83"/>
      <c r="F97" s="83"/>
      <c r="G97" s="83"/>
      <c r="H97" s="83"/>
      <c r="I97" s="83"/>
      <c r="J97" s="84">
        <f>J151</f>
        <v>0</v>
      </c>
    </row>
    <row r="98" spans="2:10" s="9" customFormat="1" ht="19.95" customHeight="1">
      <c r="B98" s="81"/>
      <c r="D98" s="82" t="s">
        <v>62</v>
      </c>
      <c r="E98" s="83"/>
      <c r="F98" s="83"/>
      <c r="G98" s="83"/>
      <c r="H98" s="83"/>
      <c r="I98" s="83"/>
      <c r="J98" s="84">
        <f>J156</f>
        <v>0</v>
      </c>
    </row>
    <row r="99" spans="2:10" s="9" customFormat="1" ht="19.95" customHeight="1">
      <c r="B99" s="81"/>
      <c r="D99" s="82" t="s">
        <v>63</v>
      </c>
      <c r="E99" s="83"/>
      <c r="F99" s="83"/>
      <c r="G99" s="83"/>
      <c r="H99" s="83"/>
      <c r="I99" s="83"/>
      <c r="J99" s="84">
        <f>J166</f>
        <v>0</v>
      </c>
    </row>
    <row r="100" spans="2:10" s="9" customFormat="1" ht="19.95" customHeight="1">
      <c r="B100" s="81"/>
      <c r="D100" s="82" t="s">
        <v>64</v>
      </c>
      <c r="E100" s="83"/>
      <c r="F100" s="83"/>
      <c r="G100" s="83"/>
      <c r="H100" s="83"/>
      <c r="I100" s="83"/>
      <c r="J100" s="84">
        <f>J169</f>
        <v>0</v>
      </c>
    </row>
    <row r="101" spans="2:10" s="9" customFormat="1" ht="19.95" customHeight="1">
      <c r="B101" s="81"/>
      <c r="D101" s="82" t="s">
        <v>65</v>
      </c>
      <c r="E101" s="83"/>
      <c r="F101" s="83"/>
      <c r="G101" s="83"/>
      <c r="H101" s="83"/>
      <c r="I101" s="83"/>
      <c r="J101" s="84">
        <f>J185</f>
        <v>0</v>
      </c>
    </row>
    <row r="102" spans="2:10" s="9" customFormat="1" ht="19.95" customHeight="1">
      <c r="B102" s="81"/>
      <c r="D102" s="82" t="s">
        <v>66</v>
      </c>
      <c r="E102" s="83"/>
      <c r="F102" s="83"/>
      <c r="G102" s="83"/>
      <c r="H102" s="83"/>
      <c r="I102" s="83"/>
      <c r="J102" s="84">
        <f>J212</f>
        <v>0</v>
      </c>
    </row>
    <row r="103" spans="2:10" s="8" customFormat="1" ht="24.9" customHeight="1">
      <c r="B103" s="77"/>
      <c r="D103" s="78" t="s">
        <v>67</v>
      </c>
      <c r="E103" s="79"/>
      <c r="F103" s="79"/>
      <c r="G103" s="79"/>
      <c r="H103" s="79"/>
      <c r="I103" s="79"/>
      <c r="J103" s="80">
        <f>J214</f>
        <v>0</v>
      </c>
    </row>
    <row r="104" spans="2:10" s="9" customFormat="1" ht="19.95" customHeight="1">
      <c r="B104" s="81"/>
      <c r="D104" s="82" t="s">
        <v>68</v>
      </c>
      <c r="E104" s="83"/>
      <c r="F104" s="83"/>
      <c r="G104" s="83"/>
      <c r="H104" s="83"/>
      <c r="I104" s="83"/>
      <c r="J104" s="84">
        <f>J215</f>
        <v>0</v>
      </c>
    </row>
    <row r="105" spans="2:10" s="9" customFormat="1" ht="19.95" customHeight="1">
      <c r="B105" s="81"/>
      <c r="D105" s="82" t="s">
        <v>69</v>
      </c>
      <c r="E105" s="83"/>
      <c r="F105" s="83"/>
      <c r="G105" s="83"/>
      <c r="H105" s="83"/>
      <c r="I105" s="83"/>
      <c r="J105" s="84">
        <f>J221</f>
        <v>0</v>
      </c>
    </row>
    <row r="106" spans="2:10" s="9" customFormat="1" ht="19.95" customHeight="1">
      <c r="B106" s="81"/>
      <c r="D106" s="82" t="s">
        <v>70</v>
      </c>
      <c r="E106" s="83"/>
      <c r="F106" s="83"/>
      <c r="G106" s="83"/>
      <c r="H106" s="83"/>
      <c r="I106" s="83"/>
      <c r="J106" s="84">
        <f>J225</f>
        <v>0</v>
      </c>
    </row>
    <row r="107" spans="2:10" s="9" customFormat="1" ht="19.95" customHeight="1">
      <c r="B107" s="81"/>
      <c r="D107" s="82" t="s">
        <v>71</v>
      </c>
      <c r="E107" s="83"/>
      <c r="F107" s="83"/>
      <c r="G107" s="83"/>
      <c r="H107" s="83"/>
      <c r="I107" s="83"/>
      <c r="J107" s="84">
        <f>J265</f>
        <v>0</v>
      </c>
    </row>
    <row r="108" spans="2:10" s="9" customFormat="1" ht="19.95" customHeight="1">
      <c r="B108" s="81"/>
      <c r="D108" s="82" t="s">
        <v>72</v>
      </c>
      <c r="E108" s="83"/>
      <c r="F108" s="83"/>
      <c r="G108" s="83"/>
      <c r="H108" s="83"/>
      <c r="I108" s="83"/>
      <c r="J108" s="84">
        <f>J268</f>
        <v>0</v>
      </c>
    </row>
    <row r="109" spans="2:10" s="9" customFormat="1" ht="19.95" customHeight="1">
      <c r="B109" s="81"/>
      <c r="D109" s="82" t="s">
        <v>73</v>
      </c>
      <c r="E109" s="83"/>
      <c r="F109" s="83"/>
      <c r="G109" s="83"/>
      <c r="H109" s="83"/>
      <c r="I109" s="83"/>
      <c r="J109" s="84">
        <f>J270</f>
        <v>0</v>
      </c>
    </row>
    <row r="110" spans="2:10" s="9" customFormat="1" ht="19.95" customHeight="1">
      <c r="B110" s="81"/>
      <c r="D110" s="82" t="s">
        <v>74</v>
      </c>
      <c r="E110" s="83"/>
      <c r="F110" s="83"/>
      <c r="G110" s="83"/>
      <c r="H110" s="83"/>
      <c r="I110" s="83"/>
      <c r="J110" s="84">
        <f>J278</f>
        <v>0</v>
      </c>
    </row>
    <row r="111" spans="2:10" s="9" customFormat="1" ht="19.95" customHeight="1">
      <c r="B111" s="81"/>
      <c r="D111" s="82" t="s">
        <v>75</v>
      </c>
      <c r="E111" s="83"/>
      <c r="F111" s="83"/>
      <c r="G111" s="83"/>
      <c r="H111" s="83"/>
      <c r="I111" s="83"/>
      <c r="J111" s="84">
        <f>J282</f>
        <v>0</v>
      </c>
    </row>
    <row r="112" spans="2:10" s="9" customFormat="1" ht="19.95" customHeight="1">
      <c r="B112" s="81"/>
      <c r="D112" s="82" t="s">
        <v>76</v>
      </c>
      <c r="E112" s="83"/>
      <c r="F112" s="83"/>
      <c r="G112" s="83"/>
      <c r="H112" s="83"/>
      <c r="I112" s="83"/>
      <c r="J112" s="84">
        <f>J288</f>
        <v>0</v>
      </c>
    </row>
    <row r="113" spans="2:10" s="9" customFormat="1" ht="19.95" customHeight="1">
      <c r="B113" s="81"/>
      <c r="D113" s="82" t="s">
        <v>77</v>
      </c>
      <c r="E113" s="83"/>
      <c r="F113" s="83"/>
      <c r="G113" s="83"/>
      <c r="H113" s="83"/>
      <c r="I113" s="83"/>
      <c r="J113" s="84">
        <f>J290</f>
        <v>0</v>
      </c>
    </row>
    <row r="114" spans="2:10" s="9" customFormat="1" ht="19.95" customHeight="1">
      <c r="B114" s="81"/>
      <c r="D114" s="82" t="s">
        <v>78</v>
      </c>
      <c r="E114" s="83"/>
      <c r="F114" s="83"/>
      <c r="G114" s="83"/>
      <c r="H114" s="83"/>
      <c r="I114" s="83"/>
      <c r="J114" s="84">
        <f>J296</f>
        <v>0</v>
      </c>
    </row>
    <row r="115" spans="2:10" s="8" customFormat="1" ht="24.9" customHeight="1">
      <c r="B115" s="77"/>
      <c r="D115" s="78" t="s">
        <v>79</v>
      </c>
      <c r="E115" s="79"/>
      <c r="F115" s="79"/>
      <c r="G115" s="79"/>
      <c r="H115" s="79"/>
      <c r="I115" s="79"/>
      <c r="J115" s="80">
        <f>J300</f>
        <v>0</v>
      </c>
    </row>
    <row r="116" spans="2:10" s="9" customFormat="1" ht="19.95" customHeight="1">
      <c r="B116" s="81"/>
      <c r="D116" s="82" t="s">
        <v>80</v>
      </c>
      <c r="E116" s="83"/>
      <c r="F116" s="83"/>
      <c r="G116" s="83"/>
      <c r="H116" s="83"/>
      <c r="I116" s="83"/>
      <c r="J116" s="84">
        <f>J301</f>
        <v>0</v>
      </c>
    </row>
    <row r="117" spans="2:10" s="8" customFormat="1" ht="24.9" customHeight="1">
      <c r="B117" s="77"/>
      <c r="D117" s="78" t="s">
        <v>81</v>
      </c>
      <c r="E117" s="79"/>
      <c r="F117" s="79"/>
      <c r="G117" s="79"/>
      <c r="H117" s="79"/>
      <c r="I117" s="79"/>
      <c r="J117" s="80">
        <f>J309</f>
        <v>0</v>
      </c>
    </row>
    <row r="118" spans="2:10" s="1" customFormat="1" ht="21.75" customHeight="1">
      <c r="B118" s="23"/>
    </row>
    <row r="119" spans="2:10" s="1" customFormat="1" ht="6.9" customHeight="1">
      <c r="B119" s="37"/>
      <c r="C119" s="38"/>
      <c r="D119" s="38"/>
      <c r="E119" s="38"/>
      <c r="F119" s="38"/>
      <c r="G119" s="38"/>
      <c r="H119" s="38"/>
      <c r="I119" s="38"/>
      <c r="J119" s="38"/>
    </row>
    <row r="123" spans="2:10" s="1" customFormat="1" ht="6.9" customHeight="1">
      <c r="B123" s="39"/>
      <c r="C123" s="40"/>
      <c r="D123" s="40"/>
      <c r="E123" s="40"/>
      <c r="F123" s="40"/>
      <c r="G123" s="40"/>
      <c r="H123" s="40"/>
      <c r="I123" s="40"/>
      <c r="J123" s="40"/>
    </row>
    <row r="124" spans="2:10" s="1" customFormat="1" ht="24.9" customHeight="1">
      <c r="B124" s="23"/>
      <c r="C124" s="16" t="s">
        <v>82</v>
      </c>
    </row>
    <row r="125" spans="2:10" s="1" customFormat="1" ht="6.9" customHeight="1">
      <c r="B125" s="23"/>
    </row>
    <row r="126" spans="2:10" s="1" customFormat="1" ht="12" customHeight="1">
      <c r="B126" s="23"/>
      <c r="C126" s="20" t="s">
        <v>6</v>
      </c>
    </row>
    <row r="127" spans="2:10" s="1" customFormat="1" ht="16.5" customHeight="1">
      <c r="B127" s="23"/>
      <c r="E127" s="117" t="str">
        <f>E7</f>
        <v>Debarierizácia Gymnázia Milana Rúfusa v Žiari nad Hronom</v>
      </c>
      <c r="F127" s="144"/>
      <c r="G127" s="144"/>
      <c r="H127" s="144"/>
    </row>
    <row r="128" spans="2:10" s="1" customFormat="1" ht="6.9" customHeight="1">
      <c r="B128" s="23"/>
    </row>
    <row r="129" spans="2:10" s="1" customFormat="1" ht="12" customHeight="1">
      <c r="B129" s="23"/>
      <c r="C129" s="20" t="s">
        <v>10</v>
      </c>
      <c r="F129" s="18" t="str">
        <f>F10</f>
        <v xml:space="preserve"> </v>
      </c>
      <c r="I129" s="20"/>
      <c r="J129" s="45" t="str">
        <f>IF(J10="","",J10)</f>
        <v/>
      </c>
    </row>
    <row r="130" spans="2:10" s="1" customFormat="1" ht="6.9" customHeight="1">
      <c r="B130" s="23"/>
    </row>
    <row r="131" spans="2:10" s="1" customFormat="1" ht="15.15" customHeight="1">
      <c r="B131" s="23"/>
      <c r="C131" s="20" t="s">
        <v>13</v>
      </c>
      <c r="F131" s="18" t="str">
        <f>E13</f>
        <v>Gymnázium M. Rúfusa, Žiar nad Hronom</v>
      </c>
      <c r="I131" s="20"/>
      <c r="J131" s="21" t="str">
        <f>E19</f>
        <v xml:space="preserve"> </v>
      </c>
    </row>
    <row r="132" spans="2:10" s="1" customFormat="1" ht="15.15" customHeight="1">
      <c r="B132" s="23"/>
      <c r="C132" s="20" t="s">
        <v>17</v>
      </c>
      <c r="F132" s="18" t="str">
        <f>IF(E16="","",E16)</f>
        <v xml:space="preserve"> </v>
      </c>
      <c r="I132" s="20"/>
      <c r="J132" s="21" t="str">
        <f>E22</f>
        <v xml:space="preserve"> </v>
      </c>
    </row>
    <row r="133" spans="2:10" s="1" customFormat="1" ht="10.35" customHeight="1">
      <c r="B133" s="23"/>
    </row>
    <row r="134" spans="2:10" s="10" customFormat="1" ht="29.25" customHeight="1">
      <c r="B134" s="85"/>
      <c r="C134" s="86" t="s">
        <v>83</v>
      </c>
      <c r="D134" s="87" t="s">
        <v>45</v>
      </c>
      <c r="E134" s="87" t="s">
        <v>41</v>
      </c>
      <c r="F134" s="87" t="s">
        <v>42</v>
      </c>
      <c r="G134" s="87" t="s">
        <v>84</v>
      </c>
      <c r="H134" s="87" t="s">
        <v>85</v>
      </c>
      <c r="I134" s="87"/>
      <c r="J134" s="88" t="s">
        <v>57</v>
      </c>
    </row>
    <row r="135" spans="2:10" s="1" customFormat="1" ht="22.95" customHeight="1">
      <c r="B135" s="23"/>
      <c r="C135" s="51" t="s">
        <v>58</v>
      </c>
      <c r="J135" s="89">
        <f>J136+J214+J300+J309</f>
        <v>0</v>
      </c>
    </row>
    <row r="136" spans="2:10" s="11" customFormat="1" ht="25.95" customHeight="1">
      <c r="B136" s="90"/>
      <c r="D136" s="91" t="s">
        <v>47</v>
      </c>
      <c r="E136" s="92" t="s">
        <v>86</v>
      </c>
      <c r="F136" s="92" t="s">
        <v>87</v>
      </c>
      <c r="J136" s="93">
        <f>SUM(J137+J151+J156+J166+J169+J185+J212)</f>
        <v>0</v>
      </c>
    </row>
    <row r="137" spans="2:10" s="11" customFormat="1" ht="22.95" customHeight="1">
      <c r="B137" s="90"/>
      <c r="D137" s="91" t="s">
        <v>47</v>
      </c>
      <c r="E137" s="94" t="s">
        <v>50</v>
      </c>
      <c r="F137" s="94" t="s">
        <v>88</v>
      </c>
      <c r="J137" s="95">
        <f>SUM(J138:J150)</f>
        <v>0</v>
      </c>
    </row>
    <row r="138" spans="2:10" s="1" customFormat="1" ht="24.15" customHeight="1">
      <c r="B138" s="96"/>
      <c r="C138" s="97" t="s">
        <v>50</v>
      </c>
      <c r="D138" s="97" t="s">
        <v>89</v>
      </c>
      <c r="E138" s="98" t="s">
        <v>90</v>
      </c>
      <c r="F138" s="99" t="s">
        <v>91</v>
      </c>
      <c r="G138" s="100" t="s">
        <v>52</v>
      </c>
      <c r="H138" s="101">
        <v>24.64</v>
      </c>
      <c r="I138" s="102"/>
      <c r="J138" s="102">
        <f t="shared" ref="J138:J150" si="0">ROUND(I138*H138,2)</f>
        <v>0</v>
      </c>
    </row>
    <row r="139" spans="2:10" s="1" customFormat="1" ht="33" customHeight="1">
      <c r="B139" s="96"/>
      <c r="C139" s="97" t="s">
        <v>51</v>
      </c>
      <c r="D139" s="97" t="s">
        <v>89</v>
      </c>
      <c r="E139" s="98" t="s">
        <v>93</v>
      </c>
      <c r="F139" s="99" t="s">
        <v>94</v>
      </c>
      <c r="G139" s="100" t="s">
        <v>52</v>
      </c>
      <c r="H139" s="101">
        <v>24.64</v>
      </c>
      <c r="I139" s="102"/>
      <c r="J139" s="102">
        <f t="shared" si="0"/>
        <v>0</v>
      </c>
    </row>
    <row r="140" spans="2:10" s="1" customFormat="1" ht="33" customHeight="1">
      <c r="B140" s="96"/>
      <c r="C140" s="97" t="s">
        <v>95</v>
      </c>
      <c r="D140" s="97" t="s">
        <v>89</v>
      </c>
      <c r="E140" s="98" t="s">
        <v>96</v>
      </c>
      <c r="F140" s="99" t="s">
        <v>97</v>
      </c>
      <c r="G140" s="100" t="s">
        <v>52</v>
      </c>
      <c r="H140" s="101">
        <v>24.64</v>
      </c>
      <c r="I140" s="102"/>
      <c r="J140" s="102">
        <f t="shared" si="0"/>
        <v>0</v>
      </c>
    </row>
    <row r="141" spans="2:10" s="1" customFormat="1" ht="21.75" customHeight="1">
      <c r="B141" s="96"/>
      <c r="C141" s="97" t="s">
        <v>92</v>
      </c>
      <c r="D141" s="97" t="s">
        <v>89</v>
      </c>
      <c r="E141" s="98" t="s">
        <v>98</v>
      </c>
      <c r="F141" s="99" t="s">
        <v>99</v>
      </c>
      <c r="G141" s="100" t="s">
        <v>100</v>
      </c>
      <c r="H141" s="101">
        <v>5.4</v>
      </c>
      <c r="I141" s="102"/>
      <c r="J141" s="102">
        <f t="shared" si="0"/>
        <v>0</v>
      </c>
    </row>
    <row r="142" spans="2:10" s="1" customFormat="1" ht="24.15" customHeight="1">
      <c r="B142" s="96"/>
      <c r="C142" s="97" t="s">
        <v>101</v>
      </c>
      <c r="D142" s="97" t="s">
        <v>89</v>
      </c>
      <c r="E142" s="98" t="s">
        <v>102</v>
      </c>
      <c r="F142" s="99" t="s">
        <v>103</v>
      </c>
      <c r="G142" s="100" t="s">
        <v>100</v>
      </c>
      <c r="H142" s="101">
        <v>5.4</v>
      </c>
      <c r="I142" s="102"/>
      <c r="J142" s="102">
        <f t="shared" si="0"/>
        <v>0</v>
      </c>
    </row>
    <row r="143" spans="2:10" s="1" customFormat="1" ht="37.950000000000003" customHeight="1">
      <c r="B143" s="96"/>
      <c r="C143" s="97" t="s">
        <v>104</v>
      </c>
      <c r="D143" s="97" t="s">
        <v>89</v>
      </c>
      <c r="E143" s="98" t="s">
        <v>105</v>
      </c>
      <c r="F143" s="99" t="s">
        <v>106</v>
      </c>
      <c r="G143" s="100" t="s">
        <v>100</v>
      </c>
      <c r="H143" s="101">
        <v>5.4</v>
      </c>
      <c r="I143" s="102"/>
      <c r="J143" s="102">
        <f t="shared" si="0"/>
        <v>0</v>
      </c>
    </row>
    <row r="144" spans="2:10" s="1" customFormat="1" ht="37.950000000000003" customHeight="1">
      <c r="B144" s="96"/>
      <c r="C144" s="97" t="s">
        <v>107</v>
      </c>
      <c r="D144" s="97" t="s">
        <v>89</v>
      </c>
      <c r="E144" s="98" t="s">
        <v>108</v>
      </c>
      <c r="F144" s="99" t="s">
        <v>109</v>
      </c>
      <c r="G144" s="100" t="s">
        <v>100</v>
      </c>
      <c r="H144" s="101">
        <v>27</v>
      </c>
      <c r="I144" s="102"/>
      <c r="J144" s="102">
        <f t="shared" si="0"/>
        <v>0</v>
      </c>
    </row>
    <row r="145" spans="2:10" s="1" customFormat="1" ht="33" customHeight="1">
      <c r="B145" s="96"/>
      <c r="C145" s="97" t="s">
        <v>110</v>
      </c>
      <c r="D145" s="97" t="s">
        <v>89</v>
      </c>
      <c r="E145" s="98" t="s">
        <v>111</v>
      </c>
      <c r="F145" s="99" t="s">
        <v>112</v>
      </c>
      <c r="G145" s="100" t="s">
        <v>100</v>
      </c>
      <c r="H145" s="101">
        <v>5.4</v>
      </c>
      <c r="I145" s="102"/>
      <c r="J145" s="102">
        <f t="shared" si="0"/>
        <v>0</v>
      </c>
    </row>
    <row r="146" spans="2:10" s="1" customFormat="1" ht="37.950000000000003" customHeight="1">
      <c r="B146" s="96"/>
      <c r="C146" s="97" t="s">
        <v>113</v>
      </c>
      <c r="D146" s="97" t="s">
        <v>89</v>
      </c>
      <c r="E146" s="98" t="s">
        <v>114</v>
      </c>
      <c r="F146" s="99" t="s">
        <v>115</v>
      </c>
      <c r="G146" s="100" t="s">
        <v>100</v>
      </c>
      <c r="H146" s="101">
        <v>91.8</v>
      </c>
      <c r="I146" s="102"/>
      <c r="J146" s="102">
        <f t="shared" si="0"/>
        <v>0</v>
      </c>
    </row>
    <row r="147" spans="2:10" s="1" customFormat="1" ht="16.5" customHeight="1">
      <c r="B147" s="96"/>
      <c r="C147" s="97" t="s">
        <v>116</v>
      </c>
      <c r="D147" s="97" t="s">
        <v>89</v>
      </c>
      <c r="E147" s="98" t="s">
        <v>117</v>
      </c>
      <c r="F147" s="99" t="s">
        <v>118</v>
      </c>
      <c r="G147" s="100" t="s">
        <v>100</v>
      </c>
      <c r="H147" s="101">
        <v>5.4</v>
      </c>
      <c r="I147" s="102"/>
      <c r="J147" s="102">
        <f t="shared" si="0"/>
        <v>0</v>
      </c>
    </row>
    <row r="148" spans="2:10" s="1" customFormat="1" ht="16.5" customHeight="1">
      <c r="B148" s="96"/>
      <c r="C148" s="97" t="s">
        <v>119</v>
      </c>
      <c r="D148" s="97" t="s">
        <v>89</v>
      </c>
      <c r="E148" s="98" t="s">
        <v>120</v>
      </c>
      <c r="F148" s="99" t="s">
        <v>121</v>
      </c>
      <c r="G148" s="100" t="s">
        <v>100</v>
      </c>
      <c r="H148" s="101">
        <v>5.4</v>
      </c>
      <c r="I148" s="102"/>
      <c r="J148" s="102">
        <f t="shared" si="0"/>
        <v>0</v>
      </c>
    </row>
    <row r="149" spans="2:10" s="1" customFormat="1" ht="24.15" customHeight="1">
      <c r="B149" s="96"/>
      <c r="C149" s="97" t="s">
        <v>122</v>
      </c>
      <c r="D149" s="97" t="s">
        <v>89</v>
      </c>
      <c r="E149" s="98" t="s">
        <v>123</v>
      </c>
      <c r="F149" s="99" t="s">
        <v>124</v>
      </c>
      <c r="G149" s="100" t="s">
        <v>125</v>
      </c>
      <c r="H149" s="101">
        <v>10.206</v>
      </c>
      <c r="I149" s="102"/>
      <c r="J149" s="102">
        <f t="shared" si="0"/>
        <v>0</v>
      </c>
    </row>
    <row r="150" spans="2:10" s="1" customFormat="1" ht="21.75" customHeight="1">
      <c r="B150" s="96"/>
      <c r="C150" s="97" t="s">
        <v>126</v>
      </c>
      <c r="D150" s="97" t="s">
        <v>89</v>
      </c>
      <c r="E150" s="98" t="s">
        <v>127</v>
      </c>
      <c r="F150" s="99" t="s">
        <v>128</v>
      </c>
      <c r="G150" s="100" t="s">
        <v>52</v>
      </c>
      <c r="H150" s="101">
        <v>21.5</v>
      </c>
      <c r="I150" s="102"/>
      <c r="J150" s="102">
        <f t="shared" si="0"/>
        <v>0</v>
      </c>
    </row>
    <row r="151" spans="2:10" s="11" customFormat="1" ht="22.95" customHeight="1">
      <c r="B151" s="90"/>
      <c r="D151" s="91" t="s">
        <v>47</v>
      </c>
      <c r="E151" s="94" t="s">
        <v>51</v>
      </c>
      <c r="F151" s="94" t="s">
        <v>129</v>
      </c>
      <c r="J151" s="95">
        <f>SUM(J152:J155)</f>
        <v>0</v>
      </c>
    </row>
    <row r="152" spans="2:10" s="1" customFormat="1" ht="24.15" customHeight="1">
      <c r="B152" s="96"/>
      <c r="C152" s="97" t="s">
        <v>130</v>
      </c>
      <c r="D152" s="97" t="s">
        <v>89</v>
      </c>
      <c r="E152" s="98" t="s">
        <v>131</v>
      </c>
      <c r="F152" s="99" t="s">
        <v>132</v>
      </c>
      <c r="G152" s="100" t="s">
        <v>100</v>
      </c>
      <c r="H152" s="101">
        <v>4.3</v>
      </c>
      <c r="I152" s="102"/>
      <c r="J152" s="102">
        <f>ROUND(I152*H152,2)</f>
        <v>0</v>
      </c>
    </row>
    <row r="153" spans="2:10" s="1" customFormat="1" ht="24.15" customHeight="1">
      <c r="B153" s="96"/>
      <c r="C153" s="97" t="s">
        <v>133</v>
      </c>
      <c r="D153" s="97" t="s">
        <v>89</v>
      </c>
      <c r="E153" s="98" t="s">
        <v>134</v>
      </c>
      <c r="F153" s="99" t="s">
        <v>135</v>
      </c>
      <c r="G153" s="100" t="s">
        <v>100</v>
      </c>
      <c r="H153" s="101">
        <v>2.15</v>
      </c>
      <c r="I153" s="102"/>
      <c r="J153" s="102">
        <f>ROUND(I153*H153,2)</f>
        <v>0</v>
      </c>
    </row>
    <row r="154" spans="2:10" s="1" customFormat="1" ht="24.15" customHeight="1">
      <c r="B154" s="96"/>
      <c r="C154" s="97" t="s">
        <v>136</v>
      </c>
      <c r="D154" s="97" t="s">
        <v>89</v>
      </c>
      <c r="E154" s="98" t="s">
        <v>137</v>
      </c>
      <c r="F154" s="99" t="s">
        <v>138</v>
      </c>
      <c r="G154" s="100" t="s">
        <v>100</v>
      </c>
      <c r="H154" s="101">
        <v>2.5</v>
      </c>
      <c r="I154" s="102"/>
      <c r="J154" s="102">
        <f>ROUND(I154*H154,2)</f>
        <v>0</v>
      </c>
    </row>
    <row r="155" spans="2:10" s="1" customFormat="1" ht="16.5" customHeight="1">
      <c r="B155" s="96"/>
      <c r="C155" s="97" t="s">
        <v>139</v>
      </c>
      <c r="D155" s="97" t="s">
        <v>89</v>
      </c>
      <c r="E155" s="98" t="s">
        <v>140</v>
      </c>
      <c r="F155" s="99" t="s">
        <v>141</v>
      </c>
      <c r="G155" s="100" t="s">
        <v>125</v>
      </c>
      <c r="H155" s="101">
        <v>0.45</v>
      </c>
      <c r="I155" s="102"/>
      <c r="J155" s="102">
        <f>ROUND(I155*H155,2)</f>
        <v>0</v>
      </c>
    </row>
    <row r="156" spans="2:10" s="11" customFormat="1" ht="22.95" customHeight="1">
      <c r="B156" s="90"/>
      <c r="D156" s="91" t="s">
        <v>47</v>
      </c>
      <c r="E156" s="94" t="s">
        <v>95</v>
      </c>
      <c r="F156" s="94" t="s">
        <v>142</v>
      </c>
      <c r="J156" s="95">
        <f>SUM(J157:J165)</f>
        <v>0</v>
      </c>
    </row>
    <row r="157" spans="2:10" s="1" customFormat="1" ht="24.15" customHeight="1">
      <c r="B157" s="96"/>
      <c r="C157" s="97" t="s">
        <v>143</v>
      </c>
      <c r="D157" s="97" t="s">
        <v>89</v>
      </c>
      <c r="E157" s="98" t="s">
        <v>144</v>
      </c>
      <c r="F157" s="99" t="s">
        <v>145</v>
      </c>
      <c r="G157" s="100" t="s">
        <v>146</v>
      </c>
      <c r="H157" s="101">
        <v>2</v>
      </c>
      <c r="I157" s="102"/>
      <c r="J157" s="102">
        <f t="shared" ref="J157:J165" si="1">ROUND(I157*H157,2)</f>
        <v>0</v>
      </c>
    </row>
    <row r="158" spans="2:10" s="1" customFormat="1" ht="24.15" customHeight="1">
      <c r="B158" s="96"/>
      <c r="C158" s="97" t="s">
        <v>147</v>
      </c>
      <c r="D158" s="97" t="s">
        <v>89</v>
      </c>
      <c r="E158" s="98" t="s">
        <v>148</v>
      </c>
      <c r="F158" s="99" t="s">
        <v>149</v>
      </c>
      <c r="G158" s="100" t="s">
        <v>146</v>
      </c>
      <c r="H158" s="101">
        <v>6</v>
      </c>
      <c r="I158" s="102"/>
      <c r="J158" s="102">
        <f t="shared" si="1"/>
        <v>0</v>
      </c>
    </row>
    <row r="159" spans="2:10" s="1" customFormat="1" ht="24.15" customHeight="1">
      <c r="B159" s="96"/>
      <c r="C159" s="97" t="s">
        <v>2</v>
      </c>
      <c r="D159" s="97" t="s">
        <v>89</v>
      </c>
      <c r="E159" s="98" t="s">
        <v>150</v>
      </c>
      <c r="F159" s="99" t="s">
        <v>151</v>
      </c>
      <c r="G159" s="100" t="s">
        <v>52</v>
      </c>
      <c r="H159" s="101">
        <v>1.08</v>
      </c>
      <c r="I159" s="102"/>
      <c r="J159" s="102">
        <f t="shared" si="1"/>
        <v>0</v>
      </c>
    </row>
    <row r="160" spans="2:10" s="1" customFormat="1" ht="24.15" customHeight="1">
      <c r="B160" s="96"/>
      <c r="C160" s="97" t="s">
        <v>152</v>
      </c>
      <c r="D160" s="97" t="s">
        <v>89</v>
      </c>
      <c r="E160" s="98" t="s">
        <v>153</v>
      </c>
      <c r="F160" s="99" t="s">
        <v>154</v>
      </c>
      <c r="G160" s="100" t="s">
        <v>52</v>
      </c>
      <c r="H160" s="101">
        <v>19.875</v>
      </c>
      <c r="I160" s="102"/>
      <c r="J160" s="102">
        <f t="shared" si="1"/>
        <v>0</v>
      </c>
    </row>
    <row r="161" spans="2:10" s="1" customFormat="1" ht="24.15" customHeight="1">
      <c r="B161" s="96"/>
      <c r="C161" s="97" t="s">
        <v>155</v>
      </c>
      <c r="D161" s="97" t="s">
        <v>89</v>
      </c>
      <c r="E161" s="98" t="s">
        <v>156</v>
      </c>
      <c r="F161" s="99" t="s">
        <v>157</v>
      </c>
      <c r="G161" s="100" t="s">
        <v>100</v>
      </c>
      <c r="H161" s="101">
        <v>2.7</v>
      </c>
      <c r="I161" s="102"/>
      <c r="J161" s="102">
        <f t="shared" si="1"/>
        <v>0</v>
      </c>
    </row>
    <row r="162" spans="2:10" s="1" customFormat="1" ht="24.15" customHeight="1">
      <c r="B162" s="96"/>
      <c r="C162" s="97" t="s">
        <v>158</v>
      </c>
      <c r="D162" s="97" t="s">
        <v>89</v>
      </c>
      <c r="E162" s="98" t="s">
        <v>159</v>
      </c>
      <c r="F162" s="99" t="s">
        <v>160</v>
      </c>
      <c r="G162" s="100" t="s">
        <v>52</v>
      </c>
      <c r="H162" s="101">
        <v>11.25</v>
      </c>
      <c r="I162" s="102"/>
      <c r="J162" s="102">
        <f t="shared" si="1"/>
        <v>0</v>
      </c>
    </row>
    <row r="163" spans="2:10" s="1" customFormat="1" ht="24.15" customHeight="1">
      <c r="B163" s="96"/>
      <c r="C163" s="97" t="s">
        <v>161</v>
      </c>
      <c r="D163" s="97" t="s">
        <v>89</v>
      </c>
      <c r="E163" s="98" t="s">
        <v>162</v>
      </c>
      <c r="F163" s="99" t="s">
        <v>163</v>
      </c>
      <c r="G163" s="100" t="s">
        <v>52</v>
      </c>
      <c r="H163" s="101">
        <v>11.25</v>
      </c>
      <c r="I163" s="102"/>
      <c r="J163" s="102">
        <f t="shared" si="1"/>
        <v>0</v>
      </c>
    </row>
    <row r="164" spans="2:10" s="1" customFormat="1" ht="16.5" customHeight="1">
      <c r="B164" s="96"/>
      <c r="C164" s="97" t="s">
        <v>164</v>
      </c>
      <c r="D164" s="97" t="s">
        <v>89</v>
      </c>
      <c r="E164" s="98" t="s">
        <v>165</v>
      </c>
      <c r="F164" s="99" t="s">
        <v>166</v>
      </c>
      <c r="G164" s="100" t="s">
        <v>125</v>
      </c>
      <c r="H164" s="101">
        <v>0.29699999999999999</v>
      </c>
      <c r="I164" s="102"/>
      <c r="J164" s="102">
        <f t="shared" si="1"/>
        <v>0</v>
      </c>
    </row>
    <row r="165" spans="2:10" s="1" customFormat="1" ht="33" customHeight="1">
      <c r="B165" s="96"/>
      <c r="C165" s="97" t="s">
        <v>167</v>
      </c>
      <c r="D165" s="97" t="s">
        <v>89</v>
      </c>
      <c r="E165" s="98" t="s">
        <v>168</v>
      </c>
      <c r="F165" s="99" t="s">
        <v>169</v>
      </c>
      <c r="G165" s="100" t="s">
        <v>52</v>
      </c>
      <c r="H165" s="101">
        <v>15.708</v>
      </c>
      <c r="I165" s="102"/>
      <c r="J165" s="102">
        <f t="shared" si="1"/>
        <v>0</v>
      </c>
    </row>
    <row r="166" spans="2:10" s="11" customFormat="1" ht="22.95" customHeight="1">
      <c r="B166" s="90"/>
      <c r="D166" s="91" t="s">
        <v>47</v>
      </c>
      <c r="E166" s="94" t="s">
        <v>101</v>
      </c>
      <c r="F166" s="94" t="s">
        <v>170</v>
      </c>
      <c r="J166" s="95">
        <f>SUM(J167:J168)</f>
        <v>0</v>
      </c>
    </row>
    <row r="167" spans="2:10" s="1" customFormat="1" ht="68.400000000000006">
      <c r="B167" s="96"/>
      <c r="C167" s="97" t="s">
        <v>171</v>
      </c>
      <c r="D167" s="97" t="s">
        <v>89</v>
      </c>
      <c r="E167" s="98" t="s">
        <v>172</v>
      </c>
      <c r="F167" s="99" t="s">
        <v>514</v>
      </c>
      <c r="G167" s="100" t="s">
        <v>52</v>
      </c>
      <c r="H167" s="101">
        <v>21.5</v>
      </c>
      <c r="I167" s="102"/>
      <c r="J167" s="102">
        <f>ROUND(I167*H167,2)</f>
        <v>0</v>
      </c>
    </row>
    <row r="168" spans="2:10" s="1" customFormat="1" ht="24.15" customHeight="1">
      <c r="B168" s="96"/>
      <c r="C168" s="103" t="s">
        <v>173</v>
      </c>
      <c r="D168" s="103" t="s">
        <v>174</v>
      </c>
      <c r="E168" s="104" t="s">
        <v>175</v>
      </c>
      <c r="F168" s="105" t="s">
        <v>176</v>
      </c>
      <c r="G168" s="106" t="s">
        <v>52</v>
      </c>
      <c r="H168" s="107">
        <v>21.93</v>
      </c>
      <c r="I168" s="108"/>
      <c r="J168" s="108">
        <f>ROUND(I168*H168,2)</f>
        <v>0</v>
      </c>
    </row>
    <row r="169" spans="2:10" s="11" customFormat="1" ht="22.95" customHeight="1">
      <c r="B169" s="90"/>
      <c r="D169" s="91" t="s">
        <v>47</v>
      </c>
      <c r="E169" s="94" t="s">
        <v>104</v>
      </c>
      <c r="F169" s="94" t="s">
        <v>177</v>
      </c>
      <c r="J169" s="95">
        <f>SUM(J170:J184)</f>
        <v>0</v>
      </c>
    </row>
    <row r="170" spans="2:10" s="1" customFormat="1" ht="24.15" customHeight="1">
      <c r="B170" s="96"/>
      <c r="C170" s="97" t="s">
        <v>178</v>
      </c>
      <c r="D170" s="97" t="s">
        <v>89</v>
      </c>
      <c r="E170" s="98" t="s">
        <v>179</v>
      </c>
      <c r="F170" s="99" t="s">
        <v>180</v>
      </c>
      <c r="G170" s="100" t="s">
        <v>52</v>
      </c>
      <c r="H170" s="101">
        <v>154.66999999999999</v>
      </c>
      <c r="I170" s="102"/>
      <c r="J170" s="102">
        <f t="shared" ref="J170:J184" si="2">ROUND(I170*H170,2)</f>
        <v>0</v>
      </c>
    </row>
    <row r="171" spans="2:10" s="1" customFormat="1" ht="24.15" customHeight="1">
      <c r="B171" s="96"/>
      <c r="C171" s="97" t="s">
        <v>181</v>
      </c>
      <c r="D171" s="97" t="s">
        <v>89</v>
      </c>
      <c r="E171" s="98" t="s">
        <v>182</v>
      </c>
      <c r="F171" s="99" t="s">
        <v>183</v>
      </c>
      <c r="G171" s="100" t="s">
        <v>52</v>
      </c>
      <c r="H171" s="101">
        <v>99.67</v>
      </c>
      <c r="I171" s="102"/>
      <c r="J171" s="102">
        <f t="shared" si="2"/>
        <v>0</v>
      </c>
    </row>
    <row r="172" spans="2:10" s="1" customFormat="1" ht="24.15" customHeight="1">
      <c r="B172" s="96"/>
      <c r="C172" s="97" t="s">
        <v>184</v>
      </c>
      <c r="D172" s="97" t="s">
        <v>89</v>
      </c>
      <c r="E172" s="98" t="s">
        <v>185</v>
      </c>
      <c r="F172" s="99" t="s">
        <v>186</v>
      </c>
      <c r="G172" s="100" t="s">
        <v>52</v>
      </c>
      <c r="H172" s="101">
        <v>154.66999999999999</v>
      </c>
      <c r="I172" s="102"/>
      <c r="J172" s="102">
        <f t="shared" si="2"/>
        <v>0</v>
      </c>
    </row>
    <row r="173" spans="2:10" s="1" customFormat="1" ht="24.15" customHeight="1">
      <c r="B173" s="96"/>
      <c r="C173" s="97" t="s">
        <v>187</v>
      </c>
      <c r="D173" s="97" t="s">
        <v>89</v>
      </c>
      <c r="E173" s="98" t="s">
        <v>188</v>
      </c>
      <c r="F173" s="99" t="s">
        <v>189</v>
      </c>
      <c r="G173" s="100" t="s">
        <v>52</v>
      </c>
      <c r="H173" s="101">
        <v>99.67</v>
      </c>
      <c r="I173" s="102"/>
      <c r="J173" s="102">
        <f t="shared" si="2"/>
        <v>0</v>
      </c>
    </row>
    <row r="174" spans="2:10" s="1" customFormat="1" ht="24.15" customHeight="1">
      <c r="B174" s="96"/>
      <c r="C174" s="97" t="s">
        <v>190</v>
      </c>
      <c r="D174" s="97" t="s">
        <v>89</v>
      </c>
      <c r="E174" s="98" t="s">
        <v>191</v>
      </c>
      <c r="F174" s="99" t="s">
        <v>192</v>
      </c>
      <c r="G174" s="100" t="s">
        <v>52</v>
      </c>
      <c r="H174" s="101">
        <v>154.66999999999999</v>
      </c>
      <c r="I174" s="102"/>
      <c r="J174" s="102">
        <f t="shared" si="2"/>
        <v>0</v>
      </c>
    </row>
    <row r="175" spans="2:10" s="1" customFormat="1" ht="24.15" customHeight="1">
      <c r="B175" s="96"/>
      <c r="C175" s="97" t="s">
        <v>193</v>
      </c>
      <c r="D175" s="97" t="s">
        <v>89</v>
      </c>
      <c r="E175" s="98" t="s">
        <v>194</v>
      </c>
      <c r="F175" s="99" t="s">
        <v>195</v>
      </c>
      <c r="G175" s="100" t="s">
        <v>52</v>
      </c>
      <c r="H175" s="101">
        <v>33.799999999999997</v>
      </c>
      <c r="I175" s="102"/>
      <c r="J175" s="102">
        <f t="shared" si="2"/>
        <v>0</v>
      </c>
    </row>
    <row r="176" spans="2:10" s="1" customFormat="1" ht="24.15" customHeight="1">
      <c r="B176" s="96"/>
      <c r="C176" s="97" t="s">
        <v>196</v>
      </c>
      <c r="D176" s="97" t="s">
        <v>89</v>
      </c>
      <c r="E176" s="98" t="s">
        <v>197</v>
      </c>
      <c r="F176" s="99" t="s">
        <v>198</v>
      </c>
      <c r="G176" s="100" t="s">
        <v>52</v>
      </c>
      <c r="H176" s="101">
        <v>33.799999999999997</v>
      </c>
      <c r="I176" s="102"/>
      <c r="J176" s="102">
        <f t="shared" si="2"/>
        <v>0</v>
      </c>
    </row>
    <row r="177" spans="2:10" s="1" customFormat="1" ht="24.15" customHeight="1">
      <c r="B177" s="96"/>
      <c r="C177" s="97" t="s">
        <v>199</v>
      </c>
      <c r="D177" s="97" t="s">
        <v>89</v>
      </c>
      <c r="E177" s="98" t="s">
        <v>200</v>
      </c>
      <c r="F177" s="99" t="s">
        <v>201</v>
      </c>
      <c r="G177" s="100" t="s">
        <v>52</v>
      </c>
      <c r="H177" s="101">
        <v>33.799999999999997</v>
      </c>
      <c r="I177" s="102"/>
      <c r="J177" s="102">
        <f t="shared" si="2"/>
        <v>0</v>
      </c>
    </row>
    <row r="178" spans="2:10" s="1" customFormat="1" ht="24.15" customHeight="1">
      <c r="B178" s="96"/>
      <c r="C178" s="97" t="s">
        <v>202</v>
      </c>
      <c r="D178" s="97" t="s">
        <v>89</v>
      </c>
      <c r="E178" s="98" t="s">
        <v>203</v>
      </c>
      <c r="F178" s="99" t="s">
        <v>204</v>
      </c>
      <c r="G178" s="100" t="s">
        <v>52</v>
      </c>
      <c r="H178" s="101">
        <v>33.799999999999997</v>
      </c>
      <c r="I178" s="102"/>
      <c r="J178" s="102">
        <f t="shared" si="2"/>
        <v>0</v>
      </c>
    </row>
    <row r="179" spans="2:10" s="1" customFormat="1" ht="24.15" customHeight="1">
      <c r="B179" s="96"/>
      <c r="C179" s="97" t="s">
        <v>205</v>
      </c>
      <c r="D179" s="97" t="s">
        <v>89</v>
      </c>
      <c r="E179" s="98" t="s">
        <v>206</v>
      </c>
      <c r="F179" s="99" t="s">
        <v>207</v>
      </c>
      <c r="G179" s="100" t="s">
        <v>52</v>
      </c>
      <c r="H179" s="101">
        <v>33.799999999999997</v>
      </c>
      <c r="I179" s="102"/>
      <c r="J179" s="102">
        <f t="shared" si="2"/>
        <v>0</v>
      </c>
    </row>
    <row r="180" spans="2:10" s="1" customFormat="1" ht="24.15" customHeight="1">
      <c r="B180" s="96"/>
      <c r="C180" s="97" t="s">
        <v>208</v>
      </c>
      <c r="D180" s="97" t="s">
        <v>89</v>
      </c>
      <c r="E180" s="98" t="s">
        <v>209</v>
      </c>
      <c r="F180" s="99" t="s">
        <v>210</v>
      </c>
      <c r="G180" s="100" t="s">
        <v>52</v>
      </c>
      <c r="H180" s="101">
        <v>19.2</v>
      </c>
      <c r="I180" s="102"/>
      <c r="J180" s="102">
        <f t="shared" si="2"/>
        <v>0</v>
      </c>
    </row>
    <row r="181" spans="2:10" s="1" customFormat="1" ht="24.15" customHeight="1">
      <c r="B181" s="96"/>
      <c r="C181" s="103" t="s">
        <v>211</v>
      </c>
      <c r="D181" s="103" t="s">
        <v>174</v>
      </c>
      <c r="E181" s="104" t="s">
        <v>212</v>
      </c>
      <c r="F181" s="105" t="s">
        <v>213</v>
      </c>
      <c r="G181" s="106" t="s">
        <v>214</v>
      </c>
      <c r="H181" s="107">
        <v>3.9550000000000001</v>
      </c>
      <c r="I181" s="108"/>
      <c r="J181" s="108">
        <f t="shared" si="2"/>
        <v>0</v>
      </c>
    </row>
    <row r="182" spans="2:10" s="1" customFormat="1" ht="21.75" customHeight="1">
      <c r="B182" s="96"/>
      <c r="C182" s="97" t="s">
        <v>215</v>
      </c>
      <c r="D182" s="97" t="s">
        <v>89</v>
      </c>
      <c r="E182" s="98" t="s">
        <v>216</v>
      </c>
      <c r="F182" s="99" t="s">
        <v>217</v>
      </c>
      <c r="G182" s="100" t="s">
        <v>52</v>
      </c>
      <c r="H182" s="101">
        <v>19.2</v>
      </c>
      <c r="I182" s="102"/>
      <c r="J182" s="102">
        <f t="shared" si="2"/>
        <v>0</v>
      </c>
    </row>
    <row r="183" spans="2:10" s="1" customFormat="1" ht="24.15" customHeight="1">
      <c r="B183" s="96"/>
      <c r="C183" s="97" t="s">
        <v>218</v>
      </c>
      <c r="D183" s="97" t="s">
        <v>89</v>
      </c>
      <c r="E183" s="98" t="s">
        <v>219</v>
      </c>
      <c r="F183" s="99" t="s">
        <v>220</v>
      </c>
      <c r="G183" s="100" t="s">
        <v>146</v>
      </c>
      <c r="H183" s="101">
        <v>27</v>
      </c>
      <c r="I183" s="102"/>
      <c r="J183" s="102">
        <f t="shared" si="2"/>
        <v>0</v>
      </c>
    </row>
    <row r="184" spans="2:10" s="1" customFormat="1" ht="16.5" customHeight="1">
      <c r="B184" s="96"/>
      <c r="C184" s="103" t="s">
        <v>221</v>
      </c>
      <c r="D184" s="103" t="s">
        <v>174</v>
      </c>
      <c r="E184" s="104" t="s">
        <v>222</v>
      </c>
      <c r="F184" s="105" t="s">
        <v>223</v>
      </c>
      <c r="G184" s="106" t="s">
        <v>146</v>
      </c>
      <c r="H184" s="107">
        <v>27</v>
      </c>
      <c r="I184" s="108"/>
      <c r="J184" s="108">
        <f t="shared" si="2"/>
        <v>0</v>
      </c>
    </row>
    <row r="185" spans="2:10" s="11" customFormat="1" ht="22.95" customHeight="1">
      <c r="B185" s="90"/>
      <c r="D185" s="91" t="s">
        <v>47</v>
      </c>
      <c r="E185" s="94" t="s">
        <v>113</v>
      </c>
      <c r="F185" s="94" t="s">
        <v>224</v>
      </c>
      <c r="J185" s="95">
        <f>SUM(J186:J211)</f>
        <v>0</v>
      </c>
    </row>
    <row r="186" spans="2:10" s="1" customFormat="1" ht="37.950000000000003" customHeight="1">
      <c r="B186" s="96"/>
      <c r="C186" s="97" t="s">
        <v>225</v>
      </c>
      <c r="D186" s="97" t="s">
        <v>89</v>
      </c>
      <c r="E186" s="98" t="s">
        <v>226</v>
      </c>
      <c r="F186" s="99" t="s">
        <v>227</v>
      </c>
      <c r="G186" s="100" t="s">
        <v>228</v>
      </c>
      <c r="H186" s="101">
        <v>15</v>
      </c>
      <c r="I186" s="102"/>
      <c r="J186" s="102">
        <f t="shared" ref="J186:J211" si="3">ROUND(I186*H186,2)</f>
        <v>0</v>
      </c>
    </row>
    <row r="187" spans="2:10" s="1" customFormat="1" ht="21.75" customHeight="1">
      <c r="B187" s="96"/>
      <c r="C187" s="103" t="s">
        <v>229</v>
      </c>
      <c r="D187" s="103" t="s">
        <v>174</v>
      </c>
      <c r="E187" s="104" t="s">
        <v>230</v>
      </c>
      <c r="F187" s="105" t="s">
        <v>231</v>
      </c>
      <c r="G187" s="106" t="s">
        <v>146</v>
      </c>
      <c r="H187" s="107">
        <v>15.15</v>
      </c>
      <c r="I187" s="108"/>
      <c r="J187" s="108">
        <f t="shared" si="3"/>
        <v>0</v>
      </c>
    </row>
    <row r="188" spans="2:10" s="1" customFormat="1" ht="33" customHeight="1">
      <c r="B188" s="96"/>
      <c r="C188" s="97" t="s">
        <v>232</v>
      </c>
      <c r="D188" s="97" t="s">
        <v>89</v>
      </c>
      <c r="E188" s="98" t="s">
        <v>233</v>
      </c>
      <c r="F188" s="99" t="s">
        <v>234</v>
      </c>
      <c r="G188" s="100" t="s">
        <v>52</v>
      </c>
      <c r="H188" s="101">
        <v>45</v>
      </c>
      <c r="I188" s="102"/>
      <c r="J188" s="102">
        <f t="shared" si="3"/>
        <v>0</v>
      </c>
    </row>
    <row r="189" spans="2:10" s="1" customFormat="1" ht="44.25" customHeight="1">
      <c r="B189" s="96"/>
      <c r="C189" s="97" t="s">
        <v>235</v>
      </c>
      <c r="D189" s="97" t="s">
        <v>89</v>
      </c>
      <c r="E189" s="98" t="s">
        <v>236</v>
      </c>
      <c r="F189" s="99" t="s">
        <v>237</v>
      </c>
      <c r="G189" s="100" t="s">
        <v>52</v>
      </c>
      <c r="H189" s="101">
        <v>45</v>
      </c>
      <c r="I189" s="102"/>
      <c r="J189" s="102">
        <f t="shared" si="3"/>
        <v>0</v>
      </c>
    </row>
    <row r="190" spans="2:10" s="1" customFormat="1" ht="33" customHeight="1">
      <c r="B190" s="96"/>
      <c r="C190" s="97" t="s">
        <v>238</v>
      </c>
      <c r="D190" s="97" t="s">
        <v>89</v>
      </c>
      <c r="E190" s="98" t="s">
        <v>239</v>
      </c>
      <c r="F190" s="99" t="s">
        <v>240</v>
      </c>
      <c r="G190" s="100" t="s">
        <v>52</v>
      </c>
      <c r="H190" s="101">
        <v>45</v>
      </c>
      <c r="I190" s="102"/>
      <c r="J190" s="102">
        <f t="shared" si="3"/>
        <v>0</v>
      </c>
    </row>
    <row r="191" spans="2:10" s="1" customFormat="1" ht="37.950000000000003" customHeight="1">
      <c r="B191" s="96"/>
      <c r="C191" s="97" t="s">
        <v>241</v>
      </c>
      <c r="D191" s="97" t="s">
        <v>89</v>
      </c>
      <c r="E191" s="98" t="s">
        <v>242</v>
      </c>
      <c r="F191" s="99" t="s">
        <v>243</v>
      </c>
      <c r="G191" s="100" t="s">
        <v>52</v>
      </c>
      <c r="H191" s="101">
        <v>22.259</v>
      </c>
      <c r="I191" s="102"/>
      <c r="J191" s="102">
        <f t="shared" si="3"/>
        <v>0</v>
      </c>
    </row>
    <row r="192" spans="2:10" s="1" customFormat="1" ht="44.25" customHeight="1">
      <c r="B192" s="96"/>
      <c r="C192" s="97" t="s">
        <v>244</v>
      </c>
      <c r="D192" s="97" t="s">
        <v>89</v>
      </c>
      <c r="E192" s="98" t="s">
        <v>245</v>
      </c>
      <c r="F192" s="99" t="s">
        <v>246</v>
      </c>
      <c r="G192" s="100" t="s">
        <v>100</v>
      </c>
      <c r="H192" s="101">
        <v>1.6830000000000001</v>
      </c>
      <c r="I192" s="102"/>
      <c r="J192" s="102">
        <f t="shared" si="3"/>
        <v>0</v>
      </c>
    </row>
    <row r="193" spans="2:10" s="1" customFormat="1" ht="37.950000000000003" customHeight="1">
      <c r="B193" s="96"/>
      <c r="C193" s="97" t="s">
        <v>247</v>
      </c>
      <c r="D193" s="97" t="s">
        <v>89</v>
      </c>
      <c r="E193" s="98" t="s">
        <v>248</v>
      </c>
      <c r="F193" s="99" t="s">
        <v>249</v>
      </c>
      <c r="G193" s="100" t="s">
        <v>100</v>
      </c>
      <c r="H193" s="101">
        <v>1.96</v>
      </c>
      <c r="I193" s="102"/>
      <c r="J193" s="102">
        <f t="shared" si="3"/>
        <v>0</v>
      </c>
    </row>
    <row r="194" spans="2:10" s="1" customFormat="1" ht="24.15" customHeight="1">
      <c r="B194" s="96"/>
      <c r="C194" s="97" t="s">
        <v>250</v>
      </c>
      <c r="D194" s="97" t="s">
        <v>89</v>
      </c>
      <c r="E194" s="98" t="s">
        <v>251</v>
      </c>
      <c r="F194" s="99" t="s">
        <v>252</v>
      </c>
      <c r="G194" s="100" t="s">
        <v>52</v>
      </c>
      <c r="H194" s="101">
        <v>19.2</v>
      </c>
      <c r="I194" s="102"/>
      <c r="J194" s="102">
        <f t="shared" si="3"/>
        <v>0</v>
      </c>
    </row>
    <row r="195" spans="2:10" s="1" customFormat="1" ht="33" customHeight="1">
      <c r="B195" s="96"/>
      <c r="C195" s="97" t="s">
        <v>253</v>
      </c>
      <c r="D195" s="97" t="s">
        <v>89</v>
      </c>
      <c r="E195" s="98" t="s">
        <v>254</v>
      </c>
      <c r="F195" s="99" t="s">
        <v>255</v>
      </c>
      <c r="G195" s="100" t="s">
        <v>52</v>
      </c>
      <c r="H195" s="101">
        <v>19.149999999999999</v>
      </c>
      <c r="I195" s="102"/>
      <c r="J195" s="102">
        <f t="shared" si="3"/>
        <v>0</v>
      </c>
    </row>
    <row r="196" spans="2:10" s="1" customFormat="1" ht="24.15" customHeight="1">
      <c r="B196" s="96"/>
      <c r="C196" s="97" t="s">
        <v>256</v>
      </c>
      <c r="D196" s="97" t="s">
        <v>89</v>
      </c>
      <c r="E196" s="98" t="s">
        <v>257</v>
      </c>
      <c r="F196" s="99" t="s">
        <v>258</v>
      </c>
      <c r="G196" s="100" t="s">
        <v>146</v>
      </c>
      <c r="H196" s="101">
        <v>28</v>
      </c>
      <c r="I196" s="102"/>
      <c r="J196" s="102">
        <f t="shared" si="3"/>
        <v>0</v>
      </c>
    </row>
    <row r="197" spans="2:10" s="1" customFormat="1" ht="24.15" customHeight="1">
      <c r="B197" s="96"/>
      <c r="C197" s="97" t="s">
        <v>54</v>
      </c>
      <c r="D197" s="97" t="s">
        <v>89</v>
      </c>
      <c r="E197" s="98" t="s">
        <v>259</v>
      </c>
      <c r="F197" s="99" t="s">
        <v>260</v>
      </c>
      <c r="G197" s="100" t="s">
        <v>52</v>
      </c>
      <c r="H197" s="101">
        <v>56</v>
      </c>
      <c r="I197" s="102"/>
      <c r="J197" s="102">
        <f t="shared" si="3"/>
        <v>0</v>
      </c>
    </row>
    <row r="198" spans="2:10" s="1" customFormat="1" ht="24.15" customHeight="1">
      <c r="B198" s="96"/>
      <c r="C198" s="97" t="s">
        <v>261</v>
      </c>
      <c r="D198" s="97" t="s">
        <v>89</v>
      </c>
      <c r="E198" s="98" t="s">
        <v>262</v>
      </c>
      <c r="F198" s="99" t="s">
        <v>263</v>
      </c>
      <c r="G198" s="100" t="s">
        <v>52</v>
      </c>
      <c r="H198" s="101">
        <v>1.08</v>
      </c>
      <c r="I198" s="102"/>
      <c r="J198" s="102">
        <f t="shared" si="3"/>
        <v>0</v>
      </c>
    </row>
    <row r="199" spans="2:10" s="1" customFormat="1" ht="24.15" customHeight="1">
      <c r="B199" s="96"/>
      <c r="C199" s="97" t="s">
        <v>264</v>
      </c>
      <c r="D199" s="97" t="s">
        <v>89</v>
      </c>
      <c r="E199" s="98" t="s">
        <v>265</v>
      </c>
      <c r="F199" s="99" t="s">
        <v>266</v>
      </c>
      <c r="G199" s="100" t="s">
        <v>52</v>
      </c>
      <c r="H199" s="101">
        <v>19.875</v>
      </c>
      <c r="I199" s="102"/>
      <c r="J199" s="102">
        <f t="shared" si="3"/>
        <v>0</v>
      </c>
    </row>
    <row r="200" spans="2:10" s="1" customFormat="1" ht="21.75" customHeight="1">
      <c r="B200" s="96"/>
      <c r="C200" s="97" t="s">
        <v>267</v>
      </c>
      <c r="D200" s="97" t="s">
        <v>89</v>
      </c>
      <c r="E200" s="98" t="s">
        <v>268</v>
      </c>
      <c r="F200" s="99" t="s">
        <v>269</v>
      </c>
      <c r="G200" s="100" t="s">
        <v>52</v>
      </c>
      <c r="H200" s="101">
        <v>11.85</v>
      </c>
      <c r="I200" s="102"/>
      <c r="J200" s="102">
        <f t="shared" si="3"/>
        <v>0</v>
      </c>
    </row>
    <row r="201" spans="2:10" s="1" customFormat="1" ht="24.15" customHeight="1">
      <c r="B201" s="96"/>
      <c r="C201" s="97" t="s">
        <v>270</v>
      </c>
      <c r="D201" s="97" t="s">
        <v>89</v>
      </c>
      <c r="E201" s="98" t="s">
        <v>271</v>
      </c>
      <c r="F201" s="99" t="s">
        <v>272</v>
      </c>
      <c r="G201" s="100" t="s">
        <v>52</v>
      </c>
      <c r="H201" s="101">
        <v>16.8</v>
      </c>
      <c r="I201" s="102"/>
      <c r="J201" s="102">
        <f t="shared" si="3"/>
        <v>0</v>
      </c>
    </row>
    <row r="202" spans="2:10" s="1" customFormat="1" ht="24.15" customHeight="1">
      <c r="B202" s="96"/>
      <c r="C202" s="97" t="s">
        <v>273</v>
      </c>
      <c r="D202" s="97" t="s">
        <v>89</v>
      </c>
      <c r="E202" s="98" t="s">
        <v>274</v>
      </c>
      <c r="F202" s="99" t="s">
        <v>275</v>
      </c>
      <c r="G202" s="100" t="s">
        <v>100</v>
      </c>
      <c r="H202" s="101">
        <v>4.125</v>
      </c>
      <c r="I202" s="102"/>
      <c r="J202" s="102">
        <f t="shared" si="3"/>
        <v>0</v>
      </c>
    </row>
    <row r="203" spans="2:10" s="1" customFormat="1" ht="33" customHeight="1">
      <c r="B203" s="96"/>
      <c r="C203" s="97" t="s">
        <v>276</v>
      </c>
      <c r="D203" s="97" t="s">
        <v>89</v>
      </c>
      <c r="E203" s="98" t="s">
        <v>277</v>
      </c>
      <c r="F203" s="99" t="s">
        <v>278</v>
      </c>
      <c r="G203" s="100" t="s">
        <v>52</v>
      </c>
      <c r="H203" s="101">
        <v>32.340000000000003</v>
      </c>
      <c r="I203" s="102"/>
      <c r="J203" s="102">
        <f t="shared" si="3"/>
        <v>0</v>
      </c>
    </row>
    <row r="204" spans="2:10" s="1" customFormat="1" ht="37.950000000000003" customHeight="1">
      <c r="B204" s="96"/>
      <c r="C204" s="97" t="s">
        <v>279</v>
      </c>
      <c r="D204" s="97" t="s">
        <v>89</v>
      </c>
      <c r="E204" s="98" t="s">
        <v>280</v>
      </c>
      <c r="F204" s="99" t="s">
        <v>281</v>
      </c>
      <c r="G204" s="100" t="s">
        <v>52</v>
      </c>
      <c r="H204" s="101">
        <v>25.65</v>
      </c>
      <c r="I204" s="102"/>
      <c r="J204" s="102">
        <f t="shared" si="3"/>
        <v>0</v>
      </c>
    </row>
    <row r="205" spans="2:10" s="1" customFormat="1" ht="21.75" customHeight="1">
      <c r="B205" s="96"/>
      <c r="C205" s="97" t="s">
        <v>282</v>
      </c>
      <c r="D205" s="97" t="s">
        <v>89</v>
      </c>
      <c r="E205" s="98" t="s">
        <v>283</v>
      </c>
      <c r="F205" s="99" t="s">
        <v>284</v>
      </c>
      <c r="G205" s="100" t="s">
        <v>125</v>
      </c>
      <c r="H205" s="101">
        <v>52.792999999999999</v>
      </c>
      <c r="I205" s="102"/>
      <c r="J205" s="102">
        <f t="shared" si="3"/>
        <v>0</v>
      </c>
    </row>
    <row r="206" spans="2:10" s="1" customFormat="1" ht="24.15" customHeight="1">
      <c r="B206" s="96"/>
      <c r="C206" s="97" t="s">
        <v>285</v>
      </c>
      <c r="D206" s="97" t="s">
        <v>89</v>
      </c>
      <c r="E206" s="98" t="s">
        <v>286</v>
      </c>
      <c r="F206" s="99" t="s">
        <v>287</v>
      </c>
      <c r="G206" s="100" t="s">
        <v>125</v>
      </c>
      <c r="H206" s="101">
        <v>158.37899999999999</v>
      </c>
      <c r="I206" s="102"/>
      <c r="J206" s="102">
        <f t="shared" si="3"/>
        <v>0</v>
      </c>
    </row>
    <row r="207" spans="2:10" s="1" customFormat="1" ht="21.75" customHeight="1">
      <c r="B207" s="96"/>
      <c r="C207" s="97" t="s">
        <v>288</v>
      </c>
      <c r="D207" s="97" t="s">
        <v>89</v>
      </c>
      <c r="E207" s="98" t="s">
        <v>289</v>
      </c>
      <c r="F207" s="99" t="s">
        <v>290</v>
      </c>
      <c r="G207" s="100" t="s">
        <v>125</v>
      </c>
      <c r="H207" s="101">
        <v>52.792999999999999</v>
      </c>
      <c r="I207" s="102"/>
      <c r="J207" s="102">
        <f t="shared" si="3"/>
        <v>0</v>
      </c>
    </row>
    <row r="208" spans="2:10" s="1" customFormat="1" ht="24.15" customHeight="1">
      <c r="B208" s="96"/>
      <c r="C208" s="97" t="s">
        <v>291</v>
      </c>
      <c r="D208" s="97" t="s">
        <v>89</v>
      </c>
      <c r="E208" s="98" t="s">
        <v>292</v>
      </c>
      <c r="F208" s="99" t="s">
        <v>293</v>
      </c>
      <c r="G208" s="100" t="s">
        <v>125</v>
      </c>
      <c r="H208" s="101">
        <v>2639.65</v>
      </c>
      <c r="I208" s="102"/>
      <c r="J208" s="102">
        <f t="shared" si="3"/>
        <v>0</v>
      </c>
    </row>
    <row r="209" spans="2:10" s="1" customFormat="1" ht="24.15" customHeight="1">
      <c r="B209" s="96"/>
      <c r="C209" s="97" t="s">
        <v>294</v>
      </c>
      <c r="D209" s="97" t="s">
        <v>89</v>
      </c>
      <c r="E209" s="98" t="s">
        <v>295</v>
      </c>
      <c r="F209" s="99" t="s">
        <v>296</v>
      </c>
      <c r="G209" s="100" t="s">
        <v>125</v>
      </c>
      <c r="H209" s="101">
        <v>52.792999999999999</v>
      </c>
      <c r="I209" s="102"/>
      <c r="J209" s="102">
        <f t="shared" si="3"/>
        <v>0</v>
      </c>
    </row>
    <row r="210" spans="2:10" s="1" customFormat="1" ht="24.15" customHeight="1">
      <c r="B210" s="96"/>
      <c r="C210" s="97" t="s">
        <v>297</v>
      </c>
      <c r="D210" s="97" t="s">
        <v>89</v>
      </c>
      <c r="E210" s="98" t="s">
        <v>298</v>
      </c>
      <c r="F210" s="99" t="s">
        <v>299</v>
      </c>
      <c r="G210" s="100" t="s">
        <v>125</v>
      </c>
      <c r="H210" s="101">
        <v>527.92999999999995</v>
      </c>
      <c r="I210" s="102"/>
      <c r="J210" s="102">
        <f t="shared" si="3"/>
        <v>0</v>
      </c>
    </row>
    <row r="211" spans="2:10" s="1" customFormat="1" ht="24.15" customHeight="1">
      <c r="B211" s="96"/>
      <c r="C211" s="97" t="s">
        <v>300</v>
      </c>
      <c r="D211" s="97" t="s">
        <v>89</v>
      </c>
      <c r="E211" s="98" t="s">
        <v>301</v>
      </c>
      <c r="F211" s="99" t="s">
        <v>302</v>
      </c>
      <c r="G211" s="100" t="s">
        <v>125</v>
      </c>
      <c r="H211" s="101">
        <v>52.792999999999999</v>
      </c>
      <c r="I211" s="102"/>
      <c r="J211" s="102">
        <f t="shared" si="3"/>
        <v>0</v>
      </c>
    </row>
    <row r="212" spans="2:10" s="11" customFormat="1" ht="22.95" customHeight="1">
      <c r="B212" s="90"/>
      <c r="D212" s="91" t="s">
        <v>47</v>
      </c>
      <c r="E212" s="94" t="s">
        <v>303</v>
      </c>
      <c r="F212" s="94" t="s">
        <v>304</v>
      </c>
      <c r="J212" s="95">
        <f>J213</f>
        <v>0</v>
      </c>
    </row>
    <row r="213" spans="2:10" s="1" customFormat="1" ht="24.15" customHeight="1">
      <c r="B213" s="96"/>
      <c r="C213" s="97" t="s">
        <v>305</v>
      </c>
      <c r="D213" s="97" t="s">
        <v>89</v>
      </c>
      <c r="E213" s="98" t="s">
        <v>306</v>
      </c>
      <c r="F213" s="99" t="s">
        <v>307</v>
      </c>
      <c r="G213" s="100" t="s">
        <v>125</v>
      </c>
      <c r="H213" s="101">
        <v>50.826999999999998</v>
      </c>
      <c r="I213" s="102"/>
      <c r="J213" s="102">
        <f>ROUND(I213*H213,2)</f>
        <v>0</v>
      </c>
    </row>
    <row r="214" spans="2:10" s="11" customFormat="1" ht="25.95" customHeight="1">
      <c r="B214" s="90"/>
      <c r="D214" s="91" t="s">
        <v>47</v>
      </c>
      <c r="E214" s="92" t="s">
        <v>308</v>
      </c>
      <c r="F214" s="92" t="s">
        <v>309</v>
      </c>
      <c r="J214" s="93">
        <f>J215+J221+J225+J265+J268+J270+J278+J282+J288+J290+J296</f>
        <v>0</v>
      </c>
    </row>
    <row r="215" spans="2:10" s="11" customFormat="1" ht="22.95" customHeight="1">
      <c r="B215" s="90"/>
      <c r="D215" s="91" t="s">
        <v>47</v>
      </c>
      <c r="E215" s="94" t="s">
        <v>310</v>
      </c>
      <c r="F215" s="94" t="s">
        <v>311</v>
      </c>
      <c r="J215" s="95">
        <f>SUM(J216:J220)</f>
        <v>0</v>
      </c>
    </row>
    <row r="216" spans="2:10" s="1" customFormat="1" ht="33" customHeight="1">
      <c r="B216" s="96"/>
      <c r="C216" s="97" t="s">
        <v>312</v>
      </c>
      <c r="D216" s="97" t="s">
        <v>89</v>
      </c>
      <c r="E216" s="98" t="s">
        <v>313</v>
      </c>
      <c r="F216" s="99" t="s">
        <v>314</v>
      </c>
      <c r="G216" s="100" t="s">
        <v>52</v>
      </c>
      <c r="H216" s="101">
        <v>19.2</v>
      </c>
      <c r="I216" s="102"/>
      <c r="J216" s="102">
        <f>ROUND(I216*H216,2)</f>
        <v>0</v>
      </c>
    </row>
    <row r="217" spans="2:10" s="1" customFormat="1" ht="24.15" customHeight="1">
      <c r="B217" s="96"/>
      <c r="C217" s="103" t="s">
        <v>315</v>
      </c>
      <c r="D217" s="103" t="s">
        <v>174</v>
      </c>
      <c r="E217" s="104" t="s">
        <v>316</v>
      </c>
      <c r="F217" s="105" t="s">
        <v>317</v>
      </c>
      <c r="G217" s="106" t="s">
        <v>214</v>
      </c>
      <c r="H217" s="107">
        <v>25.92</v>
      </c>
      <c r="I217" s="108"/>
      <c r="J217" s="108">
        <f>ROUND(I217*H217,2)</f>
        <v>0</v>
      </c>
    </row>
    <row r="218" spans="2:10" s="1" customFormat="1" ht="24.15" customHeight="1">
      <c r="B218" s="96"/>
      <c r="C218" s="97" t="s">
        <v>318</v>
      </c>
      <c r="D218" s="97" t="s">
        <v>89</v>
      </c>
      <c r="E218" s="98" t="s">
        <v>319</v>
      </c>
      <c r="F218" s="99" t="s">
        <v>320</v>
      </c>
      <c r="G218" s="100" t="s">
        <v>52</v>
      </c>
      <c r="H218" s="101">
        <v>55</v>
      </c>
      <c r="I218" s="102"/>
      <c r="J218" s="102">
        <f>ROUND(I218*H218,2)</f>
        <v>0</v>
      </c>
    </row>
    <row r="219" spans="2:10" s="1" customFormat="1" ht="24.15" customHeight="1">
      <c r="B219" s="96"/>
      <c r="C219" s="103" t="s">
        <v>321</v>
      </c>
      <c r="D219" s="103" t="s">
        <v>174</v>
      </c>
      <c r="E219" s="104" t="s">
        <v>316</v>
      </c>
      <c r="F219" s="105" t="s">
        <v>317</v>
      </c>
      <c r="G219" s="106" t="s">
        <v>214</v>
      </c>
      <c r="H219" s="107">
        <v>74.25</v>
      </c>
      <c r="I219" s="108"/>
      <c r="J219" s="108">
        <f>ROUND(I219*H219,2)</f>
        <v>0</v>
      </c>
    </row>
    <row r="220" spans="2:10" s="1" customFormat="1" ht="24.15" customHeight="1">
      <c r="B220" s="96"/>
      <c r="C220" s="97" t="s">
        <v>322</v>
      </c>
      <c r="D220" s="97" t="s">
        <v>89</v>
      </c>
      <c r="E220" s="98" t="s">
        <v>323</v>
      </c>
      <c r="F220" s="99" t="s">
        <v>324</v>
      </c>
      <c r="G220" s="100" t="s">
        <v>325</v>
      </c>
      <c r="H220" s="101">
        <v>6.8419999999999996</v>
      </c>
      <c r="I220" s="102"/>
      <c r="J220" s="102">
        <f>ROUND(I220*H220,2)</f>
        <v>0</v>
      </c>
    </row>
    <row r="221" spans="2:10" s="11" customFormat="1" ht="22.95" customHeight="1">
      <c r="B221" s="90"/>
      <c r="D221" s="91" t="s">
        <v>47</v>
      </c>
      <c r="E221" s="94" t="s">
        <v>326</v>
      </c>
      <c r="F221" s="94" t="s">
        <v>327</v>
      </c>
      <c r="J221" s="95">
        <f>SUM(J222:J224)</f>
        <v>0</v>
      </c>
    </row>
    <row r="222" spans="2:10" s="1" customFormat="1" ht="24.15" customHeight="1">
      <c r="B222" s="96"/>
      <c r="C222" s="97" t="s">
        <v>328</v>
      </c>
      <c r="D222" s="97" t="s">
        <v>89</v>
      </c>
      <c r="E222" s="98" t="s">
        <v>329</v>
      </c>
      <c r="F222" s="99" t="s">
        <v>330</v>
      </c>
      <c r="G222" s="100" t="s">
        <v>146</v>
      </c>
      <c r="H222" s="101">
        <v>2</v>
      </c>
      <c r="I222" s="102"/>
      <c r="J222" s="102">
        <f>ROUND(I222*H222,2)</f>
        <v>0</v>
      </c>
    </row>
    <row r="223" spans="2:10" s="1" customFormat="1" ht="24.15" customHeight="1">
      <c r="B223" s="96"/>
      <c r="C223" s="103" t="s">
        <v>331</v>
      </c>
      <c r="D223" s="103" t="s">
        <v>174</v>
      </c>
      <c r="E223" s="104" t="s">
        <v>332</v>
      </c>
      <c r="F223" s="105" t="s">
        <v>333</v>
      </c>
      <c r="G223" s="106" t="s">
        <v>146</v>
      </c>
      <c r="H223" s="107">
        <v>2</v>
      </c>
      <c r="I223" s="108"/>
      <c r="J223" s="108">
        <f>ROUND(I223*H223,2)</f>
        <v>0</v>
      </c>
    </row>
    <row r="224" spans="2:10" s="1" customFormat="1" ht="24.15" customHeight="1">
      <c r="B224" s="96"/>
      <c r="C224" s="97" t="s">
        <v>334</v>
      </c>
      <c r="D224" s="97" t="s">
        <v>89</v>
      </c>
      <c r="E224" s="98" t="s">
        <v>335</v>
      </c>
      <c r="F224" s="99" t="s">
        <v>336</v>
      </c>
      <c r="G224" s="100" t="s">
        <v>325</v>
      </c>
      <c r="H224" s="101">
        <v>11.228</v>
      </c>
      <c r="I224" s="102"/>
      <c r="J224" s="102">
        <f>ROUND(I224*H224,2)</f>
        <v>0</v>
      </c>
    </row>
    <row r="225" spans="2:10" s="11" customFormat="1" ht="22.95" customHeight="1">
      <c r="B225" s="90"/>
      <c r="D225" s="91" t="s">
        <v>47</v>
      </c>
      <c r="E225" s="94" t="s">
        <v>337</v>
      </c>
      <c r="F225" s="94" t="s">
        <v>338</v>
      </c>
      <c r="J225" s="95">
        <f>SUM(J226:J264)</f>
        <v>0</v>
      </c>
    </row>
    <row r="226" spans="2:10" s="1" customFormat="1" ht="24.15" customHeight="1">
      <c r="B226" s="96"/>
      <c r="C226" s="97" t="s">
        <v>339</v>
      </c>
      <c r="D226" s="97" t="s">
        <v>89</v>
      </c>
      <c r="E226" s="98" t="s">
        <v>340</v>
      </c>
      <c r="F226" s="99" t="s">
        <v>341</v>
      </c>
      <c r="G226" s="100" t="s">
        <v>342</v>
      </c>
      <c r="H226" s="101">
        <v>2</v>
      </c>
      <c r="I226" s="102"/>
      <c r="J226" s="102">
        <f t="shared" ref="J226:J264" si="4">ROUND(I226*H226,2)</f>
        <v>0</v>
      </c>
    </row>
    <row r="227" spans="2:10" s="1" customFormat="1" ht="16.5" customHeight="1">
      <c r="B227" s="96"/>
      <c r="C227" s="97" t="s">
        <v>343</v>
      </c>
      <c r="D227" s="97" t="s">
        <v>89</v>
      </c>
      <c r="E227" s="98" t="s">
        <v>344</v>
      </c>
      <c r="F227" s="99" t="s">
        <v>345</v>
      </c>
      <c r="G227" s="100" t="s">
        <v>146</v>
      </c>
      <c r="H227" s="101">
        <v>2</v>
      </c>
      <c r="I227" s="102"/>
      <c r="J227" s="102">
        <f t="shared" si="4"/>
        <v>0</v>
      </c>
    </row>
    <row r="228" spans="2:10" s="1" customFormat="1" ht="24.15" customHeight="1">
      <c r="B228" s="96"/>
      <c r="C228" s="103" t="s">
        <v>346</v>
      </c>
      <c r="D228" s="103" t="s">
        <v>174</v>
      </c>
      <c r="E228" s="104" t="s">
        <v>347</v>
      </c>
      <c r="F228" s="105" t="s">
        <v>348</v>
      </c>
      <c r="G228" s="106" t="s">
        <v>146</v>
      </c>
      <c r="H228" s="107">
        <v>2</v>
      </c>
      <c r="I228" s="108"/>
      <c r="J228" s="108">
        <f t="shared" si="4"/>
        <v>0</v>
      </c>
    </row>
    <row r="229" spans="2:10" s="1" customFormat="1" ht="16.5" customHeight="1">
      <c r="B229" s="96"/>
      <c r="C229" s="97" t="s">
        <v>349</v>
      </c>
      <c r="D229" s="97" t="s">
        <v>89</v>
      </c>
      <c r="E229" s="98" t="s">
        <v>350</v>
      </c>
      <c r="F229" s="99" t="s">
        <v>351</v>
      </c>
      <c r="G229" s="100" t="s">
        <v>146</v>
      </c>
      <c r="H229" s="101">
        <v>2</v>
      </c>
      <c r="I229" s="102"/>
      <c r="J229" s="102">
        <f t="shared" si="4"/>
        <v>0</v>
      </c>
    </row>
    <row r="230" spans="2:10" s="1" customFormat="1" ht="24.15" customHeight="1">
      <c r="B230" s="96"/>
      <c r="C230" s="103" t="s">
        <v>352</v>
      </c>
      <c r="D230" s="103" t="s">
        <v>174</v>
      </c>
      <c r="E230" s="104" t="s">
        <v>353</v>
      </c>
      <c r="F230" s="105" t="s">
        <v>354</v>
      </c>
      <c r="G230" s="106" t="s">
        <v>146</v>
      </c>
      <c r="H230" s="107">
        <v>2</v>
      </c>
      <c r="I230" s="108"/>
      <c r="J230" s="108">
        <f t="shared" si="4"/>
        <v>0</v>
      </c>
    </row>
    <row r="231" spans="2:10" s="1" customFormat="1" ht="24.15" customHeight="1">
      <c r="B231" s="96"/>
      <c r="C231" s="97" t="s">
        <v>355</v>
      </c>
      <c r="D231" s="97" t="s">
        <v>89</v>
      </c>
      <c r="E231" s="98" t="s">
        <v>356</v>
      </c>
      <c r="F231" s="99" t="s">
        <v>357</v>
      </c>
      <c r="G231" s="100" t="s">
        <v>146</v>
      </c>
      <c r="H231" s="101">
        <v>2</v>
      </c>
      <c r="I231" s="102"/>
      <c r="J231" s="102">
        <f t="shared" si="4"/>
        <v>0</v>
      </c>
    </row>
    <row r="232" spans="2:10" s="1" customFormat="1" ht="33" customHeight="1">
      <c r="B232" s="96"/>
      <c r="C232" s="103" t="s">
        <v>358</v>
      </c>
      <c r="D232" s="103" t="s">
        <v>174</v>
      </c>
      <c r="E232" s="104" t="s">
        <v>359</v>
      </c>
      <c r="F232" s="105" t="s">
        <v>360</v>
      </c>
      <c r="G232" s="106" t="s">
        <v>146</v>
      </c>
      <c r="H232" s="107">
        <v>2</v>
      </c>
      <c r="I232" s="108"/>
      <c r="J232" s="108">
        <f t="shared" si="4"/>
        <v>0</v>
      </c>
    </row>
    <row r="233" spans="2:10" s="1" customFormat="1" ht="24.15" customHeight="1">
      <c r="B233" s="96"/>
      <c r="C233" s="97" t="s">
        <v>361</v>
      </c>
      <c r="D233" s="97" t="s">
        <v>89</v>
      </c>
      <c r="E233" s="98" t="s">
        <v>362</v>
      </c>
      <c r="F233" s="99" t="s">
        <v>363</v>
      </c>
      <c r="G233" s="100" t="s">
        <v>342</v>
      </c>
      <c r="H233" s="101">
        <v>1</v>
      </c>
      <c r="I233" s="102"/>
      <c r="J233" s="102">
        <f t="shared" si="4"/>
        <v>0</v>
      </c>
    </row>
    <row r="234" spans="2:10" s="1" customFormat="1" ht="24.15" customHeight="1">
      <c r="B234" s="96"/>
      <c r="C234" s="97" t="s">
        <v>364</v>
      </c>
      <c r="D234" s="97" t="s">
        <v>89</v>
      </c>
      <c r="E234" s="98" t="s">
        <v>365</v>
      </c>
      <c r="F234" s="99" t="s">
        <v>366</v>
      </c>
      <c r="G234" s="100" t="s">
        <v>146</v>
      </c>
      <c r="H234" s="101">
        <v>2</v>
      </c>
      <c r="I234" s="102"/>
      <c r="J234" s="102">
        <f t="shared" si="4"/>
        <v>0</v>
      </c>
    </row>
    <row r="235" spans="2:10" s="1" customFormat="1" ht="16.5" customHeight="1">
      <c r="B235" s="96"/>
      <c r="C235" s="103" t="s">
        <v>367</v>
      </c>
      <c r="D235" s="103" t="s">
        <v>174</v>
      </c>
      <c r="E235" s="104" t="s">
        <v>368</v>
      </c>
      <c r="F235" s="105" t="s">
        <v>369</v>
      </c>
      <c r="G235" s="106" t="s">
        <v>146</v>
      </c>
      <c r="H235" s="107">
        <v>2</v>
      </c>
      <c r="I235" s="108"/>
      <c r="J235" s="108">
        <f t="shared" si="4"/>
        <v>0</v>
      </c>
    </row>
    <row r="236" spans="2:10" s="1" customFormat="1" ht="16.5" customHeight="1">
      <c r="B236" s="96"/>
      <c r="C236" s="97" t="s">
        <v>370</v>
      </c>
      <c r="D236" s="97" t="s">
        <v>89</v>
      </c>
      <c r="E236" s="98" t="s">
        <v>371</v>
      </c>
      <c r="F236" s="99" t="s">
        <v>372</v>
      </c>
      <c r="G236" s="100" t="s">
        <v>146</v>
      </c>
      <c r="H236" s="101">
        <v>2</v>
      </c>
      <c r="I236" s="102"/>
      <c r="J236" s="102">
        <f t="shared" si="4"/>
        <v>0</v>
      </c>
    </row>
    <row r="237" spans="2:10" s="1" customFormat="1" ht="16.5" customHeight="1">
      <c r="B237" s="96"/>
      <c r="C237" s="103" t="s">
        <v>373</v>
      </c>
      <c r="D237" s="103" t="s">
        <v>174</v>
      </c>
      <c r="E237" s="104" t="s">
        <v>374</v>
      </c>
      <c r="F237" s="105" t="s">
        <v>375</v>
      </c>
      <c r="G237" s="106" t="s">
        <v>146</v>
      </c>
      <c r="H237" s="107">
        <v>2</v>
      </c>
      <c r="I237" s="108"/>
      <c r="J237" s="108">
        <f t="shared" si="4"/>
        <v>0</v>
      </c>
    </row>
    <row r="238" spans="2:10" s="1" customFormat="1" ht="16.5" customHeight="1">
      <c r="B238" s="96"/>
      <c r="C238" s="97" t="s">
        <v>376</v>
      </c>
      <c r="D238" s="97" t="s">
        <v>89</v>
      </c>
      <c r="E238" s="98" t="s">
        <v>377</v>
      </c>
      <c r="F238" s="99" t="s">
        <v>378</v>
      </c>
      <c r="G238" s="100" t="s">
        <v>146</v>
      </c>
      <c r="H238" s="101">
        <v>2</v>
      </c>
      <c r="I238" s="102"/>
      <c r="J238" s="102">
        <f t="shared" si="4"/>
        <v>0</v>
      </c>
    </row>
    <row r="239" spans="2:10" s="1" customFormat="1" ht="16.5" customHeight="1">
      <c r="B239" s="96"/>
      <c r="C239" s="103" t="s">
        <v>379</v>
      </c>
      <c r="D239" s="103" t="s">
        <v>174</v>
      </c>
      <c r="E239" s="104" t="s">
        <v>380</v>
      </c>
      <c r="F239" s="105" t="s">
        <v>381</v>
      </c>
      <c r="G239" s="106" t="s">
        <v>146</v>
      </c>
      <c r="H239" s="107">
        <v>2</v>
      </c>
      <c r="I239" s="108"/>
      <c r="J239" s="108">
        <f t="shared" si="4"/>
        <v>0</v>
      </c>
    </row>
    <row r="240" spans="2:10" s="1" customFormat="1" ht="21.75" customHeight="1">
      <c r="B240" s="96"/>
      <c r="C240" s="97" t="s">
        <v>382</v>
      </c>
      <c r="D240" s="97" t="s">
        <v>89</v>
      </c>
      <c r="E240" s="98" t="s">
        <v>383</v>
      </c>
      <c r="F240" s="99" t="s">
        <v>384</v>
      </c>
      <c r="G240" s="100" t="s">
        <v>146</v>
      </c>
      <c r="H240" s="101">
        <v>9</v>
      </c>
      <c r="I240" s="102"/>
      <c r="J240" s="102">
        <f t="shared" si="4"/>
        <v>0</v>
      </c>
    </row>
    <row r="241" spans="2:10" s="1" customFormat="1" ht="16.5" customHeight="1">
      <c r="B241" s="96"/>
      <c r="C241" s="103" t="s">
        <v>385</v>
      </c>
      <c r="D241" s="103" t="s">
        <v>174</v>
      </c>
      <c r="E241" s="104" t="s">
        <v>386</v>
      </c>
      <c r="F241" s="105" t="s">
        <v>387</v>
      </c>
      <c r="G241" s="106" t="s">
        <v>146</v>
      </c>
      <c r="H241" s="107">
        <v>3</v>
      </c>
      <c r="I241" s="108"/>
      <c r="J241" s="108">
        <f t="shared" si="4"/>
        <v>0</v>
      </c>
    </row>
    <row r="242" spans="2:10" s="1" customFormat="1" ht="16.5" customHeight="1">
      <c r="B242" s="96"/>
      <c r="C242" s="103" t="s">
        <v>388</v>
      </c>
      <c r="D242" s="103" t="s">
        <v>174</v>
      </c>
      <c r="E242" s="104" t="s">
        <v>386</v>
      </c>
      <c r="F242" s="105" t="s">
        <v>505</v>
      </c>
      <c r="G242" s="106" t="s">
        <v>146</v>
      </c>
      <c r="H242" s="107">
        <v>2</v>
      </c>
      <c r="I242" s="108"/>
      <c r="J242" s="108">
        <f t="shared" si="4"/>
        <v>0</v>
      </c>
    </row>
    <row r="243" spans="2:10" s="1" customFormat="1" ht="24.15" customHeight="1">
      <c r="B243" s="96"/>
      <c r="C243" s="103">
        <v>96</v>
      </c>
      <c r="D243" s="103" t="s">
        <v>174</v>
      </c>
      <c r="E243" s="104" t="s">
        <v>389</v>
      </c>
      <c r="F243" s="105" t="s">
        <v>390</v>
      </c>
      <c r="G243" s="106" t="s">
        <v>146</v>
      </c>
      <c r="H243" s="107">
        <v>4</v>
      </c>
      <c r="I243" s="108"/>
      <c r="J243" s="108">
        <f t="shared" si="4"/>
        <v>0</v>
      </c>
    </row>
    <row r="244" spans="2:10" s="1" customFormat="1" ht="24.15" customHeight="1">
      <c r="B244" s="96"/>
      <c r="C244" s="97">
        <v>97</v>
      </c>
      <c r="D244" s="97" t="s">
        <v>89</v>
      </c>
      <c r="E244" s="98" t="s">
        <v>391</v>
      </c>
      <c r="F244" s="99" t="s">
        <v>502</v>
      </c>
      <c r="G244" s="100" t="s">
        <v>146</v>
      </c>
      <c r="H244" s="101">
        <v>2</v>
      </c>
      <c r="I244" s="102"/>
      <c r="J244" s="102">
        <f t="shared" si="4"/>
        <v>0</v>
      </c>
    </row>
    <row r="245" spans="2:10" s="1" customFormat="1" ht="16.5" customHeight="1">
      <c r="B245" s="96"/>
      <c r="C245" s="103">
        <v>98</v>
      </c>
      <c r="D245" s="103" t="s">
        <v>174</v>
      </c>
      <c r="E245" s="104" t="s">
        <v>392</v>
      </c>
      <c r="F245" s="105" t="s">
        <v>393</v>
      </c>
      <c r="G245" s="106" t="s">
        <v>146</v>
      </c>
      <c r="H245" s="107">
        <v>2</v>
      </c>
      <c r="I245" s="108"/>
      <c r="J245" s="108">
        <f t="shared" si="4"/>
        <v>0</v>
      </c>
    </row>
    <row r="246" spans="2:10" s="1" customFormat="1" ht="21" customHeight="1">
      <c r="B246" s="96"/>
      <c r="C246" s="97">
        <v>99</v>
      </c>
      <c r="D246" s="97" t="s">
        <v>89</v>
      </c>
      <c r="E246" s="98" t="s">
        <v>391</v>
      </c>
      <c r="F246" s="99" t="s">
        <v>503</v>
      </c>
      <c r="G246" s="110" t="s">
        <v>146</v>
      </c>
      <c r="H246" s="101">
        <v>2</v>
      </c>
      <c r="I246" s="108"/>
      <c r="J246" s="108">
        <f t="shared" si="4"/>
        <v>0</v>
      </c>
    </row>
    <row r="247" spans="2:10" s="1" customFormat="1" ht="22.8">
      <c r="B247" s="96"/>
      <c r="C247" s="103">
        <v>100</v>
      </c>
      <c r="D247" s="103" t="s">
        <v>174</v>
      </c>
      <c r="E247" s="104" t="s">
        <v>512</v>
      </c>
      <c r="F247" s="105" t="s">
        <v>521</v>
      </c>
      <c r="G247" s="106" t="s">
        <v>146</v>
      </c>
      <c r="H247" s="107">
        <v>2</v>
      </c>
      <c r="I247" s="108"/>
      <c r="J247" s="108">
        <f t="shared" si="4"/>
        <v>0</v>
      </c>
    </row>
    <row r="248" spans="2:10" s="1" customFormat="1" ht="23.25" customHeight="1">
      <c r="B248" s="96"/>
      <c r="C248" s="97">
        <v>101</v>
      </c>
      <c r="D248" s="97" t="s">
        <v>89</v>
      </c>
      <c r="E248" s="98" t="s">
        <v>391</v>
      </c>
      <c r="F248" s="99" t="s">
        <v>520</v>
      </c>
      <c r="G248" s="110" t="s">
        <v>146</v>
      </c>
      <c r="H248" s="101">
        <v>2</v>
      </c>
      <c r="I248" s="108"/>
      <c r="J248" s="108">
        <f t="shared" si="4"/>
        <v>0</v>
      </c>
    </row>
    <row r="249" spans="2:10" s="1" customFormat="1" ht="22.8">
      <c r="B249" s="96"/>
      <c r="C249" s="103">
        <v>102</v>
      </c>
      <c r="D249" s="103" t="s">
        <v>174</v>
      </c>
      <c r="E249" s="104"/>
      <c r="F249" s="105" t="s">
        <v>519</v>
      </c>
      <c r="G249" s="106" t="s">
        <v>146</v>
      </c>
      <c r="H249" s="107">
        <v>2</v>
      </c>
      <c r="I249" s="108"/>
      <c r="J249" s="108">
        <f t="shared" si="4"/>
        <v>0</v>
      </c>
    </row>
    <row r="250" spans="2:10" s="1" customFormat="1" ht="22.8">
      <c r="B250" s="96"/>
      <c r="C250" s="97">
        <v>103</v>
      </c>
      <c r="D250" s="97" t="s">
        <v>89</v>
      </c>
      <c r="E250" s="98" t="s">
        <v>391</v>
      </c>
      <c r="F250" s="99" t="s">
        <v>504</v>
      </c>
      <c r="G250" s="110" t="s">
        <v>146</v>
      </c>
      <c r="H250" s="101">
        <v>2</v>
      </c>
      <c r="I250" s="108"/>
      <c r="J250" s="108">
        <f t="shared" si="4"/>
        <v>0</v>
      </c>
    </row>
    <row r="251" spans="2:10" s="1" customFormat="1" ht="22.8">
      <c r="B251" s="96"/>
      <c r="C251" s="103">
        <v>104</v>
      </c>
      <c r="D251" s="103" t="s">
        <v>174</v>
      </c>
      <c r="E251" s="104"/>
      <c r="F251" s="105" t="s">
        <v>513</v>
      </c>
      <c r="G251" s="106" t="s">
        <v>146</v>
      </c>
      <c r="H251" s="107">
        <v>2</v>
      </c>
      <c r="I251" s="108"/>
      <c r="J251" s="108">
        <f t="shared" si="4"/>
        <v>0</v>
      </c>
    </row>
    <row r="252" spans="2:10" s="1" customFormat="1" ht="24.15" customHeight="1">
      <c r="B252" s="96"/>
      <c r="C252" s="97">
        <v>105</v>
      </c>
      <c r="D252" s="97" t="s">
        <v>89</v>
      </c>
      <c r="E252" s="98" t="s">
        <v>394</v>
      </c>
      <c r="F252" s="99" t="s">
        <v>395</v>
      </c>
      <c r="G252" s="100" t="s">
        <v>342</v>
      </c>
      <c r="H252" s="101">
        <v>1</v>
      </c>
      <c r="I252" s="102"/>
      <c r="J252" s="102">
        <f t="shared" si="4"/>
        <v>0</v>
      </c>
    </row>
    <row r="253" spans="2:10" s="1" customFormat="1" ht="33" customHeight="1">
      <c r="B253" s="96"/>
      <c r="C253" s="97">
        <v>106</v>
      </c>
      <c r="D253" s="97" t="s">
        <v>89</v>
      </c>
      <c r="E253" s="98" t="s">
        <v>396</v>
      </c>
      <c r="F253" s="99" t="s">
        <v>397</v>
      </c>
      <c r="G253" s="100" t="s">
        <v>146</v>
      </c>
      <c r="H253" s="101">
        <v>2</v>
      </c>
      <c r="I253" s="102"/>
      <c r="J253" s="102">
        <f t="shared" si="4"/>
        <v>0</v>
      </c>
    </row>
    <row r="254" spans="2:10" s="1" customFormat="1" ht="16.5" customHeight="1">
      <c r="B254" s="96"/>
      <c r="C254" s="103">
        <v>107</v>
      </c>
      <c r="D254" s="103" t="s">
        <v>174</v>
      </c>
      <c r="E254" s="104" t="s">
        <v>398</v>
      </c>
      <c r="F254" s="105" t="s">
        <v>399</v>
      </c>
      <c r="G254" s="106" t="s">
        <v>146</v>
      </c>
      <c r="H254" s="107">
        <v>2</v>
      </c>
      <c r="I254" s="108"/>
      <c r="J254" s="108">
        <f t="shared" si="4"/>
        <v>0</v>
      </c>
    </row>
    <row r="255" spans="2:10" s="1" customFormat="1" ht="21.75" customHeight="1">
      <c r="B255" s="96"/>
      <c r="C255" s="97">
        <v>108</v>
      </c>
      <c r="D255" s="97" t="s">
        <v>89</v>
      </c>
      <c r="E255" s="98" t="s">
        <v>400</v>
      </c>
      <c r="F255" s="99" t="s">
        <v>401</v>
      </c>
      <c r="G255" s="100" t="s">
        <v>146</v>
      </c>
      <c r="H255" s="101">
        <v>2</v>
      </c>
      <c r="I255" s="102"/>
      <c r="J255" s="102">
        <f t="shared" si="4"/>
        <v>0</v>
      </c>
    </row>
    <row r="256" spans="2:10" s="1" customFormat="1" ht="16.5" customHeight="1">
      <c r="B256" s="96"/>
      <c r="C256" s="103">
        <v>109</v>
      </c>
      <c r="D256" s="103" t="s">
        <v>174</v>
      </c>
      <c r="E256" s="104" t="s">
        <v>402</v>
      </c>
      <c r="F256" s="105" t="s">
        <v>403</v>
      </c>
      <c r="G256" s="106" t="s">
        <v>146</v>
      </c>
      <c r="H256" s="107">
        <v>2</v>
      </c>
      <c r="I256" s="108"/>
      <c r="J256" s="108">
        <f t="shared" si="4"/>
        <v>0</v>
      </c>
    </row>
    <row r="257" spans="2:10" s="1" customFormat="1" ht="24.15" customHeight="1">
      <c r="B257" s="96"/>
      <c r="C257" s="97">
        <v>110</v>
      </c>
      <c r="D257" s="97" t="s">
        <v>89</v>
      </c>
      <c r="E257" s="98" t="s">
        <v>404</v>
      </c>
      <c r="F257" s="99" t="s">
        <v>405</v>
      </c>
      <c r="G257" s="100" t="s">
        <v>146</v>
      </c>
      <c r="H257" s="101">
        <v>2</v>
      </c>
      <c r="I257" s="102"/>
      <c r="J257" s="102">
        <f t="shared" si="4"/>
        <v>0</v>
      </c>
    </row>
    <row r="258" spans="2:10" s="1" customFormat="1" ht="24.15" customHeight="1">
      <c r="B258" s="96"/>
      <c r="C258" s="103">
        <v>111</v>
      </c>
      <c r="D258" s="103" t="s">
        <v>174</v>
      </c>
      <c r="E258" s="104" t="s">
        <v>406</v>
      </c>
      <c r="F258" s="105" t="s">
        <v>407</v>
      </c>
      <c r="G258" s="106" t="s">
        <v>146</v>
      </c>
      <c r="H258" s="107">
        <v>2</v>
      </c>
      <c r="I258" s="108"/>
      <c r="J258" s="108">
        <f t="shared" si="4"/>
        <v>0</v>
      </c>
    </row>
    <row r="259" spans="2:10" s="1" customFormat="1" ht="37.950000000000003" customHeight="1">
      <c r="B259" s="96"/>
      <c r="C259" s="97">
        <v>112</v>
      </c>
      <c r="D259" s="97" t="s">
        <v>89</v>
      </c>
      <c r="E259" s="98" t="s">
        <v>408</v>
      </c>
      <c r="F259" s="99" t="s">
        <v>409</v>
      </c>
      <c r="G259" s="100" t="s">
        <v>146</v>
      </c>
      <c r="H259" s="101">
        <v>1</v>
      </c>
      <c r="I259" s="102"/>
      <c r="J259" s="102">
        <f t="shared" si="4"/>
        <v>0</v>
      </c>
    </row>
    <row r="260" spans="2:10" s="1" customFormat="1" ht="24.15" customHeight="1">
      <c r="B260" s="96"/>
      <c r="C260" s="97">
        <v>113</v>
      </c>
      <c r="D260" s="97" t="s">
        <v>89</v>
      </c>
      <c r="E260" s="98" t="s">
        <v>410</v>
      </c>
      <c r="F260" s="99" t="s">
        <v>411</v>
      </c>
      <c r="G260" s="100" t="s">
        <v>146</v>
      </c>
      <c r="H260" s="101">
        <v>2</v>
      </c>
      <c r="I260" s="102"/>
      <c r="J260" s="102">
        <f t="shared" si="4"/>
        <v>0</v>
      </c>
    </row>
    <row r="261" spans="2:10" s="1" customFormat="1" ht="21.75" customHeight="1">
      <c r="B261" s="96"/>
      <c r="C261" s="103">
        <v>114</v>
      </c>
      <c r="D261" s="103" t="s">
        <v>174</v>
      </c>
      <c r="E261" s="104" t="s">
        <v>412</v>
      </c>
      <c r="F261" s="105" t="s">
        <v>413</v>
      </c>
      <c r="G261" s="106" t="s">
        <v>146</v>
      </c>
      <c r="H261" s="107">
        <v>2</v>
      </c>
      <c r="I261" s="108"/>
      <c r="J261" s="108">
        <f t="shared" si="4"/>
        <v>0</v>
      </c>
    </row>
    <row r="262" spans="2:10" s="1" customFormat="1" ht="24.15" customHeight="1">
      <c r="B262" s="96"/>
      <c r="C262" s="97">
        <v>115</v>
      </c>
      <c r="D262" s="97" t="s">
        <v>89</v>
      </c>
      <c r="E262" s="98" t="s">
        <v>414</v>
      </c>
      <c r="F262" s="99" t="s">
        <v>415</v>
      </c>
      <c r="G262" s="100" t="s">
        <v>146</v>
      </c>
      <c r="H262" s="101">
        <v>2</v>
      </c>
      <c r="I262" s="102"/>
      <c r="J262" s="102">
        <f t="shared" si="4"/>
        <v>0</v>
      </c>
    </row>
    <row r="263" spans="2:10" s="1" customFormat="1" ht="21.75" customHeight="1">
      <c r="B263" s="96"/>
      <c r="C263" s="103">
        <v>116</v>
      </c>
      <c r="D263" s="103" t="s">
        <v>174</v>
      </c>
      <c r="E263" s="104" t="s">
        <v>416</v>
      </c>
      <c r="F263" s="105" t="s">
        <v>417</v>
      </c>
      <c r="G263" s="106" t="s">
        <v>146</v>
      </c>
      <c r="H263" s="107">
        <v>2</v>
      </c>
      <c r="I263" s="108"/>
      <c r="J263" s="108">
        <f t="shared" si="4"/>
        <v>0</v>
      </c>
    </row>
    <row r="264" spans="2:10" s="1" customFormat="1" ht="24.15" customHeight="1">
      <c r="B264" s="96"/>
      <c r="C264" s="97">
        <v>117</v>
      </c>
      <c r="D264" s="97" t="s">
        <v>89</v>
      </c>
      <c r="E264" s="98" t="s">
        <v>418</v>
      </c>
      <c r="F264" s="99" t="s">
        <v>419</v>
      </c>
      <c r="G264" s="100" t="s">
        <v>325</v>
      </c>
      <c r="H264" s="101">
        <v>43.896000000000001</v>
      </c>
      <c r="I264" s="102"/>
      <c r="J264" s="102">
        <f t="shared" si="4"/>
        <v>0</v>
      </c>
    </row>
    <row r="265" spans="2:10" s="11" customFormat="1" ht="22.95" customHeight="1">
      <c r="B265" s="90"/>
      <c r="D265" s="91" t="s">
        <v>47</v>
      </c>
      <c r="E265" s="94" t="s">
        <v>420</v>
      </c>
      <c r="F265" s="94" t="s">
        <v>421</v>
      </c>
      <c r="J265" s="95">
        <f>SUM(J266:J267)</f>
        <v>0</v>
      </c>
    </row>
    <row r="266" spans="2:10" s="1" customFormat="1" ht="37.950000000000003" customHeight="1">
      <c r="B266" s="96"/>
      <c r="C266" s="97">
        <v>118</v>
      </c>
      <c r="D266" s="97" t="s">
        <v>89</v>
      </c>
      <c r="E266" s="98" t="s">
        <v>422</v>
      </c>
      <c r="F266" s="99" t="s">
        <v>423</v>
      </c>
      <c r="G266" s="100" t="s">
        <v>52</v>
      </c>
      <c r="H266" s="101">
        <v>4.5</v>
      </c>
      <c r="I266" s="102"/>
      <c r="J266" s="102">
        <f>ROUND(I266*H266,2)</f>
        <v>0</v>
      </c>
    </row>
    <row r="267" spans="2:10" s="1" customFormat="1" ht="21.75" customHeight="1">
      <c r="B267" s="96"/>
      <c r="C267" s="97">
        <v>119</v>
      </c>
      <c r="D267" s="97" t="s">
        <v>89</v>
      </c>
      <c r="E267" s="98" t="s">
        <v>424</v>
      </c>
      <c r="F267" s="99" t="s">
        <v>425</v>
      </c>
      <c r="G267" s="100" t="s">
        <v>325</v>
      </c>
      <c r="H267" s="101">
        <v>1.9670000000000001</v>
      </c>
      <c r="I267" s="102"/>
      <c r="J267" s="102">
        <f>ROUND(I267*H267,2)</f>
        <v>0</v>
      </c>
    </row>
    <row r="268" spans="2:10" s="11" customFormat="1" ht="22.95" customHeight="1">
      <c r="B268" s="90"/>
      <c r="D268" s="91" t="s">
        <v>47</v>
      </c>
      <c r="E268" s="94" t="s">
        <v>426</v>
      </c>
      <c r="F268" s="94" t="s">
        <v>427</v>
      </c>
      <c r="J268" s="95">
        <f>J269</f>
        <v>0</v>
      </c>
    </row>
    <row r="269" spans="2:10" s="1" customFormat="1" ht="24.15" customHeight="1">
      <c r="B269" s="96"/>
      <c r="C269" s="97">
        <v>120</v>
      </c>
      <c r="D269" s="97" t="s">
        <v>89</v>
      </c>
      <c r="E269" s="98" t="s">
        <v>428</v>
      </c>
      <c r="F269" s="99" t="s">
        <v>429</v>
      </c>
      <c r="G269" s="100" t="s">
        <v>228</v>
      </c>
      <c r="H269" s="101">
        <v>9.3000000000000007</v>
      </c>
      <c r="I269" s="102"/>
      <c r="J269" s="102">
        <f>ROUND(I269*H269,2)</f>
        <v>0</v>
      </c>
    </row>
    <row r="270" spans="2:10" s="11" customFormat="1" ht="22.95" customHeight="1">
      <c r="B270" s="90"/>
      <c r="D270" s="91" t="s">
        <v>47</v>
      </c>
      <c r="E270" s="94" t="s">
        <v>430</v>
      </c>
      <c r="F270" s="94" t="s">
        <v>431</v>
      </c>
      <c r="J270" s="95">
        <f>SUM(J271:J277)</f>
        <v>0</v>
      </c>
    </row>
    <row r="271" spans="2:10" s="1" customFormat="1" ht="33" customHeight="1">
      <c r="B271" s="96"/>
      <c r="C271" s="97">
        <v>121</v>
      </c>
      <c r="D271" s="97" t="s">
        <v>89</v>
      </c>
      <c r="E271" s="98" t="s">
        <v>432</v>
      </c>
      <c r="F271" s="99" t="s">
        <v>433</v>
      </c>
      <c r="G271" s="100" t="s">
        <v>146</v>
      </c>
      <c r="H271" s="101">
        <v>27</v>
      </c>
      <c r="I271" s="102"/>
      <c r="J271" s="102">
        <f t="shared" ref="J271:J277" si="5">ROUND(I271*H271,2)</f>
        <v>0</v>
      </c>
    </row>
    <row r="272" spans="2:10" s="1" customFormat="1" ht="24.15" customHeight="1">
      <c r="B272" s="96"/>
      <c r="C272" s="103">
        <v>122</v>
      </c>
      <c r="D272" s="103" t="s">
        <v>174</v>
      </c>
      <c r="E272" s="104" t="s">
        <v>434</v>
      </c>
      <c r="F272" s="105" t="s">
        <v>435</v>
      </c>
      <c r="G272" s="106" t="s">
        <v>146</v>
      </c>
      <c r="H272" s="107">
        <v>27</v>
      </c>
      <c r="I272" s="108"/>
      <c r="J272" s="108">
        <f t="shared" si="5"/>
        <v>0</v>
      </c>
    </row>
    <row r="273" spans="2:10" s="1" customFormat="1" ht="24.15" customHeight="1">
      <c r="B273" s="96"/>
      <c r="C273" s="103">
        <v>123</v>
      </c>
      <c r="D273" s="103" t="s">
        <v>174</v>
      </c>
      <c r="E273" s="104" t="s">
        <v>436</v>
      </c>
      <c r="F273" s="105" t="s">
        <v>437</v>
      </c>
      <c r="G273" s="106" t="s">
        <v>146</v>
      </c>
      <c r="H273" s="107">
        <v>27</v>
      </c>
      <c r="I273" s="108"/>
      <c r="J273" s="108">
        <f t="shared" si="5"/>
        <v>0</v>
      </c>
    </row>
    <row r="274" spans="2:10" s="1" customFormat="1" ht="24.15" customHeight="1">
      <c r="B274" s="96"/>
      <c r="C274" s="97">
        <v>124</v>
      </c>
      <c r="D274" s="97" t="s">
        <v>89</v>
      </c>
      <c r="E274" s="98" t="s">
        <v>438</v>
      </c>
      <c r="F274" s="99" t="s">
        <v>439</v>
      </c>
      <c r="G274" s="100" t="s">
        <v>146</v>
      </c>
      <c r="H274" s="101">
        <v>68</v>
      </c>
      <c r="I274" s="102"/>
      <c r="J274" s="102">
        <f t="shared" si="5"/>
        <v>0</v>
      </c>
    </row>
    <row r="275" spans="2:10" s="1" customFormat="1" ht="24.15" customHeight="1">
      <c r="B275" s="96"/>
      <c r="C275" s="97">
        <v>125</v>
      </c>
      <c r="D275" s="97" t="s">
        <v>89</v>
      </c>
      <c r="E275" s="98" t="s">
        <v>440</v>
      </c>
      <c r="F275" s="99" t="s">
        <v>441</v>
      </c>
      <c r="G275" s="100" t="s">
        <v>146</v>
      </c>
      <c r="H275" s="101">
        <v>7</v>
      </c>
      <c r="I275" s="102"/>
      <c r="J275" s="102">
        <f t="shared" si="5"/>
        <v>0</v>
      </c>
    </row>
    <row r="276" spans="2:10" s="1" customFormat="1" ht="16.5" customHeight="1">
      <c r="B276" s="96"/>
      <c r="C276" s="97">
        <v>126</v>
      </c>
      <c r="D276" s="97" t="s">
        <v>89</v>
      </c>
      <c r="E276" s="98" t="s">
        <v>442</v>
      </c>
      <c r="F276" s="99" t="s">
        <v>443</v>
      </c>
      <c r="G276" s="100" t="s">
        <v>146</v>
      </c>
      <c r="H276" s="101">
        <v>49</v>
      </c>
      <c r="I276" s="102"/>
      <c r="J276" s="102">
        <f t="shared" si="5"/>
        <v>0</v>
      </c>
    </row>
    <row r="277" spans="2:10" s="1" customFormat="1" ht="24.15" customHeight="1">
      <c r="B277" s="96"/>
      <c r="C277" s="97">
        <v>127</v>
      </c>
      <c r="D277" s="97" t="s">
        <v>89</v>
      </c>
      <c r="E277" s="98" t="s">
        <v>444</v>
      </c>
      <c r="F277" s="99" t="s">
        <v>445</v>
      </c>
      <c r="G277" s="100" t="s">
        <v>325</v>
      </c>
      <c r="H277" s="101">
        <v>128.41200000000001</v>
      </c>
      <c r="I277" s="102"/>
      <c r="J277" s="102">
        <f t="shared" si="5"/>
        <v>0</v>
      </c>
    </row>
    <row r="278" spans="2:10" s="11" customFormat="1" ht="22.95" customHeight="1">
      <c r="B278" s="90"/>
      <c r="D278" s="91" t="s">
        <v>47</v>
      </c>
      <c r="E278" s="94" t="s">
        <v>446</v>
      </c>
      <c r="F278" s="94" t="s">
        <v>447</v>
      </c>
      <c r="J278" s="95">
        <f>SUM(J279:J281)</f>
        <v>0</v>
      </c>
    </row>
    <row r="279" spans="2:10" s="1" customFormat="1" ht="68.400000000000006">
      <c r="B279" s="96"/>
      <c r="C279" s="97">
        <v>128</v>
      </c>
      <c r="D279" s="97" t="s">
        <v>89</v>
      </c>
      <c r="E279" s="98" t="s">
        <v>448</v>
      </c>
      <c r="F279" s="99" t="s">
        <v>510</v>
      </c>
      <c r="G279" s="100" t="s">
        <v>146</v>
      </c>
      <c r="H279" s="101">
        <v>1</v>
      </c>
      <c r="I279" s="102"/>
      <c r="J279" s="102">
        <f>ROUND(I279*H279,2)</f>
        <v>0</v>
      </c>
    </row>
    <row r="280" spans="2:10" s="1" customFormat="1" ht="68.400000000000006">
      <c r="B280" s="96"/>
      <c r="C280" s="97">
        <v>129</v>
      </c>
      <c r="D280" s="97" t="s">
        <v>89</v>
      </c>
      <c r="E280" s="98" t="s">
        <v>449</v>
      </c>
      <c r="F280" s="99" t="s">
        <v>511</v>
      </c>
      <c r="G280" s="100" t="s">
        <v>146</v>
      </c>
      <c r="H280" s="101">
        <v>1</v>
      </c>
      <c r="I280" s="102"/>
      <c r="J280" s="102">
        <f>ROUND(I280*H280,2)</f>
        <v>0</v>
      </c>
    </row>
    <row r="281" spans="2:10" s="1" customFormat="1" ht="24.15" customHeight="1">
      <c r="B281" s="96"/>
      <c r="C281" s="97">
        <v>130</v>
      </c>
      <c r="D281" s="97" t="s">
        <v>89</v>
      </c>
      <c r="E281" s="98" t="s">
        <v>450</v>
      </c>
      <c r="F281" s="99" t="s">
        <v>451</v>
      </c>
      <c r="G281" s="100" t="s">
        <v>325</v>
      </c>
      <c r="H281" s="101">
        <v>120.25</v>
      </c>
      <c r="I281" s="102"/>
      <c r="J281" s="102">
        <f>ROUND(I281*H281,2)</f>
        <v>0</v>
      </c>
    </row>
    <row r="282" spans="2:10" s="11" customFormat="1" ht="22.95" customHeight="1">
      <c r="B282" s="90"/>
      <c r="D282" s="91" t="s">
        <v>47</v>
      </c>
      <c r="E282" s="94" t="s">
        <v>452</v>
      </c>
      <c r="F282" s="94" t="s">
        <v>453</v>
      </c>
      <c r="J282" s="95">
        <f>SUM(J283:J287)</f>
        <v>0</v>
      </c>
    </row>
    <row r="283" spans="2:10" s="1" customFormat="1" ht="24.15" customHeight="1">
      <c r="B283" s="96"/>
      <c r="C283" s="97">
        <v>131</v>
      </c>
      <c r="D283" s="97" t="s">
        <v>89</v>
      </c>
      <c r="E283" s="98" t="s">
        <v>454</v>
      </c>
      <c r="F283" s="99" t="s">
        <v>455</v>
      </c>
      <c r="G283" s="100" t="s">
        <v>52</v>
      </c>
      <c r="H283" s="101">
        <v>19.2</v>
      </c>
      <c r="I283" s="102"/>
      <c r="J283" s="102">
        <f>ROUND(I283*H283,2)</f>
        <v>0</v>
      </c>
    </row>
    <row r="284" spans="2:10" s="1" customFormat="1" ht="24.15" customHeight="1">
      <c r="B284" s="96"/>
      <c r="C284" s="103">
        <v>132</v>
      </c>
      <c r="D284" s="103" t="s">
        <v>174</v>
      </c>
      <c r="E284" s="104" t="s">
        <v>456</v>
      </c>
      <c r="F284" s="105" t="s">
        <v>457</v>
      </c>
      <c r="G284" s="106" t="s">
        <v>52</v>
      </c>
      <c r="H284" s="107">
        <v>21.12</v>
      </c>
      <c r="I284" s="108"/>
      <c r="J284" s="108">
        <f>ROUND(I284*H284,2)</f>
        <v>0</v>
      </c>
    </row>
    <row r="285" spans="2:10" s="1" customFormat="1" ht="16.5" customHeight="1">
      <c r="B285" s="96"/>
      <c r="C285" s="103">
        <v>133</v>
      </c>
      <c r="D285" s="103" t="s">
        <v>174</v>
      </c>
      <c r="E285" s="104" t="s">
        <v>458</v>
      </c>
      <c r="F285" s="105" t="s">
        <v>459</v>
      </c>
      <c r="G285" s="106" t="s">
        <v>214</v>
      </c>
      <c r="H285" s="107">
        <v>9.6</v>
      </c>
      <c r="I285" s="108"/>
      <c r="J285" s="108">
        <f>ROUND(I285*H285,2)</f>
        <v>0</v>
      </c>
    </row>
    <row r="286" spans="2:10" s="1" customFormat="1" ht="16.5" customHeight="1">
      <c r="B286" s="96"/>
      <c r="C286" s="103">
        <v>134</v>
      </c>
      <c r="D286" s="103" t="s">
        <v>174</v>
      </c>
      <c r="E286" s="104" t="s">
        <v>460</v>
      </c>
      <c r="F286" s="105" t="s">
        <v>461</v>
      </c>
      <c r="G286" s="106" t="s">
        <v>214</v>
      </c>
      <c r="H286" s="107">
        <v>59.52</v>
      </c>
      <c r="I286" s="108"/>
      <c r="J286" s="108">
        <f>ROUND(I286*H286,2)</f>
        <v>0</v>
      </c>
    </row>
    <row r="287" spans="2:10" s="1" customFormat="1" ht="24.15" customHeight="1">
      <c r="B287" s="96"/>
      <c r="C287" s="97">
        <v>135</v>
      </c>
      <c r="D287" s="97" t="s">
        <v>89</v>
      </c>
      <c r="E287" s="98" t="s">
        <v>462</v>
      </c>
      <c r="F287" s="99" t="s">
        <v>463</v>
      </c>
      <c r="G287" s="100" t="s">
        <v>325</v>
      </c>
      <c r="H287" s="101">
        <v>12.997</v>
      </c>
      <c r="I287" s="102"/>
      <c r="J287" s="102">
        <f>ROUND(I287*H287,2)</f>
        <v>0</v>
      </c>
    </row>
    <row r="288" spans="2:10" s="11" customFormat="1" ht="22.95" customHeight="1">
      <c r="B288" s="90"/>
      <c r="D288" s="91" t="s">
        <v>47</v>
      </c>
      <c r="E288" s="94" t="s">
        <v>464</v>
      </c>
      <c r="F288" s="94" t="s">
        <v>465</v>
      </c>
      <c r="J288" s="95">
        <f>J289</f>
        <v>0</v>
      </c>
    </row>
    <row r="289" spans="2:10" s="1" customFormat="1" ht="16.5" customHeight="1">
      <c r="B289" s="96"/>
      <c r="C289" s="97">
        <v>136</v>
      </c>
      <c r="D289" s="97" t="s">
        <v>89</v>
      </c>
      <c r="E289" s="98" t="s">
        <v>466</v>
      </c>
      <c r="F289" s="99" t="s">
        <v>467</v>
      </c>
      <c r="G289" s="100" t="s">
        <v>52</v>
      </c>
      <c r="H289" s="101">
        <v>19.2</v>
      </c>
      <c r="I289" s="102"/>
      <c r="J289" s="102">
        <f>ROUND(I289*H289,2)</f>
        <v>0</v>
      </c>
    </row>
    <row r="290" spans="2:10" s="11" customFormat="1" ht="22.95" customHeight="1">
      <c r="B290" s="90"/>
      <c r="D290" s="91" t="s">
        <v>47</v>
      </c>
      <c r="E290" s="94" t="s">
        <v>468</v>
      </c>
      <c r="F290" s="94" t="s">
        <v>469</v>
      </c>
      <c r="J290" s="95">
        <f>SUM(J291:J295)</f>
        <v>0</v>
      </c>
    </row>
    <row r="291" spans="2:10" s="1" customFormat="1" ht="24.15" customHeight="1">
      <c r="B291" s="96"/>
      <c r="C291" s="97">
        <v>137</v>
      </c>
      <c r="D291" s="97" t="s">
        <v>89</v>
      </c>
      <c r="E291" s="98" t="s">
        <v>470</v>
      </c>
      <c r="F291" s="99" t="s">
        <v>471</v>
      </c>
      <c r="G291" s="100" t="s">
        <v>52</v>
      </c>
      <c r="H291" s="101">
        <v>55</v>
      </c>
      <c r="I291" s="102"/>
      <c r="J291" s="102">
        <f>ROUND(I291*H291,2)</f>
        <v>0</v>
      </c>
    </row>
    <row r="292" spans="2:10" s="1" customFormat="1" ht="16.5" customHeight="1">
      <c r="B292" s="96"/>
      <c r="C292" s="103">
        <v>138</v>
      </c>
      <c r="D292" s="103" t="s">
        <v>174</v>
      </c>
      <c r="E292" s="104" t="s">
        <v>472</v>
      </c>
      <c r="F292" s="105" t="s">
        <v>473</v>
      </c>
      <c r="G292" s="106" t="s">
        <v>52</v>
      </c>
      <c r="H292" s="107">
        <v>57.75</v>
      </c>
      <c r="I292" s="108"/>
      <c r="J292" s="108">
        <f>ROUND(I292*H292,2)</f>
        <v>0</v>
      </c>
    </row>
    <row r="293" spans="2:10" s="1" customFormat="1" ht="16.5" customHeight="1">
      <c r="B293" s="96"/>
      <c r="C293" s="103">
        <v>139</v>
      </c>
      <c r="D293" s="103" t="s">
        <v>174</v>
      </c>
      <c r="E293" s="104" t="s">
        <v>474</v>
      </c>
      <c r="F293" s="105" t="s">
        <v>475</v>
      </c>
      <c r="G293" s="106" t="s">
        <v>214</v>
      </c>
      <c r="H293" s="107">
        <v>27.5</v>
      </c>
      <c r="I293" s="108"/>
      <c r="J293" s="108">
        <f>ROUND(I293*H293,2)</f>
        <v>0</v>
      </c>
    </row>
    <row r="294" spans="2:10" s="1" customFormat="1" ht="16.5" customHeight="1">
      <c r="B294" s="96"/>
      <c r="C294" s="103">
        <v>140</v>
      </c>
      <c r="D294" s="103" t="s">
        <v>174</v>
      </c>
      <c r="E294" s="104" t="s">
        <v>476</v>
      </c>
      <c r="F294" s="105" t="s">
        <v>477</v>
      </c>
      <c r="G294" s="106" t="s">
        <v>214</v>
      </c>
      <c r="H294" s="107">
        <v>170.5</v>
      </c>
      <c r="I294" s="108"/>
      <c r="J294" s="108">
        <f>ROUND(I294*H294,2)</f>
        <v>0</v>
      </c>
    </row>
    <row r="295" spans="2:10" s="1" customFormat="1" ht="24.15" customHeight="1">
      <c r="B295" s="96"/>
      <c r="C295" s="97">
        <v>141</v>
      </c>
      <c r="D295" s="97" t="s">
        <v>89</v>
      </c>
      <c r="E295" s="98" t="s">
        <v>478</v>
      </c>
      <c r="F295" s="99" t="s">
        <v>479</v>
      </c>
      <c r="G295" s="100" t="s">
        <v>325</v>
      </c>
      <c r="H295" s="101">
        <v>50.238</v>
      </c>
      <c r="I295" s="102"/>
      <c r="J295" s="102">
        <f>ROUND(I295*H295,2)</f>
        <v>0</v>
      </c>
    </row>
    <row r="296" spans="2:10" s="11" customFormat="1" ht="22.95" customHeight="1">
      <c r="B296" s="90"/>
      <c r="D296" s="91" t="s">
        <v>47</v>
      </c>
      <c r="E296" s="94" t="s">
        <v>480</v>
      </c>
      <c r="F296" s="94" t="s">
        <v>481</v>
      </c>
      <c r="J296" s="95">
        <f>SUM(J297:J299)</f>
        <v>0</v>
      </c>
    </row>
    <row r="297" spans="2:10" s="1" customFormat="1" ht="24.15" customHeight="1">
      <c r="B297" s="96"/>
      <c r="C297" s="97">
        <v>142</v>
      </c>
      <c r="D297" s="97" t="s">
        <v>89</v>
      </c>
      <c r="E297" s="98" t="s">
        <v>482</v>
      </c>
      <c r="F297" s="99" t="s">
        <v>483</v>
      </c>
      <c r="G297" s="100" t="s">
        <v>52</v>
      </c>
      <c r="H297" s="101">
        <v>118.87</v>
      </c>
      <c r="I297" s="102"/>
      <c r="J297" s="102">
        <f>ROUND(I297*H297,2)</f>
        <v>0</v>
      </c>
    </row>
    <row r="298" spans="2:10" s="1" customFormat="1" ht="24.15" customHeight="1">
      <c r="B298" s="96"/>
      <c r="C298" s="97">
        <v>143</v>
      </c>
      <c r="D298" s="97" t="s">
        <v>89</v>
      </c>
      <c r="E298" s="98" t="s">
        <v>484</v>
      </c>
      <c r="F298" s="99" t="s">
        <v>485</v>
      </c>
      <c r="G298" s="100" t="s">
        <v>52</v>
      </c>
      <c r="H298" s="101">
        <v>19.2</v>
      </c>
      <c r="I298" s="102"/>
      <c r="J298" s="102">
        <f>ROUND(I298*H298,2)</f>
        <v>0</v>
      </c>
    </row>
    <row r="299" spans="2:10" s="1" customFormat="1" ht="37.950000000000003" customHeight="1">
      <c r="B299" s="96"/>
      <c r="C299" s="97">
        <v>144</v>
      </c>
      <c r="D299" s="97" t="s">
        <v>89</v>
      </c>
      <c r="E299" s="98" t="s">
        <v>486</v>
      </c>
      <c r="F299" s="99" t="s">
        <v>518</v>
      </c>
      <c r="G299" s="100" t="s">
        <v>52</v>
      </c>
      <c r="H299" s="101">
        <v>118.87</v>
      </c>
      <c r="I299" s="102"/>
      <c r="J299" s="102">
        <f>ROUND(I299*H299,2)</f>
        <v>0</v>
      </c>
    </row>
    <row r="300" spans="2:10" s="11" customFormat="1" ht="25.95" customHeight="1">
      <c r="B300" s="90"/>
      <c r="D300" s="91" t="s">
        <v>47</v>
      </c>
      <c r="E300" s="92" t="s">
        <v>174</v>
      </c>
      <c r="F300" s="92" t="s">
        <v>487</v>
      </c>
      <c r="J300" s="93">
        <f>J301</f>
        <v>0</v>
      </c>
    </row>
    <row r="301" spans="2:10" s="11" customFormat="1" ht="22.95" customHeight="1">
      <c r="B301" s="90"/>
      <c r="D301" s="91" t="s">
        <v>47</v>
      </c>
      <c r="E301" s="94" t="s">
        <v>488</v>
      </c>
      <c r="F301" s="94" t="s">
        <v>489</v>
      </c>
      <c r="J301" s="95">
        <f>SUM(J302:J308)</f>
        <v>0</v>
      </c>
    </row>
    <row r="302" spans="2:10" s="1" customFormat="1" ht="34.200000000000003">
      <c r="B302" s="96"/>
      <c r="C302" s="97">
        <v>145</v>
      </c>
      <c r="D302" s="97" t="s">
        <v>89</v>
      </c>
      <c r="E302" s="98" t="s">
        <v>490</v>
      </c>
      <c r="F302" s="99" t="s">
        <v>509</v>
      </c>
      <c r="G302" s="100" t="s">
        <v>146</v>
      </c>
      <c r="H302" s="101">
        <v>1</v>
      </c>
      <c r="I302" s="102"/>
      <c r="J302" s="102">
        <f t="shared" ref="J302:J308" si="6">ROUND(I302*H302,2)</f>
        <v>0</v>
      </c>
    </row>
    <row r="303" spans="2:10" s="1" customFormat="1" ht="24.15" customHeight="1">
      <c r="B303" s="96"/>
      <c r="C303" s="97">
        <v>146</v>
      </c>
      <c r="D303" s="97" t="s">
        <v>89</v>
      </c>
      <c r="E303" s="98" t="s">
        <v>491</v>
      </c>
      <c r="F303" s="99" t="s">
        <v>506</v>
      </c>
      <c r="G303" s="100" t="s">
        <v>146</v>
      </c>
      <c r="H303" s="101">
        <v>1</v>
      </c>
      <c r="I303" s="102"/>
      <c r="J303" s="102">
        <f t="shared" si="6"/>
        <v>0</v>
      </c>
    </row>
    <row r="304" spans="2:10" s="1" customFormat="1" ht="94.5" customHeight="1">
      <c r="B304" s="96"/>
      <c r="C304" s="103">
        <v>147</v>
      </c>
      <c r="D304" s="103" t="s">
        <v>174</v>
      </c>
      <c r="E304" s="104" t="s">
        <v>492</v>
      </c>
      <c r="F304" s="105" t="s">
        <v>515</v>
      </c>
      <c r="G304" s="106" t="s">
        <v>146</v>
      </c>
      <c r="H304" s="107">
        <v>1</v>
      </c>
      <c r="I304" s="108"/>
      <c r="J304" s="108">
        <f t="shared" si="6"/>
        <v>0</v>
      </c>
    </row>
    <row r="305" spans="2:10" s="1" customFormat="1" ht="22.5" customHeight="1">
      <c r="B305" s="96"/>
      <c r="C305" s="103">
        <v>148</v>
      </c>
      <c r="D305" s="103"/>
      <c r="E305" s="98" t="s">
        <v>491</v>
      </c>
      <c r="F305" s="99" t="s">
        <v>507</v>
      </c>
      <c r="G305" s="100" t="s">
        <v>146</v>
      </c>
      <c r="H305" s="101">
        <v>1</v>
      </c>
      <c r="I305" s="102"/>
      <c r="J305" s="102">
        <f t="shared" si="6"/>
        <v>0</v>
      </c>
    </row>
    <row r="306" spans="2:10" s="1" customFormat="1" ht="94.5" customHeight="1">
      <c r="B306" s="96"/>
      <c r="C306" s="103">
        <v>149</v>
      </c>
      <c r="D306" s="103" t="s">
        <v>174</v>
      </c>
      <c r="E306" s="104" t="s">
        <v>493</v>
      </c>
      <c r="F306" s="105" t="s">
        <v>516</v>
      </c>
      <c r="G306" s="106" t="s">
        <v>146</v>
      </c>
      <c r="H306" s="107">
        <v>1</v>
      </c>
      <c r="I306" s="108"/>
      <c r="J306" s="108">
        <f t="shared" si="6"/>
        <v>0</v>
      </c>
    </row>
    <row r="307" spans="2:10" s="1" customFormat="1" ht="23.25" customHeight="1">
      <c r="B307" s="96"/>
      <c r="C307" s="103">
        <v>150</v>
      </c>
      <c r="D307" s="103"/>
      <c r="E307" s="98" t="s">
        <v>491</v>
      </c>
      <c r="F307" s="99" t="s">
        <v>508</v>
      </c>
      <c r="G307" s="100" t="s">
        <v>146</v>
      </c>
      <c r="H307" s="101">
        <v>1</v>
      </c>
      <c r="I307" s="102"/>
      <c r="J307" s="102">
        <f t="shared" si="6"/>
        <v>0</v>
      </c>
    </row>
    <row r="308" spans="2:10" s="1" customFormat="1" ht="93.75" customHeight="1">
      <c r="B308" s="96"/>
      <c r="C308" s="103">
        <v>151</v>
      </c>
      <c r="D308" s="103" t="s">
        <v>174</v>
      </c>
      <c r="E308" s="104" t="s">
        <v>494</v>
      </c>
      <c r="F308" s="111" t="s">
        <v>517</v>
      </c>
      <c r="G308" s="106" t="s">
        <v>146</v>
      </c>
      <c r="H308" s="107">
        <v>1</v>
      </c>
      <c r="I308" s="108"/>
      <c r="J308" s="108">
        <f t="shared" si="6"/>
        <v>0</v>
      </c>
    </row>
    <row r="309" spans="2:10" s="11" customFormat="1" ht="25.95" customHeight="1">
      <c r="B309" s="90"/>
      <c r="D309" s="91" t="s">
        <v>47</v>
      </c>
      <c r="E309" s="92" t="s">
        <v>495</v>
      </c>
      <c r="F309" s="92" t="s">
        <v>496</v>
      </c>
      <c r="J309" s="93">
        <f>J310+J311</f>
        <v>0</v>
      </c>
    </row>
    <row r="310" spans="2:10" s="1" customFormat="1" ht="24.15" customHeight="1">
      <c r="B310" s="96"/>
      <c r="C310" s="97">
        <v>152</v>
      </c>
      <c r="D310" s="97" t="s">
        <v>89</v>
      </c>
      <c r="E310" s="98" t="s">
        <v>497</v>
      </c>
      <c r="F310" s="99" t="s">
        <v>498</v>
      </c>
      <c r="G310" s="100" t="s">
        <v>499</v>
      </c>
      <c r="H310" s="101">
        <v>80</v>
      </c>
      <c r="I310" s="102"/>
      <c r="J310" s="102">
        <f>ROUND(I310*H310,2)</f>
        <v>0</v>
      </c>
    </row>
    <row r="311" spans="2:10" s="1" customFormat="1" ht="49.2" customHeight="1">
      <c r="B311" s="96"/>
      <c r="C311" s="97">
        <v>153</v>
      </c>
      <c r="D311" s="97" t="s">
        <v>89</v>
      </c>
      <c r="E311" s="98" t="s">
        <v>500</v>
      </c>
      <c r="F311" s="99" t="s">
        <v>501</v>
      </c>
      <c r="G311" s="100" t="s">
        <v>499</v>
      </c>
      <c r="H311" s="101">
        <v>200</v>
      </c>
      <c r="I311" s="102"/>
      <c r="J311" s="102">
        <f>ROUND(I311*H311,2)</f>
        <v>0</v>
      </c>
    </row>
  </sheetData>
  <autoFilter ref="C134:J311" xr:uid="{00000000-0009-0000-0000-000001000000}"/>
  <mergeCells count="5">
    <mergeCell ref="E127:H127"/>
    <mergeCell ref="E7:H7"/>
    <mergeCell ref="E16:H16"/>
    <mergeCell ref="E25:H25"/>
    <mergeCell ref="E85:H85"/>
  </mergeCells>
  <phoneticPr fontId="0" type="noConversion"/>
  <pageMargins left="0.39374999999999999" right="0.39374999999999999" top="0.39374999999999999" bottom="0.39374999999999999" header="0" footer="0"/>
  <pageSetup paperSize="9" scale="87" fitToHeight="0" orientation="portrait" blackAndWhite="1" r:id="rId1"/>
  <headerFooter>
    <oddFooter>&amp;CStrana &amp;P z &amp;N</oddFooter>
  </headerFooter>
  <rowBreaks count="7" manualBreakCount="7">
    <brk id="162" min="2" max="9" man="1"/>
    <brk id="191" min="2" max="9" man="1"/>
    <brk id="220" min="2" max="9" man="1"/>
    <brk id="240" min="2" max="9" man="1"/>
    <brk id="273" min="2" max="9" man="1"/>
    <brk id="281" min="2" max="9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2024-018 - Debarierizácia...</vt:lpstr>
      <vt:lpstr>'2024-018 - Debarierizácia...'!Názvy_tlače</vt:lpstr>
      <vt:lpstr>'Rekapitulácia stavby'!Názvy_tlače</vt:lpstr>
      <vt:lpstr>'2024-018 - Debarierizácia...'!Oblasť_tlače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Ucitel</cp:lastModifiedBy>
  <cp:lastPrinted>2024-10-29T10:13:23Z</cp:lastPrinted>
  <dcterms:created xsi:type="dcterms:W3CDTF">2024-01-31T14:12:20Z</dcterms:created>
  <dcterms:modified xsi:type="dcterms:W3CDTF">2024-11-05T19:41:29Z</dcterms:modified>
</cp:coreProperties>
</file>